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1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ei'!$A$1:$B$28</definedName>
    <definedName name="_xlnm.Print_Area" localSheetId="1">'2.kiadások működés,felh.Önk.'!$A$1:$T$129</definedName>
    <definedName name="Excel_BuiltIn_Print_Area" localSheetId="1">'2.kiadások működés,felh.Önk.'!$A$1:$J$129</definedName>
    <definedName name="Excel_BuiltIn_Print_Area" localSheetId="1">'2.kiadások működés,felh.Önk.'!$A$1:$C$129</definedName>
    <definedName name="Excel_BuiltIn_Print_Area" localSheetId="2">'4.kiadások működés,felh.Óvoda'!$A$1:$D$123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<sst xmlns="http://schemas.openxmlformats.org/spreadsheetml/2006/main" count="2099" uniqueCount="745">
  <si>
    <t xml:space="preserve">Rinyabesenyő Község Önkormányzata 2017.évi költségvetése </t>
  </si>
  <si>
    <t>Az egységes rovatrend szerint a kiemelt kiadási és bevételi jogcímek</t>
  </si>
  <si>
    <t xml:space="preserve">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</si>
  <si>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</si>
  <si>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</si>
  <si>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</si>
  <si>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</si>
  <si>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</si>
  <si>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</si>
  <si>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</si>
  <si>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</si>
  <si>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</si>
  <si>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</si>
  <si>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</si>
  <si>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</si>
  <si>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</si>
  <si>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</si>
  <si>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</si>
  <si>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</si>
  <si>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</si>
  <si>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</si>
  <si>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</si>
  <si>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</si>
  <si>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</si>
  <si>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</si>
  <si>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Rinyaesenyő Község Önkormányzata 2017. évi költségvetése</t>
  </si>
  <si>
    <t>Kiadások (Ft)</t>
  </si>
  <si>
    <t>ÖNKORMÁNYZATI ELŐIRÁNYZATOK</t>
  </si>
  <si>
    <t>Rovat megnevezése</t>
  </si>
  <si>
    <t>Rovat-szám</t>
  </si>
  <si>
    <t>045160</t>
  </si>
  <si>
    <t>066010</t>
  </si>
  <si>
    <t>011130</t>
  </si>
  <si>
    <t>064010</t>
  </si>
  <si>
    <t>066020</t>
  </si>
  <si>
    <t>082044</t>
  </si>
  <si>
    <t>107055</t>
  </si>
  <si>
    <t>013320</t>
  </si>
  <si>
    <t>013350</t>
  </si>
  <si>
    <t>041233</t>
  </si>
  <si>
    <t>041237</t>
  </si>
  <si>
    <t>018030</t>
  </si>
  <si>
    <t>018010</t>
  </si>
  <si>
    <t>900020</t>
  </si>
  <si>
    <t>104037</t>
  </si>
  <si>
    <t>104051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</si>
  <si>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</si>
  <si>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</si>
  <si>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</si>
  <si>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</si>
  <si>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</si>
  <si>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</si>
  <si>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</si>
  <si>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</si>
  <si>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</si>
  <si>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</si>
  <si>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</si>
  <si>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</si>
  <si>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</si>
  <si>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</si>
  <si>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</si>
  <si>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</si>
  <si>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</si>
  <si>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</si>
  <si>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</si>
  <si>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</si>
  <si>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</si>
  <si>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</si>
  <si>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</si>
  <si>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</si>
  <si>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</si>
  <si>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</si>
  <si>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</si>
  <si>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</si>
  <si>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</si>
  <si>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</si>
  <si>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</si>
  <si>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</si>
  <si>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</si>
  <si>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</si>
  <si>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</si>
  <si>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</si>
  <si>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</si>
  <si>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</si>
  <si>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</si>
  <si>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</si>
  <si>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</si>
  <si>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</si>
  <si>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</si>
  <si>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</si>
  <si>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</si>
  <si>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</si>
  <si>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</si>
  <si>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</si>
  <si>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</si>
  <si>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</si>
  <si>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</si>
  <si>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</si>
  <si>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</si>
  <si>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</si>
  <si>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</si>
  <si>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</si>
  <si>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</si>
  <si>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</si>
  <si>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</si>
  <si>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</si>
  <si>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</si>
  <si>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</si>
  <si>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</si>
  <si>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</si>
  <si>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</si>
  <si>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</si>
  <si>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</si>
  <si>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</si>
  <si>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</si>
  <si>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</si>
  <si>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</si>
  <si>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</si>
  <si>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</si>
  <si>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</si>
  <si>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</si>
  <si>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</si>
  <si>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</si>
  <si>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</si>
  <si>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</si>
  <si>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</si>
  <si>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</si>
  <si>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</si>
  <si>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</si>
  <si>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</si>
  <si>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</si>
  <si>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</si>
  <si>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</si>
  <si>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</si>
  <si>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</si>
  <si>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</si>
  <si>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</si>
  <si>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</si>
  <si>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</si>
  <si>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</si>
  <si>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</si>
  <si>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</si>
  <si>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</si>
  <si>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</si>
  <si>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</si>
  <si>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</si>
  <si>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</si>
  <si>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</si>
  <si>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</si>
  <si>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</si>
  <si>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</si>
  <si>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</si>
  <si>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</si>
  <si>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</si>
  <si>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</si>
  <si>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</si>
  <si>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</si>
  <si>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</si>
  <si>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</si>
  <si>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</si>
  <si>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</si>
  <si>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</si>
  <si>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</si>
  <si>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</si>
  <si>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</si>
  <si>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</si>
  <si>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</si>
  <si>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</si>
  <si>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</si>
  <si>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</si>
  <si>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</si>
  <si>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</si>
  <si>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</si>
  <si>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</si>
  <si>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</si>
  <si>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</si>
  <si>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</si>
  <si>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</si>
  <si>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</si>
  <si>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</si>
  <si>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</si>
  <si>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</si>
  <si>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</si>
  <si>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</si>
  <si>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</si>
  <si>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</si>
  <si>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</si>
  <si>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</si>
  <si>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</si>
  <si>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</si>
  <si>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</si>
  <si>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</si>
  <si>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</si>
  <si>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</si>
  <si>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</si>
  <si>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</si>
  <si>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</si>
  <si>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</si>
  <si>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</si>
  <si>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</si>
  <si>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</si>
  <si>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</si>
  <si>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</si>
  <si>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</si>
  <si>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</si>
  <si>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</si>
  <si>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</si>
  <si>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</si>
  <si>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</si>
  <si>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</si>
  <si>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</si>
  <si>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</si>
  <si>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</si>
  <si>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</si>
  <si>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</si>
  <si>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</si>
  <si>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</si>
  <si>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</si>
  <si>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</si>
  <si>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</si>
  <si>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</si>
  <si>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</si>
  <si>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</si>
  <si>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</si>
  <si>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</si>
  <si>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</si>
  <si>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</si>
  <si>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</si>
  <si>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</si>
  <si>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</si>
  <si>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</si>
  <si>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</si>
  <si>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</si>
  <si>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</si>
  <si>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</si>
  <si>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</si>
  <si>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</si>
  <si>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</si>
  <si>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</si>
  <si>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</si>
  <si>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</si>
  <si>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</si>
  <si>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</si>
  <si>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</si>
  <si>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</si>
  <si>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</si>
  <si>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</si>
  <si>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</si>
  <si>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</si>
  <si>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</si>
  <si>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</si>
  <si>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</si>
  <si>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</si>
  <si>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</si>
  <si>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</si>
  <si>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</si>
  <si>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</si>
  <si>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</si>
  <si>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</si>
  <si>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</si>
  <si>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</si>
  <si>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</si>
  <si>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</si>
  <si>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</si>
  <si>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</si>
  <si>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</si>
  <si>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</si>
  <si>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</si>
  <si>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</si>
  <si>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</si>
  <si>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</si>
  <si>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</si>
  <si>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</si>
  <si>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</si>
  <si>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</si>
  <si>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</si>
  <si>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</si>
  <si>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</si>
  <si>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</si>
  <si>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</si>
  <si>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</si>
  <si>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</si>
  <si>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</si>
  <si>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</si>
  <si>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</si>
  <si>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</si>
  <si>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</si>
  <si>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</si>
  <si>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 Község Önkormányzata 2017. évi költségvetése</t>
  </si>
  <si>
    <t>Kiadások ( Ft)</t>
  </si>
  <si>
    <t>RINYABESENYŐI NAPKÖZIOTTHONOS ÓVODA ELŐIRÁNYZATAI</t>
  </si>
  <si>
    <t>091110</t>
  </si>
  <si>
    <t>091140</t>
  </si>
  <si>
    <t>ÖNKORMÁNYZAT ÉS KÖLTSÉGVETÉSI SZERVEI ELŐIRÁNYZATA MINDÖSSZESEN</t>
  </si>
  <si>
    <t>Önkormányzat</t>
  </si>
  <si>
    <t>Óvoda</t>
  </si>
  <si>
    <t>ÖSSZESEN</t>
  </si>
  <si>
    <t>Bevételek (Ft)</t>
  </si>
  <si>
    <t>Rovat-
szám</t>
  </si>
  <si>
    <t>összes bev. Önkormányzat</t>
  </si>
  <si>
    <t>082091</t>
  </si>
  <si>
    <t xml:space="preserve">adó bevételek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</si>
  <si>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</si>
  <si>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</si>
  <si>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</si>
  <si>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</si>
  <si>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</si>
  <si>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</si>
  <si>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</si>
  <si>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</si>
  <si>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</si>
  <si>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</si>
  <si>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</si>
  <si>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</si>
  <si>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</si>
  <si>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</si>
  <si>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</si>
  <si>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</si>
  <si>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</si>
  <si>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</si>
  <si>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</si>
  <si>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</si>
  <si>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</si>
  <si>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</si>
  <si>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</si>
  <si>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</si>
  <si>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</si>
  <si>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</si>
  <si>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</si>
  <si>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</si>
  <si>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</si>
  <si>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</si>
  <si>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</si>
  <si>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</si>
  <si>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</si>
  <si>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</si>
  <si>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</si>
  <si>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</si>
  <si>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</si>
  <si>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</si>
  <si>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</si>
  <si>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</si>
  <si>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</si>
  <si>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</si>
  <si>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</si>
  <si>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</si>
  <si>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</si>
  <si>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</si>
  <si>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</si>
  <si>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</si>
  <si>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</si>
  <si>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</si>
  <si>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</si>
  <si>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</si>
  <si>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</si>
  <si>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</si>
  <si>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</si>
  <si>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</si>
  <si>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</si>
  <si>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</si>
  <si>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</si>
  <si>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</si>
  <si>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</si>
  <si>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</si>
  <si>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</si>
  <si>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</si>
  <si>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</si>
  <si>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</si>
  <si>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</si>
  <si>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</si>
  <si>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</si>
  <si>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</si>
  <si>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</si>
  <si>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</si>
  <si>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</si>
  <si>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</si>
  <si>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</si>
  <si>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</si>
  <si>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</si>
  <si>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</si>
  <si>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</si>
  <si>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</si>
  <si>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</si>
  <si>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</si>
  <si>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</si>
  <si>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</si>
  <si>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</si>
  <si>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</si>
  <si>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</si>
  <si>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</si>
  <si>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</si>
  <si>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</si>
  <si>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</si>
  <si>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</si>
  <si>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</si>
  <si>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</si>
  <si>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</si>
  <si>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</si>
  <si>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</si>
  <si>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</si>
  <si>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</si>
  <si>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</si>
  <si>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</si>
  <si>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</si>
  <si>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</si>
  <si>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</si>
  <si>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</si>
  <si>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</si>
  <si>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</si>
  <si>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</si>
  <si>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</si>
  <si>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</si>
  <si>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</si>
  <si>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</si>
  <si>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</si>
  <si>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</si>
  <si>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</si>
  <si>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</si>
  <si>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</si>
  <si>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</si>
  <si>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</si>
  <si>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</si>
  <si>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</si>
  <si>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</si>
  <si>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</si>
  <si>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</si>
  <si>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</si>
  <si>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</si>
  <si>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</si>
  <si>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</si>
  <si>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</si>
  <si>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</si>
  <si>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</si>
  <si>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</si>
  <si>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</si>
  <si>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</si>
  <si>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</si>
  <si>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</si>
  <si>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</si>
  <si>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</si>
  <si>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</si>
  <si>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</si>
  <si>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</si>
  <si>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</si>
  <si>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</si>
  <si>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</si>
  <si>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</si>
  <si>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</si>
  <si>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</si>
  <si>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</si>
  <si>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</si>
  <si>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</si>
  <si>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</si>
  <si>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</si>
  <si>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</si>
  <si>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</si>
  <si>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</si>
  <si>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</si>
  <si>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</si>
  <si>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</si>
  <si>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</si>
  <si>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</si>
  <si>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</si>
  <si>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</si>
  <si>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</si>
  <si>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</si>
  <si>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</si>
  <si>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</si>
  <si>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</si>
  <si>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</si>
  <si>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</si>
  <si>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</si>
  <si>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</si>
  <si>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</si>
  <si>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</si>
  <si>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</si>
  <si>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</si>
  <si>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</si>
  <si>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</si>
  <si>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</si>
  <si>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</si>
  <si>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</si>
  <si>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</si>
  <si>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</si>
  <si>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</si>
  <si>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</si>
  <si>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</si>
  <si>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</si>
  <si>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</si>
  <si>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</si>
  <si>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Bevételek ( Ft)</t>
  </si>
  <si>
    <t>eredeti előirányzat</t>
  </si>
  <si>
    <t>módosított előirányzat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</si>
  <si>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</si>
  <si>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</si>
  <si>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</si>
  <si>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Rinyabesenyői Napköziotthonos Óvoda</t>
  </si>
  <si>
    <t>Rinyabesenyő Község Önkormányzata</t>
  </si>
  <si>
    <t>Beruházások és felújítások ( Ft)</t>
  </si>
  <si>
    <t xml:space="preserve"> RINYABESENYŐI NAPKÖZIOTTHONOS 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</si>
  <si>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</si>
  <si>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</si>
  <si>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</si>
  <si>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</si>
  <si>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 Ft)</t>
  </si>
  <si>
    <t xml:space="preserve">RINYABESENYŐI NAPKÖZIOTTHONOS ÓVODA 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</si>
  <si>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</si>
  <si>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</si>
  <si>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</si>
  <si>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</si>
  <si>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</si>
  <si>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</si>
  <si>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</si>
  <si>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</si>
  <si>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</si>
  <si>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</si>
  <si>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</si>
  <si>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</si>
  <si>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</si>
  <si>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</si>
  <si>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</si>
  <si>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</si>
  <si>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</si>
  <si>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</si>
  <si>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</si>
  <si>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</si>
  <si>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</si>
  <si>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</si>
  <si>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</si>
  <si>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</si>
  <si>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</si>
  <si>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</si>
  <si>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</si>
  <si>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</si>
  <si>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</si>
  <si>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</si>
  <si>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</si>
  <si>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</si>
  <si>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</si>
  <si>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</si>
  <si>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</si>
  <si>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</si>
  <si>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</si>
  <si>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</si>
  <si>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 Ft)</t>
  </si>
  <si>
    <t>Projekt megnevezése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</si>
  <si>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</si>
  <si>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</si>
  <si>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</si>
  <si>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</si>
  <si>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</si>
  <si>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</si>
  <si>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</si>
  <si>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</si>
  <si>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</si>
  <si>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 Ft)</t>
  </si>
  <si>
    <t>Megnevezés</t>
  </si>
  <si>
    <t>Rinyabesenyő Napköziotthonos Óvoda</t>
  </si>
  <si>
    <t>Központi, irányító szervi támogatások folyósítása működési célra</t>
  </si>
  <si>
    <t>Lakosságnak juttatott támogatások, szociális, rászorultsági jellegű ellátások ( Ft)</t>
  </si>
  <si>
    <t>eredeti ei.</t>
  </si>
  <si>
    <t>Módosított előirányzat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</si>
  <si>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</si>
  <si>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</si>
  <si>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</si>
  <si>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</si>
  <si>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</si>
  <si>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</si>
  <si>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</si>
  <si>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</si>
  <si>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</si>
  <si>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</si>
  <si>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</si>
  <si>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</si>
  <si>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</si>
  <si>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</si>
  <si>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</si>
  <si>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</si>
  <si>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</si>
  <si>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</si>
  <si>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</si>
  <si>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</si>
  <si>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</si>
  <si>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</si>
  <si>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</si>
  <si>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</si>
  <si>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hónapig/3 fő)</t>
  </si>
  <si>
    <t>- Hulladékszállítási közszolgáltatás költségeinek támogatása (8750 Ft/háztartás= két negyedév x 52 házt)</t>
  </si>
  <si>
    <t>Elhunyt személy eltemetéséhez nyújtott települési támogatás (30000Ft/temetés)</t>
  </si>
  <si>
    <t>Gyermekek érdekében nyújtott települési támogatás</t>
  </si>
  <si>
    <t>- szülési támogatás (10000 Ft/szülés x 4)</t>
  </si>
  <si>
    <t>- tankönyv támogatás (teljes ingyenesség)</t>
  </si>
  <si>
    <t>- gyermekétkezetetési támogatás (teljes ingyenesség 1 fő iskolai étk., 1 fő óvodai étk.)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</si>
  <si>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</si>
  <si>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</si>
  <si>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</si>
  <si>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</si>
  <si>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</si>
  <si>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</si>
  <si>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</si>
  <si>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</si>
  <si>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</si>
  <si>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</si>
  <si>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</si>
  <si>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</si>
  <si>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</si>
  <si>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</si>
  <si>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</si>
  <si>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</si>
  <si>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</si>
  <si>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</si>
  <si>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</si>
  <si>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</si>
  <si>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</si>
  <si>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</si>
  <si>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</si>
  <si>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</si>
  <si>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</si>
  <si>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</si>
  <si>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</si>
  <si>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</si>
  <si>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</si>
  <si>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</si>
  <si>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</si>
  <si>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</si>
  <si>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</si>
  <si>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</si>
  <si>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</si>
  <si>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</si>
  <si>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</si>
  <si>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</si>
  <si>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</si>
  <si>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</si>
  <si>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</si>
  <si>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</si>
  <si>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</si>
  <si>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</si>
  <si>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</si>
  <si>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</si>
  <si>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</si>
  <si>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</si>
  <si>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</si>
  <si>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</si>
  <si>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</si>
  <si>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</si>
  <si>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</si>
  <si>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</si>
  <si>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</si>
  <si>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</si>
  <si>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</si>
  <si>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</si>
  <si>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</si>
  <si>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</si>
  <si>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</si>
  <si>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</si>
  <si>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</si>
  <si>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</si>
  <si>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</si>
  <si>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</si>
  <si>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</si>
  <si>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</si>
  <si>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</si>
  <si>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</si>
  <si>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</si>
  <si>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</si>
  <si>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</si>
  <si>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</si>
  <si>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</si>
  <si>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</si>
  <si>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</si>
  <si>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 Község Önkormányzata 2017.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</si>
  <si>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</si>
  <si>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</si>
  <si>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</si>
  <si>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</si>
  <si>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</si>
  <si>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</si>
  <si>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</si>
  <si>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</si>
  <si>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</si>
  <si>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2017.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</si>
  <si>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</si>
  <si>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</si>
  <si>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</si>
  <si>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</si>
  <si>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</si>
  <si>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</si>
  <si>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</si>
  <si>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</si>
  <si>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2017. év</t>
  </si>
  <si>
    <t>fő/8 órás</t>
  </si>
  <si>
    <r>
      <t>Rinyabesenyő Község Önkormányzatának összevont költségvetési 2017.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</si>
  <si>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</si>
  <si>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</si>
  <si>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</si>
  <si>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</si>
  <si>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</si>
  <si>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</si>
  <si>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</si>
  <si>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</si>
  <si>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</si>
  <si>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</si>
  <si>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</si>
  <si>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</si>
  <si>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</si>
  <si>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</si>
  <si>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</si>
  <si>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</si>
  <si>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</si>
  <si>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</si>
  <si>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</si>
  <si>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</si>
  <si>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</si>
  <si>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</si>
  <si>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</si>
  <si>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 xml:space="preserve">Egyéb felhalmozási kiadások 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</si>
  <si>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</si>
  <si>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</si>
  <si>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</si>
  <si>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</si>
  <si>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</si>
  <si>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</si>
  <si>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</si>
  <si>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</si>
  <si>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</si>
  <si>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Belföldi finanszírozás bevételei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</si>
  <si>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</si>
  <si>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</si>
  <si>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</si>
  <si>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</si>
  <si>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 ÖSSZESEN
(Pénzforgalom nélküli és finanszírozási célú kiadások nélkül)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</si>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</sst>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0%"/>
    <numFmt numFmtId="168" formatCode="@"/>
    <numFmt numFmtId="169" formatCode="\ ##########"/>
    <numFmt numFmtId="170" formatCode="0__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0"/>
      <color indexed="8"/>
      <name val="Bookman Old Style"/>
      <family val="1"/>
    </font>
    <font>
      <b/>
      <sz val="14"/>
      <color indexed="8"/>
      <name val="Calibri"/>
      <family val="2"/>
    </font>
    <font>
      <sz val="10"/>
      <color indexed="8"/>
      <name val="Bookman Old Style"/>
      <family val="1"/>
    </font>
    <font>
      <sz val="11"/>
      <color indexed="1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Calibri"/>
      <family val="2"/>
    </font>
    <font>
      <sz val="12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5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7" borderId="0" applyNumberFormat="0" applyBorder="0" applyAlignment="0" applyProtection="0"/>
    <xf numFmtId="164" fontId="0" fillId="12" borderId="0" applyNumberFormat="0" applyBorder="0" applyAlignment="0" applyProtection="0"/>
    <xf numFmtId="164" fontId="0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19" borderId="0" applyNumberFormat="0" applyBorder="0" applyAlignment="0" applyProtection="0"/>
    <xf numFmtId="164" fontId="3" fillId="9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20" borderId="7" applyNumberFormat="0" applyAlignment="0" applyProtection="0"/>
    <xf numFmtId="164" fontId="2" fillId="15" borderId="0" applyNumberFormat="0" applyBorder="0" applyAlignment="0" applyProtection="0"/>
    <xf numFmtId="164" fontId="2" fillId="21" borderId="0" applyNumberFormat="0" applyBorder="0" applyAlignment="0" applyProtection="0"/>
    <xf numFmtId="164" fontId="2" fillId="16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1" fillId="6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5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42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shrinkToFi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4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5" fillId="0" borderId="10" xfId="0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25" fillId="0" borderId="11" xfId="0" applyFont="1" applyBorder="1" applyAlignment="1">
      <alignment/>
    </xf>
    <xf numFmtId="165" fontId="26" fillId="0" borderId="11" xfId="0" applyNumberFormat="1" applyFont="1" applyBorder="1" applyAlignment="1">
      <alignment/>
    </xf>
    <xf numFmtId="164" fontId="25" fillId="11" borderId="12" xfId="0" applyFont="1" applyFill="1" applyBorder="1" applyAlignment="1">
      <alignment/>
    </xf>
    <xf numFmtId="165" fontId="26" fillId="0" borderId="12" xfId="0" applyNumberFormat="1" applyFont="1" applyBorder="1" applyAlignment="1">
      <alignment/>
    </xf>
    <xf numFmtId="164" fontId="24" fillId="0" borderId="13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7" fillId="0" borderId="0" xfId="0" applyFont="1" applyBorder="1" applyAlignment="1">
      <alignment horizontal="center" wrapText="1"/>
    </xf>
    <xf numFmtId="164" fontId="28" fillId="0" borderId="0" xfId="0" applyFont="1" applyBorder="1" applyAlignment="1">
      <alignment horizontal="center" wrapText="1"/>
    </xf>
    <xf numFmtId="164" fontId="28" fillId="0" borderId="0" xfId="0" applyFont="1" applyAlignment="1">
      <alignment/>
    </xf>
    <xf numFmtId="164" fontId="26" fillId="0" borderId="0" xfId="0" applyFont="1" applyAlignment="1">
      <alignment/>
    </xf>
    <xf numFmtId="164" fontId="29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>
      <alignment horizontal="center" vertical="center" wrapText="1"/>
    </xf>
    <xf numFmtId="166" fontId="1" fillId="0" borderId="14" xfId="19" applyNumberFormat="1" applyFont="1" applyFill="1" applyBorder="1" applyAlignment="1" applyProtection="1">
      <alignment horizontal="center" wrapText="1"/>
      <protection/>
    </xf>
    <xf numFmtId="168" fontId="30" fillId="0" borderId="14" xfId="0" applyNumberFormat="1" applyFont="1" applyBorder="1" applyAlignment="1">
      <alignment horizontal="center"/>
    </xf>
    <xf numFmtId="164" fontId="30" fillId="0" borderId="14" xfId="0" applyFont="1" applyBorder="1" applyAlignment="1">
      <alignment horizontal="center"/>
    </xf>
    <xf numFmtId="164" fontId="31" fillId="0" borderId="14" xfId="0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5" fontId="1" fillId="0" borderId="14" xfId="19" applyNumberFormat="1" applyFont="1" applyFill="1" applyBorder="1" applyAlignment="1" applyProtection="1">
      <alignment/>
      <protection/>
    </xf>
    <xf numFmtId="165" fontId="32" fillId="0" borderId="14" xfId="0" applyNumberFormat="1" applyFont="1" applyBorder="1" applyAlignment="1">
      <alignment/>
    </xf>
    <xf numFmtId="165" fontId="30" fillId="0" borderId="14" xfId="0" applyNumberFormat="1" applyFont="1" applyBorder="1" applyAlignment="1">
      <alignment/>
    </xf>
    <xf numFmtId="169" fontId="31" fillId="0" borderId="14" xfId="0" applyNumberFormat="1" applyFont="1" applyFill="1" applyBorder="1" applyAlignment="1">
      <alignment vertical="center"/>
    </xf>
    <xf numFmtId="164" fontId="31" fillId="0" borderId="14" xfId="0" applyFont="1" applyFill="1" applyBorder="1" applyAlignment="1">
      <alignment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29" fillId="0" borderId="14" xfId="0" applyFont="1" applyFill="1" applyBorder="1" applyAlignment="1">
      <alignment vertical="center" wrapText="1"/>
    </xf>
    <xf numFmtId="169" fontId="29" fillId="0" borderId="14" xfId="0" applyNumberFormat="1" applyFont="1" applyFill="1" applyBorder="1" applyAlignment="1">
      <alignment vertical="center"/>
    </xf>
    <xf numFmtId="165" fontId="29" fillId="0" borderId="14" xfId="0" applyNumberFormat="1" applyFont="1" applyBorder="1" applyAlignment="1">
      <alignment/>
    </xf>
    <xf numFmtId="164" fontId="31" fillId="0" borderId="14" xfId="0" applyFont="1" applyFill="1" applyBorder="1" applyAlignment="1">
      <alignment horizontal="left" vertical="center"/>
    </xf>
    <xf numFmtId="164" fontId="29" fillId="0" borderId="14" xfId="0" applyFont="1" applyFill="1" applyBorder="1" applyAlignment="1">
      <alignment horizontal="left" vertical="center" wrapText="1"/>
    </xf>
    <xf numFmtId="164" fontId="26" fillId="0" borderId="14" xfId="0" applyFont="1" applyFill="1" applyBorder="1" applyAlignment="1">
      <alignment vertical="center" wrapText="1"/>
    </xf>
    <xf numFmtId="164" fontId="26" fillId="0" borderId="14" xfId="0" applyFont="1" applyFill="1" applyBorder="1" applyAlignment="1">
      <alignment horizontal="left" vertical="center" wrapText="1"/>
    </xf>
    <xf numFmtId="164" fontId="31" fillId="24" borderId="14" xfId="0" applyFont="1" applyFill="1" applyBorder="1" applyAlignment="1">
      <alignment horizontal="left" vertical="center" wrapText="1"/>
    </xf>
    <xf numFmtId="164" fontId="33" fillId="25" borderId="14" xfId="0" applyFont="1" applyFill="1" applyBorder="1" applyAlignment="1">
      <alignment/>
    </xf>
    <xf numFmtId="170" fontId="31" fillId="0" borderId="14" xfId="0" applyNumberFormat="1" applyFont="1" applyFill="1" applyBorder="1" applyAlignment="1">
      <alignment horizontal="left" vertical="center"/>
    </xf>
    <xf numFmtId="164" fontId="26" fillId="0" borderId="14" xfId="0" applyFont="1" applyFill="1" applyBorder="1" applyAlignment="1">
      <alignment horizontal="left" vertical="center"/>
    </xf>
    <xf numFmtId="164" fontId="34" fillId="14" borderId="14" xfId="0" applyFont="1" applyFill="1" applyBorder="1" applyAlignment="1">
      <alignment horizontal="left" vertical="center"/>
    </xf>
    <xf numFmtId="169" fontId="29" fillId="14" borderId="14" xfId="0" applyNumberFormat="1" applyFont="1" applyFill="1" applyBorder="1" applyAlignment="1">
      <alignment vertical="center"/>
    </xf>
    <xf numFmtId="165" fontId="1" fillId="0" borderId="14" xfId="19" applyNumberFormat="1" applyFont="1" applyFill="1" applyBorder="1" applyAlignment="1" applyProtection="1">
      <alignment horizontal="right" vertical="center" wrapText="1"/>
      <protection/>
    </xf>
    <xf numFmtId="165" fontId="1" fillId="0" borderId="14" xfId="0" applyNumberFormat="1" applyFont="1" applyFill="1" applyBorder="1" applyAlignment="1">
      <alignment horizontal="left" vertical="center" wrapText="1"/>
    </xf>
    <xf numFmtId="165" fontId="29" fillId="0" borderId="14" xfId="0" applyNumberFormat="1" applyFont="1" applyFill="1" applyBorder="1" applyAlignment="1">
      <alignment horizontal="right" vertical="center" wrapText="1"/>
    </xf>
    <xf numFmtId="165" fontId="1" fillId="0" borderId="14" xfId="19" applyNumberFormat="1" applyFont="1" applyFill="1" applyBorder="1" applyAlignment="1" applyProtection="1">
      <alignment horizontal="right" vertical="center"/>
      <protection/>
    </xf>
    <xf numFmtId="165" fontId="1" fillId="0" borderId="14" xfId="0" applyNumberFormat="1" applyFont="1" applyFill="1" applyBorder="1" applyAlignment="1">
      <alignment horizontal="left" vertical="center"/>
    </xf>
    <xf numFmtId="164" fontId="29" fillId="0" borderId="14" xfId="0" applyFont="1" applyFill="1" applyBorder="1" applyAlignment="1">
      <alignment horizontal="lef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35" fillId="0" borderId="14" xfId="0" applyNumberFormat="1" applyFont="1" applyFill="1" applyBorder="1" applyAlignment="1">
      <alignment horizontal="left" vertical="center"/>
    </xf>
    <xf numFmtId="164" fontId="29" fillId="14" borderId="14" xfId="0" applyFont="1" applyFill="1" applyBorder="1" applyAlignment="1">
      <alignment horizontal="left" vertical="center" wrapText="1"/>
    </xf>
    <xf numFmtId="164" fontId="34" fillId="11" borderId="14" xfId="0" applyFont="1" applyFill="1" applyBorder="1" applyAlignment="1">
      <alignment/>
    </xf>
    <xf numFmtId="164" fontId="29" fillId="11" borderId="14" xfId="0" applyFont="1" applyFill="1" applyBorder="1" applyAlignment="1">
      <alignment/>
    </xf>
    <xf numFmtId="165" fontId="35" fillId="0" borderId="14" xfId="19" applyNumberFormat="1" applyFont="1" applyFill="1" applyBorder="1" applyAlignment="1" applyProtection="1">
      <alignment/>
      <protection/>
    </xf>
    <xf numFmtId="165" fontId="36" fillId="0" borderId="14" xfId="0" applyNumberFormat="1" applyFont="1" applyBorder="1" applyAlignment="1">
      <alignment/>
    </xf>
    <xf numFmtId="164" fontId="32" fillId="0" borderId="0" xfId="0" applyFont="1" applyBorder="1" applyAlignment="1">
      <alignment/>
    </xf>
    <xf numFmtId="165" fontId="32" fillId="0" borderId="0" xfId="0" applyNumberFormat="1" applyFont="1" applyBorder="1" applyAlignment="1">
      <alignment/>
    </xf>
    <xf numFmtId="165" fontId="3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6" fontId="19" fillId="0" borderId="0" xfId="0" applyNumberFormat="1" applyFont="1" applyBorder="1" applyAlignment="1">
      <alignment/>
    </xf>
    <xf numFmtId="164" fontId="37" fillId="0" borderId="0" xfId="0" applyFont="1" applyAlignment="1">
      <alignment/>
    </xf>
    <xf numFmtId="164" fontId="20" fillId="0" borderId="10" xfId="0" applyFont="1" applyBorder="1" applyAlignment="1">
      <alignment horizontal="center" wrapText="1"/>
    </xf>
    <xf numFmtId="164" fontId="37" fillId="0" borderId="10" xfId="0" applyFont="1" applyBorder="1" applyAlignment="1">
      <alignment/>
    </xf>
    <xf numFmtId="164" fontId="21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  <xf numFmtId="164" fontId="38" fillId="0" borderId="10" xfId="0" applyFont="1" applyFill="1" applyBorder="1" applyAlignment="1">
      <alignment horizontal="center" vertical="center"/>
    </xf>
    <xf numFmtId="164" fontId="38" fillId="0" borderId="10" xfId="0" applyFont="1" applyFill="1" applyBorder="1" applyAlignment="1">
      <alignment horizontal="center" vertical="center" wrapText="1"/>
    </xf>
    <xf numFmtId="168" fontId="38" fillId="0" borderId="10" xfId="0" applyNumberFormat="1" applyFont="1" applyBorder="1" applyAlignment="1">
      <alignment horizontal="center" wrapText="1"/>
    </xf>
    <xf numFmtId="164" fontId="39" fillId="0" borderId="10" xfId="0" applyFont="1" applyBorder="1" applyAlignment="1">
      <alignment/>
    </xf>
    <xf numFmtId="164" fontId="40" fillId="0" borderId="10" xfId="0" applyFont="1" applyFill="1" applyBorder="1" applyAlignment="1">
      <alignment vertical="center"/>
    </xf>
    <xf numFmtId="164" fontId="40" fillId="0" borderId="10" xfId="0" applyNumberFormat="1" applyFont="1" applyFill="1" applyBorder="1" applyAlignment="1">
      <alignment vertical="center"/>
    </xf>
    <xf numFmtId="165" fontId="39" fillId="0" borderId="10" xfId="0" applyNumberFormat="1" applyFont="1" applyBorder="1" applyAlignment="1">
      <alignment/>
    </xf>
    <xf numFmtId="169" fontId="40" fillId="0" borderId="10" xfId="0" applyNumberFormat="1" applyFont="1" applyFill="1" applyBorder="1" applyAlignment="1">
      <alignment vertical="center"/>
    </xf>
    <xf numFmtId="164" fontId="40" fillId="0" borderId="10" xfId="0" applyFont="1" applyFill="1" applyBorder="1" applyAlignment="1">
      <alignment vertical="center" wrapText="1"/>
    </xf>
    <xf numFmtId="164" fontId="40" fillId="0" borderId="10" xfId="0" applyFont="1" applyFill="1" applyBorder="1" applyAlignment="1">
      <alignment horizontal="left" vertical="center" wrapText="1"/>
    </xf>
    <xf numFmtId="165" fontId="41" fillId="0" borderId="10" xfId="0" applyNumberFormat="1" applyFont="1" applyBorder="1" applyAlignment="1">
      <alignment/>
    </xf>
    <xf numFmtId="164" fontId="38" fillId="0" borderId="10" xfId="0" applyFont="1" applyFill="1" applyBorder="1" applyAlignment="1">
      <alignment vertical="center" wrapText="1"/>
    </xf>
    <xf numFmtId="169" fontId="38" fillId="0" borderId="10" xfId="0" applyNumberFormat="1" applyFont="1" applyFill="1" applyBorder="1" applyAlignment="1">
      <alignment vertical="center"/>
    </xf>
    <xf numFmtId="165" fontId="25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0" fillId="0" borderId="10" xfId="0" applyFont="1" applyFill="1" applyBorder="1" applyAlignment="1">
      <alignment horizontal="left" vertical="center"/>
    </xf>
    <xf numFmtId="164" fontId="38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vertical="center"/>
    </xf>
    <xf numFmtId="164" fontId="25" fillId="0" borderId="10" xfId="0" applyFont="1" applyFill="1" applyBorder="1" applyAlignment="1">
      <alignment horizontal="left" vertical="center" wrapText="1"/>
    </xf>
    <xf numFmtId="164" fontId="40" fillId="24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31" fillId="0" borderId="10" xfId="0" applyFont="1" applyFill="1" applyBorder="1" applyAlignment="1">
      <alignment vertical="center"/>
    </xf>
    <xf numFmtId="164" fontId="42" fillId="25" borderId="10" xfId="0" applyFont="1" applyFill="1" applyBorder="1" applyAlignment="1">
      <alignment horizontal="left"/>
    </xf>
    <xf numFmtId="170" fontId="40" fillId="0" borderId="10" xfId="0" applyNumberFormat="1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/>
    </xf>
    <xf numFmtId="164" fontId="43" fillId="14" borderId="10" xfId="0" applyFont="1" applyFill="1" applyBorder="1" applyAlignment="1">
      <alignment horizontal="left" vertical="center"/>
    </xf>
    <xf numFmtId="169" fontId="43" fillId="14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horizontal="right" vertical="center" wrapText="1"/>
    </xf>
    <xf numFmtId="165" fontId="34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5" fontId="31" fillId="0" borderId="10" xfId="0" applyNumberFormat="1" applyFont="1" applyFill="1" applyBorder="1" applyAlignment="1">
      <alignment horizontal="right" vertical="center" wrapText="1"/>
    </xf>
    <xf numFmtId="164" fontId="35" fillId="0" borderId="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35" fillId="0" borderId="0" xfId="0" applyFont="1" applyFill="1" applyBorder="1" applyAlignment="1">
      <alignment horizontal="left" vertical="center"/>
    </xf>
    <xf numFmtId="164" fontId="29" fillId="0" borderId="10" xfId="0" applyFont="1" applyFill="1" applyBorder="1" applyAlignment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34" fillId="14" borderId="10" xfId="0" applyFont="1" applyFill="1" applyBorder="1" applyAlignment="1">
      <alignment horizontal="left" vertical="center"/>
    </xf>
    <xf numFmtId="164" fontId="43" fillId="14" borderId="10" xfId="0" applyFont="1" applyFill="1" applyBorder="1" applyAlignment="1">
      <alignment horizontal="left" vertical="center" wrapText="1"/>
    </xf>
    <xf numFmtId="164" fontId="43" fillId="11" borderId="10" xfId="0" applyFont="1" applyFill="1" applyBorder="1" applyAlignment="1">
      <alignment/>
    </xf>
    <xf numFmtId="164" fontId="37" fillId="0" borderId="0" xfId="0" applyFont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29" fillId="0" borderId="10" xfId="0" applyFont="1" applyBorder="1" applyAlignment="1">
      <alignment horizontal="center" wrapText="1"/>
    </xf>
    <xf numFmtId="164" fontId="20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4" fontId="0" fillId="0" borderId="15" xfId="0" applyBorder="1" applyAlignment="1">
      <alignment/>
    </xf>
    <xf numFmtId="165" fontId="19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Border="1" applyAlignment="1">
      <alignment/>
    </xf>
    <xf numFmtId="165" fontId="36" fillId="0" borderId="10" xfId="0" applyNumberFormat="1" applyFont="1" applyBorder="1" applyAlignment="1">
      <alignment/>
    </xf>
    <xf numFmtId="164" fontId="29" fillId="0" borderId="10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 wrapText="1"/>
    </xf>
    <xf numFmtId="164" fontId="31" fillId="0" borderId="16" xfId="0" applyFont="1" applyBorder="1" applyAlignment="1">
      <alignment horizontal="center" wrapText="1"/>
    </xf>
    <xf numFmtId="168" fontId="19" fillId="0" borderId="10" xfId="0" applyNumberFormat="1" applyFont="1" applyBorder="1" applyAlignment="1">
      <alignment/>
    </xf>
    <xf numFmtId="168" fontId="31" fillId="0" borderId="10" xfId="0" applyNumberFormat="1" applyFont="1" applyBorder="1" applyAlignment="1">
      <alignment horizontal="center" wrapText="1"/>
    </xf>
    <xf numFmtId="168" fontId="19" fillId="0" borderId="0" xfId="0" applyNumberFormat="1" applyFont="1" applyAlignment="1">
      <alignment/>
    </xf>
    <xf numFmtId="165" fontId="22" fillId="0" borderId="16" xfId="0" applyNumberFormat="1" applyFont="1" applyBorder="1" applyAlignment="1">
      <alignment/>
    </xf>
    <xf numFmtId="164" fontId="44" fillId="0" borderId="0" xfId="0" applyFont="1" applyAlignment="1">
      <alignment/>
    </xf>
    <xf numFmtId="164" fontId="33" fillId="25" borderId="10" xfId="0" applyFont="1" applyFill="1" applyBorder="1" applyAlignment="1">
      <alignment/>
    </xf>
    <xf numFmtId="164" fontId="26" fillId="25" borderId="10" xfId="0" applyFont="1" applyFill="1" applyBorder="1" applyAlignment="1">
      <alignment horizontal="left" vertical="center"/>
    </xf>
    <xf numFmtId="164" fontId="33" fillId="25" borderId="11" xfId="0" applyFont="1" applyFill="1" applyBorder="1" applyAlignment="1">
      <alignment/>
    </xf>
    <xf numFmtId="164" fontId="26" fillId="25" borderId="11" xfId="0" applyFont="1" applyFill="1" applyBorder="1" applyAlignment="1">
      <alignment horizontal="left" vertical="center"/>
    </xf>
    <xf numFmtId="164" fontId="34" fillId="14" borderId="12" xfId="0" applyFont="1" applyFill="1" applyBorder="1" applyAlignment="1">
      <alignment horizontal="left" vertical="center" wrapText="1"/>
    </xf>
    <xf numFmtId="164" fontId="34" fillId="14" borderId="12" xfId="0" applyFont="1" applyFill="1" applyBorder="1" applyAlignment="1">
      <alignment horizontal="left" vertical="center"/>
    </xf>
    <xf numFmtId="164" fontId="34" fillId="7" borderId="13" xfId="0" applyFont="1" applyFill="1" applyBorder="1" applyAlignment="1">
      <alignment/>
    </xf>
    <xf numFmtId="164" fontId="34" fillId="7" borderId="13" xfId="0" applyFont="1" applyFill="1" applyBorder="1" applyAlignment="1">
      <alignment horizontal="left" vertical="center"/>
    </xf>
    <xf numFmtId="164" fontId="34" fillId="7" borderId="10" xfId="0" applyFont="1" applyFill="1" applyBorder="1" applyAlignment="1">
      <alignment/>
    </xf>
    <xf numFmtId="164" fontId="34" fillId="7" borderId="10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 wrapText="1"/>
    </xf>
    <xf numFmtId="165" fontId="22" fillId="0" borderId="17" xfId="0" applyNumberFormat="1" applyFont="1" applyBorder="1" applyAlignment="1">
      <alignment/>
    </xf>
    <xf numFmtId="164" fontId="34" fillId="14" borderId="18" xfId="0" applyFont="1" applyFill="1" applyBorder="1" applyAlignment="1">
      <alignment horizontal="left" vertical="center"/>
    </xf>
    <xf numFmtId="164" fontId="34" fillId="14" borderId="18" xfId="0" applyFont="1" applyFill="1" applyBorder="1" applyAlignment="1">
      <alignment horizontal="left" vertical="center" wrapText="1"/>
    </xf>
    <xf numFmtId="164" fontId="34" fillId="11" borderId="12" xfId="0" applyFont="1" applyFill="1" applyBorder="1" applyAlignment="1">
      <alignment/>
    </xf>
    <xf numFmtId="164" fontId="45" fillId="11" borderId="12" xfId="0" applyFont="1" applyFill="1" applyBorder="1" applyAlignment="1">
      <alignment/>
    </xf>
    <xf numFmtId="164" fontId="46" fillId="0" borderId="0" xfId="0" applyFont="1" applyAlignment="1">
      <alignment/>
    </xf>
    <xf numFmtId="164" fontId="31" fillId="0" borderId="10" xfId="0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164" fontId="38" fillId="0" borderId="10" xfId="0" applyFont="1" applyFill="1" applyBorder="1" applyAlignment="1">
      <alignment horizontal="left" vertical="center"/>
    </xf>
    <xf numFmtId="164" fontId="42" fillId="25" borderId="10" xfId="0" applyFont="1" applyFill="1" applyBorder="1" applyAlignment="1">
      <alignment/>
    </xf>
    <xf numFmtId="164" fontId="25" fillId="25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left" vertical="center" wrapText="1"/>
    </xf>
    <xf numFmtId="164" fontId="43" fillId="7" borderId="10" xfId="0" applyFont="1" applyFill="1" applyBorder="1" applyAlignment="1">
      <alignment/>
    </xf>
    <xf numFmtId="164" fontId="43" fillId="7" borderId="10" xfId="0" applyFont="1" applyFill="1" applyBorder="1" applyAlignment="1">
      <alignment horizontal="left" vertical="center"/>
    </xf>
    <xf numFmtId="164" fontId="19" fillId="0" borderId="10" xfId="0" applyFont="1" applyBorder="1" applyAlignment="1">
      <alignment/>
    </xf>
    <xf numFmtId="164" fontId="47" fillId="11" borderId="10" xfId="0" applyFont="1" applyFill="1" applyBorder="1" applyAlignment="1">
      <alignment/>
    </xf>
    <xf numFmtId="164" fontId="48" fillId="0" borderId="0" xfId="0" applyFont="1" applyAlignment="1">
      <alignment/>
    </xf>
    <xf numFmtId="164" fontId="34" fillId="0" borderId="10" xfId="0" applyFont="1" applyFill="1" applyBorder="1" applyAlignment="1">
      <alignment horizontal="center" wrapText="1"/>
    </xf>
    <xf numFmtId="165" fontId="19" fillId="0" borderId="16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4" fontId="42" fillId="25" borderId="11" xfId="0" applyFont="1" applyFill="1" applyBorder="1" applyAlignment="1">
      <alignment/>
    </xf>
    <xf numFmtId="164" fontId="25" fillId="25" borderId="11" xfId="0" applyFont="1" applyFill="1" applyBorder="1" applyAlignment="1">
      <alignment horizontal="left" vertical="center"/>
    </xf>
    <xf numFmtId="165" fontId="22" fillId="0" borderId="19" xfId="0" applyNumberFormat="1" applyFont="1" applyBorder="1" applyAlignment="1">
      <alignment/>
    </xf>
    <xf numFmtId="164" fontId="43" fillId="14" borderId="12" xfId="0" applyFont="1" applyFill="1" applyBorder="1" applyAlignment="1">
      <alignment horizontal="left" vertical="center"/>
    </xf>
    <xf numFmtId="165" fontId="22" fillId="0" borderId="20" xfId="0" applyNumberFormat="1" applyFont="1" applyBorder="1" applyAlignment="1">
      <alignment/>
    </xf>
    <xf numFmtId="164" fontId="43" fillId="7" borderId="13" xfId="0" applyFont="1" applyFill="1" applyBorder="1" applyAlignment="1">
      <alignment/>
    </xf>
    <xf numFmtId="164" fontId="43" fillId="7" borderId="13" xfId="0" applyFont="1" applyFill="1" applyBorder="1" applyAlignment="1">
      <alignment horizontal="left" vertical="center"/>
    </xf>
    <xf numFmtId="165" fontId="22" fillId="0" borderId="21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38" fillId="0" borderId="11" xfId="0" applyFont="1" applyFill="1" applyBorder="1" applyAlignment="1">
      <alignment horizontal="left" vertical="center" wrapText="1"/>
    </xf>
    <xf numFmtId="164" fontId="19" fillId="0" borderId="22" xfId="0" applyFont="1" applyBorder="1" applyAlignment="1">
      <alignment/>
    </xf>
    <xf numFmtId="164" fontId="43" fillId="14" borderId="18" xfId="0" applyFont="1" applyFill="1" applyBorder="1" applyAlignment="1">
      <alignment horizontal="left" vertical="center" wrapText="1"/>
    </xf>
    <xf numFmtId="165" fontId="22" fillId="0" borderId="23" xfId="0" applyNumberFormat="1" applyFont="1" applyBorder="1" applyAlignment="1">
      <alignment/>
    </xf>
    <xf numFmtId="164" fontId="43" fillId="11" borderId="12" xfId="0" applyFont="1" applyFill="1" applyBorder="1" applyAlignment="1">
      <alignment/>
    </xf>
    <xf numFmtId="164" fontId="47" fillId="11" borderId="12" xfId="0" applyFont="1" applyFill="1" applyBorder="1" applyAlignment="1">
      <alignment/>
    </xf>
    <xf numFmtId="164" fontId="0" fillId="0" borderId="0" xfId="0" applyAlignment="1">
      <alignment/>
    </xf>
    <xf numFmtId="164" fontId="49" fillId="0" borderId="14" xfId="0" applyFont="1" applyBorder="1" applyAlignment="1">
      <alignment/>
    </xf>
    <xf numFmtId="164" fontId="49" fillId="0" borderId="14" xfId="0" applyFont="1" applyBorder="1" applyAlignment="1">
      <alignment/>
    </xf>
    <xf numFmtId="164" fontId="50" fillId="0" borderId="14" xfId="64" applyFont="1" applyFill="1" applyBorder="1" applyAlignment="1">
      <alignment horizontal="left" vertical="center" wrapText="1"/>
      <protection/>
    </xf>
    <xf numFmtId="164" fontId="50" fillId="0" borderId="14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50" fillId="0" borderId="14" xfId="64" applyFont="1" applyFill="1" applyBorder="1" applyAlignment="1">
      <alignment vertical="center" wrapText="1"/>
      <protection/>
    </xf>
    <xf numFmtId="164" fontId="31" fillId="0" borderId="0" xfId="64" applyFont="1" applyFill="1" applyBorder="1" applyAlignment="1">
      <alignment horizontal="left" vertical="center" wrapText="1"/>
      <protection/>
    </xf>
    <xf numFmtId="164" fontId="31" fillId="0" borderId="0" xfId="0" applyFont="1" applyFill="1" applyBorder="1" applyAlignment="1">
      <alignment horizontal="center" vertical="center" wrapText="1"/>
    </xf>
    <xf numFmtId="164" fontId="29" fillId="0" borderId="0" xfId="64" applyFont="1" applyFill="1" applyBorder="1" applyAlignment="1">
      <alignment horizontal="left" vertical="center" wrapText="1"/>
      <protection/>
    </xf>
    <xf numFmtId="164" fontId="25" fillId="0" borderId="0" xfId="0" applyFont="1" applyFill="1" applyBorder="1" applyAlignment="1">
      <alignment vertical="center" wrapText="1"/>
    </xf>
    <xf numFmtId="164" fontId="1" fillId="0" borderId="24" xfId="0" applyFont="1" applyFill="1" applyBorder="1" applyAlignment="1">
      <alignment horizontal="left" vertical="center" wrapText="1"/>
    </xf>
    <xf numFmtId="164" fontId="31" fillId="0" borderId="16" xfId="0" applyFont="1" applyBorder="1" applyAlignment="1">
      <alignment wrapText="1"/>
    </xf>
    <xf numFmtId="164" fontId="31" fillId="0" borderId="10" xfId="0" applyFont="1" applyBorder="1" applyAlignment="1">
      <alignment wrapText="1"/>
    </xf>
    <xf numFmtId="164" fontId="38" fillId="0" borderId="22" xfId="0" applyFont="1" applyBorder="1" applyAlignment="1">
      <alignment wrapText="1"/>
    </xf>
    <xf numFmtId="164" fontId="19" fillId="0" borderId="16" xfId="0" applyFont="1" applyBorder="1" applyAlignment="1">
      <alignment/>
    </xf>
    <xf numFmtId="164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4" fontId="51" fillId="0" borderId="10" xfId="0" applyFont="1" applyFill="1" applyBorder="1" applyAlignment="1">
      <alignment horizontal="left" vertical="center" wrapText="1"/>
    </xf>
    <xf numFmtId="164" fontId="52" fillId="0" borderId="10" xfId="0" applyFont="1" applyFill="1" applyBorder="1" applyAlignment="1">
      <alignment horizontal="left" vertical="center" wrapText="1"/>
    </xf>
    <xf numFmtId="164" fontId="38" fillId="0" borderId="11" xfId="0" applyFont="1" applyFill="1" applyBorder="1" applyAlignment="1">
      <alignment horizontal="left" vertical="center"/>
    </xf>
    <xf numFmtId="165" fontId="19" fillId="0" borderId="1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4" fontId="34" fillId="26" borderId="26" xfId="0" applyFont="1" applyFill="1" applyBorder="1" applyAlignment="1">
      <alignment horizontal="left" vertical="center" wrapText="1"/>
    </xf>
    <xf numFmtId="164" fontId="38" fillId="26" borderId="27" xfId="0" applyFont="1" applyFill="1" applyBorder="1" applyAlignment="1">
      <alignment horizontal="left" vertical="center"/>
    </xf>
    <xf numFmtId="165" fontId="22" fillId="0" borderId="27" xfId="0" applyNumberFormat="1" applyFont="1" applyBorder="1" applyAlignment="1">
      <alignment/>
    </xf>
    <xf numFmtId="165" fontId="18" fillId="0" borderId="28" xfId="0" applyNumberFormat="1" applyFont="1" applyBorder="1" applyAlignment="1">
      <alignment/>
    </xf>
    <xf numFmtId="164" fontId="31" fillId="0" borderId="13" xfId="0" applyFont="1" applyFill="1" applyBorder="1" applyAlignment="1">
      <alignment horizontal="left" vertical="center" wrapText="1"/>
    </xf>
    <xf numFmtId="164" fontId="40" fillId="0" borderId="13" xfId="0" applyFont="1" applyFill="1" applyBorder="1" applyAlignment="1">
      <alignment horizontal="left" vertical="center"/>
    </xf>
    <xf numFmtId="165" fontId="19" fillId="0" borderId="21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31" fillId="0" borderId="11" xfId="0" applyFont="1" applyFill="1" applyBorder="1" applyAlignment="1">
      <alignment horizontal="left" vertical="center" wrapText="1"/>
    </xf>
    <xf numFmtId="164" fontId="40" fillId="0" borderId="11" xfId="0" applyFont="1" applyFill="1" applyBorder="1" applyAlignment="1">
      <alignment horizontal="left" vertical="center"/>
    </xf>
    <xf numFmtId="165" fontId="0" fillId="0" borderId="25" xfId="0" applyNumberFormat="1" applyFont="1" applyBorder="1" applyAlignment="1">
      <alignment/>
    </xf>
    <xf numFmtId="164" fontId="40" fillId="0" borderId="10" xfId="0" applyFont="1" applyBorder="1" applyAlignment="1">
      <alignment wrapText="1"/>
    </xf>
    <xf numFmtId="164" fontId="38" fillId="0" borderId="10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53" fillId="0" borderId="10" xfId="0" applyFont="1" applyBorder="1" applyAlignment="1">
      <alignment wrapText="1"/>
    </xf>
    <xf numFmtId="164" fontId="53" fillId="0" borderId="10" xfId="0" applyFont="1" applyBorder="1" applyAlignment="1">
      <alignment/>
    </xf>
    <xf numFmtId="164" fontId="34" fillId="26" borderId="10" xfId="0" applyFont="1" applyFill="1" applyBorder="1" applyAlignment="1">
      <alignment horizontal="left" vertical="center" wrapText="1"/>
    </xf>
    <xf numFmtId="164" fontId="38" fillId="26" borderId="10" xfId="0" applyFont="1" applyFill="1" applyBorder="1" applyAlignment="1">
      <alignment horizontal="left" vertical="center"/>
    </xf>
    <xf numFmtId="164" fontId="34" fillId="0" borderId="10" xfId="0" applyFont="1" applyFill="1" applyBorder="1" applyAlignment="1">
      <alignment horizontal="left" vertical="center" wrapText="1"/>
    </xf>
    <xf numFmtId="164" fontId="54" fillId="0" borderId="0" xfId="0" applyFont="1" applyAlignment="1">
      <alignment horizontal="center" wrapText="1"/>
    </xf>
    <xf numFmtId="164" fontId="43" fillId="0" borderId="0" xfId="0" applyFont="1" applyAlignment="1">
      <alignment horizontal="center" wrapText="1"/>
    </xf>
    <xf numFmtId="164" fontId="55" fillId="0" borderId="1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vertical="center" wrapText="1"/>
    </xf>
    <xf numFmtId="164" fontId="56" fillId="0" borderId="10" xfId="0" applyFont="1" applyFill="1" applyBorder="1" applyAlignment="1">
      <alignment vertical="center"/>
    </xf>
    <xf numFmtId="164" fontId="57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25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58" fillId="0" borderId="10" xfId="0" applyFont="1" applyBorder="1" applyAlignment="1">
      <alignment wrapText="1"/>
    </xf>
    <xf numFmtId="164" fontId="60" fillId="0" borderId="0" xfId="20" applyNumberFormat="1" applyFont="1" applyFill="1" applyBorder="1" applyAlignment="1" applyProtection="1">
      <alignment/>
      <protection/>
    </xf>
    <xf numFmtId="164" fontId="61" fillId="0" borderId="0" xfId="0" applyFont="1" applyAlignment="1">
      <alignment/>
    </xf>
    <xf numFmtId="164" fontId="43" fillId="0" borderId="0" xfId="0" applyFont="1" applyBorder="1" applyAlignment="1">
      <alignment wrapText="1"/>
    </xf>
    <xf numFmtId="164" fontId="43" fillId="0" borderId="0" xfId="0" applyFont="1" applyAlignment="1">
      <alignment/>
    </xf>
    <xf numFmtId="164" fontId="62" fillId="0" borderId="0" xfId="0" applyFont="1" applyAlignment="1">
      <alignment/>
    </xf>
    <xf numFmtId="164" fontId="58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0" fillId="0" borderId="10" xfId="0" applyFont="1" applyBorder="1" applyAlignment="1">
      <alignment/>
    </xf>
    <xf numFmtId="164" fontId="25" fillId="0" borderId="16" xfId="0" applyFont="1" applyBorder="1" applyAlignment="1">
      <alignment/>
    </xf>
    <xf numFmtId="165" fontId="24" fillId="0" borderId="16" xfId="0" applyNumberFormat="1" applyFont="1" applyBorder="1" applyAlignment="1">
      <alignment/>
    </xf>
    <xf numFmtId="164" fontId="24" fillId="0" borderId="10" xfId="0" applyFont="1" applyBorder="1" applyAlignment="1">
      <alignment wrapText="1"/>
    </xf>
    <xf numFmtId="164" fontId="25" fillId="11" borderId="10" xfId="0" applyFont="1" applyFill="1" applyBorder="1" applyAlignment="1">
      <alignment/>
    </xf>
    <xf numFmtId="165" fontId="24" fillId="11" borderId="16" xfId="0" applyNumberFormat="1" applyFont="1" applyFill="1" applyBorder="1" applyAlignment="1">
      <alignment/>
    </xf>
    <xf numFmtId="164" fontId="23" fillId="0" borderId="10" xfId="0" applyFont="1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vertical="center" wrapText="1"/>
    </xf>
    <xf numFmtId="165" fontId="43" fillId="0" borderId="16" xfId="0" applyNumberFormat="1" applyFont="1" applyFill="1" applyBorder="1" applyAlignment="1">
      <alignment horizontal="right" vertical="center" wrapText="1"/>
    </xf>
    <xf numFmtId="165" fontId="47" fillId="11" borderId="16" xfId="0" applyNumberFormat="1" applyFont="1" applyFill="1" applyBorder="1" applyAlignment="1">
      <alignment/>
    </xf>
    <xf numFmtId="164" fontId="28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wrapText="1"/>
    </xf>
    <xf numFmtId="164" fontId="29" fillId="0" borderId="10" xfId="0" applyFont="1" applyBorder="1" applyAlignment="1">
      <alignment/>
    </xf>
    <xf numFmtId="164" fontId="23" fillId="0" borderId="10" xfId="0" applyFont="1" applyFill="1" applyBorder="1" applyAlignment="1">
      <alignment horizontal="left" vertical="center"/>
    </xf>
    <xf numFmtId="164" fontId="25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4" fontId="63" fillId="0" borderId="0" xfId="0" applyFont="1" applyAlignment="1">
      <alignment horizontal="center" wrapText="1"/>
    </xf>
    <xf numFmtId="164" fontId="25" fillId="0" borderId="16" xfId="0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0" fillId="0" borderId="16" xfId="0" applyNumberFormat="1" applyFont="1" applyBorder="1" applyAlignment="1">
      <alignment horizontal="right"/>
    </xf>
    <xf numFmtId="165" fontId="18" fillId="0" borderId="16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5" fontId="18" fillId="0" borderId="16" xfId="0" applyNumberFormat="1" applyFont="1" applyBorder="1" applyAlignment="1">
      <alignment/>
    </xf>
    <xf numFmtId="164" fontId="29" fillId="24" borderId="10" xfId="0" applyFont="1" applyFill="1" applyBorder="1" applyAlignment="1">
      <alignment horizontal="left" vertical="center" wrapText="1"/>
    </xf>
    <xf numFmtId="168" fontId="31" fillId="0" borderId="10" xfId="0" applyNumberFormat="1" applyFont="1" applyFill="1" applyBorder="1" applyAlignment="1">
      <alignment horizontal="left" vertical="center" wrapText="1"/>
    </xf>
    <xf numFmtId="168" fontId="31" fillId="0" borderId="11" xfId="0" applyNumberFormat="1" applyFont="1" applyFill="1" applyBorder="1" applyAlignment="1">
      <alignment horizontal="left" vertical="center" wrapText="1"/>
    </xf>
    <xf numFmtId="165" fontId="0" fillId="0" borderId="19" xfId="0" applyNumberFormat="1" applyBorder="1" applyAlignment="1">
      <alignment/>
    </xf>
    <xf numFmtId="164" fontId="29" fillId="0" borderId="11" xfId="0" applyFont="1" applyFill="1" applyBorder="1" applyAlignment="1">
      <alignment vertical="center" wrapText="1"/>
    </xf>
    <xf numFmtId="165" fontId="34" fillId="26" borderId="12" xfId="0" applyNumberFormat="1" applyFont="1" applyFill="1" applyBorder="1" applyAlignment="1">
      <alignment vertical="center" wrapText="1"/>
    </xf>
    <xf numFmtId="165" fontId="38" fillId="26" borderId="12" xfId="0" applyNumberFormat="1" applyFont="1" applyFill="1" applyBorder="1" applyAlignment="1">
      <alignment horizontal="left" vertical="center"/>
    </xf>
    <xf numFmtId="165" fontId="18" fillId="0" borderId="20" xfId="0" applyNumberFormat="1" applyFont="1" applyBorder="1" applyAlignment="1">
      <alignment/>
    </xf>
    <xf numFmtId="164" fontId="29" fillId="0" borderId="12" xfId="0" applyFont="1" applyFill="1" applyBorder="1" applyAlignment="1">
      <alignment vertical="center" wrapText="1"/>
    </xf>
    <xf numFmtId="164" fontId="38" fillId="0" borderId="12" xfId="0" applyFont="1" applyFill="1" applyBorder="1" applyAlignment="1">
      <alignment horizontal="left" vertical="center"/>
    </xf>
    <xf numFmtId="164" fontId="40" fillId="0" borderId="13" xfId="0" applyFont="1" applyFill="1" applyBorder="1" applyAlignment="1">
      <alignment horizontal="left" vertical="center" wrapText="1"/>
    </xf>
    <xf numFmtId="165" fontId="0" fillId="0" borderId="21" xfId="0" applyNumberFormat="1" applyBorder="1" applyAlignment="1">
      <alignment/>
    </xf>
    <xf numFmtId="164" fontId="18" fillId="0" borderId="10" xfId="0" applyFont="1" applyBorder="1" applyAlignment="1">
      <alignment/>
    </xf>
    <xf numFmtId="164" fontId="29" fillId="0" borderId="30" xfId="0" applyFont="1" applyFill="1" applyBorder="1" applyAlignment="1">
      <alignment horizontal="left" vertical="center" wrapText="1"/>
    </xf>
    <xf numFmtId="164" fontId="38" fillId="0" borderId="30" xfId="0" applyFont="1" applyFill="1" applyBorder="1" applyAlignment="1">
      <alignment horizontal="left" vertical="center"/>
    </xf>
    <xf numFmtId="165" fontId="18" fillId="0" borderId="31" xfId="0" applyNumberFormat="1" applyFont="1" applyBorder="1" applyAlignment="1">
      <alignment/>
    </xf>
    <xf numFmtId="164" fontId="29" fillId="0" borderId="13" xfId="0" applyFont="1" applyFill="1" applyBorder="1" applyAlignment="1">
      <alignment vertical="center" wrapText="1"/>
    </xf>
    <xf numFmtId="164" fontId="38" fillId="0" borderId="13" xfId="0" applyFont="1" applyFill="1" applyBorder="1" applyAlignment="1">
      <alignment horizontal="left" vertical="center"/>
    </xf>
    <xf numFmtId="164" fontId="0" fillId="0" borderId="16" xfId="0" applyBorder="1" applyAlignment="1">
      <alignment/>
    </xf>
    <xf numFmtId="164" fontId="38" fillId="0" borderId="12" xfId="0" applyFont="1" applyFill="1" applyBorder="1" applyAlignment="1">
      <alignment horizontal="left" vertical="center" wrapText="1"/>
    </xf>
    <xf numFmtId="165" fontId="0" fillId="0" borderId="16" xfId="0" applyNumberFormat="1" applyFont="1" applyBorder="1" applyAlignment="1">
      <alignment/>
    </xf>
    <xf numFmtId="164" fontId="40" fillId="0" borderId="11" xfId="0" applyFont="1" applyFill="1" applyBorder="1" applyAlignment="1">
      <alignment horizontal="left" vertical="center" wrapText="1"/>
    </xf>
    <xf numFmtId="164" fontId="55" fillId="0" borderId="13" xfId="0" applyFont="1" applyFill="1" applyBorder="1" applyAlignment="1">
      <alignment horizontal="left" vertical="center" wrapText="1"/>
    </xf>
    <xf numFmtId="164" fontId="55" fillId="0" borderId="11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/>
    </xf>
    <xf numFmtId="164" fontId="35" fillId="0" borderId="0" xfId="0" applyFont="1" applyAlignment="1">
      <alignment/>
    </xf>
    <xf numFmtId="164" fontId="1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35" fillId="0" borderId="0" xfId="0" applyFont="1" applyBorder="1" applyAlignment="1">
      <alignment/>
    </xf>
    <xf numFmtId="164" fontId="64" fillId="0" borderId="16" xfId="0" applyFont="1" applyBorder="1" applyAlignment="1">
      <alignment horizontal="left"/>
    </xf>
    <xf numFmtId="164" fontId="64" fillId="0" borderId="22" xfId="0" applyFont="1" applyBorder="1" applyAlignment="1">
      <alignment/>
    </xf>
    <xf numFmtId="164" fontId="64" fillId="0" borderId="16" xfId="0" applyFont="1" applyBorder="1" applyAlignment="1">
      <alignment/>
    </xf>
    <xf numFmtId="164" fontId="64" fillId="0" borderId="17" xfId="0" applyFont="1" applyBorder="1" applyAlignment="1">
      <alignment/>
    </xf>
    <xf numFmtId="164" fontId="64" fillId="0" borderId="10" xfId="0" applyFont="1" applyBorder="1" applyAlignment="1">
      <alignment/>
    </xf>
    <xf numFmtId="164" fontId="35" fillId="0" borderId="10" xfId="0" applyFont="1" applyBorder="1" applyAlignment="1">
      <alignment/>
    </xf>
    <xf numFmtId="164" fontId="65" fillId="0" borderId="0" xfId="0" applyFont="1" applyAlignment="1">
      <alignment/>
    </xf>
    <xf numFmtId="164" fontId="65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65" fillId="0" borderId="33" xfId="0" applyFont="1" applyBorder="1" applyAlignment="1">
      <alignment/>
    </xf>
    <xf numFmtId="164" fontId="65" fillId="0" borderId="34" xfId="0" applyFont="1" applyBorder="1" applyAlignment="1">
      <alignment horizontal="center"/>
    </xf>
    <xf numFmtId="164" fontId="35" fillId="0" borderId="35" xfId="0" applyFont="1" applyBorder="1" applyAlignment="1">
      <alignment/>
    </xf>
    <xf numFmtId="164" fontId="65" fillId="0" borderId="10" xfId="0" applyFont="1" applyBorder="1" applyAlignment="1">
      <alignment horizontal="center"/>
    </xf>
    <xf numFmtId="164" fontId="35" fillId="0" borderId="36" xfId="0" applyFont="1" applyBorder="1" applyAlignment="1">
      <alignment/>
    </xf>
    <xf numFmtId="164" fontId="66" fillId="0" borderId="0" xfId="0" applyFont="1" applyAlignment="1">
      <alignment/>
    </xf>
    <xf numFmtId="164" fontId="67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65" fillId="0" borderId="32" xfId="65" applyFont="1" applyBorder="1" applyAlignment="1">
      <alignment horizontal="center"/>
      <protection/>
    </xf>
    <xf numFmtId="164" fontId="35" fillId="0" borderId="34" xfId="65" applyFont="1" applyFill="1" applyBorder="1" applyAlignment="1">
      <alignment horizontal="center" vertical="center"/>
      <protection/>
    </xf>
    <xf numFmtId="164" fontId="69" fillId="0" borderId="37" xfId="65" applyFont="1" applyFill="1" applyBorder="1" applyAlignment="1">
      <alignment horizontal="center" vertical="center"/>
      <protection/>
    </xf>
    <xf numFmtId="164" fontId="65" fillId="0" borderId="30" xfId="65" applyFont="1" applyFill="1" applyBorder="1" applyAlignment="1">
      <alignment horizontal="center" vertical="center" wrapText="1"/>
      <protection/>
    </xf>
    <xf numFmtId="164" fontId="35" fillId="0" borderId="38" xfId="65" applyFont="1" applyFill="1" applyBorder="1" applyAlignment="1">
      <alignment horizontal="center" vertical="center"/>
      <protection/>
    </xf>
    <xf numFmtId="164" fontId="69" fillId="0" borderId="39" xfId="65" applyFont="1" applyFill="1" applyBorder="1" applyAlignment="1">
      <alignment horizontal="center" vertical="center"/>
      <protection/>
    </xf>
    <xf numFmtId="164" fontId="65" fillId="0" borderId="33" xfId="0" applyFont="1" applyBorder="1" applyAlignment="1">
      <alignment horizontal="center"/>
    </xf>
    <xf numFmtId="164" fontId="35" fillId="0" borderId="36" xfId="65" applyFont="1" applyFill="1" applyBorder="1" applyAlignment="1">
      <alignment horizontal="center"/>
      <protection/>
    </xf>
    <xf numFmtId="164" fontId="69" fillId="0" borderId="40" xfId="65" applyFont="1" applyFill="1" applyBorder="1" applyAlignment="1">
      <alignment horizontal="center"/>
      <protection/>
    </xf>
    <xf numFmtId="165" fontId="65" fillId="0" borderId="41" xfId="65" applyNumberFormat="1" applyFont="1" applyFill="1" applyBorder="1" applyAlignment="1">
      <alignment horizontal="center"/>
      <protection/>
    </xf>
    <xf numFmtId="164" fontId="35" fillId="0" borderId="17" xfId="65" applyFont="1" applyFill="1" applyBorder="1" applyAlignment="1">
      <alignment horizontal="center"/>
      <protection/>
    </xf>
    <xf numFmtId="164" fontId="69" fillId="0" borderId="41" xfId="65" applyFont="1" applyFill="1" applyBorder="1" applyAlignment="1">
      <alignment horizontal="center"/>
      <protection/>
    </xf>
    <xf numFmtId="164" fontId="65" fillId="0" borderId="35" xfId="0" applyFont="1" applyBorder="1" applyAlignment="1">
      <alignment horizontal="center"/>
    </xf>
    <xf numFmtId="164" fontId="70" fillId="0" borderId="10" xfId="65" applyFont="1" applyBorder="1">
      <alignment/>
      <protection/>
    </xf>
    <xf numFmtId="165" fontId="35" fillId="0" borderId="36" xfId="65" applyNumberFormat="1" applyFont="1" applyFill="1" applyBorder="1">
      <alignment/>
      <protection/>
    </xf>
    <xf numFmtId="165" fontId="35" fillId="0" borderId="40" xfId="65" applyNumberFormat="1" applyFont="1" applyFill="1" applyBorder="1">
      <alignment/>
      <protection/>
    </xf>
    <xf numFmtId="165" fontId="65" fillId="0" borderId="40" xfId="65" applyNumberFormat="1" applyFont="1" applyFill="1" applyBorder="1">
      <alignment/>
      <protection/>
    </xf>
    <xf numFmtId="164" fontId="35" fillId="0" borderId="17" xfId="65" applyFont="1" applyBorder="1" applyAlignment="1">
      <alignment horizontal="left"/>
      <protection/>
    </xf>
    <xf numFmtId="165" fontId="35" fillId="0" borderId="41" xfId="0" applyNumberFormat="1" applyFont="1" applyBorder="1" applyAlignment="1">
      <alignment/>
    </xf>
    <xf numFmtId="165" fontId="65" fillId="0" borderId="35" xfId="0" applyNumberFormat="1" applyFont="1" applyBorder="1" applyAlignment="1">
      <alignment/>
    </xf>
    <xf numFmtId="164" fontId="35" fillId="6" borderId="36" xfId="65" applyFont="1" applyFill="1" applyBorder="1" applyAlignment="1">
      <alignment horizontal="left"/>
      <protection/>
    </xf>
    <xf numFmtId="165" fontId="35" fillId="6" borderId="40" xfId="65" applyNumberFormat="1" applyFont="1" applyFill="1" applyBorder="1">
      <alignment/>
      <protection/>
    </xf>
    <xf numFmtId="165" fontId="65" fillId="6" borderId="40" xfId="65" applyNumberFormat="1" applyFont="1" applyFill="1" applyBorder="1">
      <alignment/>
      <protection/>
    </xf>
    <xf numFmtId="164" fontId="35" fillId="6" borderId="17" xfId="65" applyFont="1" applyFill="1" applyBorder="1" applyAlignment="1">
      <alignment horizontal="left"/>
      <protection/>
    </xf>
    <xf numFmtId="165" fontId="35" fillId="6" borderId="41" xfId="0" applyNumberFormat="1" applyFont="1" applyFill="1" applyBorder="1" applyAlignment="1">
      <alignment/>
    </xf>
    <xf numFmtId="165" fontId="65" fillId="6" borderId="35" xfId="0" applyNumberFormat="1" applyFont="1" applyFill="1" applyBorder="1" applyAlignment="1">
      <alignment/>
    </xf>
    <xf numFmtId="164" fontId="35" fillId="0" borderId="36" xfId="66" applyFont="1" applyFill="1" applyBorder="1" applyAlignment="1">
      <alignment horizontal="left"/>
      <protection/>
    </xf>
    <xf numFmtId="164" fontId="1" fillId="0" borderId="17" xfId="66" applyFont="1" applyFill="1" applyBorder="1" applyAlignment="1">
      <alignment horizontal="left"/>
      <protection/>
    </xf>
    <xf numFmtId="165" fontId="19" fillId="0" borderId="41" xfId="0" applyNumberFormat="1" applyFont="1" applyBorder="1" applyAlignment="1">
      <alignment/>
    </xf>
    <xf numFmtId="165" fontId="66" fillId="0" borderId="35" xfId="0" applyNumberFormat="1" applyFont="1" applyBorder="1" applyAlignment="1">
      <alignment/>
    </xf>
    <xf numFmtId="164" fontId="71" fillId="0" borderId="36" xfId="66" applyFont="1" applyFill="1" applyBorder="1" applyAlignment="1">
      <alignment horizontal="left"/>
      <protection/>
    </xf>
    <xf numFmtId="165" fontId="1" fillId="0" borderId="40" xfId="65" applyNumberFormat="1" applyFont="1" applyFill="1" applyBorder="1">
      <alignment/>
      <protection/>
    </xf>
    <xf numFmtId="165" fontId="66" fillId="0" borderId="40" xfId="65" applyNumberFormat="1" applyFont="1" applyFill="1" applyBorder="1">
      <alignment/>
      <protection/>
    </xf>
    <xf numFmtId="164" fontId="1" fillId="0" borderId="36" xfId="66" applyFont="1" applyFill="1" applyBorder="1" applyAlignment="1">
      <alignment horizontal="left"/>
      <protection/>
    </xf>
    <xf numFmtId="164" fontId="64" fillId="0" borderId="36" xfId="66" applyFont="1" applyFill="1" applyBorder="1" applyAlignment="1">
      <alignment horizontal="left"/>
      <protection/>
    </xf>
    <xf numFmtId="165" fontId="72" fillId="0" borderId="40" xfId="65" applyNumberFormat="1" applyFont="1" applyFill="1" applyBorder="1">
      <alignment/>
      <protection/>
    </xf>
    <xf numFmtId="164" fontId="19" fillId="0" borderId="36" xfId="0" applyFont="1" applyBorder="1" applyAlignment="1">
      <alignment horizontal="center"/>
    </xf>
    <xf numFmtId="164" fontId="19" fillId="0" borderId="42" xfId="0" applyFont="1" applyBorder="1" applyAlignment="1">
      <alignment/>
    </xf>
    <xf numFmtId="164" fontId="66" fillId="0" borderId="42" xfId="0" applyFont="1" applyBorder="1" applyAlignment="1">
      <alignment/>
    </xf>
    <xf numFmtId="164" fontId="35" fillId="0" borderId="17" xfId="66" applyFont="1" applyFill="1" applyBorder="1" applyAlignment="1">
      <alignment horizontal="left"/>
      <protection/>
    </xf>
    <xf numFmtId="164" fontId="35" fillId="23" borderId="36" xfId="65" applyFont="1" applyFill="1" applyBorder="1" applyAlignment="1">
      <alignment horizontal="left"/>
      <protection/>
    </xf>
    <xf numFmtId="165" fontId="35" fillId="23" borderId="40" xfId="65" applyNumberFormat="1" applyFont="1" applyFill="1" applyBorder="1">
      <alignment/>
      <protection/>
    </xf>
    <xf numFmtId="165" fontId="65" fillId="23" borderId="40" xfId="65" applyNumberFormat="1" applyFont="1" applyFill="1" applyBorder="1">
      <alignment/>
      <protection/>
    </xf>
    <xf numFmtId="164" fontId="35" fillId="23" borderId="17" xfId="65" applyFont="1" applyFill="1" applyBorder="1" applyAlignment="1">
      <alignment horizontal="left"/>
      <protection/>
    </xf>
    <xf numFmtId="164" fontId="35" fillId="23" borderId="41" xfId="0" applyFont="1" applyFill="1" applyBorder="1" applyAlignment="1">
      <alignment/>
    </xf>
    <xf numFmtId="165" fontId="65" fillId="23" borderId="35" xfId="0" applyNumberFormat="1" applyFont="1" applyFill="1" applyBorder="1" applyAlignment="1">
      <alignment/>
    </xf>
    <xf numFmtId="164" fontId="19" fillId="0" borderId="41" xfId="0" applyFont="1" applyBorder="1" applyAlignment="1">
      <alignment/>
    </xf>
    <xf numFmtId="164" fontId="73" fillId="0" borderId="36" xfId="66" applyFont="1" applyFill="1" applyBorder="1" applyAlignment="1">
      <alignment horizontal="left"/>
      <protection/>
    </xf>
    <xf numFmtId="165" fontId="1" fillId="0" borderId="41" xfId="65" applyNumberFormat="1" applyFont="1" applyFill="1" applyBorder="1" applyAlignment="1">
      <alignment horizontal="left"/>
      <protection/>
    </xf>
    <xf numFmtId="164" fontId="1" fillId="0" borderId="36" xfId="65" applyFont="1" applyBorder="1" applyAlignment="1">
      <alignment horizontal="left"/>
      <protection/>
    </xf>
    <xf numFmtId="164" fontId="74" fillId="0" borderId="43" xfId="65" applyFont="1" applyBorder="1" applyAlignment="1">
      <alignment/>
      <protection/>
    </xf>
    <xf numFmtId="164" fontId="74" fillId="0" borderId="42" xfId="65" applyFont="1" applyBorder="1" applyAlignment="1">
      <alignment/>
      <protection/>
    </xf>
    <xf numFmtId="164" fontId="74" fillId="0" borderId="44" xfId="65" applyFont="1" applyBorder="1" applyAlignment="1">
      <alignment horizontal="center"/>
      <protection/>
    </xf>
    <xf numFmtId="164" fontId="67" fillId="0" borderId="44" xfId="65" applyFont="1" applyFill="1" applyBorder="1" applyAlignment="1">
      <alignment horizontal="center"/>
      <protection/>
    </xf>
    <xf numFmtId="164" fontId="35" fillId="0" borderId="17" xfId="65" applyFont="1" applyFill="1" applyBorder="1" applyAlignment="1">
      <alignment horizontal="left"/>
      <protection/>
    </xf>
    <xf numFmtId="164" fontId="65" fillId="0" borderId="44" xfId="65" applyFont="1" applyFill="1" applyBorder="1" applyAlignment="1">
      <alignment horizontal="left"/>
      <protection/>
    </xf>
    <xf numFmtId="164" fontId="67" fillId="0" borderId="45" xfId="65" applyFont="1" applyFill="1" applyBorder="1" applyAlignment="1">
      <alignment horizontal="center"/>
      <protection/>
    </xf>
    <xf numFmtId="165" fontId="1" fillId="0" borderId="46" xfId="65" applyNumberFormat="1" applyFont="1" applyFill="1" applyBorder="1">
      <alignment/>
      <protection/>
    </xf>
    <xf numFmtId="165" fontId="66" fillId="0" borderId="46" xfId="65" applyNumberFormat="1" applyFont="1" applyFill="1" applyBorder="1">
      <alignment/>
      <protection/>
    </xf>
    <xf numFmtId="164" fontId="1" fillId="0" borderId="47" xfId="66" applyFont="1" applyFill="1" applyBorder="1" applyAlignment="1">
      <alignment horizontal="left"/>
      <protection/>
    </xf>
    <xf numFmtId="165" fontId="19" fillId="0" borderId="48" xfId="0" applyNumberFormat="1" applyFont="1" applyBorder="1" applyAlignment="1">
      <alignment/>
    </xf>
    <xf numFmtId="165" fontId="66" fillId="0" borderId="49" xfId="0" applyNumberFormat="1" applyFont="1" applyBorder="1" applyAlignment="1">
      <alignment/>
    </xf>
    <xf numFmtId="164" fontId="35" fillId="0" borderId="28" xfId="65" applyFont="1" applyFill="1" applyBorder="1" applyAlignment="1">
      <alignment horizontal="center" wrapText="1"/>
      <protection/>
    </xf>
    <xf numFmtId="165" fontId="35" fillId="0" borderId="12" xfId="65" applyNumberFormat="1" applyFont="1" applyFill="1" applyBorder="1">
      <alignment/>
      <protection/>
    </xf>
    <xf numFmtId="165" fontId="65" fillId="0" borderId="12" xfId="65" applyNumberFormat="1" applyFont="1" applyFill="1" applyBorder="1">
      <alignment/>
      <protection/>
    </xf>
    <xf numFmtId="164" fontId="35" fillId="0" borderId="12" xfId="65" applyFont="1" applyFill="1" applyBorder="1" applyAlignment="1">
      <alignment horizontal="center" wrapText="1"/>
      <protection/>
    </xf>
    <xf numFmtId="165" fontId="35" fillId="0" borderId="12" xfId="0" applyNumberFormat="1" applyFont="1" applyBorder="1" applyAlignment="1">
      <alignment/>
    </xf>
    <xf numFmtId="165" fontId="65" fillId="0" borderId="26" xfId="0" applyNumberFormat="1" applyFont="1" applyBorder="1" applyAlignment="1">
      <alignment/>
    </xf>
    <xf numFmtId="164" fontId="65" fillId="0" borderId="50" xfId="65" applyFont="1" applyFill="1" applyBorder="1" applyAlignment="1">
      <alignment horizontal="center"/>
      <protection/>
    </xf>
    <xf numFmtId="165" fontId="1" fillId="0" borderId="51" xfId="65" applyNumberFormat="1" applyFont="1" applyFill="1" applyBorder="1">
      <alignment/>
      <protection/>
    </xf>
    <xf numFmtId="165" fontId="66" fillId="0" borderId="51" xfId="65" applyNumberFormat="1" applyFont="1" applyFill="1" applyBorder="1">
      <alignment/>
      <protection/>
    </xf>
    <xf numFmtId="164" fontId="35" fillId="0" borderId="29" xfId="65" applyFont="1" applyFill="1" applyBorder="1">
      <alignment/>
      <protection/>
    </xf>
    <xf numFmtId="164" fontId="1" fillId="0" borderId="21" xfId="0" applyFont="1" applyBorder="1" applyAlignment="1">
      <alignment/>
    </xf>
    <xf numFmtId="165" fontId="35" fillId="0" borderId="52" xfId="0" applyNumberFormat="1" applyFont="1" applyBorder="1" applyAlignment="1">
      <alignment/>
    </xf>
    <xf numFmtId="165" fontId="65" fillId="0" borderId="53" xfId="0" applyNumberFormat="1" applyFont="1" applyBorder="1" applyAlignment="1">
      <alignment/>
    </xf>
    <xf numFmtId="164" fontId="35" fillId="0" borderId="54" xfId="65" applyFont="1" applyFill="1" applyBorder="1" applyAlignment="1">
      <alignment horizontal="left"/>
      <protection/>
    </xf>
    <xf numFmtId="165" fontId="65" fillId="0" borderId="46" xfId="65" applyNumberFormat="1" applyFont="1" applyFill="1" applyBorder="1">
      <alignment/>
      <protection/>
    </xf>
    <xf numFmtId="164" fontId="67" fillId="0" borderId="17" xfId="65" applyFont="1" applyFill="1" applyBorder="1" applyAlignment="1">
      <alignment horizontal="center"/>
      <protection/>
    </xf>
    <xf numFmtId="164" fontId="35" fillId="0" borderId="10" xfId="65" applyFont="1" applyBorder="1" applyAlignment="1">
      <alignment horizontal="left"/>
      <protection/>
    </xf>
    <xf numFmtId="165" fontId="35" fillId="0" borderId="10" xfId="65" applyNumberFormat="1" applyFont="1" applyFill="1" applyBorder="1">
      <alignment/>
      <protection/>
    </xf>
    <xf numFmtId="165" fontId="65" fillId="0" borderId="10" xfId="65" applyNumberFormat="1" applyFont="1" applyFill="1" applyBorder="1">
      <alignment/>
      <protection/>
    </xf>
    <xf numFmtId="164" fontId="1" fillId="0" borderId="10" xfId="65" applyFont="1" applyBorder="1">
      <alignment/>
      <protection/>
    </xf>
    <xf numFmtId="165" fontId="1" fillId="0" borderId="10" xfId="65" applyNumberFormat="1" applyFont="1" applyFill="1" applyBorder="1">
      <alignment/>
      <protection/>
    </xf>
    <xf numFmtId="165" fontId="66" fillId="0" borderId="10" xfId="65" applyNumberFormat="1" applyFont="1" applyFill="1" applyBorder="1">
      <alignment/>
      <protection/>
    </xf>
    <xf numFmtId="164" fontId="1" fillId="0" borderId="10" xfId="65" applyFont="1" applyBorder="1" applyAlignment="1">
      <alignment horizontal="left"/>
      <protection/>
    </xf>
    <xf numFmtId="164" fontId="70" fillId="22" borderId="13" xfId="65" applyFont="1" applyFill="1" applyBorder="1">
      <alignment/>
      <protection/>
    </xf>
    <xf numFmtId="165" fontId="35" fillId="22" borderId="50" xfId="65" applyNumberFormat="1" applyFont="1" applyFill="1" applyBorder="1">
      <alignment/>
      <protection/>
    </xf>
    <xf numFmtId="165" fontId="35" fillId="22" borderId="51" xfId="65" applyNumberFormat="1" applyFont="1" applyFill="1" applyBorder="1">
      <alignment/>
      <protection/>
    </xf>
    <xf numFmtId="165" fontId="65" fillId="22" borderId="51" xfId="65" applyNumberFormat="1" applyFont="1" applyFill="1" applyBorder="1">
      <alignment/>
      <protection/>
    </xf>
    <xf numFmtId="164" fontId="35" fillId="22" borderId="17" xfId="65" applyFont="1" applyFill="1" applyBorder="1" applyAlignment="1">
      <alignment horizontal="left"/>
      <protection/>
    </xf>
    <xf numFmtId="165" fontId="35" fillId="22" borderId="41" xfId="0" applyNumberFormat="1" applyFont="1" applyFill="1" applyBorder="1" applyAlignment="1">
      <alignment/>
    </xf>
    <xf numFmtId="165" fontId="65" fillId="22" borderId="35" xfId="0" applyNumberFormat="1" applyFont="1" applyFill="1" applyBorder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. jelölőszín" xfId="21"/>
    <cellStyle name="2. jelölőszín" xfId="22"/>
    <cellStyle name="20% - 1. jelölőszín" xfId="23"/>
    <cellStyle name="20% - 2. jelölőszín" xfId="24"/>
    <cellStyle name="20% - 3. jelölőszín" xfId="25"/>
    <cellStyle name="20% - 4. jelölőszín" xfId="26"/>
    <cellStyle name="20% - 5. jelölőszín" xfId="27"/>
    <cellStyle name="20% - 6. jelölőszín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5. jelölőszín" xfId="37"/>
    <cellStyle name="6. jelölőszín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Figyelmezteté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Normal_KTRSZJ" xfId="64"/>
    <cellStyle name="Normál 11" xfId="65"/>
    <cellStyle name="Normál 2 2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 topLeftCell="A1">
      <selection activeCell="B25" sqref="B25"/>
    </sheetView>
  </sheetViews>
  <sheetFormatPr defaultColWidth="9.140625" defaultRowHeight="15"/>
  <cols>
    <col min="1" max="1" width="77.421875" style="0" customWidth="1"/>
    <col min="2" max="2" width="17.421875" style="1" customWidth="1"/>
  </cols>
  <sheetData>
    <row r="1" spans="1:2" ht="24.75" customHeight="1">
      <c r="A1" s="2" t="s">
        <v>0</v>
      </c>
      <c r="B1" s="2"/>
    </row>
    <row r="2" ht="50.25" customHeight="1">
      <c r="A2" s="3" t="s">
        <v>1</v>
      </c>
    </row>
    <row r="3" ht="12.75">
      <c r="B3" s="4" t="s">
        <v>2</v>
      </c>
    </row>
    <row r="4" spans="1:9" ht="12.75">
      <c r="A4" s="5" t="s">
        <v>3</v>
      </c>
      <c r="B4" s="6"/>
      <c r="C4" s="7"/>
      <c r="D4" s="7"/>
      <c r="E4" s="7"/>
      <c r="F4" s="7"/>
      <c r="G4" s="7"/>
      <c r="H4" s="7"/>
      <c r="I4" s="7"/>
    </row>
    <row r="5" spans="1:9" ht="12.75">
      <c r="A5" s="8" t="s">
        <v>4</v>
      </c>
      <c r="B5" s="9">
        <f>'5.kiadások működés,felh Összese'!E24</f>
        <v>46322427</v>
      </c>
      <c r="C5" s="7"/>
      <c r="D5" s="7"/>
      <c r="E5" s="7"/>
      <c r="F5" s="7"/>
      <c r="G5" s="7"/>
      <c r="H5" s="7"/>
      <c r="I5" s="7"/>
    </row>
    <row r="6" spans="1:9" ht="12.75">
      <c r="A6" s="8" t="s">
        <v>5</v>
      </c>
      <c r="B6" s="9">
        <f>'5.kiadások működés,felh Összese'!E25</f>
        <v>7059724</v>
      </c>
      <c r="C6" s="7"/>
      <c r="D6" s="7"/>
      <c r="E6" s="7"/>
      <c r="F6" s="7"/>
      <c r="G6" s="7"/>
      <c r="H6" s="7"/>
      <c r="I6" s="7"/>
    </row>
    <row r="7" spans="1:9" ht="12.75">
      <c r="A7" s="8" t="s">
        <v>6</v>
      </c>
      <c r="B7" s="9">
        <f>'5.kiadások működés,felh Összese'!E50</f>
        <v>13504885</v>
      </c>
      <c r="C7" s="7"/>
      <c r="D7" s="7"/>
      <c r="E7" s="7"/>
      <c r="F7" s="7"/>
      <c r="G7" s="7"/>
      <c r="H7" s="7"/>
      <c r="I7" s="7"/>
    </row>
    <row r="8" spans="1:9" ht="12.75">
      <c r="A8" s="8" t="s">
        <v>7</v>
      </c>
      <c r="B8" s="9">
        <f>'5.kiadások működés,felh Összese'!E59</f>
        <v>6449755</v>
      </c>
      <c r="C8" s="7"/>
      <c r="D8" s="7"/>
      <c r="E8" s="7"/>
      <c r="F8" s="7"/>
      <c r="G8" s="7"/>
      <c r="H8" s="7"/>
      <c r="I8" s="7"/>
    </row>
    <row r="9" spans="1:9" ht="12.75">
      <c r="A9" s="8" t="s">
        <v>8</v>
      </c>
      <c r="B9" s="9">
        <f>'5.kiadások működés,felh Összese'!E73</f>
        <v>6681195</v>
      </c>
      <c r="C9" s="7"/>
      <c r="D9" s="7"/>
      <c r="E9" s="7"/>
      <c r="F9" s="7"/>
      <c r="G9" s="7"/>
      <c r="H9" s="7"/>
      <c r="I9" s="7"/>
    </row>
    <row r="10" spans="1:9" ht="12.75">
      <c r="A10" s="8" t="s">
        <v>9</v>
      </c>
      <c r="B10" s="9">
        <f>'5.kiadások működés,felh Összese'!E82</f>
        <v>4297153</v>
      </c>
      <c r="C10" s="7"/>
      <c r="D10" s="7"/>
      <c r="E10" s="7"/>
      <c r="F10" s="7"/>
      <c r="G10" s="7"/>
      <c r="H10" s="7"/>
      <c r="I10" s="7"/>
    </row>
    <row r="11" spans="1:9" ht="12.75">
      <c r="A11" s="8" t="s">
        <v>10</v>
      </c>
      <c r="B11" s="9">
        <f>'5.kiadások működés,felh Összese'!E87</f>
        <v>3804170</v>
      </c>
      <c r="C11" s="7"/>
      <c r="D11" s="7"/>
      <c r="E11" s="7"/>
      <c r="F11" s="7"/>
      <c r="G11" s="7"/>
      <c r="H11" s="7"/>
      <c r="I11" s="7"/>
    </row>
    <row r="12" spans="1:9" ht="12.75">
      <c r="A12" s="8" t="s">
        <v>11</v>
      </c>
      <c r="B12" s="9">
        <v>0</v>
      </c>
      <c r="C12" s="7"/>
      <c r="D12" s="7"/>
      <c r="E12" s="7"/>
      <c r="F12" s="7"/>
      <c r="G12" s="7"/>
      <c r="H12" s="7"/>
      <c r="I12" s="7"/>
    </row>
    <row r="13" spans="1:9" ht="12.75">
      <c r="A13" s="10" t="s">
        <v>12</v>
      </c>
      <c r="B13" s="11">
        <f>SUM(B5:B12)</f>
        <v>88119309</v>
      </c>
      <c r="C13" s="7"/>
      <c r="D13" s="7"/>
      <c r="E13" s="7"/>
      <c r="F13" s="7"/>
      <c r="G13" s="7"/>
      <c r="H13" s="7"/>
      <c r="I13" s="7"/>
    </row>
    <row r="14" spans="1:9" ht="12.75">
      <c r="A14" s="12" t="s">
        <v>13</v>
      </c>
      <c r="B14" s="13">
        <f>'5.kiadások működés,felh Összese'!E118</f>
        <v>14551866</v>
      </c>
      <c r="C14" s="7"/>
      <c r="D14" s="7"/>
      <c r="E14" s="7"/>
      <c r="F14" s="7"/>
      <c r="G14" s="7"/>
      <c r="H14" s="7"/>
      <c r="I14" s="7"/>
    </row>
    <row r="15" spans="1:9" ht="12.75">
      <c r="A15" s="14" t="s">
        <v>14</v>
      </c>
      <c r="B15" s="15">
        <f>B13+B14</f>
        <v>102671175</v>
      </c>
      <c r="C15" s="7"/>
      <c r="D15" s="7"/>
      <c r="E15" s="7"/>
      <c r="F15" s="7"/>
      <c r="G15" s="7"/>
      <c r="H15" s="7"/>
      <c r="I15" s="7"/>
    </row>
    <row r="16" spans="1:9" ht="12.75">
      <c r="A16" s="16" t="s">
        <v>15</v>
      </c>
      <c r="B16" s="17">
        <f>'9.bevételek működés,felh.Összes'!E18</f>
        <v>70641389</v>
      </c>
      <c r="C16" s="7"/>
      <c r="D16" s="7"/>
      <c r="E16" s="7"/>
      <c r="F16" s="7"/>
      <c r="G16" s="7"/>
      <c r="H16" s="7"/>
      <c r="I16" s="7"/>
    </row>
    <row r="17" spans="1:9" ht="12.75">
      <c r="A17" s="8" t="s">
        <v>16</v>
      </c>
      <c r="B17" s="9">
        <f>'9.bevételek működés,felh.Összes'!E57</f>
        <v>735917</v>
      </c>
      <c r="C17" s="7"/>
      <c r="D17" s="7"/>
      <c r="E17" s="7"/>
      <c r="F17" s="7"/>
      <c r="G17" s="7"/>
      <c r="H17" s="7"/>
      <c r="I17" s="7"/>
    </row>
    <row r="18" spans="1:9" ht="12.75">
      <c r="A18" s="8" t="s">
        <v>17</v>
      </c>
      <c r="B18" s="9">
        <f>'9.bevételek működés,felh.Összes'!E32</f>
        <v>3366714</v>
      </c>
      <c r="C18" s="7"/>
      <c r="D18" s="7"/>
      <c r="E18" s="7"/>
      <c r="F18" s="7"/>
      <c r="G18" s="7"/>
      <c r="H18" s="7"/>
      <c r="I18" s="7"/>
    </row>
    <row r="19" spans="1:9" ht="12.75">
      <c r="A19" s="8" t="s">
        <v>18</v>
      </c>
      <c r="B19" s="9">
        <f>'9.bevételek működés,felh.Összes'!E44</f>
        <v>2631596</v>
      </c>
      <c r="C19" s="7"/>
      <c r="D19" s="7"/>
      <c r="E19" s="7"/>
      <c r="F19" s="7"/>
      <c r="G19" s="7"/>
      <c r="H19" s="7"/>
      <c r="I19" s="7"/>
    </row>
    <row r="20" spans="1:9" ht="12.75">
      <c r="A20" s="8" t="s">
        <v>19</v>
      </c>
      <c r="B20" s="9">
        <f>'9.bevételek működés,felh.Összes'!E63</f>
        <v>0</v>
      </c>
      <c r="C20" s="7"/>
      <c r="D20" s="7"/>
      <c r="E20" s="7"/>
      <c r="F20" s="7"/>
      <c r="G20" s="7"/>
      <c r="H20" s="7"/>
      <c r="I20" s="7"/>
    </row>
    <row r="21" spans="1:9" ht="12.75">
      <c r="A21" s="8" t="s">
        <v>20</v>
      </c>
      <c r="B21" s="9">
        <f>'9.bevételek működés,felh.Összes'!E50</f>
        <v>442600</v>
      </c>
      <c r="C21" s="7"/>
      <c r="D21" s="7"/>
      <c r="E21" s="7"/>
      <c r="F21" s="7"/>
      <c r="G21" s="7"/>
      <c r="H21" s="7"/>
      <c r="I21" s="7"/>
    </row>
    <row r="22" spans="1:9" ht="12.75">
      <c r="A22" s="8" t="s">
        <v>21</v>
      </c>
      <c r="B22" s="9">
        <f>'9.bevételek működés,felh.Összes'!E69</f>
        <v>0</v>
      </c>
      <c r="C22" s="7"/>
      <c r="D22" s="7"/>
      <c r="E22" s="7"/>
      <c r="F22" s="7"/>
      <c r="G22" s="7"/>
      <c r="H22" s="7"/>
      <c r="I22" s="7"/>
    </row>
    <row r="23" spans="1:9" ht="12.75">
      <c r="A23" s="10" t="s">
        <v>22</v>
      </c>
      <c r="B23" s="11">
        <f>SUM(B16:B22)</f>
        <v>77818216</v>
      </c>
      <c r="C23" s="7"/>
      <c r="D23" s="7"/>
      <c r="E23" s="7"/>
      <c r="F23" s="7"/>
      <c r="G23" s="7"/>
      <c r="H23" s="7"/>
      <c r="I23" s="7"/>
    </row>
    <row r="24" spans="1:9" ht="12.75">
      <c r="A24" s="12" t="s">
        <v>23</v>
      </c>
      <c r="B24" s="13">
        <f>'9.bevételek működés,felh.Összes'!E103</f>
        <v>24852959</v>
      </c>
      <c r="C24" s="7"/>
      <c r="D24" s="7"/>
      <c r="E24" s="7"/>
      <c r="F24" s="7"/>
      <c r="G24" s="7"/>
      <c r="H24" s="7"/>
      <c r="I24" s="7"/>
    </row>
    <row r="25" spans="1:9" ht="12.75">
      <c r="A25" s="14" t="s">
        <v>24</v>
      </c>
      <c r="B25" s="15">
        <f>B23+B24</f>
        <v>102671175</v>
      </c>
      <c r="C25" s="7"/>
      <c r="D25" s="7"/>
      <c r="E25" s="7"/>
      <c r="F25" s="7"/>
      <c r="G25" s="7"/>
      <c r="H25" s="7"/>
      <c r="I25" s="7"/>
    </row>
    <row r="26" spans="1:9" ht="12.75">
      <c r="A26" s="7"/>
      <c r="B26" s="6"/>
      <c r="C26" s="7"/>
      <c r="D26" s="7"/>
      <c r="E26" s="7"/>
      <c r="F26" s="7"/>
      <c r="G26" s="7"/>
      <c r="H26" s="7"/>
      <c r="I26" s="7"/>
    </row>
    <row r="27" spans="1:9" ht="12.75">
      <c r="A27" s="7"/>
      <c r="B27" s="6"/>
      <c r="C27" s="7"/>
      <c r="D27" s="7"/>
      <c r="E27" s="7"/>
      <c r="F27" s="7"/>
      <c r="G27" s="7"/>
      <c r="H27" s="7"/>
      <c r="I27" s="7"/>
    </row>
    <row r="28" spans="1:9" ht="12.75">
      <c r="A28" s="7"/>
      <c r="B28" s="6"/>
      <c r="C28" s="7"/>
      <c r="D28" s="7"/>
      <c r="E28" s="7"/>
      <c r="F28" s="7"/>
      <c r="G28" s="7"/>
      <c r="H28" s="7"/>
      <c r="I28" s="7"/>
    </row>
    <row r="29" spans="1:9" ht="12.75">
      <c r="A29" s="7"/>
      <c r="B29" s="6"/>
      <c r="C29" s="7"/>
      <c r="D29" s="7"/>
      <c r="E29" s="7"/>
      <c r="F29" s="7"/>
      <c r="G29" s="7"/>
      <c r="H29" s="7"/>
      <c r="I29" s="7"/>
    </row>
    <row r="30" spans="1:9" ht="12.75">
      <c r="A30" s="7"/>
      <c r="B30" s="6"/>
      <c r="C30" s="7"/>
      <c r="D30" s="7"/>
      <c r="E30" s="7"/>
      <c r="F30" s="7"/>
      <c r="G30" s="7"/>
      <c r="H30" s="7"/>
      <c r="I30" s="7"/>
    </row>
    <row r="31" spans="1:9" ht="12.75">
      <c r="A31" s="7"/>
      <c r="B31" s="6"/>
      <c r="C31" s="7"/>
      <c r="D31" s="7"/>
      <c r="E31" s="7"/>
      <c r="F31" s="7"/>
      <c r="G31" s="7"/>
      <c r="H31" s="7"/>
      <c r="I31" s="7"/>
    </row>
    <row r="32" spans="1:9" ht="12.75">
      <c r="A32" s="7"/>
      <c r="B32" s="6"/>
      <c r="C32" s="7"/>
      <c r="D32" s="7"/>
      <c r="E32" s="7"/>
      <c r="F32" s="7"/>
      <c r="G32" s="7"/>
      <c r="H32" s="7"/>
      <c r="I32" s="7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2/2018. (III. 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80" zoomScaleNormal="80" workbookViewId="0" topLeftCell="A1">
      <selection activeCell="C17" sqref="C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125" t="s">
        <v>288</v>
      </c>
      <c r="B1" s="125"/>
      <c r="C1" s="125"/>
      <c r="D1" s="125"/>
      <c r="E1" s="125"/>
    </row>
    <row r="2" spans="1:5" ht="23.25" customHeight="1">
      <c r="A2" s="126" t="s">
        <v>504</v>
      </c>
      <c r="B2" s="126"/>
      <c r="C2" s="126"/>
      <c r="D2" s="126"/>
      <c r="E2" s="126"/>
    </row>
    <row r="3" ht="12.75">
      <c r="A3" s="127"/>
    </row>
    <row r="5" spans="1:5" ht="12.75">
      <c r="A5" s="74" t="s">
        <v>28</v>
      </c>
      <c r="B5" s="75" t="s">
        <v>29</v>
      </c>
      <c r="C5" s="230" t="s">
        <v>27</v>
      </c>
      <c r="D5" s="230" t="s">
        <v>505</v>
      </c>
      <c r="E5" s="231" t="s">
        <v>500</v>
      </c>
    </row>
    <row r="6" spans="1:5" ht="12.75">
      <c r="A6" s="73"/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2.75">
      <c r="A8" s="73"/>
      <c r="B8" s="73"/>
      <c r="C8" s="73"/>
      <c r="D8" s="73"/>
      <c r="E8" s="73"/>
    </row>
    <row r="9" spans="1:5" ht="12.75">
      <c r="A9" s="73"/>
      <c r="B9" s="73"/>
      <c r="C9" s="73"/>
      <c r="D9" s="73"/>
      <c r="E9" s="73"/>
    </row>
    <row r="10" spans="1:5" ht="12.75">
      <c r="A10" s="111" t="s">
        <v>506</v>
      </c>
      <c r="B10" s="165" t="s">
        <v>180</v>
      </c>
      <c r="C10" s="120">
        <v>0</v>
      </c>
      <c r="D10" s="120">
        <v>0</v>
      </c>
      <c r="E10" s="120">
        <f>SUM(C10:D10)</f>
        <v>0</v>
      </c>
    </row>
    <row r="11" spans="1:5" ht="12.75">
      <c r="A11" s="111"/>
      <c r="B11" s="165"/>
      <c r="C11" s="164"/>
      <c r="D11" s="164"/>
      <c r="E11" s="164"/>
    </row>
    <row r="12" spans="1:5" ht="12.75">
      <c r="A12" s="111"/>
      <c r="B12" s="165"/>
      <c r="C12" s="164"/>
      <c r="D12" s="164"/>
      <c r="E12" s="164"/>
    </row>
    <row r="13" spans="1:5" ht="12.75">
      <c r="A13" s="111"/>
      <c r="B13" s="165"/>
      <c r="C13" s="164"/>
      <c r="D13" s="164"/>
      <c r="E13" s="164"/>
    </row>
    <row r="14" spans="1:5" ht="12.75">
      <c r="A14" s="111"/>
      <c r="B14" s="165"/>
      <c r="C14" s="164"/>
      <c r="D14" s="164"/>
      <c r="E14" s="164"/>
    </row>
    <row r="15" spans="1:5" ht="12.75">
      <c r="A15" s="111" t="s">
        <v>507</v>
      </c>
      <c r="B15" s="165" t="s">
        <v>180</v>
      </c>
      <c r="C15" s="164">
        <v>0</v>
      </c>
      <c r="D15" s="164">
        <v>0</v>
      </c>
      <c r="E15" s="164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a 2/2018. (III. 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workbookViewId="0" topLeftCell="A1">
      <selection activeCell="C23" sqref="C2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5" t="s">
        <v>288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46.5" customHeight="1">
      <c r="A2" s="126" t="s">
        <v>508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6.5" customHeight="1">
      <c r="A3" s="3"/>
      <c r="B3" s="232"/>
      <c r="C3" s="232"/>
      <c r="D3" s="232"/>
      <c r="E3" s="232"/>
      <c r="F3" s="232"/>
      <c r="G3" s="232"/>
      <c r="H3" s="232"/>
      <c r="I3" s="232"/>
      <c r="J3" s="232"/>
    </row>
    <row r="4" ht="12.75">
      <c r="A4" s="128" t="s">
        <v>27</v>
      </c>
    </row>
    <row r="5" spans="1:10" ht="61.5" customHeight="1">
      <c r="A5" s="74" t="s">
        <v>28</v>
      </c>
      <c r="B5" s="75" t="s">
        <v>29</v>
      </c>
      <c r="C5" s="230" t="s">
        <v>509</v>
      </c>
      <c r="D5" s="230" t="s">
        <v>510</v>
      </c>
      <c r="E5" s="230" t="s">
        <v>511</v>
      </c>
      <c r="F5" s="230" t="s">
        <v>512</v>
      </c>
      <c r="G5" s="230" t="s">
        <v>513</v>
      </c>
      <c r="H5" s="230" t="s">
        <v>514</v>
      </c>
      <c r="I5" s="230" t="s">
        <v>515</v>
      </c>
      <c r="J5" s="230" t="s">
        <v>516</v>
      </c>
    </row>
    <row r="6" spans="1:10" ht="12.75">
      <c r="A6" s="8"/>
      <c r="B6" s="8"/>
      <c r="C6" s="8"/>
      <c r="D6" s="8"/>
      <c r="E6" s="8"/>
      <c r="F6" s="233"/>
      <c r="G6" s="234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8"/>
      <c r="D8" s="88"/>
      <c r="E8" s="8"/>
      <c r="F8" s="8"/>
      <c r="G8" s="8"/>
      <c r="H8" s="8"/>
      <c r="I8" s="8"/>
      <c r="J8" s="8"/>
    </row>
    <row r="9" spans="1:10" ht="12.75">
      <c r="A9" s="8"/>
      <c r="B9" s="8"/>
      <c r="C9" s="88"/>
      <c r="D9" s="88"/>
      <c r="E9" s="8"/>
      <c r="F9" s="8"/>
      <c r="G9" s="8"/>
      <c r="H9" s="8"/>
      <c r="I9" s="8"/>
      <c r="J9" s="8"/>
    </row>
    <row r="10" spans="1:10" ht="12.75">
      <c r="A10" s="95" t="s">
        <v>184</v>
      </c>
      <c r="B10" s="89" t="s">
        <v>185</v>
      </c>
      <c r="C10" s="88"/>
      <c r="D10" s="88"/>
      <c r="E10" s="8"/>
      <c r="F10" s="8"/>
      <c r="G10" s="8"/>
      <c r="H10" s="8"/>
      <c r="I10" s="8"/>
      <c r="J10" s="8"/>
    </row>
    <row r="11" spans="1:10" ht="12.75">
      <c r="A11" s="95"/>
      <c r="B11" s="89"/>
      <c r="C11" s="88"/>
      <c r="D11" s="88"/>
      <c r="E11" s="8"/>
      <c r="F11" s="8"/>
      <c r="G11" s="8"/>
      <c r="H11" s="8"/>
      <c r="I11" s="8"/>
      <c r="J11" s="8"/>
    </row>
    <row r="12" spans="1:10" ht="12.75">
      <c r="A12" s="95"/>
      <c r="B12" s="89"/>
      <c r="C12" s="88"/>
      <c r="D12" s="88"/>
      <c r="E12" s="8"/>
      <c r="F12" s="8"/>
      <c r="G12" s="8"/>
      <c r="H12" s="8"/>
      <c r="I12" s="8"/>
      <c r="J12" s="8"/>
    </row>
    <row r="13" spans="1:10" ht="12.75">
      <c r="A13" s="95"/>
      <c r="B13" s="89"/>
      <c r="C13" s="88"/>
      <c r="D13" s="88"/>
      <c r="E13" s="8"/>
      <c r="F13" s="8"/>
      <c r="G13" s="8"/>
      <c r="H13" s="8"/>
      <c r="I13" s="8"/>
      <c r="J13" s="8"/>
    </row>
    <row r="14" spans="1:10" ht="12.75">
      <c r="A14" s="95"/>
      <c r="B14" s="89"/>
      <c r="C14" s="88"/>
      <c r="D14" s="88"/>
      <c r="E14" s="8"/>
      <c r="F14" s="8"/>
      <c r="G14" s="8"/>
      <c r="H14" s="8"/>
      <c r="I14" s="8"/>
      <c r="J14" s="8"/>
    </row>
    <row r="15" spans="1:10" ht="12.75">
      <c r="A15" s="95" t="s">
        <v>501</v>
      </c>
      <c r="B15" s="89" t="s">
        <v>187</v>
      </c>
      <c r="C15" s="88"/>
      <c r="D15" s="88"/>
      <c r="E15" s="8"/>
      <c r="F15" s="8"/>
      <c r="G15" s="8"/>
      <c r="H15" s="8"/>
      <c r="I15" s="8"/>
      <c r="J15" s="8"/>
    </row>
    <row r="16" spans="1:10" ht="12.75">
      <c r="A16" s="95"/>
      <c r="B16" s="89"/>
      <c r="C16" s="88"/>
      <c r="D16" s="88"/>
      <c r="E16" s="8"/>
      <c r="F16" s="8"/>
      <c r="G16" s="8"/>
      <c r="H16" s="8"/>
      <c r="I16" s="8"/>
      <c r="J16" s="8"/>
    </row>
    <row r="17" spans="1:10" ht="12.75">
      <c r="A17" s="95"/>
      <c r="B17" s="89"/>
      <c r="C17" s="88"/>
      <c r="D17" s="88"/>
      <c r="E17" s="8"/>
      <c r="F17" s="8"/>
      <c r="G17" s="8"/>
      <c r="H17" s="8"/>
      <c r="I17" s="8"/>
      <c r="J17" s="8"/>
    </row>
    <row r="18" spans="1:10" ht="12.75">
      <c r="A18" s="95"/>
      <c r="B18" s="89"/>
      <c r="C18" s="88"/>
      <c r="D18" s="88"/>
      <c r="E18" s="8"/>
      <c r="F18" s="8"/>
      <c r="G18" s="8"/>
      <c r="H18" s="8"/>
      <c r="I18" s="8"/>
      <c r="J18" s="8"/>
    </row>
    <row r="19" spans="1:10" ht="12.75">
      <c r="A19" s="95"/>
      <c r="B19" s="89"/>
      <c r="C19" s="88"/>
      <c r="D19" s="88"/>
      <c r="E19" s="8"/>
      <c r="F19" s="8"/>
      <c r="G19" s="8"/>
      <c r="H19" s="8"/>
      <c r="I19" s="8"/>
      <c r="J19" s="8"/>
    </row>
    <row r="20" spans="1:10" ht="12.75">
      <c r="A20" s="83" t="s">
        <v>188</v>
      </c>
      <c r="B20" s="89" t="s">
        <v>189</v>
      </c>
      <c r="C20" s="88"/>
      <c r="D20" s="88"/>
      <c r="E20" s="8"/>
      <c r="F20" s="8"/>
      <c r="G20" s="8"/>
      <c r="H20" s="8"/>
      <c r="I20" s="8"/>
      <c r="J20" s="8"/>
    </row>
    <row r="21" spans="1:10" ht="12.75">
      <c r="A21" s="83"/>
      <c r="B21" s="89"/>
      <c r="C21" s="88"/>
      <c r="D21" s="88"/>
      <c r="E21" s="8"/>
      <c r="F21" s="8"/>
      <c r="G21" s="8"/>
      <c r="H21" s="8"/>
      <c r="I21" s="8"/>
      <c r="J21" s="8"/>
    </row>
    <row r="22" spans="1:10" ht="12.75">
      <c r="A22" s="83"/>
      <c r="B22" s="89"/>
      <c r="C22" s="88"/>
      <c r="D22" s="88"/>
      <c r="E22" s="8"/>
      <c r="F22" s="8"/>
      <c r="G22" s="8"/>
      <c r="H22" s="8"/>
      <c r="I22" s="8"/>
      <c r="J22" s="8"/>
    </row>
    <row r="23" spans="1:10" ht="12.75">
      <c r="A23" s="95" t="s">
        <v>190</v>
      </c>
      <c r="B23" s="89" t="s">
        <v>191</v>
      </c>
      <c r="C23" s="88"/>
      <c r="D23" s="88"/>
      <c r="E23" s="8"/>
      <c r="F23" s="8"/>
      <c r="G23" s="8"/>
      <c r="H23" s="8"/>
      <c r="I23" s="8"/>
      <c r="J23" s="8"/>
    </row>
    <row r="24" spans="1:10" ht="12.75">
      <c r="A24" s="95"/>
      <c r="B24" s="89"/>
      <c r="C24" s="88"/>
      <c r="D24" s="88"/>
      <c r="E24" s="8"/>
      <c r="F24" s="8"/>
      <c r="G24" s="8"/>
      <c r="H24" s="8"/>
      <c r="I24" s="8"/>
      <c r="J24" s="8"/>
    </row>
    <row r="25" spans="1:10" ht="12.75">
      <c r="A25" s="95"/>
      <c r="B25" s="89"/>
      <c r="C25" s="88"/>
      <c r="D25" s="88"/>
      <c r="E25" s="8"/>
      <c r="F25" s="8"/>
      <c r="G25" s="8"/>
      <c r="H25" s="8"/>
      <c r="I25" s="8"/>
      <c r="J25" s="8"/>
    </row>
    <row r="26" spans="1:10" ht="12.75">
      <c r="A26" s="95" t="s">
        <v>192</v>
      </c>
      <c r="B26" s="89" t="s">
        <v>193</v>
      </c>
      <c r="C26" s="88"/>
      <c r="D26" s="88"/>
      <c r="E26" s="8"/>
      <c r="F26" s="8"/>
      <c r="G26" s="8"/>
      <c r="H26" s="8"/>
      <c r="I26" s="8"/>
      <c r="J26" s="8"/>
    </row>
    <row r="27" spans="1:10" ht="12.75">
      <c r="A27" s="95"/>
      <c r="B27" s="89"/>
      <c r="C27" s="88"/>
      <c r="D27" s="88"/>
      <c r="E27" s="8"/>
      <c r="F27" s="8"/>
      <c r="G27" s="8"/>
      <c r="H27" s="8"/>
      <c r="I27" s="8"/>
      <c r="J27" s="8"/>
    </row>
    <row r="28" spans="1:10" ht="12.75">
      <c r="A28" s="95"/>
      <c r="B28" s="89"/>
      <c r="C28" s="88"/>
      <c r="D28" s="88"/>
      <c r="E28" s="8"/>
      <c r="F28" s="8"/>
      <c r="G28" s="8"/>
      <c r="H28" s="8"/>
      <c r="I28" s="8"/>
      <c r="J28" s="8"/>
    </row>
    <row r="29" spans="1:10" ht="12.75">
      <c r="A29" s="83" t="s">
        <v>194</v>
      </c>
      <c r="B29" s="89" t="s">
        <v>195</v>
      </c>
      <c r="C29" s="88"/>
      <c r="D29" s="88"/>
      <c r="E29" s="8"/>
      <c r="F29" s="8"/>
      <c r="G29" s="8"/>
      <c r="H29" s="8"/>
      <c r="I29" s="8"/>
      <c r="J29" s="8"/>
    </row>
    <row r="30" spans="1:10" ht="12.75">
      <c r="A30" s="83" t="s">
        <v>196</v>
      </c>
      <c r="B30" s="89" t="s">
        <v>197</v>
      </c>
      <c r="C30" s="88"/>
      <c r="D30" s="88"/>
      <c r="E30" s="8"/>
      <c r="F30" s="8"/>
      <c r="G30" s="8"/>
      <c r="H30" s="8"/>
      <c r="I30" s="8"/>
      <c r="J30" s="8"/>
    </row>
    <row r="31" spans="1:10" ht="12.75">
      <c r="A31" s="235" t="s">
        <v>198</v>
      </c>
      <c r="B31" s="236" t="s">
        <v>199</v>
      </c>
      <c r="C31" s="87"/>
      <c r="D31" s="87"/>
      <c r="E31" s="8"/>
      <c r="F31" s="8"/>
      <c r="G31" s="8"/>
      <c r="H31" s="8"/>
      <c r="I31" s="8"/>
      <c r="J31" s="8"/>
    </row>
    <row r="32" spans="1:10" ht="12.75">
      <c r="A32" s="237"/>
      <c r="B32" s="165"/>
      <c r="C32" s="88"/>
      <c r="D32" s="88"/>
      <c r="E32" s="8"/>
      <c r="F32" s="8"/>
      <c r="G32" s="8"/>
      <c r="H32" s="8"/>
      <c r="I32" s="8"/>
      <c r="J32" s="8"/>
    </row>
    <row r="33" spans="1:10" ht="12.75">
      <c r="A33" s="237"/>
      <c r="B33" s="165"/>
      <c r="C33" s="88"/>
      <c r="D33" s="88"/>
      <c r="E33" s="8"/>
      <c r="F33" s="8"/>
      <c r="G33" s="8"/>
      <c r="H33" s="8"/>
      <c r="I33" s="8"/>
      <c r="J33" s="8"/>
    </row>
    <row r="34" spans="1:10" ht="12.75">
      <c r="A34" s="237"/>
      <c r="B34" s="165"/>
      <c r="C34" s="88"/>
      <c r="D34" s="88"/>
      <c r="E34" s="8"/>
      <c r="F34" s="8"/>
      <c r="G34" s="8"/>
      <c r="H34" s="8"/>
      <c r="I34" s="8"/>
      <c r="J34" s="8"/>
    </row>
    <row r="35" spans="1:10" ht="12.75">
      <c r="A35" s="237"/>
      <c r="B35" s="165"/>
      <c r="C35" s="88"/>
      <c r="D35" s="88"/>
      <c r="E35" s="8"/>
      <c r="F35" s="8"/>
      <c r="G35" s="8"/>
      <c r="H35" s="8"/>
      <c r="I35" s="8"/>
      <c r="J35" s="8"/>
    </row>
    <row r="36" spans="1:10" ht="12.75">
      <c r="A36" s="95" t="s">
        <v>200</v>
      </c>
      <c r="B36" s="89" t="s">
        <v>201</v>
      </c>
      <c r="C36" s="88"/>
      <c r="D36" s="88"/>
      <c r="E36" s="8"/>
      <c r="F36" s="8"/>
      <c r="G36" s="8"/>
      <c r="H36" s="8"/>
      <c r="I36" s="8"/>
      <c r="J36" s="8"/>
    </row>
    <row r="37" spans="1:10" ht="12.75">
      <c r="A37" s="95"/>
      <c r="B37" s="89"/>
      <c r="C37" s="88"/>
      <c r="D37" s="88"/>
      <c r="E37" s="8"/>
      <c r="F37" s="8"/>
      <c r="G37" s="8"/>
      <c r="H37" s="8"/>
      <c r="I37" s="8"/>
      <c r="J37" s="8"/>
    </row>
    <row r="38" spans="1:10" ht="12.75">
      <c r="A38" s="95"/>
      <c r="B38" s="89"/>
      <c r="C38" s="88"/>
      <c r="D38" s="88"/>
      <c r="E38" s="8"/>
      <c r="F38" s="8"/>
      <c r="G38" s="8"/>
      <c r="H38" s="8"/>
      <c r="I38" s="8"/>
      <c r="J38" s="8"/>
    </row>
    <row r="39" spans="1:10" ht="12.75">
      <c r="A39" s="95"/>
      <c r="B39" s="89"/>
      <c r="C39" s="88"/>
      <c r="D39" s="88"/>
      <c r="E39" s="8"/>
      <c r="F39" s="8"/>
      <c r="G39" s="8"/>
      <c r="H39" s="8"/>
      <c r="I39" s="8"/>
      <c r="J39" s="8"/>
    </row>
    <row r="40" spans="1:10" ht="12.75">
      <c r="A40" s="95"/>
      <c r="B40" s="89"/>
      <c r="C40" s="88"/>
      <c r="D40" s="88"/>
      <c r="E40" s="8"/>
      <c r="F40" s="8"/>
      <c r="G40" s="8"/>
      <c r="H40" s="8"/>
      <c r="I40" s="8"/>
      <c r="J40" s="8"/>
    </row>
    <row r="41" spans="1:10" ht="12.75">
      <c r="A41" s="95" t="s">
        <v>202</v>
      </c>
      <c r="B41" s="89" t="s">
        <v>203</v>
      </c>
      <c r="C41" s="88"/>
      <c r="D41" s="88"/>
      <c r="E41" s="8"/>
      <c r="F41" s="8"/>
      <c r="G41" s="8"/>
      <c r="H41" s="8"/>
      <c r="I41" s="8"/>
      <c r="J41" s="8"/>
    </row>
    <row r="42" spans="1:10" ht="12.75">
      <c r="A42" s="95"/>
      <c r="B42" s="89"/>
      <c r="C42" s="88"/>
      <c r="D42" s="88"/>
      <c r="E42" s="8"/>
      <c r="F42" s="8"/>
      <c r="G42" s="8"/>
      <c r="H42" s="8"/>
      <c r="I42" s="8"/>
      <c r="J42" s="8"/>
    </row>
    <row r="43" spans="1:10" ht="12.75">
      <c r="A43" s="95"/>
      <c r="B43" s="89"/>
      <c r="C43" s="88"/>
      <c r="D43" s="88"/>
      <c r="E43" s="8"/>
      <c r="F43" s="8"/>
      <c r="G43" s="8"/>
      <c r="H43" s="8"/>
      <c r="I43" s="8"/>
      <c r="J43" s="8"/>
    </row>
    <row r="44" spans="1:10" ht="12.75">
      <c r="A44" s="95"/>
      <c r="B44" s="89"/>
      <c r="C44" s="88"/>
      <c r="D44" s="88"/>
      <c r="E44" s="8"/>
      <c r="F44" s="8"/>
      <c r="G44" s="8"/>
      <c r="H44" s="8"/>
      <c r="I44" s="8"/>
      <c r="J44" s="8"/>
    </row>
    <row r="45" spans="1:10" ht="12.75">
      <c r="A45" s="95"/>
      <c r="B45" s="89"/>
      <c r="C45" s="88"/>
      <c r="D45" s="88"/>
      <c r="E45" s="8"/>
      <c r="F45" s="8"/>
      <c r="G45" s="8"/>
      <c r="H45" s="8"/>
      <c r="I45" s="8"/>
      <c r="J45" s="8"/>
    </row>
    <row r="46" spans="1:10" ht="12.75">
      <c r="A46" s="95" t="s">
        <v>204</v>
      </c>
      <c r="B46" s="89" t="s">
        <v>205</v>
      </c>
      <c r="C46" s="88"/>
      <c r="D46" s="88"/>
      <c r="E46" s="8"/>
      <c r="F46" s="8"/>
      <c r="G46" s="8"/>
      <c r="H46" s="8"/>
      <c r="I46" s="8"/>
      <c r="J46" s="8"/>
    </row>
    <row r="47" spans="1:10" ht="12.75">
      <c r="A47" s="95" t="s">
        <v>206</v>
      </c>
      <c r="B47" s="89" t="s">
        <v>207</v>
      </c>
      <c r="C47" s="88"/>
      <c r="D47" s="88"/>
      <c r="E47" s="8"/>
      <c r="F47" s="8"/>
      <c r="G47" s="8"/>
      <c r="H47" s="8"/>
      <c r="I47" s="8"/>
      <c r="J47" s="8"/>
    </row>
    <row r="48" spans="1:10" ht="12.75">
      <c r="A48" s="235" t="s">
        <v>208</v>
      </c>
      <c r="B48" s="236" t="s">
        <v>209</v>
      </c>
      <c r="C48" s="87"/>
      <c r="D48" s="87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2/2018. (III. 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0" zoomScaleNormal="80" workbookViewId="0" topLeftCell="A13">
      <selection activeCell="A1" sqref="A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25" t="s">
        <v>288</v>
      </c>
      <c r="B1" s="125"/>
      <c r="C1" s="125"/>
      <c r="D1" s="125"/>
      <c r="E1" s="125"/>
      <c r="F1" s="125"/>
      <c r="G1" s="125"/>
      <c r="H1" s="125"/>
    </row>
    <row r="2" spans="1:8" ht="82.5" customHeight="1">
      <c r="A2" s="126" t="s">
        <v>517</v>
      </c>
      <c r="B2" s="126"/>
      <c r="C2" s="126"/>
      <c r="D2" s="126"/>
      <c r="E2" s="126"/>
      <c r="F2" s="126"/>
      <c r="G2" s="126"/>
      <c r="H2" s="126"/>
    </row>
    <row r="3" spans="1:8" ht="20.25" customHeight="1">
      <c r="A3" s="238"/>
      <c r="B3" s="239"/>
      <c r="C3" s="239"/>
      <c r="D3" s="239"/>
      <c r="E3" s="239"/>
      <c r="F3" s="239"/>
      <c r="G3" s="239"/>
      <c r="H3" s="239"/>
    </row>
    <row r="4" ht="12.75">
      <c r="A4" s="128" t="s">
        <v>27</v>
      </c>
    </row>
    <row r="5" spans="1:5" ht="86.25" customHeight="1">
      <c r="A5" s="74" t="s">
        <v>28</v>
      </c>
      <c r="B5" s="75" t="s">
        <v>29</v>
      </c>
      <c r="C5" s="230" t="s">
        <v>514</v>
      </c>
      <c r="D5" s="230" t="s">
        <v>515</v>
      </c>
      <c r="E5" s="230" t="s">
        <v>518</v>
      </c>
    </row>
    <row r="6" spans="1:5" ht="12.75">
      <c r="A6" s="99" t="s">
        <v>432</v>
      </c>
      <c r="B6" s="83" t="s">
        <v>433</v>
      </c>
      <c r="C6" s="8"/>
      <c r="D6" s="8"/>
      <c r="E6" s="234"/>
    </row>
    <row r="7" spans="1:5" ht="12.75">
      <c r="A7" s="240" t="s">
        <v>519</v>
      </c>
      <c r="B7" s="240" t="s">
        <v>433</v>
      </c>
      <c r="C7" s="8"/>
      <c r="D7" s="8"/>
      <c r="E7" s="8"/>
    </row>
    <row r="8" spans="1:5" ht="12.75">
      <c r="A8" s="98" t="s">
        <v>434</v>
      </c>
      <c r="B8" s="83" t="s">
        <v>435</v>
      </c>
      <c r="C8" s="8"/>
      <c r="D8" s="8"/>
      <c r="E8" s="8"/>
    </row>
    <row r="9" spans="1:5" ht="12.75">
      <c r="A9" s="99" t="s">
        <v>520</v>
      </c>
      <c r="B9" s="83" t="s">
        <v>437</v>
      </c>
      <c r="C9" s="8"/>
      <c r="D9" s="8"/>
      <c r="E9" s="8"/>
    </row>
    <row r="10" spans="1:5" ht="12.75">
      <c r="A10" s="240" t="s">
        <v>519</v>
      </c>
      <c r="B10" s="240" t="s">
        <v>437</v>
      </c>
      <c r="C10" s="8"/>
      <c r="D10" s="8"/>
      <c r="E10" s="8"/>
    </row>
    <row r="11" spans="1:5" ht="12.75">
      <c r="A11" s="241" t="s">
        <v>438</v>
      </c>
      <c r="B11" s="90" t="s">
        <v>439</v>
      </c>
      <c r="C11" s="8"/>
      <c r="D11" s="8"/>
      <c r="E11" s="8"/>
    </row>
    <row r="12" spans="1:5" ht="12.75">
      <c r="A12" s="98" t="s">
        <v>521</v>
      </c>
      <c r="B12" s="83" t="s">
        <v>441</v>
      </c>
      <c r="C12" s="8"/>
      <c r="D12" s="8"/>
      <c r="E12" s="8"/>
    </row>
    <row r="13" spans="1:5" ht="12.75">
      <c r="A13" s="240" t="s">
        <v>522</v>
      </c>
      <c r="B13" s="240" t="s">
        <v>441</v>
      </c>
      <c r="C13" s="8"/>
      <c r="D13" s="8"/>
      <c r="E13" s="8"/>
    </row>
    <row r="14" spans="1:5" ht="12.75">
      <c r="A14" s="99" t="s">
        <v>523</v>
      </c>
      <c r="B14" s="83" t="s">
        <v>443</v>
      </c>
      <c r="C14" s="8"/>
      <c r="D14" s="8"/>
      <c r="E14" s="8"/>
    </row>
    <row r="15" spans="1:5" ht="12.75">
      <c r="A15" s="95" t="s">
        <v>524</v>
      </c>
      <c r="B15" s="83" t="s">
        <v>445</v>
      </c>
      <c r="C15" s="73"/>
      <c r="D15" s="73"/>
      <c r="E15" s="73"/>
    </row>
    <row r="16" spans="1:5" ht="12.75">
      <c r="A16" s="240" t="s">
        <v>525</v>
      </c>
      <c r="B16" s="240" t="s">
        <v>445</v>
      </c>
      <c r="C16" s="73"/>
      <c r="D16" s="73"/>
      <c r="E16" s="73"/>
    </row>
    <row r="17" spans="1:5" ht="12.75">
      <c r="A17" s="99" t="s">
        <v>526</v>
      </c>
      <c r="B17" s="83" t="s">
        <v>447</v>
      </c>
      <c r="C17" s="73"/>
      <c r="D17" s="73"/>
      <c r="E17" s="73"/>
    </row>
    <row r="18" spans="1:5" ht="12.75">
      <c r="A18" s="242" t="s">
        <v>448</v>
      </c>
      <c r="B18" s="90" t="s">
        <v>449</v>
      </c>
      <c r="C18" s="73"/>
      <c r="D18" s="73"/>
      <c r="E18" s="73"/>
    </row>
    <row r="19" spans="1:5" ht="12.75">
      <c r="A19" s="98" t="s">
        <v>472</v>
      </c>
      <c r="B19" s="83" t="s">
        <v>473</v>
      </c>
      <c r="C19" s="73"/>
      <c r="D19" s="73"/>
      <c r="E19" s="73"/>
    </row>
    <row r="20" spans="1:5" ht="12.75">
      <c r="A20" s="95" t="s">
        <v>474</v>
      </c>
      <c r="B20" s="83" t="s">
        <v>475</v>
      </c>
      <c r="C20" s="73"/>
      <c r="D20" s="73"/>
      <c r="E20" s="73"/>
    </row>
    <row r="21" spans="1:5" ht="12.75">
      <c r="A21" s="99" t="s">
        <v>476</v>
      </c>
      <c r="B21" s="83" t="s">
        <v>477</v>
      </c>
      <c r="C21" s="73"/>
      <c r="D21" s="73"/>
      <c r="E21" s="73"/>
    </row>
    <row r="22" spans="1:5" ht="12.75">
      <c r="A22" s="99" t="s">
        <v>527</v>
      </c>
      <c r="B22" s="83" t="s">
        <v>479</v>
      </c>
      <c r="C22" s="73"/>
      <c r="D22" s="73"/>
      <c r="E22" s="73"/>
    </row>
    <row r="23" spans="1:5" ht="12.75">
      <c r="A23" s="240" t="s">
        <v>528</v>
      </c>
      <c r="B23" s="240" t="s">
        <v>479</v>
      </c>
      <c r="C23" s="73"/>
      <c r="D23" s="73"/>
      <c r="E23" s="73"/>
    </row>
    <row r="24" spans="1:5" ht="12.75">
      <c r="A24" s="240" t="s">
        <v>529</v>
      </c>
      <c r="B24" s="240" t="s">
        <v>479</v>
      </c>
      <c r="C24" s="73"/>
      <c r="D24" s="73"/>
      <c r="E24" s="73"/>
    </row>
    <row r="25" spans="1:5" ht="12.75">
      <c r="A25" s="243" t="s">
        <v>530</v>
      </c>
      <c r="B25" s="243" t="s">
        <v>479</v>
      </c>
      <c r="C25" s="73"/>
      <c r="D25" s="73"/>
      <c r="E25" s="73"/>
    </row>
    <row r="26" spans="1:5" ht="12.75">
      <c r="A26" s="244" t="s">
        <v>482</v>
      </c>
      <c r="B26" s="93" t="s">
        <v>483</v>
      </c>
      <c r="C26" s="73"/>
      <c r="D26" s="73"/>
      <c r="E26" s="73"/>
    </row>
    <row r="27" spans="1:2" ht="12.75">
      <c r="A27" s="245"/>
      <c r="B27" s="246"/>
    </row>
    <row r="28" spans="1:6" ht="24.75" customHeight="1">
      <c r="A28" s="74" t="s">
        <v>28</v>
      </c>
      <c r="B28" s="75" t="s">
        <v>29</v>
      </c>
      <c r="C28" s="247" t="s">
        <v>531</v>
      </c>
      <c r="D28" s="247" t="s">
        <v>532</v>
      </c>
      <c r="E28" s="73" t="s">
        <v>533</v>
      </c>
      <c r="F28" s="247" t="s">
        <v>534</v>
      </c>
    </row>
    <row r="29" spans="1:6" ht="12.75">
      <c r="A29" s="231" t="s">
        <v>535</v>
      </c>
      <c r="B29" s="93" t="s">
        <v>536</v>
      </c>
      <c r="C29" s="73"/>
      <c r="D29" s="73"/>
      <c r="E29" s="73"/>
      <c r="F29" s="73"/>
    </row>
    <row r="30" spans="1:6" ht="12.75">
      <c r="A30" s="248" t="s">
        <v>537</v>
      </c>
      <c r="B30" s="93"/>
      <c r="C30" s="164"/>
      <c r="D30" s="164"/>
      <c r="E30" s="164"/>
      <c r="F30" s="164"/>
    </row>
    <row r="31" spans="1:6" ht="12.75">
      <c r="A31" s="248" t="s">
        <v>538</v>
      </c>
      <c r="B31" s="93"/>
      <c r="C31" s="164"/>
      <c r="D31" s="164"/>
      <c r="E31" s="164"/>
      <c r="F31" s="164"/>
    </row>
    <row r="32" spans="1:6" ht="12.75">
      <c r="A32" s="248" t="s">
        <v>539</v>
      </c>
      <c r="B32" s="93"/>
      <c r="C32" s="164"/>
      <c r="D32" s="164"/>
      <c r="E32" s="164"/>
      <c r="F32" s="164"/>
    </row>
    <row r="33" spans="1:6" ht="12.75">
      <c r="A33" s="248" t="s">
        <v>540</v>
      </c>
      <c r="B33" s="93"/>
      <c r="C33" s="164"/>
      <c r="D33" s="164"/>
      <c r="E33" s="164"/>
      <c r="F33" s="164"/>
    </row>
    <row r="34" spans="1:6" ht="12.75">
      <c r="A34" s="248" t="s">
        <v>541</v>
      </c>
      <c r="B34" s="93" t="s">
        <v>353</v>
      </c>
      <c r="C34" s="164"/>
      <c r="D34" s="164"/>
      <c r="E34" s="164"/>
      <c r="F34" s="164"/>
    </row>
    <row r="35" spans="1:6" ht="12.75">
      <c r="A35" s="248" t="s">
        <v>542</v>
      </c>
      <c r="B35" s="93"/>
      <c r="C35" s="164"/>
      <c r="D35" s="164"/>
      <c r="E35" s="164"/>
      <c r="F35" s="164"/>
    </row>
    <row r="36" spans="1:6" ht="12.75">
      <c r="A36" s="244" t="s">
        <v>543</v>
      </c>
      <c r="B36" s="93"/>
      <c r="C36" s="120"/>
      <c r="D36" s="120"/>
      <c r="E36" s="120"/>
      <c r="F36" s="120"/>
    </row>
    <row r="37" spans="1:2" ht="12.75">
      <c r="A37" s="245"/>
      <c r="B37" s="246"/>
    </row>
    <row r="38" spans="1:2" ht="12.75">
      <c r="A38" s="245"/>
      <c r="B38" s="246"/>
    </row>
    <row r="39" spans="1:2" ht="12.75">
      <c r="A39" s="245"/>
      <c r="B39" s="246"/>
    </row>
    <row r="40" spans="1:2" ht="12.75">
      <c r="A40" s="245"/>
      <c r="B40" s="246"/>
    </row>
    <row r="41" spans="1:2" ht="12.75">
      <c r="A41" s="245"/>
      <c r="B41" s="246"/>
    </row>
    <row r="42" spans="1:2" ht="12.75">
      <c r="A42" s="245"/>
      <c r="B42" s="246"/>
    </row>
    <row r="43" spans="1:2" ht="12.75">
      <c r="A43" s="245"/>
      <c r="B43" s="246"/>
    </row>
    <row r="44" spans="1:2" ht="12.75">
      <c r="A44" s="245"/>
      <c r="B44" s="246"/>
    </row>
    <row r="45" spans="1:2" ht="12.75">
      <c r="A45" s="245"/>
      <c r="B45" s="246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249"/>
      <c r="B48" s="7"/>
      <c r="C48" s="7"/>
      <c r="D48" s="7"/>
      <c r="E48" s="7"/>
      <c r="F48" s="7"/>
      <c r="G48" s="7"/>
    </row>
    <row r="49" spans="1:7" ht="12.75">
      <c r="A49" s="250"/>
      <c r="B49" s="7"/>
      <c r="C49" s="7"/>
      <c r="D49" s="7"/>
      <c r="E49" s="7"/>
      <c r="F49" s="7"/>
      <c r="G49" s="7"/>
    </row>
    <row r="50" spans="1:7" ht="12.75">
      <c r="A50" s="250"/>
      <c r="B50" s="7"/>
      <c r="C50" s="7"/>
      <c r="D50" s="7"/>
      <c r="E50" s="7"/>
      <c r="F50" s="7"/>
      <c r="G50" s="7"/>
    </row>
    <row r="51" spans="1:7" ht="12.75">
      <c r="A51" s="250"/>
      <c r="B51" s="7"/>
      <c r="C51" s="7"/>
      <c r="D51" s="7"/>
      <c r="E51" s="7"/>
      <c r="F51" s="7"/>
      <c r="G51" s="7"/>
    </row>
    <row r="52" spans="1:7" ht="12.75">
      <c r="A52" s="250"/>
      <c r="B52" s="7"/>
      <c r="C52" s="7"/>
      <c r="D52" s="7"/>
      <c r="E52" s="7"/>
      <c r="F52" s="7"/>
      <c r="G52" s="7"/>
    </row>
    <row r="53" spans="1:7" ht="12.75">
      <c r="A53" s="250"/>
      <c r="B53" s="7"/>
      <c r="C53" s="7"/>
      <c r="D53" s="7"/>
      <c r="E53" s="7"/>
      <c r="F53" s="7"/>
      <c r="G53" s="7"/>
    </row>
    <row r="54" spans="1:7" ht="12.75">
      <c r="A54" s="249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8" ht="45.75" customHeight="1">
      <c r="A56" s="251"/>
      <c r="B56" s="251"/>
      <c r="C56" s="251"/>
      <c r="D56" s="251"/>
      <c r="E56" s="251"/>
      <c r="F56" s="251"/>
      <c r="G56" s="251"/>
      <c r="H56" s="251"/>
    </row>
    <row r="59" ht="12.75">
      <c r="A59" s="252"/>
    </row>
    <row r="60" ht="12.75">
      <c r="A60" s="250"/>
    </row>
    <row r="61" ht="12.75">
      <c r="A61" s="250"/>
    </row>
    <row r="62" ht="12.75">
      <c r="A62" s="250"/>
    </row>
    <row r="63" ht="12.75">
      <c r="A63" s="249"/>
    </row>
    <row r="64" ht="12.75">
      <c r="A64" s="250"/>
    </row>
    <row r="66" ht="12.75">
      <c r="A66" s="253"/>
    </row>
    <row r="67" ht="12.75">
      <c r="A67" s="253"/>
    </row>
    <row r="68" ht="12.75">
      <c r="A68" s="254"/>
    </row>
    <row r="69" ht="12.75">
      <c r="A69" s="254"/>
    </row>
    <row r="70" ht="12.75">
      <c r="A70" s="254"/>
    </row>
    <row r="71" ht="12.75">
      <c r="A71" s="254"/>
    </row>
    <row r="72" ht="12.75">
      <c r="A72" s="254"/>
    </row>
    <row r="73" ht="12.75">
      <c r="A73" s="254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&amp;C12. melléklet a 2/2018. (III. 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24" customHeight="1">
      <c r="A1" s="125" t="s">
        <v>288</v>
      </c>
      <c r="B1" s="125"/>
    </row>
    <row r="2" spans="1:3" ht="18" customHeight="1">
      <c r="A2" s="126" t="s">
        <v>544</v>
      </c>
      <c r="B2" s="126"/>
      <c r="C2" s="255"/>
    </row>
    <row r="3" spans="1:3" ht="12.75">
      <c r="A3" s="3"/>
      <c r="B3" s="3"/>
      <c r="C3" s="255"/>
    </row>
    <row r="4" ht="12.75">
      <c r="A4" s="128" t="s">
        <v>27</v>
      </c>
    </row>
    <row r="5" spans="1:3" ht="12.75">
      <c r="A5" s="256" t="s">
        <v>545</v>
      </c>
      <c r="B5" s="257"/>
      <c r="C5" s="73"/>
    </row>
    <row r="6" spans="1:3" ht="12.75">
      <c r="A6" s="8" t="s">
        <v>4</v>
      </c>
      <c r="B6" s="258">
        <v>0</v>
      </c>
      <c r="C6" s="73"/>
    </row>
    <row r="7" spans="1:3" ht="29.25" customHeight="1">
      <c r="A7" s="259" t="s">
        <v>5</v>
      </c>
      <c r="B7" s="258">
        <v>0</v>
      </c>
      <c r="C7" s="73"/>
    </row>
    <row r="8" spans="1:3" ht="12.75">
      <c r="A8" s="8" t="s">
        <v>6</v>
      </c>
      <c r="B8" s="258">
        <v>0</v>
      </c>
      <c r="C8" s="73"/>
    </row>
    <row r="9" spans="1:3" ht="12.75">
      <c r="A9" s="8" t="s">
        <v>7</v>
      </c>
      <c r="B9" s="258">
        <v>0</v>
      </c>
      <c r="C9" s="73"/>
    </row>
    <row r="10" spans="1:3" ht="12.75">
      <c r="A10" s="8" t="s">
        <v>8</v>
      </c>
      <c r="B10" s="258">
        <v>0</v>
      </c>
      <c r="C10" s="73"/>
    </row>
    <row r="11" spans="1:3" ht="12.75">
      <c r="A11" s="8" t="s">
        <v>9</v>
      </c>
      <c r="B11" s="258"/>
      <c r="C11" s="73"/>
    </row>
    <row r="12" spans="1:3" ht="12.75">
      <c r="A12" s="8" t="s">
        <v>10</v>
      </c>
      <c r="B12" s="258"/>
      <c r="C12" s="73"/>
    </row>
    <row r="13" spans="1:3" ht="12.75">
      <c r="A13" s="8" t="s">
        <v>11</v>
      </c>
      <c r="B13" s="258"/>
      <c r="C13" s="73"/>
    </row>
    <row r="14" spans="1:3" ht="12.75">
      <c r="A14" s="260" t="s">
        <v>546</v>
      </c>
      <c r="B14" s="261"/>
      <c r="C14" s="73"/>
    </row>
    <row r="15" spans="1:3" ht="12.75">
      <c r="A15" s="262" t="s">
        <v>547</v>
      </c>
      <c r="B15" s="258"/>
      <c r="C15" s="73"/>
    </row>
    <row r="16" spans="1:3" ht="51" customHeight="1">
      <c r="A16" s="262" t="s">
        <v>548</v>
      </c>
      <c r="B16" s="258"/>
      <c r="C16" s="73"/>
    </row>
    <row r="17" spans="1:3" ht="24" customHeight="1">
      <c r="A17" s="263" t="s">
        <v>549</v>
      </c>
      <c r="B17" s="258"/>
      <c r="C17" s="73"/>
    </row>
    <row r="18" spans="1:3" ht="14.25" customHeight="1">
      <c r="A18" s="263" t="s">
        <v>550</v>
      </c>
      <c r="B18" s="258"/>
      <c r="C18" s="73"/>
    </row>
    <row r="19" spans="1:3" ht="12.75">
      <c r="A19" s="8" t="s">
        <v>551</v>
      </c>
      <c r="B19" s="258"/>
      <c r="C19" s="73"/>
    </row>
    <row r="20" spans="1:3" ht="24.75" customHeight="1">
      <c r="A20" s="97" t="s">
        <v>552</v>
      </c>
      <c r="B20" s="258"/>
      <c r="C20" s="73"/>
    </row>
    <row r="21" spans="1:3" ht="32.25" customHeight="1">
      <c r="A21" s="264" t="s">
        <v>553</v>
      </c>
      <c r="B21" s="265"/>
      <c r="C21" s="73"/>
    </row>
    <row r="22" spans="1:3" ht="12.75">
      <c r="A22" s="123" t="s">
        <v>554</v>
      </c>
      <c r="B22" s="266"/>
      <c r="C22" s="73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2"/>
  <headerFooter alignWithMargins="0">
    <oddHeader>&amp;C13. melléklet a 2/2018. (III. 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="80" zoomScaleNormal="80" workbookViewId="0" topLeftCell="A1">
      <selection activeCell="C3" sqref="C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1" customWidth="1"/>
    <col min="4" max="4" width="19.57421875" style="0" customWidth="1"/>
  </cols>
  <sheetData>
    <row r="1" spans="1:4" ht="23.25" customHeight="1">
      <c r="A1" s="125" t="s">
        <v>288</v>
      </c>
      <c r="B1" s="125"/>
      <c r="C1" s="125"/>
      <c r="D1" s="125"/>
    </row>
    <row r="2" spans="1:4" ht="25.5" customHeight="1">
      <c r="A2" s="267" t="s">
        <v>555</v>
      </c>
      <c r="B2" s="267"/>
      <c r="C2" s="267"/>
      <c r="D2" s="267"/>
    </row>
    <row r="3" spans="1:4" ht="21.75" customHeight="1">
      <c r="A3" s="267"/>
      <c r="B3" s="232"/>
      <c r="C3" s="268"/>
      <c r="D3" s="232"/>
    </row>
    <row r="4" ht="20.25" customHeight="1">
      <c r="A4" s="128" t="s">
        <v>27</v>
      </c>
    </row>
    <row r="5" spans="1:4" ht="12.75">
      <c r="A5" s="10" t="s">
        <v>556</v>
      </c>
      <c r="B5" s="75" t="s">
        <v>29</v>
      </c>
      <c r="C5" s="269" t="s">
        <v>557</v>
      </c>
      <c r="D5" s="10" t="s">
        <v>296</v>
      </c>
    </row>
    <row r="6" spans="1:4" ht="26.25" customHeight="1">
      <c r="A6" s="270" t="s">
        <v>558</v>
      </c>
      <c r="B6" s="83" t="s">
        <v>259</v>
      </c>
      <c r="C6" s="133">
        <v>13517259</v>
      </c>
      <c r="D6" s="120">
        <f>SUM(C6:C6)</f>
        <v>13517259</v>
      </c>
    </row>
    <row r="7" spans="1:4" ht="22.5" customHeight="1">
      <c r="A7" s="271" t="s">
        <v>543</v>
      </c>
      <c r="B7" s="271"/>
      <c r="C7" s="178">
        <f>SUM(C6)</f>
        <v>13517259</v>
      </c>
      <c r="D7" s="272">
        <f>SUM(D6)</f>
        <v>13517259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14. melléklet a 2/2018. (III. 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80" zoomScaleNormal="80" workbookViewId="0" topLeftCell="A13">
      <selection activeCell="D1" sqref="D1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20.28125" style="66" customWidth="1"/>
  </cols>
  <sheetData>
    <row r="1" spans="1:3" ht="28.5" customHeight="1">
      <c r="A1" s="125" t="s">
        <v>288</v>
      </c>
      <c r="B1" s="125"/>
      <c r="C1" s="125"/>
    </row>
    <row r="2" spans="1:3" ht="26.25" customHeight="1">
      <c r="A2" s="126" t="s">
        <v>559</v>
      </c>
      <c r="B2" s="126"/>
      <c r="C2" s="126"/>
    </row>
    <row r="3" spans="1:3" ht="18.75" customHeight="1">
      <c r="A3" s="267"/>
      <c r="B3" s="273"/>
      <c r="C3" s="273"/>
    </row>
    <row r="4" ht="23.25" customHeight="1">
      <c r="A4" s="128" t="s">
        <v>27</v>
      </c>
    </row>
    <row r="5" spans="1:4" ht="12.75">
      <c r="A5" s="10" t="s">
        <v>556</v>
      </c>
      <c r="B5" s="75" t="s">
        <v>29</v>
      </c>
      <c r="C5" s="274" t="s">
        <v>560</v>
      </c>
      <c r="D5" s="275" t="s">
        <v>561</v>
      </c>
    </row>
    <row r="6" spans="1:4" ht="12.75">
      <c r="A6" s="8" t="s">
        <v>562</v>
      </c>
      <c r="B6" s="83" t="s">
        <v>140</v>
      </c>
      <c r="C6" s="276"/>
      <c r="D6" s="133"/>
    </row>
    <row r="7" spans="1:4" ht="12.75">
      <c r="A7" s="10" t="s">
        <v>139</v>
      </c>
      <c r="B7" s="90" t="s">
        <v>140</v>
      </c>
      <c r="C7" s="277"/>
      <c r="D7" s="133"/>
    </row>
    <row r="8" spans="1:4" ht="12.75">
      <c r="A8" s="98" t="s">
        <v>563</v>
      </c>
      <c r="B8" s="89" t="s">
        <v>144</v>
      </c>
      <c r="C8" s="278"/>
      <c r="D8" s="133"/>
    </row>
    <row r="9" spans="1:4" ht="12.75">
      <c r="A9" s="98" t="s">
        <v>564</v>
      </c>
      <c r="B9" s="89" t="s">
        <v>144</v>
      </c>
      <c r="C9" s="278"/>
      <c r="D9" s="133"/>
    </row>
    <row r="10" spans="1:4" ht="12.75">
      <c r="A10" s="98" t="s">
        <v>565</v>
      </c>
      <c r="B10" s="89" t="s">
        <v>144</v>
      </c>
      <c r="C10" s="278"/>
      <c r="D10" s="133"/>
    </row>
    <row r="11" spans="1:4" ht="12.75">
      <c r="A11" s="98" t="s">
        <v>566</v>
      </c>
      <c r="B11" s="89" t="s">
        <v>144</v>
      </c>
      <c r="C11" s="278"/>
      <c r="D11" s="133"/>
    </row>
    <row r="12" spans="1:4" ht="12.75">
      <c r="A12" s="95" t="s">
        <v>567</v>
      </c>
      <c r="B12" s="89" t="s">
        <v>144</v>
      </c>
      <c r="C12" s="278"/>
      <c r="D12" s="133"/>
    </row>
    <row r="13" spans="1:4" ht="12.75">
      <c r="A13" s="95" t="s">
        <v>568</v>
      </c>
      <c r="B13" s="89" t="s">
        <v>144</v>
      </c>
      <c r="C13" s="278"/>
      <c r="D13" s="133"/>
    </row>
    <row r="14" spans="1:4" ht="12.75">
      <c r="A14" s="111" t="s">
        <v>569</v>
      </c>
      <c r="B14" s="117" t="s">
        <v>144</v>
      </c>
      <c r="C14" s="279"/>
      <c r="D14" s="133"/>
    </row>
    <row r="15" spans="1:4" ht="12.75">
      <c r="A15" s="98" t="s">
        <v>570</v>
      </c>
      <c r="B15" s="89" t="s">
        <v>146</v>
      </c>
      <c r="C15" s="278"/>
      <c r="D15" s="133"/>
    </row>
    <row r="16" spans="1:4" ht="12.75">
      <c r="A16" s="280" t="s">
        <v>571</v>
      </c>
      <c r="B16" s="117" t="s">
        <v>146</v>
      </c>
      <c r="C16" s="279"/>
      <c r="D16" s="133"/>
    </row>
    <row r="17" spans="1:4" ht="12.75">
      <c r="A17" s="98" t="s">
        <v>572</v>
      </c>
      <c r="B17" s="89" t="s">
        <v>148</v>
      </c>
      <c r="C17" s="278"/>
      <c r="D17" s="133"/>
    </row>
    <row r="18" spans="1:4" ht="12.75">
      <c r="A18" s="98" t="s">
        <v>573</v>
      </c>
      <c r="B18" s="89" t="s">
        <v>148</v>
      </c>
      <c r="C18" s="278"/>
      <c r="D18" s="133"/>
    </row>
    <row r="19" spans="1:4" ht="12.75">
      <c r="A19" s="95" t="s">
        <v>574</v>
      </c>
      <c r="B19" s="89" t="s">
        <v>148</v>
      </c>
      <c r="C19" s="278"/>
      <c r="D19" s="133"/>
    </row>
    <row r="20" spans="1:4" ht="12.75">
      <c r="A20" s="95" t="s">
        <v>575</v>
      </c>
      <c r="B20" s="89" t="s">
        <v>148</v>
      </c>
      <c r="C20" s="278"/>
      <c r="D20" s="133"/>
    </row>
    <row r="21" spans="1:4" ht="12.75">
      <c r="A21" s="95" t="s">
        <v>576</v>
      </c>
      <c r="B21" s="89" t="s">
        <v>148</v>
      </c>
      <c r="C21" s="278"/>
      <c r="D21" s="133"/>
    </row>
    <row r="22" spans="1:4" ht="12.75">
      <c r="A22" s="96" t="s">
        <v>577</v>
      </c>
      <c r="B22" s="89" t="s">
        <v>148</v>
      </c>
      <c r="C22" s="278"/>
      <c r="D22" s="133"/>
    </row>
    <row r="23" spans="1:4" ht="12.75">
      <c r="A23" s="241" t="s">
        <v>578</v>
      </c>
      <c r="B23" s="117" t="s">
        <v>148</v>
      </c>
      <c r="C23" s="279"/>
      <c r="D23" s="133"/>
    </row>
    <row r="24" spans="1:4" ht="12.75">
      <c r="A24" s="98" t="s">
        <v>579</v>
      </c>
      <c r="B24" s="89" t="s">
        <v>150</v>
      </c>
      <c r="C24" s="278"/>
      <c r="D24" s="133"/>
    </row>
    <row r="25" spans="1:4" ht="12.75">
      <c r="A25" s="98" t="s">
        <v>580</v>
      </c>
      <c r="B25" s="89" t="s">
        <v>150</v>
      </c>
      <c r="C25" s="278"/>
      <c r="D25" s="133"/>
    </row>
    <row r="26" spans="1:4" ht="12.75">
      <c r="A26" s="241" t="s">
        <v>581</v>
      </c>
      <c r="B26" s="165" t="s">
        <v>150</v>
      </c>
      <c r="C26" s="279"/>
      <c r="D26" s="133"/>
    </row>
    <row r="27" spans="1:4" ht="12.75">
      <c r="A27" s="98" t="s">
        <v>582</v>
      </c>
      <c r="B27" s="89" t="s">
        <v>152</v>
      </c>
      <c r="C27" s="278"/>
      <c r="D27" s="133">
        <v>799500</v>
      </c>
    </row>
    <row r="28" spans="1:4" ht="12.75">
      <c r="A28" s="95" t="s">
        <v>583</v>
      </c>
      <c r="B28" s="89" t="s">
        <v>152</v>
      </c>
      <c r="C28" s="278"/>
      <c r="D28" s="133">
        <v>1278255</v>
      </c>
    </row>
    <row r="29" spans="1:4" ht="12.75">
      <c r="A29" s="95" t="s">
        <v>584</v>
      </c>
      <c r="B29" s="89" t="s">
        <v>152</v>
      </c>
      <c r="C29" s="278"/>
      <c r="D29" s="133"/>
    </row>
    <row r="30" spans="1:4" ht="12.75">
      <c r="A30" s="281" t="s">
        <v>585</v>
      </c>
      <c r="B30" s="89" t="s">
        <v>152</v>
      </c>
      <c r="C30" s="278">
        <v>680000</v>
      </c>
      <c r="D30" s="133">
        <v>680000</v>
      </c>
    </row>
    <row r="31" spans="1:4" ht="12.75">
      <c r="A31" s="281" t="s">
        <v>586</v>
      </c>
      <c r="B31" s="89" t="s">
        <v>152</v>
      </c>
      <c r="C31" s="278"/>
      <c r="D31" s="133"/>
    </row>
    <row r="32" spans="1:4" ht="12.75">
      <c r="A32" s="281" t="s">
        <v>587</v>
      </c>
      <c r="B32" s="89" t="s">
        <v>152</v>
      </c>
      <c r="C32" s="278"/>
      <c r="D32" s="133"/>
    </row>
    <row r="33" spans="1:4" ht="12.75">
      <c r="A33" s="281" t="s">
        <v>588</v>
      </c>
      <c r="B33" s="89" t="s">
        <v>152</v>
      </c>
      <c r="C33" s="278">
        <v>200000</v>
      </c>
      <c r="D33" s="133">
        <v>139000</v>
      </c>
    </row>
    <row r="34" spans="1:4" ht="12.75">
      <c r="A34" s="281" t="s">
        <v>589</v>
      </c>
      <c r="B34" s="89" t="s">
        <v>152</v>
      </c>
      <c r="C34" s="278"/>
      <c r="D34" s="133"/>
    </row>
    <row r="35" spans="1:4" ht="12.75">
      <c r="A35" s="281" t="s">
        <v>590</v>
      </c>
      <c r="B35" s="89" t="s">
        <v>152</v>
      </c>
      <c r="C35" s="278">
        <v>60000</v>
      </c>
      <c r="D35" s="133">
        <v>60000</v>
      </c>
    </row>
    <row r="36" spans="1:4" ht="12.75">
      <c r="A36" s="281" t="s">
        <v>591</v>
      </c>
      <c r="B36" s="89" t="s">
        <v>152</v>
      </c>
      <c r="C36" s="278"/>
      <c r="D36" s="133"/>
    </row>
    <row r="37" spans="1:4" ht="12.75">
      <c r="A37" s="281" t="s">
        <v>592</v>
      </c>
      <c r="B37" s="89" t="s">
        <v>152</v>
      </c>
      <c r="C37" s="278">
        <v>120000</v>
      </c>
      <c r="D37" s="133">
        <v>120000</v>
      </c>
    </row>
    <row r="38" spans="1:4" ht="12.75">
      <c r="A38" s="282" t="s">
        <v>593</v>
      </c>
      <c r="B38" s="228" t="s">
        <v>152</v>
      </c>
      <c r="C38" s="283">
        <v>43000</v>
      </c>
      <c r="D38" s="133">
        <v>104000</v>
      </c>
    </row>
    <row r="39" spans="1:4" ht="12.75">
      <c r="A39" s="282" t="s">
        <v>594</v>
      </c>
      <c r="B39" s="228" t="s">
        <v>152</v>
      </c>
      <c r="C39" s="283">
        <v>3269000</v>
      </c>
      <c r="D39" s="133">
        <v>3269000</v>
      </c>
    </row>
    <row r="40" spans="1:4" ht="12.75">
      <c r="A40" s="284" t="s">
        <v>595</v>
      </c>
      <c r="B40" s="155" t="s">
        <v>152</v>
      </c>
      <c r="C40" s="283">
        <f>SUM(C27:C39)</f>
        <v>4372000</v>
      </c>
      <c r="D40" s="133">
        <f>SUM(D27:D39)</f>
        <v>6449755</v>
      </c>
    </row>
    <row r="41" spans="1:4" ht="12.75">
      <c r="A41" s="285" t="s">
        <v>153</v>
      </c>
      <c r="B41" s="286" t="s">
        <v>154</v>
      </c>
      <c r="C41" s="287">
        <f>C7+C14+C16+C23+C26+C40</f>
        <v>4372000</v>
      </c>
      <c r="D41" s="135">
        <f>D7+D14+D16+D23+D26+D40</f>
        <v>6449755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&amp;C15. melléklet a 2/2018. (III. 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zoomScale="80" zoomScaleNormal="80" workbookViewId="0" topLeftCell="A55">
      <selection activeCell="D1" sqref="D1"/>
    </sheetView>
  </sheetViews>
  <sheetFormatPr defaultColWidth="9.140625" defaultRowHeight="15"/>
  <cols>
    <col min="1" max="1" width="67.7109375" style="0" customWidth="1"/>
    <col min="2" max="2" width="10.8515625" style="0" customWidth="1"/>
    <col min="3" max="3" width="16.140625" style="0" customWidth="1"/>
    <col min="4" max="4" width="20.140625" style="1" customWidth="1"/>
  </cols>
  <sheetData>
    <row r="1" spans="1:3" ht="42.75" customHeight="1">
      <c r="A1" s="125" t="s">
        <v>288</v>
      </c>
      <c r="B1" s="125"/>
      <c r="C1" s="125"/>
    </row>
    <row r="2" spans="1:3" ht="27" customHeight="1">
      <c r="A2" s="126" t="s">
        <v>596</v>
      </c>
      <c r="B2" s="126"/>
      <c r="C2" s="126"/>
    </row>
    <row r="3" spans="1:3" ht="19.5" customHeight="1">
      <c r="A3" s="3"/>
      <c r="B3" s="232"/>
      <c r="C3" s="232"/>
    </row>
    <row r="4" ht="12.75">
      <c r="A4" s="128" t="s">
        <v>27</v>
      </c>
    </row>
    <row r="5" spans="1:4" ht="12.75">
      <c r="A5" s="10" t="s">
        <v>556</v>
      </c>
      <c r="B5" s="75" t="s">
        <v>29</v>
      </c>
      <c r="C5" s="274" t="s">
        <v>560</v>
      </c>
      <c r="D5" s="275" t="s">
        <v>561</v>
      </c>
    </row>
    <row r="6" spans="1:4" ht="12.75">
      <c r="A6" s="95" t="s">
        <v>597</v>
      </c>
      <c r="B6" s="89" t="s">
        <v>162</v>
      </c>
      <c r="C6" s="278"/>
      <c r="D6" s="171"/>
    </row>
    <row r="7" spans="1:4" ht="12.75">
      <c r="A7" s="95" t="s">
        <v>598</v>
      </c>
      <c r="B7" s="89" t="s">
        <v>162</v>
      </c>
      <c r="C7" s="278"/>
      <c r="D7" s="171"/>
    </row>
    <row r="8" spans="1:4" ht="12.75">
      <c r="A8" s="95" t="s">
        <v>599</v>
      </c>
      <c r="B8" s="89" t="s">
        <v>162</v>
      </c>
      <c r="C8" s="278"/>
      <c r="D8" s="171"/>
    </row>
    <row r="9" spans="1:4" ht="12.75">
      <c r="A9" s="95" t="s">
        <v>600</v>
      </c>
      <c r="B9" s="89" t="s">
        <v>162</v>
      </c>
      <c r="C9" s="278"/>
      <c r="D9" s="171"/>
    </row>
    <row r="10" spans="1:4" ht="12.75">
      <c r="A10" s="95" t="s">
        <v>601</v>
      </c>
      <c r="B10" s="89" t="s">
        <v>162</v>
      </c>
      <c r="C10" s="278"/>
      <c r="D10" s="171"/>
    </row>
    <row r="11" spans="1:4" ht="12.75">
      <c r="A11" s="95" t="s">
        <v>602</v>
      </c>
      <c r="B11" s="89" t="s">
        <v>162</v>
      </c>
      <c r="C11" s="278"/>
      <c r="D11" s="171"/>
    </row>
    <row r="12" spans="1:4" ht="12.75">
      <c r="A12" s="95" t="s">
        <v>603</v>
      </c>
      <c r="B12" s="89" t="s">
        <v>162</v>
      </c>
      <c r="C12" s="278"/>
      <c r="D12" s="171"/>
    </row>
    <row r="13" spans="1:4" ht="12.75">
      <c r="A13" s="95" t="s">
        <v>604</v>
      </c>
      <c r="B13" s="89" t="s">
        <v>162</v>
      </c>
      <c r="C13" s="278"/>
      <c r="D13" s="171"/>
    </row>
    <row r="14" spans="1:4" ht="12.75">
      <c r="A14" s="95" t="s">
        <v>605</v>
      </c>
      <c r="B14" s="89" t="s">
        <v>162</v>
      </c>
      <c r="C14" s="278"/>
      <c r="D14" s="171"/>
    </row>
    <row r="15" spans="1:4" ht="31.5" customHeight="1">
      <c r="A15" s="95" t="s">
        <v>606</v>
      </c>
      <c r="B15" s="89" t="s">
        <v>162</v>
      </c>
      <c r="C15" s="278"/>
      <c r="D15" s="171"/>
    </row>
    <row r="16" spans="1:4" ht="12.75">
      <c r="A16" s="241" t="s">
        <v>161</v>
      </c>
      <c r="B16" s="165" t="s">
        <v>162</v>
      </c>
      <c r="C16" s="278"/>
      <c r="D16" s="171"/>
    </row>
    <row r="17" spans="1:4" ht="12.75">
      <c r="A17" s="95" t="s">
        <v>597</v>
      </c>
      <c r="B17" s="89" t="s">
        <v>164</v>
      </c>
      <c r="C17" s="278"/>
      <c r="D17" s="171"/>
    </row>
    <row r="18" spans="1:4" ht="12.75">
      <c r="A18" s="95" t="s">
        <v>598</v>
      </c>
      <c r="B18" s="89" t="s">
        <v>164</v>
      </c>
      <c r="C18" s="278"/>
      <c r="D18" s="171"/>
    </row>
    <row r="19" spans="1:4" ht="12.75">
      <c r="A19" s="95" t="s">
        <v>599</v>
      </c>
      <c r="B19" s="89" t="s">
        <v>164</v>
      </c>
      <c r="C19" s="278"/>
      <c r="D19" s="171"/>
    </row>
    <row r="20" spans="1:4" ht="12.75">
      <c r="A20" s="95" t="s">
        <v>600</v>
      </c>
      <c r="B20" s="89" t="s">
        <v>164</v>
      </c>
      <c r="C20" s="278"/>
      <c r="D20" s="171"/>
    </row>
    <row r="21" spans="1:4" ht="12.75">
      <c r="A21" s="95" t="s">
        <v>601</v>
      </c>
      <c r="B21" s="89" t="s">
        <v>164</v>
      </c>
      <c r="C21" s="278"/>
      <c r="D21" s="171"/>
    </row>
    <row r="22" spans="1:4" ht="12.75">
      <c r="A22" s="95" t="s">
        <v>602</v>
      </c>
      <c r="B22" s="89" t="s">
        <v>164</v>
      </c>
      <c r="C22" s="278"/>
      <c r="D22" s="171"/>
    </row>
    <row r="23" spans="1:4" ht="12.75">
      <c r="A23" s="95" t="s">
        <v>603</v>
      </c>
      <c r="B23" s="89" t="s">
        <v>164</v>
      </c>
      <c r="C23" s="278"/>
      <c r="D23" s="171"/>
    </row>
    <row r="24" spans="1:4" ht="12.75">
      <c r="A24" s="95" t="s">
        <v>604</v>
      </c>
      <c r="B24" s="89" t="s">
        <v>164</v>
      </c>
      <c r="C24" s="278"/>
      <c r="D24" s="171"/>
    </row>
    <row r="25" spans="1:4" ht="12.75">
      <c r="A25" s="95" t="s">
        <v>605</v>
      </c>
      <c r="B25" s="89" t="s">
        <v>164</v>
      </c>
      <c r="C25" s="278"/>
      <c r="D25" s="171"/>
    </row>
    <row r="26" spans="1:4" ht="12.75">
      <c r="A26" s="95" t="s">
        <v>606</v>
      </c>
      <c r="B26" s="89" t="s">
        <v>164</v>
      </c>
      <c r="C26" s="278"/>
      <c r="D26" s="171"/>
    </row>
    <row r="27" spans="1:4" ht="12.75">
      <c r="A27" s="241" t="s">
        <v>607</v>
      </c>
      <c r="B27" s="165" t="s">
        <v>164</v>
      </c>
      <c r="C27" s="278"/>
      <c r="D27" s="171"/>
    </row>
    <row r="28" spans="1:4" ht="12.75">
      <c r="A28" s="95" t="s">
        <v>597</v>
      </c>
      <c r="B28" s="89" t="s">
        <v>166</v>
      </c>
      <c r="C28" s="278"/>
      <c r="D28" s="171"/>
    </row>
    <row r="29" spans="1:4" ht="12.75">
      <c r="A29" s="95" t="s">
        <v>598</v>
      </c>
      <c r="B29" s="89" t="s">
        <v>166</v>
      </c>
      <c r="C29" s="278"/>
      <c r="D29" s="171"/>
    </row>
    <row r="30" spans="1:4" ht="12.75">
      <c r="A30" s="95" t="s">
        <v>599</v>
      </c>
      <c r="B30" s="89" t="s">
        <v>166</v>
      </c>
      <c r="C30" s="278"/>
      <c r="D30" s="171"/>
    </row>
    <row r="31" spans="1:4" ht="12.75">
      <c r="A31" s="95" t="s">
        <v>600</v>
      </c>
      <c r="B31" s="89" t="s">
        <v>166</v>
      </c>
      <c r="C31" s="278"/>
      <c r="D31" s="171"/>
    </row>
    <row r="32" spans="1:4" ht="12.75">
      <c r="A32" s="95" t="s">
        <v>601</v>
      </c>
      <c r="B32" s="89" t="s">
        <v>166</v>
      </c>
      <c r="C32" s="278"/>
      <c r="D32" s="171"/>
    </row>
    <row r="33" spans="1:4" ht="12.75">
      <c r="A33" s="95" t="s">
        <v>602</v>
      </c>
      <c r="B33" s="89" t="s">
        <v>166</v>
      </c>
      <c r="C33" s="278"/>
      <c r="D33" s="171"/>
    </row>
    <row r="34" spans="1:4" ht="12.75">
      <c r="A34" s="95" t="s">
        <v>603</v>
      </c>
      <c r="B34" s="89" t="s">
        <v>166</v>
      </c>
      <c r="C34" s="278"/>
      <c r="D34" s="171"/>
    </row>
    <row r="35" spans="1:4" ht="12.75">
      <c r="A35" s="95" t="s">
        <v>604</v>
      </c>
      <c r="B35" s="89" t="s">
        <v>166</v>
      </c>
      <c r="C35" s="278"/>
      <c r="D35" s="171"/>
    </row>
    <row r="36" spans="1:4" ht="12.75">
      <c r="A36" s="95" t="s">
        <v>605</v>
      </c>
      <c r="B36" s="89" t="s">
        <v>166</v>
      </c>
      <c r="C36" s="278"/>
      <c r="D36" s="171"/>
    </row>
    <row r="37" spans="1:4" ht="12.75">
      <c r="A37" s="227" t="s">
        <v>606</v>
      </c>
      <c r="B37" s="228" t="s">
        <v>166</v>
      </c>
      <c r="C37" s="283"/>
      <c r="D37" s="171"/>
    </row>
    <row r="38" spans="1:4" ht="12.75">
      <c r="A38" s="288" t="s">
        <v>165</v>
      </c>
      <c r="B38" s="289" t="s">
        <v>166</v>
      </c>
      <c r="C38" s="287">
        <f>SUM(C28:C37)</f>
        <v>0</v>
      </c>
      <c r="D38" s="184">
        <f>SUM(D28:D37)</f>
        <v>0</v>
      </c>
    </row>
    <row r="39" spans="1:4" ht="12.75">
      <c r="A39" s="222" t="s">
        <v>608</v>
      </c>
      <c r="B39" s="290" t="s">
        <v>170</v>
      </c>
      <c r="C39" s="291"/>
      <c r="D39" s="171"/>
    </row>
    <row r="40" spans="1:4" ht="12.75">
      <c r="A40" s="95" t="s">
        <v>609</v>
      </c>
      <c r="B40" s="83" t="s">
        <v>170</v>
      </c>
      <c r="C40" s="278"/>
      <c r="D40" s="171"/>
    </row>
    <row r="41" spans="1:4" ht="12.75">
      <c r="A41" s="95" t="s">
        <v>610</v>
      </c>
      <c r="B41" s="83" t="s">
        <v>170</v>
      </c>
      <c r="C41" s="278">
        <v>700000</v>
      </c>
      <c r="D41" s="171">
        <v>700000</v>
      </c>
    </row>
    <row r="42" spans="1:4" ht="12.75">
      <c r="A42" s="83" t="s">
        <v>611</v>
      </c>
      <c r="B42" s="83" t="s">
        <v>170</v>
      </c>
      <c r="C42" s="278"/>
      <c r="D42" s="171"/>
    </row>
    <row r="43" spans="1:4" ht="12.75">
      <c r="A43" s="83" t="s">
        <v>612</v>
      </c>
      <c r="B43" s="83" t="s">
        <v>170</v>
      </c>
      <c r="C43" s="278"/>
      <c r="D43" s="171"/>
    </row>
    <row r="44" spans="1:4" ht="12.75">
      <c r="A44" s="83" t="s">
        <v>613</v>
      </c>
      <c r="B44" s="83" t="s">
        <v>170</v>
      </c>
      <c r="C44" s="278"/>
      <c r="D44" s="171"/>
    </row>
    <row r="45" spans="1:4" ht="12.75">
      <c r="A45" s="95" t="s">
        <v>614</v>
      </c>
      <c r="B45" s="83" t="s">
        <v>170</v>
      </c>
      <c r="C45" s="278"/>
      <c r="D45" s="171"/>
    </row>
    <row r="46" spans="1:4" ht="12.75">
      <c r="A46" s="95" t="s">
        <v>615</v>
      </c>
      <c r="B46" s="83" t="s">
        <v>170</v>
      </c>
      <c r="C46" s="278"/>
      <c r="D46" s="171"/>
    </row>
    <row r="47" spans="1:4" ht="12.75">
      <c r="A47" s="95" t="s">
        <v>616</v>
      </c>
      <c r="B47" s="83" t="s">
        <v>170</v>
      </c>
      <c r="C47" s="278"/>
      <c r="D47" s="171"/>
    </row>
    <row r="48" spans="1:4" ht="12.75">
      <c r="A48" s="95" t="s">
        <v>617</v>
      </c>
      <c r="B48" s="83" t="s">
        <v>170</v>
      </c>
      <c r="C48" s="278"/>
      <c r="D48" s="171"/>
    </row>
    <row r="49" spans="1:4" ht="12.75">
      <c r="A49" s="241" t="s">
        <v>618</v>
      </c>
      <c r="B49" s="165" t="s">
        <v>170</v>
      </c>
      <c r="C49" s="292">
        <f>SUM(C39:C48)</f>
        <v>700000</v>
      </c>
      <c r="D49" s="275">
        <f>SUM(D39:D48)</f>
        <v>700000</v>
      </c>
    </row>
    <row r="50" spans="1:4" ht="12.75">
      <c r="A50" s="293" t="s">
        <v>175</v>
      </c>
      <c r="B50" s="294" t="s">
        <v>176</v>
      </c>
      <c r="C50" s="295"/>
      <c r="D50" s="171"/>
    </row>
    <row r="51" spans="1:4" ht="12.75">
      <c r="A51" s="111" t="s">
        <v>619</v>
      </c>
      <c r="B51" s="165" t="s">
        <v>178</v>
      </c>
      <c r="C51" s="279"/>
      <c r="D51" s="171"/>
    </row>
    <row r="52" spans="1:4" ht="12.75">
      <c r="A52" s="95" t="s">
        <v>608</v>
      </c>
      <c r="B52" s="165" t="s">
        <v>178</v>
      </c>
      <c r="C52" s="279"/>
      <c r="D52" s="171"/>
    </row>
    <row r="53" spans="1:4" ht="12.75">
      <c r="A53" s="95" t="s">
        <v>609</v>
      </c>
      <c r="B53" s="165" t="s">
        <v>178</v>
      </c>
      <c r="C53" s="279"/>
      <c r="D53" s="171"/>
    </row>
    <row r="54" spans="1:4" ht="12.75">
      <c r="A54" s="95" t="s">
        <v>610</v>
      </c>
      <c r="B54" s="165" t="s">
        <v>178</v>
      </c>
      <c r="C54" s="279"/>
      <c r="D54" s="171"/>
    </row>
    <row r="55" spans="1:4" ht="12.75">
      <c r="A55" s="83" t="s">
        <v>611</v>
      </c>
      <c r="B55" s="165" t="s">
        <v>178</v>
      </c>
      <c r="C55" s="279"/>
      <c r="D55" s="171"/>
    </row>
    <row r="56" spans="1:4" ht="12.75">
      <c r="A56" s="83" t="s">
        <v>612</v>
      </c>
      <c r="B56" s="165" t="s">
        <v>178</v>
      </c>
      <c r="C56" s="279"/>
      <c r="D56" s="171"/>
    </row>
    <row r="57" spans="1:4" ht="12.75">
      <c r="A57" s="83" t="s">
        <v>613</v>
      </c>
      <c r="B57" s="165" t="s">
        <v>178</v>
      </c>
      <c r="C57" s="279"/>
      <c r="D57" s="171"/>
    </row>
    <row r="58" spans="1:4" ht="12.75">
      <c r="A58" s="95" t="s">
        <v>614</v>
      </c>
      <c r="B58" s="165" t="s">
        <v>178</v>
      </c>
      <c r="C58" s="279"/>
      <c r="D58" s="171"/>
    </row>
    <row r="59" spans="1:4" ht="12.75">
      <c r="A59" s="95" t="s">
        <v>620</v>
      </c>
      <c r="B59" s="165" t="s">
        <v>178</v>
      </c>
      <c r="C59" s="279"/>
      <c r="D59" s="171"/>
    </row>
    <row r="60" spans="1:4" ht="12.75">
      <c r="A60" s="95" t="s">
        <v>616</v>
      </c>
      <c r="B60" s="165" t="s">
        <v>178</v>
      </c>
      <c r="C60" s="279"/>
      <c r="D60" s="171"/>
    </row>
    <row r="61" spans="1:4" ht="12.75">
      <c r="A61" s="95" t="s">
        <v>617</v>
      </c>
      <c r="B61" s="165" t="s">
        <v>178</v>
      </c>
      <c r="C61" s="279"/>
      <c r="D61" s="171"/>
    </row>
    <row r="62" spans="1:4" ht="12.75">
      <c r="A62" s="296" t="s">
        <v>621</v>
      </c>
      <c r="B62" s="297" t="s">
        <v>213</v>
      </c>
      <c r="C62" s="291"/>
      <c r="D62" s="171"/>
    </row>
    <row r="63" spans="1:4" ht="12.75">
      <c r="A63" s="241" t="s">
        <v>622</v>
      </c>
      <c r="B63" s="165" t="s">
        <v>215</v>
      </c>
      <c r="C63" s="278"/>
      <c r="D63" s="171"/>
    </row>
    <row r="64" spans="1:4" ht="12.75">
      <c r="A64" s="241" t="s">
        <v>623</v>
      </c>
      <c r="B64" s="165" t="s">
        <v>217</v>
      </c>
      <c r="C64" s="278"/>
      <c r="D64" s="171"/>
    </row>
    <row r="65" spans="1:4" ht="12.75">
      <c r="A65" s="241" t="s">
        <v>624</v>
      </c>
      <c r="B65" s="165" t="s">
        <v>221</v>
      </c>
      <c r="C65" s="278"/>
      <c r="D65" s="171"/>
    </row>
    <row r="66" spans="1:4" ht="12.75">
      <c r="A66" s="156" t="s">
        <v>224</v>
      </c>
      <c r="B66" s="215" t="s">
        <v>225</v>
      </c>
      <c r="C66" s="283"/>
      <c r="D66" s="171"/>
    </row>
    <row r="67" spans="1:4" ht="12.75">
      <c r="A67" s="95" t="s">
        <v>625</v>
      </c>
      <c r="B67" s="83" t="s">
        <v>227</v>
      </c>
      <c r="C67" s="298"/>
      <c r="D67" s="171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3402777777777778" header="0.5951388888888889" footer="0.5118055555555555"/>
  <pageSetup horizontalDpi="300" verticalDpi="300" orientation="portrait" paperSize="9" scale="63"/>
  <headerFooter alignWithMargins="0">
    <oddHeader>&amp;C&amp;"Times New Roman,Normál"&amp;12 16.melléklet a 2/2018. (III. 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7"/>
  <sheetViews>
    <sheetView zoomScale="80" zoomScaleNormal="80" workbookViewId="0" topLeftCell="A46">
      <selection activeCell="D1" sqref="D1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20.28125" style="1" customWidth="1"/>
  </cols>
  <sheetData>
    <row r="1" spans="1:3" ht="27" customHeight="1">
      <c r="A1" s="125" t="s">
        <v>288</v>
      </c>
      <c r="B1" s="125"/>
      <c r="C1" s="125"/>
    </row>
    <row r="2" spans="1:3" ht="25.5" customHeight="1">
      <c r="A2" s="126" t="s">
        <v>626</v>
      </c>
      <c r="B2" s="126"/>
      <c r="C2" s="126"/>
    </row>
    <row r="3" spans="1:3" ht="15.75" customHeight="1">
      <c r="A3" s="3"/>
      <c r="B3" s="232"/>
      <c r="C3" s="232"/>
    </row>
    <row r="4" ht="21" customHeight="1">
      <c r="A4" s="128" t="s">
        <v>27</v>
      </c>
    </row>
    <row r="5" spans="1:4" ht="12.75">
      <c r="A5" s="10" t="s">
        <v>556</v>
      </c>
      <c r="B5" s="75" t="s">
        <v>29</v>
      </c>
      <c r="C5" s="274" t="s">
        <v>560</v>
      </c>
      <c r="D5" s="275" t="s">
        <v>561</v>
      </c>
    </row>
    <row r="6" spans="1:4" ht="12.75">
      <c r="A6" s="95" t="s">
        <v>627</v>
      </c>
      <c r="B6" s="89" t="s">
        <v>321</v>
      </c>
      <c r="C6" s="278"/>
      <c r="D6" s="133"/>
    </row>
    <row r="7" spans="1:4" ht="12.75">
      <c r="A7" s="95" t="s">
        <v>628</v>
      </c>
      <c r="B7" s="89" t="s">
        <v>321</v>
      </c>
      <c r="C7" s="278"/>
      <c r="D7" s="133"/>
    </row>
    <row r="8" spans="1:4" ht="12.75">
      <c r="A8" s="95" t="s">
        <v>629</v>
      </c>
      <c r="B8" s="89" t="s">
        <v>321</v>
      </c>
      <c r="C8" s="278"/>
      <c r="D8" s="133"/>
    </row>
    <row r="9" spans="1:4" ht="12.75">
      <c r="A9" s="95" t="s">
        <v>630</v>
      </c>
      <c r="B9" s="89" t="s">
        <v>321</v>
      </c>
      <c r="C9" s="278"/>
      <c r="D9" s="133"/>
    </row>
    <row r="10" spans="1:4" ht="12.75">
      <c r="A10" s="95" t="s">
        <v>631</v>
      </c>
      <c r="B10" s="89" t="s">
        <v>321</v>
      </c>
      <c r="C10" s="278"/>
      <c r="D10" s="133"/>
    </row>
    <row r="11" spans="1:4" ht="12.75">
      <c r="A11" s="95" t="s">
        <v>632</v>
      </c>
      <c r="B11" s="89" t="s">
        <v>321</v>
      </c>
      <c r="C11" s="278"/>
      <c r="D11" s="133"/>
    </row>
    <row r="12" spans="1:4" ht="12.75">
      <c r="A12" s="95" t="s">
        <v>633</v>
      </c>
      <c r="B12" s="89" t="s">
        <v>321</v>
      </c>
      <c r="C12" s="278"/>
      <c r="D12" s="133"/>
    </row>
    <row r="13" spans="1:4" ht="12.75">
      <c r="A13" s="95" t="s">
        <v>634</v>
      </c>
      <c r="B13" s="89" t="s">
        <v>321</v>
      </c>
      <c r="C13" s="278"/>
      <c r="D13" s="133"/>
    </row>
    <row r="14" spans="1:4" ht="12.75">
      <c r="A14" s="95" t="s">
        <v>635</v>
      </c>
      <c r="B14" s="89" t="s">
        <v>321</v>
      </c>
      <c r="C14" s="278"/>
      <c r="D14" s="133"/>
    </row>
    <row r="15" spans="1:4" ht="12.75">
      <c r="A15" s="95" t="s">
        <v>636</v>
      </c>
      <c r="B15" s="89" t="s">
        <v>321</v>
      </c>
      <c r="C15" s="278"/>
      <c r="D15" s="133"/>
    </row>
    <row r="16" spans="1:4" ht="12.75">
      <c r="A16" s="90" t="s">
        <v>320</v>
      </c>
      <c r="B16" s="165" t="s">
        <v>321</v>
      </c>
      <c r="C16" s="278"/>
      <c r="D16" s="133"/>
    </row>
    <row r="17" spans="1:4" ht="12.75">
      <c r="A17" s="95" t="s">
        <v>627</v>
      </c>
      <c r="B17" s="89" t="s">
        <v>323</v>
      </c>
      <c r="C17" s="278"/>
      <c r="D17" s="133"/>
    </row>
    <row r="18" spans="1:4" ht="12.75">
      <c r="A18" s="95" t="s">
        <v>628</v>
      </c>
      <c r="B18" s="89" t="s">
        <v>323</v>
      </c>
      <c r="C18" s="278"/>
      <c r="D18" s="133"/>
    </row>
    <row r="19" spans="1:4" ht="12.75">
      <c r="A19" s="95" t="s">
        <v>629</v>
      </c>
      <c r="B19" s="89" t="s">
        <v>323</v>
      </c>
      <c r="C19" s="278"/>
      <c r="D19" s="133"/>
    </row>
    <row r="20" spans="1:4" ht="12.75">
      <c r="A20" s="95" t="s">
        <v>630</v>
      </c>
      <c r="B20" s="89" t="s">
        <v>323</v>
      </c>
      <c r="C20" s="278"/>
      <c r="D20" s="133"/>
    </row>
    <row r="21" spans="1:4" ht="12.75">
      <c r="A21" s="95" t="s">
        <v>631</v>
      </c>
      <c r="B21" s="89" t="s">
        <v>323</v>
      </c>
      <c r="C21" s="278"/>
      <c r="D21" s="133"/>
    </row>
    <row r="22" spans="1:4" ht="12.75">
      <c r="A22" s="95" t="s">
        <v>632</v>
      </c>
      <c r="B22" s="89" t="s">
        <v>323</v>
      </c>
      <c r="C22" s="278"/>
      <c r="D22" s="133"/>
    </row>
    <row r="23" spans="1:4" ht="12.75">
      <c r="A23" s="95" t="s">
        <v>633</v>
      </c>
      <c r="B23" s="89" t="s">
        <v>323</v>
      </c>
      <c r="C23" s="278"/>
      <c r="D23" s="133"/>
    </row>
    <row r="24" spans="1:4" ht="12.75">
      <c r="A24" s="95" t="s">
        <v>634</v>
      </c>
      <c r="B24" s="89" t="s">
        <v>323</v>
      </c>
      <c r="C24" s="278"/>
      <c r="D24" s="133"/>
    </row>
    <row r="25" spans="1:4" ht="12.75">
      <c r="A25" s="95" t="s">
        <v>635</v>
      </c>
      <c r="B25" s="89" t="s">
        <v>323</v>
      </c>
      <c r="C25" s="278"/>
      <c r="D25" s="133"/>
    </row>
    <row r="26" spans="1:4" ht="12.75">
      <c r="A26" s="95" t="s">
        <v>636</v>
      </c>
      <c r="B26" s="89" t="s">
        <v>323</v>
      </c>
      <c r="C26" s="278"/>
      <c r="D26" s="133"/>
    </row>
    <row r="27" spans="1:4" ht="12.75">
      <c r="A27" s="90" t="s">
        <v>637</v>
      </c>
      <c r="B27" s="165" t="s">
        <v>323</v>
      </c>
      <c r="C27" s="278"/>
      <c r="D27" s="133"/>
    </row>
    <row r="28" spans="1:4" ht="12.75">
      <c r="A28" s="95" t="s">
        <v>627</v>
      </c>
      <c r="B28" s="89" t="s">
        <v>325</v>
      </c>
      <c r="C28" s="278">
        <v>17183000</v>
      </c>
      <c r="D28" s="133">
        <v>34109517</v>
      </c>
    </row>
    <row r="29" spans="1:4" ht="12.75">
      <c r="A29" s="95" t="s">
        <v>628</v>
      </c>
      <c r="B29" s="89" t="s">
        <v>325</v>
      </c>
      <c r="C29" s="278"/>
      <c r="D29" s="133"/>
    </row>
    <row r="30" spans="1:4" ht="12.75">
      <c r="A30" s="95" t="s">
        <v>629</v>
      </c>
      <c r="B30" s="89" t="s">
        <v>325</v>
      </c>
      <c r="C30" s="278"/>
      <c r="D30" s="133"/>
    </row>
    <row r="31" spans="1:4" ht="12.75">
      <c r="A31" s="95" t="s">
        <v>630</v>
      </c>
      <c r="B31" s="89" t="s">
        <v>325</v>
      </c>
      <c r="C31" s="278"/>
      <c r="D31" s="133"/>
    </row>
    <row r="32" spans="1:4" ht="12.75">
      <c r="A32" s="95" t="s">
        <v>631</v>
      </c>
      <c r="B32" s="89" t="s">
        <v>325</v>
      </c>
      <c r="C32" s="278"/>
      <c r="D32" s="133"/>
    </row>
    <row r="33" spans="1:4" ht="12.75">
      <c r="A33" s="95" t="s">
        <v>632</v>
      </c>
      <c r="B33" s="89" t="s">
        <v>325</v>
      </c>
      <c r="C33" s="278"/>
      <c r="D33" s="133"/>
    </row>
    <row r="34" spans="1:4" ht="12.75">
      <c r="A34" s="95" t="s">
        <v>633</v>
      </c>
      <c r="B34" s="89" t="s">
        <v>325</v>
      </c>
      <c r="C34" s="278"/>
      <c r="D34" s="133"/>
    </row>
    <row r="35" spans="1:4" ht="12.75">
      <c r="A35" s="95" t="s">
        <v>634</v>
      </c>
      <c r="B35" s="89" t="s">
        <v>325</v>
      </c>
      <c r="C35" s="278"/>
      <c r="D35" s="133"/>
    </row>
    <row r="36" spans="1:4" ht="12.75">
      <c r="A36" s="95" t="s">
        <v>635</v>
      </c>
      <c r="B36" s="89" t="s">
        <v>325</v>
      </c>
      <c r="C36" s="278"/>
      <c r="D36" s="133"/>
    </row>
    <row r="37" spans="1:4" ht="12.75">
      <c r="A37" s="227" t="s">
        <v>636</v>
      </c>
      <c r="B37" s="228" t="s">
        <v>325</v>
      </c>
      <c r="C37" s="283"/>
      <c r="D37" s="133"/>
    </row>
    <row r="38" spans="1:4" ht="12.75">
      <c r="A38" s="299" t="s">
        <v>638</v>
      </c>
      <c r="B38" s="289" t="s">
        <v>325</v>
      </c>
      <c r="C38" s="287">
        <f>SUM(C28:C37)</f>
        <v>17183000</v>
      </c>
      <c r="D38" s="184">
        <f>SUM(D28:D37)</f>
        <v>34109517</v>
      </c>
    </row>
    <row r="39" spans="1:4" ht="12.75">
      <c r="A39" s="222" t="s">
        <v>627</v>
      </c>
      <c r="B39" s="223" t="s">
        <v>397</v>
      </c>
      <c r="C39" s="291"/>
      <c r="D39" s="133"/>
    </row>
    <row r="40" spans="1:4" ht="12.75">
      <c r="A40" s="95" t="s">
        <v>628</v>
      </c>
      <c r="B40" s="89" t="s">
        <v>397</v>
      </c>
      <c r="C40" s="278"/>
      <c r="D40" s="133"/>
    </row>
    <row r="41" spans="1:4" ht="12.75">
      <c r="A41" s="95" t="s">
        <v>629</v>
      </c>
      <c r="B41" s="89" t="s">
        <v>397</v>
      </c>
      <c r="C41" s="278"/>
      <c r="D41" s="133"/>
    </row>
    <row r="42" spans="1:4" ht="12.75">
      <c r="A42" s="95" t="s">
        <v>630</v>
      </c>
      <c r="B42" s="89" t="s">
        <v>397</v>
      </c>
      <c r="C42" s="278"/>
      <c r="D42" s="133"/>
    </row>
    <row r="43" spans="1:4" ht="12.75">
      <c r="A43" s="95" t="s">
        <v>631</v>
      </c>
      <c r="B43" s="89" t="s">
        <v>397</v>
      </c>
      <c r="C43" s="278"/>
      <c r="D43" s="133"/>
    </row>
    <row r="44" spans="1:4" ht="12.75">
      <c r="A44" s="95" t="s">
        <v>632</v>
      </c>
      <c r="B44" s="89" t="s">
        <v>397</v>
      </c>
      <c r="C44" s="278"/>
      <c r="D44" s="133"/>
    </row>
    <row r="45" spans="1:4" ht="12.75">
      <c r="A45" s="95" t="s">
        <v>633</v>
      </c>
      <c r="B45" s="89" t="s">
        <v>397</v>
      </c>
      <c r="C45" s="278"/>
      <c r="D45" s="133"/>
    </row>
    <row r="46" spans="1:4" ht="12.75">
      <c r="A46" s="95" t="s">
        <v>634</v>
      </c>
      <c r="B46" s="89" t="s">
        <v>397</v>
      </c>
      <c r="C46" s="278"/>
      <c r="D46" s="133"/>
    </row>
    <row r="47" spans="1:4" ht="12.75">
      <c r="A47" s="95" t="s">
        <v>635</v>
      </c>
      <c r="B47" s="89" t="s">
        <v>397</v>
      </c>
      <c r="C47" s="278"/>
      <c r="D47" s="133"/>
    </row>
    <row r="48" spans="1:4" ht="12.75">
      <c r="A48" s="95" t="s">
        <v>636</v>
      </c>
      <c r="B48" s="89" t="s">
        <v>397</v>
      </c>
      <c r="C48" s="278"/>
      <c r="D48" s="133"/>
    </row>
    <row r="49" spans="1:4" ht="12.75">
      <c r="A49" s="90" t="s">
        <v>639</v>
      </c>
      <c r="B49" s="165" t="s">
        <v>397</v>
      </c>
      <c r="C49" s="278"/>
      <c r="D49" s="133"/>
    </row>
    <row r="50" spans="1:4" ht="12.75">
      <c r="A50" s="95" t="s">
        <v>640</v>
      </c>
      <c r="B50" s="89" t="s">
        <v>399</v>
      </c>
      <c r="C50" s="278"/>
      <c r="D50" s="133"/>
    </row>
    <row r="51" spans="1:4" ht="12.75">
      <c r="A51" s="95" t="s">
        <v>628</v>
      </c>
      <c r="B51" s="89" t="s">
        <v>399</v>
      </c>
      <c r="C51" s="278"/>
      <c r="D51" s="133"/>
    </row>
    <row r="52" spans="1:4" ht="12.75">
      <c r="A52" s="95" t="s">
        <v>629</v>
      </c>
      <c r="B52" s="89" t="s">
        <v>399</v>
      </c>
      <c r="C52" s="278"/>
      <c r="D52" s="133"/>
    </row>
    <row r="53" spans="1:4" ht="12.75">
      <c r="A53" s="95" t="s">
        <v>630</v>
      </c>
      <c r="B53" s="89" t="s">
        <v>399</v>
      </c>
      <c r="C53" s="278"/>
      <c r="D53" s="133"/>
    </row>
    <row r="54" spans="1:4" ht="12.75">
      <c r="A54" s="95" t="s">
        <v>631</v>
      </c>
      <c r="B54" s="89" t="s">
        <v>399</v>
      </c>
      <c r="C54" s="278"/>
      <c r="D54" s="133"/>
    </row>
    <row r="55" spans="1:4" ht="12.75">
      <c r="A55" s="95" t="s">
        <v>632</v>
      </c>
      <c r="B55" s="89" t="s">
        <v>399</v>
      </c>
      <c r="C55" s="278"/>
      <c r="D55" s="133"/>
    </row>
    <row r="56" spans="1:4" ht="12.75">
      <c r="A56" s="95" t="s">
        <v>633</v>
      </c>
      <c r="B56" s="89" t="s">
        <v>399</v>
      </c>
      <c r="C56" s="278"/>
      <c r="D56" s="133"/>
    </row>
    <row r="57" spans="1:4" ht="12.75">
      <c r="A57" s="95" t="s">
        <v>634</v>
      </c>
      <c r="B57" s="89" t="s">
        <v>399</v>
      </c>
      <c r="C57" s="278"/>
      <c r="D57" s="133"/>
    </row>
    <row r="58" spans="1:4" ht="12.75">
      <c r="A58" s="95" t="s">
        <v>635</v>
      </c>
      <c r="B58" s="89" t="s">
        <v>399</v>
      </c>
      <c r="C58" s="278"/>
      <c r="D58" s="133"/>
    </row>
    <row r="59" spans="1:4" ht="12.75">
      <c r="A59" s="95" t="s">
        <v>636</v>
      </c>
      <c r="B59" s="89" t="s">
        <v>399</v>
      </c>
      <c r="C59" s="278"/>
      <c r="D59" s="133"/>
    </row>
    <row r="60" spans="1:4" ht="12.75">
      <c r="A60" s="90" t="s">
        <v>641</v>
      </c>
      <c r="B60" s="165" t="s">
        <v>399</v>
      </c>
      <c r="C60" s="278"/>
      <c r="D60" s="133"/>
    </row>
    <row r="61" spans="1:4" ht="12.75">
      <c r="A61" s="95" t="s">
        <v>627</v>
      </c>
      <c r="B61" s="89" t="s">
        <v>401</v>
      </c>
      <c r="C61" s="278"/>
      <c r="D61" s="133"/>
    </row>
    <row r="62" spans="1:4" ht="12.75">
      <c r="A62" s="95" t="s">
        <v>628</v>
      </c>
      <c r="B62" s="89" t="s">
        <v>401</v>
      </c>
      <c r="C62" s="278"/>
      <c r="D62" s="133"/>
    </row>
    <row r="63" spans="1:4" ht="12.75">
      <c r="A63" s="95" t="s">
        <v>629</v>
      </c>
      <c r="B63" s="89" t="s">
        <v>401</v>
      </c>
      <c r="C63" s="278"/>
      <c r="D63" s="133"/>
    </row>
    <row r="64" spans="1:4" ht="12.75">
      <c r="A64" s="95" t="s">
        <v>630</v>
      </c>
      <c r="B64" s="89" t="s">
        <v>401</v>
      </c>
      <c r="C64" s="278"/>
      <c r="D64" s="133"/>
    </row>
    <row r="65" spans="1:4" ht="12.75">
      <c r="A65" s="95" t="s">
        <v>631</v>
      </c>
      <c r="B65" s="89" t="s">
        <v>401</v>
      </c>
      <c r="C65" s="278"/>
      <c r="D65" s="133"/>
    </row>
    <row r="66" spans="1:4" ht="12.75">
      <c r="A66" s="95" t="s">
        <v>632</v>
      </c>
      <c r="B66" s="89" t="s">
        <v>401</v>
      </c>
      <c r="C66" s="278"/>
      <c r="D66" s="133"/>
    </row>
    <row r="67" spans="1:4" ht="12.75">
      <c r="A67" s="95" t="s">
        <v>633</v>
      </c>
      <c r="B67" s="89" t="s">
        <v>401</v>
      </c>
      <c r="C67" s="278"/>
      <c r="D67" s="133"/>
    </row>
    <row r="68" spans="1:4" ht="12.75">
      <c r="A68" s="95" t="s">
        <v>634</v>
      </c>
      <c r="B68" s="89" t="s">
        <v>401</v>
      </c>
      <c r="C68" s="278"/>
      <c r="D68" s="133"/>
    </row>
    <row r="69" spans="1:4" ht="12.75">
      <c r="A69" s="95" t="s">
        <v>635</v>
      </c>
      <c r="B69" s="89" t="s">
        <v>401</v>
      </c>
      <c r="C69" s="278"/>
      <c r="D69" s="133"/>
    </row>
    <row r="70" spans="1:4" ht="12.75">
      <c r="A70" s="95" t="s">
        <v>636</v>
      </c>
      <c r="B70" s="89" t="s">
        <v>401</v>
      </c>
      <c r="C70" s="278"/>
      <c r="D70" s="133"/>
    </row>
    <row r="71" spans="1:4" ht="12.75">
      <c r="A71" s="90" t="s">
        <v>400</v>
      </c>
      <c r="B71" s="165" t="s">
        <v>401</v>
      </c>
      <c r="C71" s="278"/>
      <c r="D71" s="133"/>
    </row>
    <row r="72" spans="1:4" ht="12.75">
      <c r="A72" s="299" t="s">
        <v>382</v>
      </c>
      <c r="B72" s="289" t="s">
        <v>383</v>
      </c>
      <c r="C72" s="287"/>
      <c r="D72" s="133"/>
    </row>
    <row r="73" spans="1:4" ht="12.75">
      <c r="A73" s="111" t="s">
        <v>642</v>
      </c>
      <c r="B73" s="165" t="s">
        <v>385</v>
      </c>
      <c r="C73" s="278"/>
      <c r="D73" s="133"/>
    </row>
    <row r="74" spans="1:4" ht="12.75">
      <c r="A74" s="111" t="s">
        <v>643</v>
      </c>
      <c r="B74" s="165" t="s">
        <v>387</v>
      </c>
      <c r="C74" s="300">
        <v>700000</v>
      </c>
      <c r="D74" s="133">
        <v>442600</v>
      </c>
    </row>
    <row r="75" spans="1:4" ht="12.75">
      <c r="A75" s="90" t="s">
        <v>418</v>
      </c>
      <c r="B75" s="165" t="s">
        <v>419</v>
      </c>
      <c r="C75" s="278"/>
      <c r="D75" s="133"/>
    </row>
    <row r="76" spans="1:4" ht="12.75">
      <c r="A76" s="156" t="s">
        <v>644</v>
      </c>
      <c r="B76" s="215" t="s">
        <v>421</v>
      </c>
      <c r="C76" s="283"/>
      <c r="D76" s="133"/>
    </row>
    <row r="77" spans="1:4" ht="12.75">
      <c r="A77" s="95" t="s">
        <v>645</v>
      </c>
      <c r="B77" s="83" t="s">
        <v>423</v>
      </c>
      <c r="C77" s="298"/>
      <c r="D77" s="133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2/2018. (III. 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workbookViewId="0" topLeftCell="A1">
      <selection activeCell="E17" sqref="E17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9.8515625" style="1" customWidth="1"/>
  </cols>
  <sheetData>
    <row r="1" spans="1:3" ht="24" customHeight="1">
      <c r="A1" s="125" t="s">
        <v>288</v>
      </c>
      <c r="B1" s="125"/>
      <c r="C1" s="125"/>
    </row>
    <row r="2" spans="1:3" ht="26.25" customHeight="1">
      <c r="A2" s="126" t="s">
        <v>646</v>
      </c>
      <c r="B2" s="126"/>
      <c r="C2" s="126"/>
    </row>
    <row r="4" spans="1:4" ht="12.75">
      <c r="A4" s="10" t="s">
        <v>556</v>
      </c>
      <c r="B4" s="75" t="s">
        <v>29</v>
      </c>
      <c r="C4" s="274" t="s">
        <v>560</v>
      </c>
      <c r="D4" s="275" t="s">
        <v>561</v>
      </c>
    </row>
    <row r="5" spans="1:4" ht="12.75">
      <c r="A5" s="83" t="s">
        <v>647</v>
      </c>
      <c r="B5" s="83" t="s">
        <v>339</v>
      </c>
      <c r="C5" s="278"/>
      <c r="D5" s="133"/>
    </row>
    <row r="6" spans="1:4" ht="12.75">
      <c r="A6" s="83" t="s">
        <v>648</v>
      </c>
      <c r="B6" s="83" t="s">
        <v>339</v>
      </c>
      <c r="C6" s="278"/>
      <c r="D6" s="133"/>
    </row>
    <row r="7" spans="1:4" ht="12.75">
      <c r="A7" s="83" t="s">
        <v>649</v>
      </c>
      <c r="B7" s="83" t="s">
        <v>339</v>
      </c>
      <c r="C7" s="278">
        <v>60000</v>
      </c>
      <c r="D7" s="133">
        <v>101253</v>
      </c>
    </row>
    <row r="8" spans="1:4" ht="12.75">
      <c r="A8" s="301" t="s">
        <v>650</v>
      </c>
      <c r="B8" s="301" t="s">
        <v>339</v>
      </c>
      <c r="C8" s="283"/>
      <c r="D8" s="133"/>
    </row>
    <row r="9" spans="1:4" ht="12.75">
      <c r="A9" s="299" t="s">
        <v>338</v>
      </c>
      <c r="B9" s="289" t="s">
        <v>339</v>
      </c>
      <c r="C9" s="120">
        <f>SUM(C5:C8)</f>
        <v>60000</v>
      </c>
      <c r="D9" s="135">
        <f>SUM(D5:D8)</f>
        <v>101253</v>
      </c>
    </row>
    <row r="10" spans="1:4" ht="12.75">
      <c r="A10" s="299" t="s">
        <v>340</v>
      </c>
      <c r="B10" s="289" t="s">
        <v>341</v>
      </c>
      <c r="C10" s="120">
        <f>SUM(C11:C12)</f>
        <v>2000000</v>
      </c>
      <c r="D10" s="135">
        <f>SUM(D11:D12)</f>
        <v>2989400</v>
      </c>
    </row>
    <row r="11" spans="1:4" ht="12.75">
      <c r="A11" s="302" t="s">
        <v>651</v>
      </c>
      <c r="B11" s="302" t="s">
        <v>341</v>
      </c>
      <c r="C11" s="291">
        <v>2000000</v>
      </c>
      <c r="D11" s="133">
        <v>2989400</v>
      </c>
    </row>
    <row r="12" spans="1:4" ht="12.75">
      <c r="A12" s="303" t="s">
        <v>652</v>
      </c>
      <c r="B12" s="303" t="s">
        <v>341</v>
      </c>
      <c r="C12" s="283"/>
      <c r="D12" s="133"/>
    </row>
    <row r="13" spans="1:4" ht="12.75">
      <c r="A13" s="299" t="s">
        <v>346</v>
      </c>
      <c r="B13" s="289" t="s">
        <v>347</v>
      </c>
      <c r="C13" s="120">
        <f>SUM(C14:C17)</f>
        <v>280000</v>
      </c>
      <c r="D13" s="135">
        <f>SUM(D14:D17)</f>
        <v>270311</v>
      </c>
    </row>
    <row r="14" spans="1:4" ht="12.75">
      <c r="A14" s="302" t="s">
        <v>653</v>
      </c>
      <c r="B14" s="302" t="s">
        <v>347</v>
      </c>
      <c r="C14" s="291"/>
      <c r="D14" s="133"/>
    </row>
    <row r="15" spans="1:4" ht="12.75">
      <c r="A15" s="240" t="s">
        <v>654</v>
      </c>
      <c r="B15" s="240" t="s">
        <v>347</v>
      </c>
      <c r="C15" s="278">
        <v>280000</v>
      </c>
      <c r="D15" s="133">
        <v>270311</v>
      </c>
    </row>
    <row r="16" spans="1:4" ht="12.75">
      <c r="A16" s="240" t="s">
        <v>655</v>
      </c>
      <c r="B16" s="240" t="s">
        <v>347</v>
      </c>
      <c r="C16" s="278"/>
      <c r="D16" s="133"/>
    </row>
    <row r="17" spans="1:4" ht="12.75">
      <c r="A17" s="303" t="s">
        <v>656</v>
      </c>
      <c r="B17" s="303" t="s">
        <v>347</v>
      </c>
      <c r="C17" s="283"/>
      <c r="D17" s="133"/>
    </row>
    <row r="18" spans="1:4" ht="12.75">
      <c r="A18" s="299" t="s">
        <v>657</v>
      </c>
      <c r="B18" s="289" t="s">
        <v>349</v>
      </c>
      <c r="C18" s="120">
        <f>SUM(C19:C20)</f>
        <v>0</v>
      </c>
      <c r="D18" s="135">
        <f>SUM(D19:D20)</f>
        <v>0</v>
      </c>
    </row>
    <row r="19" spans="1:4" ht="12.75">
      <c r="A19" s="302" t="s">
        <v>658</v>
      </c>
      <c r="B19" s="302" t="s">
        <v>349</v>
      </c>
      <c r="C19" s="291"/>
      <c r="D19" s="133"/>
    </row>
    <row r="20" spans="1:4" ht="12.75">
      <c r="A20" s="303" t="s">
        <v>659</v>
      </c>
      <c r="B20" s="303" t="s">
        <v>349</v>
      </c>
      <c r="C20" s="283"/>
      <c r="D20" s="177"/>
    </row>
    <row r="21" spans="1:4" ht="12.75">
      <c r="A21" s="299" t="s">
        <v>350</v>
      </c>
      <c r="B21" s="289" t="s">
        <v>351</v>
      </c>
      <c r="C21" s="287">
        <f>C10+C13</f>
        <v>2280000</v>
      </c>
      <c r="D21" s="178">
        <f>D10+D13</f>
        <v>3259711</v>
      </c>
    </row>
    <row r="22" spans="1:4" ht="12.75">
      <c r="A22" s="290" t="s">
        <v>660</v>
      </c>
      <c r="B22" s="290" t="s">
        <v>353</v>
      </c>
      <c r="C22" s="291"/>
      <c r="D22" s="179"/>
    </row>
    <row r="23" spans="1:4" ht="12.75">
      <c r="A23" s="83" t="s">
        <v>661</v>
      </c>
      <c r="B23" s="83" t="s">
        <v>353</v>
      </c>
      <c r="C23" s="278"/>
      <c r="D23" s="133"/>
    </row>
    <row r="24" spans="1:4" ht="12.75">
      <c r="A24" s="83" t="s">
        <v>662</v>
      </c>
      <c r="B24" s="83" t="s">
        <v>353</v>
      </c>
      <c r="C24" s="278"/>
      <c r="D24" s="133"/>
    </row>
    <row r="25" spans="1:4" ht="12.75">
      <c r="A25" s="83" t="s">
        <v>663</v>
      </c>
      <c r="B25" s="83" t="s">
        <v>353</v>
      </c>
      <c r="C25" s="278"/>
      <c r="D25" s="133"/>
    </row>
    <row r="26" spans="1:4" ht="12.75">
      <c r="A26" s="83" t="s">
        <v>664</v>
      </c>
      <c r="B26" s="83" t="s">
        <v>353</v>
      </c>
      <c r="C26" s="278"/>
      <c r="D26" s="133"/>
    </row>
    <row r="27" spans="1:4" ht="12.75">
      <c r="A27" s="83" t="s">
        <v>665</v>
      </c>
      <c r="B27" s="83" t="s">
        <v>353</v>
      </c>
      <c r="C27" s="278"/>
      <c r="D27" s="133"/>
    </row>
    <row r="28" spans="1:4" ht="12.75">
      <c r="A28" s="83" t="s">
        <v>666</v>
      </c>
      <c r="B28" s="83" t="s">
        <v>353</v>
      </c>
      <c r="C28" s="278"/>
      <c r="D28" s="133"/>
    </row>
    <row r="29" spans="1:4" ht="12.75">
      <c r="A29" s="83" t="s">
        <v>667</v>
      </c>
      <c r="B29" s="83" t="s">
        <v>353</v>
      </c>
      <c r="C29" s="278"/>
      <c r="D29" s="133"/>
    </row>
    <row r="30" spans="1:4" ht="12.75">
      <c r="A30" s="83" t="s">
        <v>668</v>
      </c>
      <c r="B30" s="83" t="s">
        <v>353</v>
      </c>
      <c r="C30" s="278"/>
      <c r="D30" s="133"/>
    </row>
    <row r="31" spans="1:4" ht="12.75">
      <c r="A31" s="301" t="s">
        <v>669</v>
      </c>
      <c r="B31" s="301" t="s">
        <v>353</v>
      </c>
      <c r="C31" s="283"/>
      <c r="D31" s="177">
        <v>5750</v>
      </c>
    </row>
    <row r="32" spans="1:4" ht="12.75">
      <c r="A32" s="299" t="s">
        <v>352</v>
      </c>
      <c r="B32" s="289" t="s">
        <v>353</v>
      </c>
      <c r="C32" s="287">
        <f>SUM(C22:C31)</f>
        <v>0</v>
      </c>
      <c r="D32" s="178">
        <f>SUM(D22:D31)</f>
        <v>5750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2/2018. (III. 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18"/>
  <sheetViews>
    <sheetView zoomScale="80" zoomScaleNormal="80" workbookViewId="0" topLeftCell="A1">
      <selection activeCell="A20" sqref="A20"/>
    </sheetView>
  </sheetViews>
  <sheetFormatPr defaultColWidth="9.140625" defaultRowHeight="15"/>
  <cols>
    <col min="1" max="1" width="39.00390625" style="0" customWidth="1"/>
  </cols>
  <sheetData>
    <row r="2" ht="12.75">
      <c r="A2" s="5" t="s">
        <v>670</v>
      </c>
    </row>
    <row r="3" spans="1:7" ht="12.75">
      <c r="A3" s="304" t="s">
        <v>671</v>
      </c>
      <c r="B3" s="304"/>
      <c r="C3" s="304"/>
      <c r="D3" s="304"/>
      <c r="E3" s="304"/>
      <c r="F3" s="304"/>
      <c r="G3" s="304"/>
    </row>
    <row r="4" spans="1:7" ht="12.75">
      <c r="A4" s="305"/>
      <c r="B4" s="305"/>
      <c r="C4" s="305"/>
      <c r="D4" s="305"/>
      <c r="E4" s="305"/>
      <c r="F4" s="305"/>
      <c r="G4" s="305"/>
    </row>
    <row r="5" spans="1:7" ht="12.75">
      <c r="A5" s="305"/>
      <c r="B5" s="305"/>
      <c r="C5" s="305"/>
      <c r="D5" s="305"/>
      <c r="E5" s="305"/>
      <c r="F5" s="305"/>
      <c r="G5" s="305"/>
    </row>
    <row r="6" spans="1:7" ht="12.75">
      <c r="A6" s="305"/>
      <c r="B6" s="305"/>
      <c r="C6" s="305"/>
      <c r="D6" s="305"/>
      <c r="E6" s="305"/>
      <c r="F6" s="305"/>
      <c r="G6" s="305"/>
    </row>
    <row r="7" spans="1:7" ht="12.75">
      <c r="A7" s="305"/>
      <c r="B7" s="305"/>
      <c r="C7" s="305"/>
      <c r="D7" s="305"/>
      <c r="E7" s="305"/>
      <c r="F7" s="305"/>
      <c r="G7" s="305"/>
    </row>
    <row r="8" spans="1:7" ht="12.75">
      <c r="A8" s="305"/>
      <c r="B8" s="305"/>
      <c r="C8" s="305"/>
      <c r="D8" s="305"/>
      <c r="E8" s="305"/>
      <c r="F8" s="305"/>
      <c r="G8" s="305"/>
    </row>
    <row r="10" spans="1:7" ht="12.75">
      <c r="A10" s="73"/>
      <c r="B10" s="73"/>
      <c r="C10" s="306">
        <v>2014</v>
      </c>
      <c r="D10" s="306">
        <v>2015</v>
      </c>
      <c r="E10" s="306">
        <v>2016</v>
      </c>
      <c r="F10" s="306">
        <v>2017</v>
      </c>
      <c r="G10" s="306">
        <v>2018</v>
      </c>
    </row>
    <row r="11" spans="1:7" ht="12.75">
      <c r="A11" s="73" t="s">
        <v>672</v>
      </c>
      <c r="B11" s="73"/>
      <c r="C11" s="73"/>
      <c r="D11" s="73"/>
      <c r="E11" s="73"/>
      <c r="F11" s="73"/>
      <c r="G11" s="73"/>
    </row>
    <row r="12" spans="1:7" ht="12.75">
      <c r="A12" s="73" t="s">
        <v>673</v>
      </c>
      <c r="B12" s="73"/>
      <c r="C12" s="73"/>
      <c r="D12" s="73"/>
      <c r="E12" s="73"/>
      <c r="F12" s="73"/>
      <c r="G12" s="73"/>
    </row>
    <row r="13" spans="1:7" ht="12.75" customHeight="1">
      <c r="A13" s="307" t="s">
        <v>674</v>
      </c>
      <c r="B13" s="307"/>
      <c r="C13" s="73"/>
      <c r="D13" s="73"/>
      <c r="E13" s="73"/>
      <c r="F13" s="73"/>
      <c r="G13" s="73"/>
    </row>
    <row r="14" spans="1:7" ht="12.75" customHeight="1">
      <c r="A14" s="307" t="s">
        <v>675</v>
      </c>
      <c r="B14" s="307"/>
      <c r="C14" s="73"/>
      <c r="D14" s="73"/>
      <c r="E14" s="73"/>
      <c r="F14" s="73"/>
      <c r="G14" s="73"/>
    </row>
    <row r="15" spans="1:7" ht="12.75">
      <c r="A15" s="73" t="s">
        <v>676</v>
      </c>
      <c r="B15" s="73"/>
      <c r="C15" s="73"/>
      <c r="D15" s="73"/>
      <c r="E15" s="73"/>
      <c r="F15" s="73"/>
      <c r="G15" s="73"/>
    </row>
    <row r="16" spans="1:7" ht="12.75">
      <c r="A16" s="308" t="s">
        <v>677</v>
      </c>
      <c r="B16" s="308"/>
      <c r="C16" s="73"/>
      <c r="D16" s="73"/>
      <c r="E16" s="73"/>
      <c r="F16" s="73"/>
      <c r="G16" s="73"/>
    </row>
    <row r="17" spans="1:7" ht="12.75">
      <c r="A17" s="309" t="s">
        <v>678</v>
      </c>
      <c r="B17" s="309"/>
      <c r="C17" s="310"/>
      <c r="D17" s="310"/>
      <c r="E17" s="310"/>
      <c r="F17" s="310"/>
      <c r="G17" s="310"/>
    </row>
    <row r="18" spans="1:7" ht="12.75">
      <c r="A18" s="311" t="s">
        <v>679</v>
      </c>
      <c r="B18" s="311"/>
      <c r="C18" s="312">
        <v>0</v>
      </c>
      <c r="D18" s="312">
        <v>0</v>
      </c>
      <c r="E18" s="312">
        <v>0</v>
      </c>
      <c r="F18" s="312">
        <v>0</v>
      </c>
      <c r="G18" s="313">
        <v>0</v>
      </c>
    </row>
  </sheetData>
  <sheetProtection selectLockedCells="1" selectUnlockedCells="1"/>
  <mergeCells count="10">
    <mergeCell ref="A3:G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5" right="0.75" top="1" bottom="1" header="0.5" footer="0.5118055555555555"/>
  <pageSetup horizontalDpi="300" verticalDpi="300" orientation="landscape" paperSize="9"/>
  <headerFooter alignWithMargins="0">
    <oddHeader>&amp;C19.melléklet a 2/2018. (III.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7"/>
  <sheetViews>
    <sheetView zoomScale="80" zoomScaleNormal="80" workbookViewId="0" topLeftCell="B34">
      <selection activeCell="T33" sqref="T33"/>
    </sheetView>
  </sheetViews>
  <sheetFormatPr defaultColWidth="9.140625" defaultRowHeight="15"/>
  <cols>
    <col min="1" max="1" width="83.8515625" style="1" customWidth="1"/>
    <col min="2" max="2" width="8.7109375" style="1" customWidth="1"/>
    <col min="3" max="3" width="11.421875" style="18" customWidth="1"/>
    <col min="4" max="4" width="14.140625" style="1" customWidth="1"/>
    <col min="5" max="5" width="13.00390625" style="1" customWidth="1"/>
    <col min="6" max="6" width="11.7109375" style="1" customWidth="1"/>
    <col min="7" max="7" width="12.00390625" style="1" customWidth="1"/>
    <col min="8" max="8" width="12.140625" style="1" customWidth="1"/>
    <col min="9" max="9" width="13.140625" style="1" customWidth="1"/>
    <col min="10" max="10" width="10.00390625" style="1" customWidth="1"/>
    <col min="11" max="11" width="11.140625" style="1" customWidth="1"/>
    <col min="12" max="13" width="14.7109375" style="1" customWidth="1"/>
    <col min="14" max="14" width="12.8515625" style="1" customWidth="1"/>
    <col min="15" max="15" width="12.140625" style="1" customWidth="1"/>
    <col min="16" max="16" width="13.8515625" style="1" customWidth="1"/>
    <col min="17" max="17" width="10.7109375" style="1" customWidth="1"/>
    <col min="18" max="19" width="11.7109375" style="1" customWidth="1"/>
    <col min="20" max="20" width="13.140625" style="19" customWidth="1"/>
    <col min="21" max="16384" width="9.140625" style="1" customWidth="1"/>
  </cols>
  <sheetData>
    <row r="1" spans="1:3" ht="21" customHeight="1">
      <c r="A1" s="20" t="s">
        <v>25</v>
      </c>
      <c r="B1" s="20"/>
      <c r="C1" s="20"/>
    </row>
    <row r="2" spans="1:3" ht="18.75" customHeight="1">
      <c r="A2" s="21" t="s">
        <v>26</v>
      </c>
      <c r="B2" s="21"/>
      <c r="C2" s="21"/>
    </row>
    <row r="3" ht="12.75">
      <c r="A3" s="22"/>
    </row>
    <row r="4" ht="12.75">
      <c r="A4" s="23" t="s">
        <v>27</v>
      </c>
    </row>
    <row r="5" spans="1:20" s="19" customFormat="1" ht="12.75">
      <c r="A5" s="24" t="s">
        <v>28</v>
      </c>
      <c r="B5" s="25" t="s">
        <v>29</v>
      </c>
      <c r="C5" s="26" t="s">
        <v>30</v>
      </c>
      <c r="D5" s="27" t="s">
        <v>31</v>
      </c>
      <c r="E5" s="27" t="s">
        <v>32</v>
      </c>
      <c r="F5" s="27" t="s">
        <v>33</v>
      </c>
      <c r="G5" s="27" t="s">
        <v>34</v>
      </c>
      <c r="H5" s="27" t="s">
        <v>35</v>
      </c>
      <c r="I5" s="27" t="s">
        <v>36</v>
      </c>
      <c r="J5" s="27" t="s">
        <v>37</v>
      </c>
      <c r="K5" s="27" t="s">
        <v>38</v>
      </c>
      <c r="L5" s="27" t="s">
        <v>39</v>
      </c>
      <c r="M5" s="27" t="s">
        <v>40</v>
      </c>
      <c r="N5" s="28">
        <v>107060</v>
      </c>
      <c r="O5" s="27" t="s">
        <v>41</v>
      </c>
      <c r="P5" s="27" t="s">
        <v>42</v>
      </c>
      <c r="Q5" s="27" t="s">
        <v>43</v>
      </c>
      <c r="R5" s="27" t="s">
        <v>44</v>
      </c>
      <c r="S5" s="27" t="s">
        <v>45</v>
      </c>
      <c r="T5" s="28" t="s">
        <v>46</v>
      </c>
    </row>
    <row r="6" spans="1:20" ht="12.75">
      <c r="A6" s="29" t="s">
        <v>47</v>
      </c>
      <c r="B6" s="30" t="s">
        <v>48</v>
      </c>
      <c r="C6" s="31"/>
      <c r="D6" s="32"/>
      <c r="E6" s="32"/>
      <c r="F6" s="32"/>
      <c r="G6" s="32"/>
      <c r="H6" s="32"/>
      <c r="I6" s="32">
        <v>1720700</v>
      </c>
      <c r="J6" s="32"/>
      <c r="K6" s="32"/>
      <c r="L6" s="32">
        <v>18433321</v>
      </c>
      <c r="M6" s="32">
        <v>10967952</v>
      </c>
      <c r="N6" s="32"/>
      <c r="O6" s="32"/>
      <c r="P6" s="32"/>
      <c r="Q6" s="32"/>
      <c r="R6" s="32"/>
      <c r="S6" s="32"/>
      <c r="T6" s="33">
        <f>SUM(C6:S6)</f>
        <v>31121973</v>
      </c>
    </row>
    <row r="7" spans="1:20" ht="12.75">
      <c r="A7" s="29" t="s">
        <v>49</v>
      </c>
      <c r="B7" s="34" t="s">
        <v>50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>
        <f aca="true" t="shared" si="0" ref="T7:T70">SUM(C7:S7)</f>
        <v>0</v>
      </c>
    </row>
    <row r="8" spans="1:20" ht="12.75">
      <c r="A8" s="29" t="s">
        <v>51</v>
      </c>
      <c r="B8" s="34" t="s">
        <v>52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>
        <f t="shared" si="0"/>
        <v>0</v>
      </c>
    </row>
    <row r="9" spans="1:20" ht="12.75">
      <c r="A9" s="35" t="s">
        <v>53</v>
      </c>
      <c r="B9" s="34" t="s">
        <v>54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>
        <f t="shared" si="0"/>
        <v>0</v>
      </c>
    </row>
    <row r="10" spans="1:20" ht="12.75">
      <c r="A10" s="35" t="s">
        <v>55</v>
      </c>
      <c r="B10" s="34" t="s">
        <v>56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>
        <f t="shared" si="0"/>
        <v>0</v>
      </c>
    </row>
    <row r="11" spans="1:20" ht="12.75">
      <c r="A11" s="35" t="s">
        <v>57</v>
      </c>
      <c r="B11" s="34" t="s">
        <v>58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>
        <f t="shared" si="0"/>
        <v>0</v>
      </c>
    </row>
    <row r="12" spans="1:20" ht="12.75">
      <c r="A12" s="35" t="s">
        <v>59</v>
      </c>
      <c r="B12" s="34" t="s">
        <v>60</v>
      </c>
      <c r="C12" s="31"/>
      <c r="D12" s="32"/>
      <c r="E12" s="32"/>
      <c r="F12" s="32"/>
      <c r="G12" s="32"/>
      <c r="H12" s="32"/>
      <c r="I12" s="32">
        <v>8000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>
        <f t="shared" si="0"/>
        <v>8000</v>
      </c>
    </row>
    <row r="13" spans="1:20" ht="12.75">
      <c r="A13" s="35" t="s">
        <v>61</v>
      </c>
      <c r="B13" s="34" t="s">
        <v>62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>
        <f t="shared" si="0"/>
        <v>0</v>
      </c>
    </row>
    <row r="14" spans="1:20" ht="12.75">
      <c r="A14" s="36" t="s">
        <v>63</v>
      </c>
      <c r="B14" s="34" t="s">
        <v>64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>
        <f t="shared" si="0"/>
        <v>0</v>
      </c>
    </row>
    <row r="15" spans="1:20" ht="12.75">
      <c r="A15" s="36" t="s">
        <v>65</v>
      </c>
      <c r="B15" s="34" t="s">
        <v>66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>
        <f t="shared" si="0"/>
        <v>0</v>
      </c>
    </row>
    <row r="16" spans="1:20" ht="12.75">
      <c r="A16" s="36" t="s">
        <v>67</v>
      </c>
      <c r="B16" s="34" t="s">
        <v>68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>
        <f t="shared" si="0"/>
        <v>0</v>
      </c>
    </row>
    <row r="17" spans="1:20" ht="12.75">
      <c r="A17" s="36" t="s">
        <v>69</v>
      </c>
      <c r="B17" s="34" t="s">
        <v>70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>
        <f t="shared" si="0"/>
        <v>0</v>
      </c>
    </row>
    <row r="18" spans="1:20" ht="12.75">
      <c r="A18" s="36" t="s">
        <v>71</v>
      </c>
      <c r="B18" s="34" t="s">
        <v>72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>
        <f t="shared" si="0"/>
        <v>0</v>
      </c>
    </row>
    <row r="19" spans="1:20" s="19" customFormat="1" ht="12.75">
      <c r="A19" s="37" t="s">
        <v>73</v>
      </c>
      <c r="B19" s="38" t="s">
        <v>74</v>
      </c>
      <c r="C19" s="31"/>
      <c r="D19" s="39"/>
      <c r="E19" s="39">
        <f aca="true" t="shared" si="1" ref="E19:O19">SUM(E6:E18)</f>
        <v>0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1728700</v>
      </c>
      <c r="J19" s="39">
        <f t="shared" si="1"/>
        <v>0</v>
      </c>
      <c r="K19" s="39">
        <f t="shared" si="1"/>
        <v>0</v>
      </c>
      <c r="L19" s="39">
        <f t="shared" si="1"/>
        <v>18433321</v>
      </c>
      <c r="M19" s="39">
        <f t="shared" si="1"/>
        <v>10967952</v>
      </c>
      <c r="N19" s="39">
        <f t="shared" si="1"/>
        <v>0</v>
      </c>
      <c r="O19" s="39">
        <f t="shared" si="1"/>
        <v>0</v>
      </c>
      <c r="P19" s="39">
        <f>SUM(P6:P18)</f>
        <v>0</v>
      </c>
      <c r="Q19" s="39">
        <f>SUM(Q6:Q18)</f>
        <v>0</v>
      </c>
      <c r="R19" s="39">
        <f>SUM(R6:R18)</f>
        <v>0</v>
      </c>
      <c r="S19" s="39">
        <f>SUM(S6:S18)</f>
        <v>0</v>
      </c>
      <c r="T19" s="33">
        <f t="shared" si="0"/>
        <v>31129973</v>
      </c>
    </row>
    <row r="20" spans="1:20" ht="12.75">
      <c r="A20" s="36" t="s">
        <v>75</v>
      </c>
      <c r="B20" s="34" t="s">
        <v>76</v>
      </c>
      <c r="C20" s="31"/>
      <c r="D20" s="32"/>
      <c r="E20" s="32">
        <v>3848000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>
        <f t="shared" si="0"/>
        <v>3848000</v>
      </c>
    </row>
    <row r="21" spans="1:20" ht="12.75">
      <c r="A21" s="36" t="s">
        <v>77</v>
      </c>
      <c r="B21" s="34" t="s">
        <v>78</v>
      </c>
      <c r="C21" s="31"/>
      <c r="D21" s="32"/>
      <c r="E21" s="32"/>
      <c r="F21" s="32"/>
      <c r="G21" s="32"/>
      <c r="H21" s="32">
        <v>480000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>
        <f t="shared" si="0"/>
        <v>480000</v>
      </c>
    </row>
    <row r="22" spans="1:20" ht="12.75">
      <c r="A22" s="40" t="s">
        <v>79</v>
      </c>
      <c r="B22" s="34" t="s">
        <v>80</v>
      </c>
      <c r="C22" s="31"/>
      <c r="D22" s="32"/>
      <c r="E22" s="32">
        <v>130564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>
        <f t="shared" si="0"/>
        <v>130564</v>
      </c>
    </row>
    <row r="23" spans="1:20" s="19" customFormat="1" ht="12.75">
      <c r="A23" s="41" t="s">
        <v>81</v>
      </c>
      <c r="B23" s="38" t="s">
        <v>82</v>
      </c>
      <c r="C23" s="31"/>
      <c r="D23" s="39">
        <f aca="true" t="shared" si="2" ref="D23:O23">SUM(D20:D22)</f>
        <v>0</v>
      </c>
      <c r="E23" s="39">
        <f t="shared" si="2"/>
        <v>3978564</v>
      </c>
      <c r="F23" s="39">
        <f t="shared" si="2"/>
        <v>0</v>
      </c>
      <c r="G23" s="39">
        <f t="shared" si="2"/>
        <v>0</v>
      </c>
      <c r="H23" s="39">
        <f t="shared" si="2"/>
        <v>480000</v>
      </c>
      <c r="I23" s="39">
        <f t="shared" si="2"/>
        <v>0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  <c r="N23" s="39">
        <f t="shared" si="2"/>
        <v>0</v>
      </c>
      <c r="O23" s="39">
        <f t="shared" si="2"/>
        <v>0</v>
      </c>
      <c r="P23" s="39">
        <f>SUM(P20:P22)</f>
        <v>0</v>
      </c>
      <c r="Q23" s="39">
        <f>SUM(Q20:Q22)</f>
        <v>0</v>
      </c>
      <c r="R23" s="39">
        <f>SUM(R20:R22)</f>
        <v>0</v>
      </c>
      <c r="S23" s="39">
        <f>SUM(S20:S22)</f>
        <v>0</v>
      </c>
      <c r="T23" s="33">
        <f t="shared" si="0"/>
        <v>4458564</v>
      </c>
    </row>
    <row r="24" spans="1:20" s="19" customFormat="1" ht="12.75">
      <c r="A24" s="42" t="s">
        <v>83</v>
      </c>
      <c r="B24" s="38" t="s">
        <v>84</v>
      </c>
      <c r="C24" s="31"/>
      <c r="D24" s="39">
        <f aca="true" t="shared" si="3" ref="D24:O24">D19+D23</f>
        <v>0</v>
      </c>
      <c r="E24" s="39">
        <f t="shared" si="3"/>
        <v>3978564</v>
      </c>
      <c r="F24" s="39">
        <f t="shared" si="3"/>
        <v>0</v>
      </c>
      <c r="G24" s="39">
        <f t="shared" si="3"/>
        <v>0</v>
      </c>
      <c r="H24" s="39">
        <f t="shared" si="3"/>
        <v>480000</v>
      </c>
      <c r="I24" s="39">
        <f t="shared" si="3"/>
        <v>1728700</v>
      </c>
      <c r="J24" s="39">
        <f t="shared" si="3"/>
        <v>0</v>
      </c>
      <c r="K24" s="39">
        <f t="shared" si="3"/>
        <v>0</v>
      </c>
      <c r="L24" s="39">
        <f t="shared" si="3"/>
        <v>18433321</v>
      </c>
      <c r="M24" s="39">
        <f t="shared" si="3"/>
        <v>10967952</v>
      </c>
      <c r="N24" s="39">
        <f t="shared" si="3"/>
        <v>0</v>
      </c>
      <c r="O24" s="39">
        <f t="shared" si="3"/>
        <v>0</v>
      </c>
      <c r="P24" s="39">
        <f>SUM(P23,P19)</f>
        <v>0</v>
      </c>
      <c r="Q24" s="39">
        <f>SUM(Q23,Q19)</f>
        <v>0</v>
      </c>
      <c r="R24" s="39">
        <f>SUM(R23,R19)</f>
        <v>0</v>
      </c>
      <c r="S24" s="39">
        <f>SUM(S23,S19)</f>
        <v>0</v>
      </c>
      <c r="T24" s="33">
        <f t="shared" si="0"/>
        <v>35588537</v>
      </c>
    </row>
    <row r="25" spans="1:20" s="19" customFormat="1" ht="12.75">
      <c r="A25" s="43" t="s">
        <v>85</v>
      </c>
      <c r="B25" s="38" t="s">
        <v>86</v>
      </c>
      <c r="C25" s="31"/>
      <c r="D25" s="33"/>
      <c r="E25" s="33">
        <v>903000</v>
      </c>
      <c r="F25" s="33"/>
      <c r="G25" s="33"/>
      <c r="H25" s="33">
        <v>106000</v>
      </c>
      <c r="I25" s="33">
        <v>387710</v>
      </c>
      <c r="J25" s="33"/>
      <c r="K25" s="33"/>
      <c r="L25" s="33">
        <v>2075860</v>
      </c>
      <c r="M25" s="33">
        <v>1206557</v>
      </c>
      <c r="N25" s="33"/>
      <c r="O25" s="33"/>
      <c r="P25" s="33"/>
      <c r="Q25" s="33"/>
      <c r="R25" s="33"/>
      <c r="S25" s="33"/>
      <c r="T25" s="33">
        <f t="shared" si="0"/>
        <v>4679127</v>
      </c>
    </row>
    <row r="26" spans="1:20" ht="12.75">
      <c r="A26" s="36" t="s">
        <v>87</v>
      </c>
      <c r="B26" s="34" t="s">
        <v>88</v>
      </c>
      <c r="C26" s="31"/>
      <c r="D26" s="32"/>
      <c r="E26" s="32"/>
      <c r="F26" s="32"/>
      <c r="G26" s="32"/>
      <c r="H26" s="32"/>
      <c r="I26" s="32"/>
      <c r="J26" s="32"/>
      <c r="K26" s="32"/>
      <c r="L26" s="32">
        <v>1037</v>
      </c>
      <c r="M26" s="32"/>
      <c r="N26" s="32"/>
      <c r="O26" s="32"/>
      <c r="P26" s="32"/>
      <c r="Q26" s="32"/>
      <c r="R26" s="32"/>
      <c r="S26" s="32"/>
      <c r="T26" s="33">
        <f t="shared" si="0"/>
        <v>1037</v>
      </c>
    </row>
    <row r="27" spans="1:20" ht="12.75">
      <c r="A27" s="36" t="s">
        <v>89</v>
      </c>
      <c r="B27" s="34" t="s">
        <v>90</v>
      </c>
      <c r="C27" s="31"/>
      <c r="D27" s="32">
        <v>567451</v>
      </c>
      <c r="E27" s="32">
        <v>25000</v>
      </c>
      <c r="F27" s="32"/>
      <c r="G27" s="32">
        <v>5465</v>
      </c>
      <c r="H27" s="32">
        <v>147672</v>
      </c>
      <c r="I27" s="32">
        <v>628000</v>
      </c>
      <c r="J27" s="32">
        <v>71817</v>
      </c>
      <c r="K27" s="32"/>
      <c r="L27" s="32">
        <v>971123</v>
      </c>
      <c r="M27" s="32">
        <v>752377</v>
      </c>
      <c r="N27" s="32"/>
      <c r="O27" s="32"/>
      <c r="P27" s="32"/>
      <c r="Q27" s="32"/>
      <c r="R27" s="32"/>
      <c r="S27" s="32"/>
      <c r="T27" s="33">
        <f t="shared" si="0"/>
        <v>3168905</v>
      </c>
    </row>
    <row r="28" spans="1:20" ht="12.75">
      <c r="A28" s="36" t="s">
        <v>91</v>
      </c>
      <c r="B28" s="34" t="s">
        <v>92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>
        <f t="shared" si="0"/>
        <v>0</v>
      </c>
    </row>
    <row r="29" spans="1:20" s="19" customFormat="1" ht="12.75">
      <c r="A29" s="41" t="s">
        <v>93</v>
      </c>
      <c r="B29" s="38" t="s">
        <v>94</v>
      </c>
      <c r="C29" s="31"/>
      <c r="D29" s="39">
        <f aca="true" t="shared" si="4" ref="D29:O29">SUM(D26:D28)</f>
        <v>567451</v>
      </c>
      <c r="E29" s="39">
        <f t="shared" si="4"/>
        <v>25000</v>
      </c>
      <c r="F29" s="39">
        <f t="shared" si="4"/>
        <v>0</v>
      </c>
      <c r="G29" s="39">
        <f t="shared" si="4"/>
        <v>5465</v>
      </c>
      <c r="H29" s="39">
        <f t="shared" si="4"/>
        <v>147672</v>
      </c>
      <c r="I29" s="39">
        <f t="shared" si="4"/>
        <v>628000</v>
      </c>
      <c r="J29" s="39">
        <f t="shared" si="4"/>
        <v>71817</v>
      </c>
      <c r="K29" s="39">
        <f t="shared" si="4"/>
        <v>0</v>
      </c>
      <c r="L29" s="39">
        <f t="shared" si="4"/>
        <v>972160</v>
      </c>
      <c r="M29" s="39">
        <f t="shared" si="4"/>
        <v>752377</v>
      </c>
      <c r="N29" s="39">
        <f t="shared" si="4"/>
        <v>0</v>
      </c>
      <c r="O29" s="39">
        <f t="shared" si="4"/>
        <v>0</v>
      </c>
      <c r="P29" s="39">
        <f>SUM(P25:P28)</f>
        <v>0</v>
      </c>
      <c r="Q29" s="39">
        <f>SUM(Q25:Q28)</f>
        <v>0</v>
      </c>
      <c r="R29" s="39">
        <f>SUM(R25:R28)</f>
        <v>0</v>
      </c>
      <c r="S29" s="39">
        <f>SUM(S25:S28)</f>
        <v>0</v>
      </c>
      <c r="T29" s="33">
        <f t="shared" si="0"/>
        <v>3169942</v>
      </c>
    </row>
    <row r="30" spans="1:20" ht="12.75">
      <c r="A30" s="36" t="s">
        <v>95</v>
      </c>
      <c r="B30" s="34" t="s">
        <v>96</v>
      </c>
      <c r="C30" s="31"/>
      <c r="D30" s="32"/>
      <c r="E30" s="32"/>
      <c r="F30" s="32"/>
      <c r="G30" s="32"/>
      <c r="H30" s="32">
        <v>32000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>
        <f t="shared" si="0"/>
        <v>32000</v>
      </c>
    </row>
    <row r="31" spans="1:20" ht="12.75">
      <c r="A31" s="36" t="s">
        <v>97</v>
      </c>
      <c r="B31" s="34" t="s">
        <v>98</v>
      </c>
      <c r="C31" s="31"/>
      <c r="D31" s="32"/>
      <c r="E31" s="32">
        <v>50000</v>
      </c>
      <c r="F31" s="32"/>
      <c r="G31" s="32"/>
      <c r="H31" s="32">
        <v>35000</v>
      </c>
      <c r="I31" s="32">
        <v>30000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>
        <f t="shared" si="0"/>
        <v>115000</v>
      </c>
    </row>
    <row r="32" spans="1:20" s="19" customFormat="1" ht="15" customHeight="1">
      <c r="A32" s="41" t="s">
        <v>99</v>
      </c>
      <c r="B32" s="38" t="s">
        <v>100</v>
      </c>
      <c r="C32" s="31"/>
      <c r="D32" s="39">
        <f>SUM(D30:D31)</f>
        <v>0</v>
      </c>
      <c r="E32" s="39">
        <f>SUM(E30:E31)</f>
        <v>50000</v>
      </c>
      <c r="F32" s="39">
        <f>SUM(F30:F31)</f>
        <v>0</v>
      </c>
      <c r="G32" s="39">
        <f>SUM(G30:G31)</f>
        <v>0</v>
      </c>
      <c r="H32" s="39">
        <f>H30+H31</f>
        <v>67000</v>
      </c>
      <c r="I32" s="39">
        <f aca="true" t="shared" si="5" ref="I32:S32">SUM(I30:I31)</f>
        <v>30000</v>
      </c>
      <c r="J32" s="39">
        <f t="shared" si="5"/>
        <v>0</v>
      </c>
      <c r="K32" s="39">
        <f t="shared" si="5"/>
        <v>0</v>
      </c>
      <c r="L32" s="39">
        <f t="shared" si="5"/>
        <v>0</v>
      </c>
      <c r="M32" s="39">
        <f t="shared" si="5"/>
        <v>0</v>
      </c>
      <c r="N32" s="39">
        <f t="shared" si="5"/>
        <v>0</v>
      </c>
      <c r="O32" s="39">
        <f t="shared" si="5"/>
        <v>0</v>
      </c>
      <c r="P32" s="39">
        <f t="shared" si="5"/>
        <v>0</v>
      </c>
      <c r="Q32" s="39">
        <f t="shared" si="5"/>
        <v>0</v>
      </c>
      <c r="R32" s="39">
        <f t="shared" si="5"/>
        <v>0</v>
      </c>
      <c r="S32" s="39">
        <f t="shared" si="5"/>
        <v>0</v>
      </c>
      <c r="T32" s="33">
        <f t="shared" si="0"/>
        <v>147000</v>
      </c>
    </row>
    <row r="33" spans="1:20" ht="12.75">
      <c r="A33" s="36" t="s">
        <v>101</v>
      </c>
      <c r="B33" s="34" t="s">
        <v>102</v>
      </c>
      <c r="C33" s="31"/>
      <c r="D33" s="32"/>
      <c r="E33" s="32"/>
      <c r="F33" s="32">
        <v>589000</v>
      </c>
      <c r="G33" s="32">
        <v>100000</v>
      </c>
      <c r="H33" s="32">
        <v>149667</v>
      </c>
      <c r="I33" s="32"/>
      <c r="J33" s="32">
        <v>6922</v>
      </c>
      <c r="K33" s="32"/>
      <c r="L33" s="32"/>
      <c r="M33" s="32"/>
      <c r="N33" s="32"/>
      <c r="O33" s="32"/>
      <c r="P33" s="32"/>
      <c r="Q33" s="32"/>
      <c r="R33" s="32"/>
      <c r="S33" s="32"/>
      <c r="T33" s="33">
        <f t="shared" si="0"/>
        <v>845589</v>
      </c>
    </row>
    <row r="34" spans="1:20" ht="12.75">
      <c r="A34" s="36" t="s">
        <v>103</v>
      </c>
      <c r="B34" s="34" t="s">
        <v>104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>
        <v>1317284</v>
      </c>
      <c r="S34" s="32"/>
      <c r="T34" s="33">
        <f t="shared" si="0"/>
        <v>1317284</v>
      </c>
    </row>
    <row r="35" spans="1:20" ht="12.75">
      <c r="A35" s="36" t="s">
        <v>105</v>
      </c>
      <c r="B35" s="34" t="s">
        <v>106</v>
      </c>
      <c r="C35" s="31"/>
      <c r="D35" s="32"/>
      <c r="E35" s="32"/>
      <c r="F35" s="32"/>
      <c r="G35" s="32">
        <v>10000</v>
      </c>
      <c r="H35" s="32">
        <v>11830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>
        <f t="shared" si="0"/>
        <v>21830</v>
      </c>
    </row>
    <row r="36" spans="1:20" ht="12.75">
      <c r="A36" s="36" t="s">
        <v>107</v>
      </c>
      <c r="B36" s="34" t="s">
        <v>108</v>
      </c>
      <c r="C36" s="31"/>
      <c r="D36" s="32">
        <v>350000</v>
      </c>
      <c r="E36" s="32"/>
      <c r="F36" s="32">
        <v>142000</v>
      </c>
      <c r="G36" s="32"/>
      <c r="H36" s="32"/>
      <c r="I36" s="32">
        <v>202290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>
        <f t="shared" si="0"/>
        <v>694290</v>
      </c>
    </row>
    <row r="37" spans="1:20" ht="12.75">
      <c r="A37" s="44" t="s">
        <v>109</v>
      </c>
      <c r="B37" s="34" t="s">
        <v>110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>
        <f t="shared" si="0"/>
        <v>0</v>
      </c>
    </row>
    <row r="38" spans="1:20" ht="12.75">
      <c r="A38" s="40" t="s">
        <v>111</v>
      </c>
      <c r="B38" s="34" t="s">
        <v>112</v>
      </c>
      <c r="C38" s="31"/>
      <c r="D38" s="32"/>
      <c r="E38" s="32">
        <v>82677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>
        <f t="shared" si="0"/>
        <v>82677</v>
      </c>
    </row>
    <row r="39" spans="1:20" ht="12.75">
      <c r="A39" s="36" t="s">
        <v>113</v>
      </c>
      <c r="B39" s="34" t="s">
        <v>114</v>
      </c>
      <c r="C39" s="31">
        <v>529070</v>
      </c>
      <c r="D39" s="32">
        <v>497000</v>
      </c>
      <c r="E39" s="32">
        <v>1862352</v>
      </c>
      <c r="F39" s="32"/>
      <c r="G39" s="32">
        <v>704774</v>
      </c>
      <c r="H39" s="32">
        <v>76392</v>
      </c>
      <c r="I39" s="32">
        <v>20000</v>
      </c>
      <c r="J39" s="32"/>
      <c r="K39" s="32"/>
      <c r="L39" s="32">
        <v>6310</v>
      </c>
      <c r="M39" s="32"/>
      <c r="N39" s="32"/>
      <c r="O39" s="32"/>
      <c r="P39" s="32"/>
      <c r="Q39" s="32"/>
      <c r="R39" s="32"/>
      <c r="S39" s="32"/>
      <c r="T39" s="33">
        <f t="shared" si="0"/>
        <v>3695898</v>
      </c>
    </row>
    <row r="40" spans="1:20" s="19" customFormat="1" ht="12.75">
      <c r="A40" s="41" t="s">
        <v>115</v>
      </c>
      <c r="B40" s="38" t="s">
        <v>116</v>
      </c>
      <c r="C40" s="31">
        <f aca="true" t="shared" si="6" ref="C40:O40">SUM(C33:C39)</f>
        <v>529070</v>
      </c>
      <c r="D40" s="39">
        <f t="shared" si="6"/>
        <v>847000</v>
      </c>
      <c r="E40" s="39">
        <f t="shared" si="6"/>
        <v>1945029</v>
      </c>
      <c r="F40" s="39">
        <f t="shared" si="6"/>
        <v>731000</v>
      </c>
      <c r="G40" s="39">
        <f t="shared" si="6"/>
        <v>814774</v>
      </c>
      <c r="H40" s="39">
        <f t="shared" si="6"/>
        <v>237889</v>
      </c>
      <c r="I40" s="39">
        <f t="shared" si="6"/>
        <v>222290</v>
      </c>
      <c r="J40" s="39">
        <f t="shared" si="6"/>
        <v>6922</v>
      </c>
      <c r="K40" s="39">
        <f t="shared" si="6"/>
        <v>0</v>
      </c>
      <c r="L40" s="39">
        <f t="shared" si="6"/>
        <v>6310</v>
      </c>
      <c r="M40" s="39">
        <f t="shared" si="6"/>
        <v>0</v>
      </c>
      <c r="N40" s="39">
        <f t="shared" si="6"/>
        <v>0</v>
      </c>
      <c r="O40" s="39">
        <f t="shared" si="6"/>
        <v>0</v>
      </c>
      <c r="P40" s="39">
        <f>SUM(P33:P39)</f>
        <v>0</v>
      </c>
      <c r="Q40" s="39">
        <f>SUM(Q33:Q39)</f>
        <v>0</v>
      </c>
      <c r="R40" s="39">
        <f>SUM(R33:R39)</f>
        <v>1317284</v>
      </c>
      <c r="S40" s="39">
        <f>SUM(S33:S39)</f>
        <v>0</v>
      </c>
      <c r="T40" s="33">
        <f t="shared" si="0"/>
        <v>6657568</v>
      </c>
    </row>
    <row r="41" spans="1:20" ht="12.75">
      <c r="A41" s="36" t="s">
        <v>117</v>
      </c>
      <c r="B41" s="34" t="s">
        <v>118</v>
      </c>
      <c r="C41" s="31"/>
      <c r="D41" s="32"/>
      <c r="E41" s="32">
        <v>409180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>
        <f t="shared" si="0"/>
        <v>409180</v>
      </c>
    </row>
    <row r="42" spans="1:20" ht="12.75">
      <c r="A42" s="36" t="s">
        <v>119</v>
      </c>
      <c r="B42" s="34" t="s">
        <v>120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>
        <f t="shared" si="0"/>
        <v>0</v>
      </c>
    </row>
    <row r="43" spans="1:20" s="19" customFormat="1" ht="12.75">
      <c r="A43" s="41" t="s">
        <v>121</v>
      </c>
      <c r="B43" s="38" t="s">
        <v>122</v>
      </c>
      <c r="C43" s="31">
        <f>SUM(C41:C42)</f>
        <v>0</v>
      </c>
      <c r="D43" s="39">
        <f>SUM(D41:D42)</f>
        <v>0</v>
      </c>
      <c r="E43" s="39">
        <f>SUM(E41:E42)</f>
        <v>409180</v>
      </c>
      <c r="F43" s="39">
        <f>SUM(F41:F42)</f>
        <v>0</v>
      </c>
      <c r="G43" s="39">
        <f>SUM(G41:G42)</f>
        <v>0</v>
      </c>
      <c r="H43" s="39">
        <f>H41+H42</f>
        <v>0</v>
      </c>
      <c r="I43" s="39">
        <f aca="true" t="shared" si="7" ref="I43:S43">SUM(I41:I42)</f>
        <v>0</v>
      </c>
      <c r="J43" s="39">
        <f t="shared" si="7"/>
        <v>0</v>
      </c>
      <c r="K43" s="39">
        <f t="shared" si="7"/>
        <v>0</v>
      </c>
      <c r="L43" s="39">
        <f t="shared" si="7"/>
        <v>0</v>
      </c>
      <c r="M43" s="39">
        <f t="shared" si="7"/>
        <v>0</v>
      </c>
      <c r="N43" s="39">
        <f t="shared" si="7"/>
        <v>0</v>
      </c>
      <c r="O43" s="39">
        <f t="shared" si="7"/>
        <v>0</v>
      </c>
      <c r="P43" s="39">
        <f t="shared" si="7"/>
        <v>0</v>
      </c>
      <c r="Q43" s="39">
        <f t="shared" si="7"/>
        <v>0</v>
      </c>
      <c r="R43" s="39">
        <f t="shared" si="7"/>
        <v>0</v>
      </c>
      <c r="S43" s="39">
        <f t="shared" si="7"/>
        <v>0</v>
      </c>
      <c r="T43" s="33">
        <f t="shared" si="0"/>
        <v>409180</v>
      </c>
    </row>
    <row r="44" spans="1:20" ht="12.75">
      <c r="A44" s="36" t="s">
        <v>123</v>
      </c>
      <c r="B44" s="34" t="s">
        <v>124</v>
      </c>
      <c r="C44" s="31">
        <v>142850</v>
      </c>
      <c r="D44" s="32">
        <v>517000</v>
      </c>
      <c r="E44" s="32">
        <v>209000</v>
      </c>
      <c r="F44" s="32">
        <v>197000</v>
      </c>
      <c r="G44" s="32">
        <v>189000</v>
      </c>
      <c r="H44" s="32">
        <v>109000</v>
      </c>
      <c r="I44" s="32">
        <v>244000</v>
      </c>
      <c r="J44" s="32">
        <v>21261</v>
      </c>
      <c r="K44" s="32"/>
      <c r="L44" s="32">
        <v>263963</v>
      </c>
      <c r="M44" s="32">
        <v>203142</v>
      </c>
      <c r="N44" s="32"/>
      <c r="O44" s="32"/>
      <c r="P44" s="32"/>
      <c r="Q44" s="32"/>
      <c r="R44" s="32">
        <v>355666</v>
      </c>
      <c r="S44" s="32"/>
      <c r="T44" s="33">
        <f t="shared" si="0"/>
        <v>2451882</v>
      </c>
    </row>
    <row r="45" spans="1:20" ht="12.75">
      <c r="A45" s="36" t="s">
        <v>125</v>
      </c>
      <c r="B45" s="34" t="s">
        <v>126</v>
      </c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>
        <f t="shared" si="0"/>
        <v>0</v>
      </c>
    </row>
    <row r="46" spans="1:20" ht="12.75">
      <c r="A46" s="36" t="s">
        <v>127</v>
      </c>
      <c r="B46" s="34" t="s">
        <v>128</v>
      </c>
      <c r="C46" s="31"/>
      <c r="D46" s="32"/>
      <c r="E46" s="32">
        <v>82970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3">
        <f t="shared" si="0"/>
        <v>82970</v>
      </c>
    </row>
    <row r="47" spans="1:20" ht="12.75">
      <c r="A47" s="36" t="s">
        <v>129</v>
      </c>
      <c r="B47" s="34" t="s">
        <v>130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>
        <f t="shared" si="0"/>
        <v>0</v>
      </c>
    </row>
    <row r="48" spans="1:20" ht="12.75">
      <c r="A48" s="36" t="s">
        <v>131</v>
      </c>
      <c r="B48" s="34" t="s">
        <v>132</v>
      </c>
      <c r="C48" s="31"/>
      <c r="D48" s="32"/>
      <c r="E48" s="32">
        <v>52000</v>
      </c>
      <c r="F48" s="32"/>
      <c r="G48" s="32"/>
      <c r="H48" s="32"/>
      <c r="I48" s="32">
        <v>59000</v>
      </c>
      <c r="J48" s="32"/>
      <c r="K48" s="32"/>
      <c r="L48" s="32"/>
      <c r="M48" s="32"/>
      <c r="N48" s="32"/>
      <c r="O48" s="32"/>
      <c r="P48" s="32"/>
      <c r="Q48" s="32">
        <v>10000</v>
      </c>
      <c r="R48" s="32"/>
      <c r="S48" s="32"/>
      <c r="T48" s="33">
        <f t="shared" si="0"/>
        <v>121000</v>
      </c>
    </row>
    <row r="49" spans="1:20" s="19" customFormat="1" ht="12.75">
      <c r="A49" s="41" t="s">
        <v>133</v>
      </c>
      <c r="B49" s="38" t="s">
        <v>134</v>
      </c>
      <c r="C49" s="31">
        <f aca="true" t="shared" si="8" ref="C49:O49">SUM(C44:C48)</f>
        <v>142850</v>
      </c>
      <c r="D49" s="39">
        <f t="shared" si="8"/>
        <v>517000</v>
      </c>
      <c r="E49" s="39">
        <f t="shared" si="8"/>
        <v>343970</v>
      </c>
      <c r="F49" s="39">
        <f t="shared" si="8"/>
        <v>197000</v>
      </c>
      <c r="G49" s="39">
        <f t="shared" si="8"/>
        <v>189000</v>
      </c>
      <c r="H49" s="39">
        <f t="shared" si="8"/>
        <v>109000</v>
      </c>
      <c r="I49" s="39">
        <f t="shared" si="8"/>
        <v>303000</v>
      </c>
      <c r="J49" s="39">
        <f t="shared" si="8"/>
        <v>21261</v>
      </c>
      <c r="K49" s="39">
        <f t="shared" si="8"/>
        <v>0</v>
      </c>
      <c r="L49" s="39">
        <f t="shared" si="8"/>
        <v>263963</v>
      </c>
      <c r="M49" s="39">
        <f t="shared" si="8"/>
        <v>203142</v>
      </c>
      <c r="N49" s="39">
        <f t="shared" si="8"/>
        <v>0</v>
      </c>
      <c r="O49" s="39">
        <f t="shared" si="8"/>
        <v>0</v>
      </c>
      <c r="P49" s="39">
        <f>SUM(P44:P48)</f>
        <v>0</v>
      </c>
      <c r="Q49" s="39">
        <f>SUM(Q44:Q48)</f>
        <v>10000</v>
      </c>
      <c r="R49" s="39">
        <f>SUM(R44:R48)</f>
        <v>355666</v>
      </c>
      <c r="S49" s="39">
        <f>SUM(S44:S48)</f>
        <v>0</v>
      </c>
      <c r="T49" s="33">
        <f t="shared" si="0"/>
        <v>2655852</v>
      </c>
    </row>
    <row r="50" spans="1:20" s="19" customFormat="1" ht="12.75">
      <c r="A50" s="43" t="s">
        <v>135</v>
      </c>
      <c r="B50" s="38" t="s">
        <v>136</v>
      </c>
      <c r="C50" s="31">
        <f aca="true" t="shared" si="9" ref="C50:O50">C29+C32+C40+C43+C49</f>
        <v>671920</v>
      </c>
      <c r="D50" s="39">
        <f t="shared" si="9"/>
        <v>1931451</v>
      </c>
      <c r="E50" s="39">
        <f t="shared" si="9"/>
        <v>2773179</v>
      </c>
      <c r="F50" s="39">
        <f t="shared" si="9"/>
        <v>928000</v>
      </c>
      <c r="G50" s="39">
        <f t="shared" si="9"/>
        <v>1009239</v>
      </c>
      <c r="H50" s="39">
        <f t="shared" si="9"/>
        <v>561561</v>
      </c>
      <c r="I50" s="39">
        <f t="shared" si="9"/>
        <v>1183290</v>
      </c>
      <c r="J50" s="39">
        <f t="shared" si="9"/>
        <v>100000</v>
      </c>
      <c r="K50" s="39">
        <f t="shared" si="9"/>
        <v>0</v>
      </c>
      <c r="L50" s="39">
        <f t="shared" si="9"/>
        <v>1242433</v>
      </c>
      <c r="M50" s="39">
        <f t="shared" si="9"/>
        <v>955519</v>
      </c>
      <c r="N50" s="39">
        <f t="shared" si="9"/>
        <v>0</v>
      </c>
      <c r="O50" s="39">
        <f t="shared" si="9"/>
        <v>0</v>
      </c>
      <c r="P50" s="39">
        <f>P29+P32+P40+P43+P49</f>
        <v>0</v>
      </c>
      <c r="Q50" s="39">
        <f>Q29+Q32+Q40+Q43+Q49</f>
        <v>10000</v>
      </c>
      <c r="R50" s="39">
        <f>SUM(R49,R40)</f>
        <v>1672950</v>
      </c>
      <c r="S50" s="39">
        <f>SUM(S49,S40)</f>
        <v>0</v>
      </c>
      <c r="T50" s="33">
        <f t="shared" si="0"/>
        <v>13039542</v>
      </c>
    </row>
    <row r="51" spans="1:20" ht="12.75">
      <c r="A51" s="36" t="s">
        <v>137</v>
      </c>
      <c r="B51" s="34" t="s">
        <v>138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>
        <f t="shared" si="0"/>
        <v>0</v>
      </c>
    </row>
    <row r="52" spans="1:20" ht="12.75">
      <c r="A52" s="36" t="s">
        <v>139</v>
      </c>
      <c r="B52" s="34" t="s">
        <v>140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>
        <v>799500</v>
      </c>
      <c r="T52" s="33">
        <f t="shared" si="0"/>
        <v>799500</v>
      </c>
    </row>
    <row r="53" spans="1:20" ht="12.75">
      <c r="A53" s="44" t="s">
        <v>141</v>
      </c>
      <c r="B53" s="34" t="s">
        <v>142</v>
      </c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>
        <f t="shared" si="0"/>
        <v>0</v>
      </c>
    </row>
    <row r="54" spans="1:20" ht="12.75">
      <c r="A54" s="44" t="s">
        <v>143</v>
      </c>
      <c r="B54" s="34" t="s">
        <v>144</v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>
        <f t="shared" si="0"/>
        <v>0</v>
      </c>
    </row>
    <row r="55" spans="1:20" ht="12.75">
      <c r="A55" s="44" t="s">
        <v>145</v>
      </c>
      <c r="B55" s="34" t="s">
        <v>146</v>
      </c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>
        <f t="shared" si="0"/>
        <v>0</v>
      </c>
    </row>
    <row r="56" spans="1:20" ht="12.75">
      <c r="A56" s="36" t="s">
        <v>147</v>
      </c>
      <c r="B56" s="34" t="s">
        <v>148</v>
      </c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>
        <f t="shared" si="0"/>
        <v>0</v>
      </c>
    </row>
    <row r="57" spans="1:20" ht="12.75">
      <c r="A57" s="36" t="s">
        <v>149</v>
      </c>
      <c r="B57" s="34" t="s">
        <v>150</v>
      </c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>
        <f t="shared" si="0"/>
        <v>0</v>
      </c>
    </row>
    <row r="58" spans="1:20" ht="12.75">
      <c r="A58" s="36" t="s">
        <v>151</v>
      </c>
      <c r="B58" s="34" t="s">
        <v>152</v>
      </c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>
        <v>5650255</v>
      </c>
      <c r="O58" s="32"/>
      <c r="P58" s="32"/>
      <c r="Q58" s="32"/>
      <c r="R58" s="32"/>
      <c r="S58" s="32"/>
      <c r="T58" s="33">
        <f t="shared" si="0"/>
        <v>5650255</v>
      </c>
    </row>
    <row r="59" spans="1:20" s="19" customFormat="1" ht="12.75">
      <c r="A59" s="43" t="s">
        <v>153</v>
      </c>
      <c r="B59" s="38" t="s">
        <v>154</v>
      </c>
      <c r="C59" s="31">
        <f>SUM(C51:C58)</f>
        <v>0</v>
      </c>
      <c r="D59" s="39">
        <f>SUM(D51:D58)</f>
        <v>0</v>
      </c>
      <c r="E59" s="39">
        <f>SUM(E51:E58)</f>
        <v>0</v>
      </c>
      <c r="F59" s="39">
        <f>SUM(F51:F58)</f>
        <v>0</v>
      </c>
      <c r="G59" s="39">
        <f>SUM(G51:G58)</f>
        <v>0</v>
      </c>
      <c r="H59" s="39">
        <v>0</v>
      </c>
      <c r="I59" s="39">
        <f aca="true" t="shared" si="10" ref="I59:S59">SUM(I51:I58)</f>
        <v>0</v>
      </c>
      <c r="J59" s="39">
        <f t="shared" si="10"/>
        <v>0</v>
      </c>
      <c r="K59" s="39">
        <f t="shared" si="10"/>
        <v>0</v>
      </c>
      <c r="L59" s="39">
        <f t="shared" si="10"/>
        <v>0</v>
      </c>
      <c r="M59" s="39">
        <f t="shared" si="10"/>
        <v>0</v>
      </c>
      <c r="N59" s="39">
        <f t="shared" si="10"/>
        <v>5650255</v>
      </c>
      <c r="O59" s="39">
        <f t="shared" si="10"/>
        <v>0</v>
      </c>
      <c r="P59" s="39">
        <f t="shared" si="10"/>
        <v>0</v>
      </c>
      <c r="Q59" s="39">
        <f t="shared" si="10"/>
        <v>0</v>
      </c>
      <c r="R59" s="39">
        <f t="shared" si="10"/>
        <v>0</v>
      </c>
      <c r="S59" s="39">
        <f t="shared" si="10"/>
        <v>799500</v>
      </c>
      <c r="T59" s="33">
        <f t="shared" si="0"/>
        <v>6449755</v>
      </c>
    </row>
    <row r="60" spans="1:20" ht="12.75">
      <c r="A60" s="35" t="s">
        <v>155</v>
      </c>
      <c r="B60" s="34" t="s">
        <v>156</v>
      </c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>
        <f t="shared" si="0"/>
        <v>0</v>
      </c>
    </row>
    <row r="61" spans="1:20" ht="12.75">
      <c r="A61" s="35" t="s">
        <v>157</v>
      </c>
      <c r="B61" s="34" t="s">
        <v>158</v>
      </c>
      <c r="C61" s="31"/>
      <c r="D61" s="32"/>
      <c r="E61" s="32">
        <v>0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2431870</v>
      </c>
      <c r="Q61" s="32"/>
      <c r="R61" s="32"/>
      <c r="S61" s="32"/>
      <c r="T61" s="33">
        <f t="shared" si="0"/>
        <v>2431870</v>
      </c>
    </row>
    <row r="62" spans="1:20" ht="12.75">
      <c r="A62" s="35" t="s">
        <v>159</v>
      </c>
      <c r="B62" s="34" t="s">
        <v>160</v>
      </c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>
        <f t="shared" si="0"/>
        <v>0</v>
      </c>
    </row>
    <row r="63" spans="1:20" ht="12.75">
      <c r="A63" s="35" t="s">
        <v>161</v>
      </c>
      <c r="B63" s="34" t="s">
        <v>162</v>
      </c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>
        <f t="shared" si="0"/>
        <v>0</v>
      </c>
    </row>
    <row r="64" spans="1:20" ht="12.75">
      <c r="A64" s="35" t="s">
        <v>163</v>
      </c>
      <c r="B64" s="34" t="s">
        <v>164</v>
      </c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>
        <f t="shared" si="0"/>
        <v>0</v>
      </c>
    </row>
    <row r="65" spans="1:20" ht="12.75">
      <c r="A65" s="35" t="s">
        <v>165</v>
      </c>
      <c r="B65" s="34" t="s">
        <v>166</v>
      </c>
      <c r="C65" s="31"/>
      <c r="D65" s="32"/>
      <c r="E65" s="32">
        <v>558675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>
        <f t="shared" si="0"/>
        <v>558675</v>
      </c>
    </row>
    <row r="66" spans="1:20" ht="12.75">
      <c r="A66" s="35" t="s">
        <v>167</v>
      </c>
      <c r="B66" s="34" t="s">
        <v>168</v>
      </c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>
        <f t="shared" si="0"/>
        <v>0</v>
      </c>
    </row>
    <row r="67" spans="1:20" ht="12.75">
      <c r="A67" s="35" t="s">
        <v>169</v>
      </c>
      <c r="B67" s="34" t="s">
        <v>170</v>
      </c>
      <c r="C67" s="31"/>
      <c r="D67" s="32"/>
      <c r="E67" s="32">
        <v>700000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>
        <f t="shared" si="0"/>
        <v>700000</v>
      </c>
    </row>
    <row r="68" spans="1:20" ht="12.75">
      <c r="A68" s="35" t="s">
        <v>171</v>
      </c>
      <c r="B68" s="34" t="s">
        <v>172</v>
      </c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3">
        <f t="shared" si="0"/>
        <v>0</v>
      </c>
    </row>
    <row r="69" spans="1:20" ht="12.75">
      <c r="A69" s="29" t="s">
        <v>173</v>
      </c>
      <c r="B69" s="34" t="s">
        <v>174</v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>
        <f t="shared" si="0"/>
        <v>0</v>
      </c>
    </row>
    <row r="70" spans="1:20" ht="12.75">
      <c r="A70" s="35" t="s">
        <v>175</v>
      </c>
      <c r="B70" s="34" t="s">
        <v>176</v>
      </c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>
        <f t="shared" si="0"/>
        <v>0</v>
      </c>
    </row>
    <row r="71" spans="1:20" ht="12.75">
      <c r="A71" s="29" t="s">
        <v>177</v>
      </c>
      <c r="B71" s="34" t="s">
        <v>178</v>
      </c>
      <c r="C71" s="31"/>
      <c r="D71" s="32"/>
      <c r="E71" s="32">
        <v>2970650</v>
      </c>
      <c r="F71" s="32"/>
      <c r="G71" s="32"/>
      <c r="H71" s="32"/>
      <c r="I71" s="32">
        <v>20000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3">
        <f aca="true" t="shared" si="11" ref="T71:T128">SUM(C71:S71)</f>
        <v>2990650</v>
      </c>
    </row>
    <row r="72" spans="1:20" ht="12.75">
      <c r="A72" s="29" t="s">
        <v>179</v>
      </c>
      <c r="B72" s="34" t="s">
        <v>180</v>
      </c>
      <c r="C72" s="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>
        <f t="shared" si="11"/>
        <v>0</v>
      </c>
    </row>
    <row r="73" spans="1:20" s="19" customFormat="1" ht="12.75">
      <c r="A73" s="43" t="s">
        <v>181</v>
      </c>
      <c r="B73" s="38" t="s">
        <v>182</v>
      </c>
      <c r="C73" s="31">
        <f>SUM(C60:C72)</f>
        <v>0</v>
      </c>
      <c r="D73" s="39">
        <f>SUM(D60:D72)</f>
        <v>0</v>
      </c>
      <c r="E73" s="39">
        <f>SUM(E60:E72)</f>
        <v>4229325</v>
      </c>
      <c r="F73" s="39">
        <f>SUM(F60:F72)</f>
        <v>0</v>
      </c>
      <c r="G73" s="39">
        <f>SUM(G60:G72)</f>
        <v>0</v>
      </c>
      <c r="H73" s="39">
        <v>0</v>
      </c>
      <c r="I73" s="39">
        <f aca="true" t="shared" si="12" ref="I73:S73">SUM(I60:I72)</f>
        <v>20000</v>
      </c>
      <c r="J73" s="39">
        <f t="shared" si="12"/>
        <v>0</v>
      </c>
      <c r="K73" s="39">
        <f t="shared" si="12"/>
        <v>0</v>
      </c>
      <c r="L73" s="39">
        <f t="shared" si="12"/>
        <v>0</v>
      </c>
      <c r="M73" s="39">
        <f t="shared" si="12"/>
        <v>0</v>
      </c>
      <c r="N73" s="39">
        <f t="shared" si="12"/>
        <v>0</v>
      </c>
      <c r="O73" s="39">
        <f t="shared" si="12"/>
        <v>0</v>
      </c>
      <c r="P73" s="39">
        <f t="shared" si="12"/>
        <v>2431870</v>
      </c>
      <c r="Q73" s="39">
        <f t="shared" si="12"/>
        <v>0</v>
      </c>
      <c r="R73" s="39">
        <f t="shared" si="12"/>
        <v>0</v>
      </c>
      <c r="S73" s="39">
        <f t="shared" si="12"/>
        <v>0</v>
      </c>
      <c r="T73" s="33">
        <f t="shared" si="11"/>
        <v>6681195</v>
      </c>
    </row>
    <row r="74" spans="1:20" s="19" customFormat="1" ht="12.75">
      <c r="A74" s="45" t="s">
        <v>183</v>
      </c>
      <c r="B74" s="38"/>
      <c r="C74" s="3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>
        <f t="shared" si="11"/>
        <v>0</v>
      </c>
    </row>
    <row r="75" spans="1:20" ht="12.75">
      <c r="A75" s="46" t="s">
        <v>184</v>
      </c>
      <c r="B75" s="34" t="s">
        <v>185</v>
      </c>
      <c r="C75" s="31"/>
      <c r="D75" s="32"/>
      <c r="E75" s="32">
        <v>787402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>
        <f t="shared" si="11"/>
        <v>787402</v>
      </c>
    </row>
    <row r="76" spans="1:20" ht="12.75">
      <c r="A76" s="46" t="s">
        <v>186</v>
      </c>
      <c r="B76" s="34" t="s">
        <v>187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>
        <f t="shared" si="11"/>
        <v>0</v>
      </c>
    </row>
    <row r="77" spans="1:20" ht="12.75">
      <c r="A77" s="46" t="s">
        <v>188</v>
      </c>
      <c r="B77" s="34" t="s">
        <v>189</v>
      </c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3">
        <f t="shared" si="11"/>
        <v>0</v>
      </c>
    </row>
    <row r="78" spans="1:20" ht="12.75">
      <c r="A78" s="46" t="s">
        <v>190</v>
      </c>
      <c r="B78" s="34" t="s">
        <v>191</v>
      </c>
      <c r="C78" s="31"/>
      <c r="D78" s="32">
        <v>1038529</v>
      </c>
      <c r="E78" s="32"/>
      <c r="F78" s="32"/>
      <c r="G78" s="32"/>
      <c r="H78" s="32">
        <v>279539</v>
      </c>
      <c r="I78" s="32"/>
      <c r="J78" s="32"/>
      <c r="K78" s="32"/>
      <c r="L78" s="32">
        <v>244288</v>
      </c>
      <c r="M78" s="32">
        <v>1214535</v>
      </c>
      <c r="N78" s="32"/>
      <c r="O78" s="32"/>
      <c r="P78" s="32"/>
      <c r="Q78" s="32"/>
      <c r="R78" s="32"/>
      <c r="S78" s="32"/>
      <c r="T78" s="33">
        <f t="shared" si="11"/>
        <v>2776891</v>
      </c>
    </row>
    <row r="79" spans="1:20" ht="12.75">
      <c r="A79" s="40" t="s">
        <v>192</v>
      </c>
      <c r="B79" s="34" t="s">
        <v>193</v>
      </c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>
        <f t="shared" si="11"/>
        <v>0</v>
      </c>
    </row>
    <row r="80" spans="1:20" ht="12.75">
      <c r="A80" s="40" t="s">
        <v>194</v>
      </c>
      <c r="B80" s="34" t="s">
        <v>195</v>
      </c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3">
        <f t="shared" si="11"/>
        <v>0</v>
      </c>
    </row>
    <row r="81" spans="1:20" ht="12.75">
      <c r="A81" s="40" t="s">
        <v>196</v>
      </c>
      <c r="B81" s="34" t="s">
        <v>197</v>
      </c>
      <c r="C81" s="31"/>
      <c r="D81" s="32">
        <v>50903</v>
      </c>
      <c r="E81" s="32">
        <v>212598</v>
      </c>
      <c r="F81" s="32"/>
      <c r="G81" s="32"/>
      <c r="H81" s="32">
        <v>75476</v>
      </c>
      <c r="I81" s="32"/>
      <c r="J81" s="32"/>
      <c r="K81" s="32"/>
      <c r="L81" s="32">
        <v>65958</v>
      </c>
      <c r="M81" s="32">
        <v>327925</v>
      </c>
      <c r="N81" s="32"/>
      <c r="O81" s="32"/>
      <c r="P81" s="32"/>
      <c r="Q81" s="32"/>
      <c r="R81" s="32"/>
      <c r="S81" s="32"/>
      <c r="T81" s="33">
        <f t="shared" si="11"/>
        <v>732860</v>
      </c>
    </row>
    <row r="82" spans="1:20" s="19" customFormat="1" ht="12.75">
      <c r="A82" s="47" t="s">
        <v>198</v>
      </c>
      <c r="B82" s="38" t="s">
        <v>199</v>
      </c>
      <c r="C82" s="31">
        <f aca="true" t="shared" si="13" ref="C82:O82">SUM(C75:C81)</f>
        <v>0</v>
      </c>
      <c r="D82" s="39">
        <f t="shared" si="13"/>
        <v>1089432</v>
      </c>
      <c r="E82" s="39">
        <f t="shared" si="13"/>
        <v>1000000</v>
      </c>
      <c r="F82" s="39">
        <f t="shared" si="13"/>
        <v>0</v>
      </c>
      <c r="G82" s="39">
        <f t="shared" si="13"/>
        <v>0</v>
      </c>
      <c r="H82" s="39">
        <f t="shared" si="13"/>
        <v>355015</v>
      </c>
      <c r="I82" s="39">
        <f t="shared" si="13"/>
        <v>0</v>
      </c>
      <c r="J82" s="39">
        <f t="shared" si="13"/>
        <v>0</v>
      </c>
      <c r="K82" s="39">
        <f t="shared" si="13"/>
        <v>0</v>
      </c>
      <c r="L82" s="39">
        <f t="shared" si="13"/>
        <v>310246</v>
      </c>
      <c r="M82" s="39">
        <f t="shared" si="13"/>
        <v>1542460</v>
      </c>
      <c r="N82" s="39">
        <f t="shared" si="13"/>
        <v>0</v>
      </c>
      <c r="O82" s="39">
        <f t="shared" si="13"/>
        <v>0</v>
      </c>
      <c r="P82" s="39">
        <f>SUM(P74:P81)</f>
        <v>0</v>
      </c>
      <c r="Q82" s="39">
        <f>SUM(Q74:Q81)</f>
        <v>0</v>
      </c>
      <c r="R82" s="39">
        <f>SUM(R74:R81)</f>
        <v>0</v>
      </c>
      <c r="S82" s="39">
        <f>SUM(S74:S81)</f>
        <v>0</v>
      </c>
      <c r="T82" s="33">
        <f t="shared" si="11"/>
        <v>4297153</v>
      </c>
    </row>
    <row r="83" spans="1:20" ht="12.75">
      <c r="A83" s="36" t="s">
        <v>200</v>
      </c>
      <c r="B83" s="34" t="s">
        <v>201</v>
      </c>
      <c r="C83" s="31"/>
      <c r="D83" s="32"/>
      <c r="E83" s="32"/>
      <c r="F83" s="32"/>
      <c r="G83" s="32">
        <v>50000</v>
      </c>
      <c r="H83" s="32"/>
      <c r="I83" s="32"/>
      <c r="J83" s="32"/>
      <c r="K83" s="32">
        <v>2945410</v>
      </c>
      <c r="L83" s="32"/>
      <c r="M83" s="32"/>
      <c r="N83" s="32"/>
      <c r="O83" s="32"/>
      <c r="P83" s="32"/>
      <c r="Q83" s="32"/>
      <c r="R83" s="32"/>
      <c r="S83" s="32"/>
      <c r="T83" s="33">
        <f t="shared" si="11"/>
        <v>2995410</v>
      </c>
    </row>
    <row r="84" spans="1:20" ht="12.75">
      <c r="A84" s="36" t="s">
        <v>202</v>
      </c>
      <c r="B84" s="34" t="s">
        <v>203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3">
        <f t="shared" si="11"/>
        <v>0</v>
      </c>
    </row>
    <row r="85" spans="1:20" ht="12.75">
      <c r="A85" s="36" t="s">
        <v>204</v>
      </c>
      <c r="B85" s="34" t="s">
        <v>205</v>
      </c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3">
        <f t="shared" si="11"/>
        <v>0</v>
      </c>
    </row>
    <row r="86" spans="1:20" ht="12.75">
      <c r="A86" s="36" t="s">
        <v>206</v>
      </c>
      <c r="B86" s="34" t="s">
        <v>207</v>
      </c>
      <c r="C86" s="31"/>
      <c r="D86" s="32"/>
      <c r="E86" s="32"/>
      <c r="F86" s="32"/>
      <c r="G86" s="32">
        <v>13500</v>
      </c>
      <c r="H86" s="32"/>
      <c r="I86" s="32"/>
      <c r="J86" s="32"/>
      <c r="K86" s="32">
        <v>795260</v>
      </c>
      <c r="L86" s="32"/>
      <c r="M86" s="32"/>
      <c r="N86" s="32"/>
      <c r="O86" s="32"/>
      <c r="P86" s="32"/>
      <c r="Q86" s="32"/>
      <c r="R86" s="32"/>
      <c r="S86" s="32"/>
      <c r="T86" s="33">
        <f t="shared" si="11"/>
        <v>808760</v>
      </c>
    </row>
    <row r="87" spans="1:20" s="19" customFormat="1" ht="12.75">
      <c r="A87" s="43" t="s">
        <v>208</v>
      </c>
      <c r="B87" s="38" t="s">
        <v>209</v>
      </c>
      <c r="C87" s="31">
        <f>SUM(C83:C86)</f>
        <v>0</v>
      </c>
      <c r="D87" s="39">
        <f>SUM(D83:D86)</f>
        <v>0</v>
      </c>
      <c r="E87" s="39">
        <f>SUM(E83:E86)</f>
        <v>0</v>
      </c>
      <c r="F87" s="39">
        <f>SUM(F83:F86)</f>
        <v>0</v>
      </c>
      <c r="G87" s="39">
        <f>SUM(G83:G86)</f>
        <v>63500</v>
      </c>
      <c r="H87" s="39">
        <v>0</v>
      </c>
      <c r="I87" s="39">
        <f aca="true" t="shared" si="14" ref="I87:S87">SUM(I83:I86)</f>
        <v>0</v>
      </c>
      <c r="J87" s="39">
        <f t="shared" si="14"/>
        <v>0</v>
      </c>
      <c r="K87" s="39">
        <f t="shared" si="14"/>
        <v>3740670</v>
      </c>
      <c r="L87" s="39">
        <f t="shared" si="14"/>
        <v>0</v>
      </c>
      <c r="M87" s="39">
        <f t="shared" si="14"/>
        <v>0</v>
      </c>
      <c r="N87" s="39">
        <f t="shared" si="14"/>
        <v>0</v>
      </c>
      <c r="O87" s="39">
        <f t="shared" si="14"/>
        <v>0</v>
      </c>
      <c r="P87" s="39">
        <f t="shared" si="14"/>
        <v>0</v>
      </c>
      <c r="Q87" s="39">
        <f t="shared" si="14"/>
        <v>0</v>
      </c>
      <c r="R87" s="39">
        <f t="shared" si="14"/>
        <v>0</v>
      </c>
      <c r="S87" s="39">
        <f t="shared" si="14"/>
        <v>0</v>
      </c>
      <c r="T87" s="33">
        <f t="shared" si="11"/>
        <v>3804170</v>
      </c>
    </row>
    <row r="88" spans="1:20" ht="12.75">
      <c r="A88" s="36" t="s">
        <v>210</v>
      </c>
      <c r="B88" s="34" t="s">
        <v>211</v>
      </c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3">
        <f t="shared" si="11"/>
        <v>0</v>
      </c>
    </row>
    <row r="89" spans="1:20" ht="12.75">
      <c r="A89" s="36" t="s">
        <v>212</v>
      </c>
      <c r="B89" s="34" t="s">
        <v>213</v>
      </c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3">
        <f t="shared" si="11"/>
        <v>0</v>
      </c>
    </row>
    <row r="90" spans="1:20" ht="12.75">
      <c r="A90" s="36" t="s">
        <v>214</v>
      </c>
      <c r="B90" s="34" t="s">
        <v>215</v>
      </c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>
        <f t="shared" si="11"/>
        <v>0</v>
      </c>
    </row>
    <row r="91" spans="1:20" ht="12.75">
      <c r="A91" s="36" t="s">
        <v>216</v>
      </c>
      <c r="B91" s="34" t="s">
        <v>217</v>
      </c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3">
        <f t="shared" si="11"/>
        <v>0</v>
      </c>
    </row>
    <row r="92" spans="1:20" ht="12.75">
      <c r="A92" s="36" t="s">
        <v>218</v>
      </c>
      <c r="B92" s="34" t="s">
        <v>219</v>
      </c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3">
        <f t="shared" si="11"/>
        <v>0</v>
      </c>
    </row>
    <row r="93" spans="1:20" ht="12.75">
      <c r="A93" s="36" t="s">
        <v>220</v>
      </c>
      <c r="B93" s="34" t="s">
        <v>221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3">
        <f t="shared" si="11"/>
        <v>0</v>
      </c>
    </row>
    <row r="94" spans="1:20" ht="12.75">
      <c r="A94" s="36" t="s">
        <v>222</v>
      </c>
      <c r="B94" s="34" t="s">
        <v>223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3">
        <f t="shared" si="11"/>
        <v>0</v>
      </c>
    </row>
    <row r="95" spans="1:20" ht="12.75">
      <c r="A95" s="36" t="s">
        <v>224</v>
      </c>
      <c r="B95" s="34" t="s">
        <v>225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3">
        <f t="shared" si="11"/>
        <v>0</v>
      </c>
    </row>
    <row r="96" spans="1:20" ht="12.75">
      <c r="A96" s="36" t="s">
        <v>226</v>
      </c>
      <c r="B96" s="34" t="s">
        <v>227</v>
      </c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3">
        <f t="shared" si="11"/>
        <v>0</v>
      </c>
    </row>
    <row r="97" spans="1:20" s="19" customFormat="1" ht="12.75">
      <c r="A97" s="43" t="s">
        <v>228</v>
      </c>
      <c r="B97" s="38" t="s">
        <v>229</v>
      </c>
      <c r="C97" s="31">
        <f>SUM(C88:C95)</f>
        <v>0</v>
      </c>
      <c r="D97" s="39">
        <f>SUM(D88:D95)</f>
        <v>0</v>
      </c>
      <c r="E97" s="39">
        <f>SUM(E88:E95)</f>
        <v>0</v>
      </c>
      <c r="F97" s="39">
        <f>SUM(F88:F95)</f>
        <v>0</v>
      </c>
      <c r="G97" s="39">
        <f>SUM(G88:G95)</f>
        <v>0</v>
      </c>
      <c r="H97" s="39">
        <v>0</v>
      </c>
      <c r="I97" s="39">
        <f aca="true" t="shared" si="15" ref="I97:O97">SUM(I88:I95)</f>
        <v>0</v>
      </c>
      <c r="J97" s="39">
        <f t="shared" si="15"/>
        <v>0</v>
      </c>
      <c r="K97" s="39">
        <f t="shared" si="15"/>
        <v>0</v>
      </c>
      <c r="L97" s="39">
        <f t="shared" si="15"/>
        <v>0</v>
      </c>
      <c r="M97" s="39">
        <f t="shared" si="15"/>
        <v>0</v>
      </c>
      <c r="N97" s="39">
        <f t="shared" si="15"/>
        <v>0</v>
      </c>
      <c r="O97" s="39">
        <f t="shared" si="15"/>
        <v>0</v>
      </c>
      <c r="P97" s="39">
        <f>SUM(P88:P96)</f>
        <v>0</v>
      </c>
      <c r="Q97" s="39">
        <f>SUM(Q88:Q96)</f>
        <v>0</v>
      </c>
      <c r="R97" s="39">
        <f>SUM(R88:R96)</f>
        <v>0</v>
      </c>
      <c r="S97" s="39">
        <f>SUM(S88:S96)</f>
        <v>0</v>
      </c>
      <c r="T97" s="33">
        <f t="shared" si="11"/>
        <v>0</v>
      </c>
    </row>
    <row r="98" spans="1:20" s="19" customFormat="1" ht="12.75">
      <c r="A98" s="45" t="s">
        <v>230</v>
      </c>
      <c r="B98" s="38"/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>
        <f t="shared" si="11"/>
        <v>0</v>
      </c>
    </row>
    <row r="99" spans="1:20" s="19" customFormat="1" ht="12.75">
      <c r="A99" s="48" t="s">
        <v>231</v>
      </c>
      <c r="B99" s="49" t="s">
        <v>232</v>
      </c>
      <c r="C99" s="31">
        <f aca="true" t="shared" si="16" ref="C99:Q99">C24+C25+C50+C59+C73+C82+C87+C97</f>
        <v>671920</v>
      </c>
      <c r="D99" s="39">
        <f t="shared" si="16"/>
        <v>3020883</v>
      </c>
      <c r="E99" s="39">
        <f t="shared" si="16"/>
        <v>12884068</v>
      </c>
      <c r="F99" s="39">
        <f t="shared" si="16"/>
        <v>928000</v>
      </c>
      <c r="G99" s="39">
        <f t="shared" si="16"/>
        <v>1072739</v>
      </c>
      <c r="H99" s="39">
        <f t="shared" si="16"/>
        <v>1502576</v>
      </c>
      <c r="I99" s="39">
        <f t="shared" si="16"/>
        <v>3319700</v>
      </c>
      <c r="J99" s="39">
        <f t="shared" si="16"/>
        <v>100000</v>
      </c>
      <c r="K99" s="39">
        <f t="shared" si="16"/>
        <v>3740670</v>
      </c>
      <c r="L99" s="39">
        <f t="shared" si="16"/>
        <v>22061860</v>
      </c>
      <c r="M99" s="39">
        <f t="shared" si="16"/>
        <v>14672488</v>
      </c>
      <c r="N99" s="39">
        <f t="shared" si="16"/>
        <v>5650255</v>
      </c>
      <c r="O99" s="39">
        <f t="shared" si="16"/>
        <v>0</v>
      </c>
      <c r="P99" s="39">
        <f t="shared" si="16"/>
        <v>2431870</v>
      </c>
      <c r="Q99" s="39">
        <f t="shared" si="16"/>
        <v>10000</v>
      </c>
      <c r="R99" s="39">
        <f>SUM(R97,R87,R82,R73,R59,R50,R25,R24)</f>
        <v>1672950</v>
      </c>
      <c r="S99" s="39">
        <f>SUM(S97,S87,S82,S73,S59,S50,S25,S24)</f>
        <v>799500</v>
      </c>
      <c r="T99" s="33">
        <f t="shared" si="11"/>
        <v>74539479</v>
      </c>
    </row>
    <row r="100" spans="1:20" ht="19.5" customHeight="1">
      <c r="A100" s="36" t="s">
        <v>233</v>
      </c>
      <c r="B100" s="36" t="s">
        <v>234</v>
      </c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32"/>
      <c r="O100" s="32"/>
      <c r="P100" s="32"/>
      <c r="Q100" s="32"/>
      <c r="R100" s="32"/>
      <c r="S100" s="32"/>
      <c r="T100" s="33">
        <f t="shared" si="11"/>
        <v>0</v>
      </c>
    </row>
    <row r="101" spans="1:20" ht="16.5" customHeight="1">
      <c r="A101" s="36" t="s">
        <v>235</v>
      </c>
      <c r="B101" s="36" t="s">
        <v>236</v>
      </c>
      <c r="C101" s="5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32"/>
      <c r="O101" s="32"/>
      <c r="P101" s="32"/>
      <c r="Q101" s="32"/>
      <c r="R101" s="32"/>
      <c r="S101" s="32"/>
      <c r="T101" s="33">
        <f t="shared" si="11"/>
        <v>0</v>
      </c>
    </row>
    <row r="102" spans="1:20" ht="16.5" customHeight="1">
      <c r="A102" s="36" t="s">
        <v>237</v>
      </c>
      <c r="B102" s="36" t="s">
        <v>238</v>
      </c>
      <c r="C102" s="50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32"/>
      <c r="O102" s="32"/>
      <c r="P102" s="32"/>
      <c r="Q102" s="32"/>
      <c r="R102" s="32"/>
      <c r="S102" s="32"/>
      <c r="T102" s="33">
        <f t="shared" si="11"/>
        <v>0</v>
      </c>
    </row>
    <row r="103" spans="1:20" s="19" customFormat="1" ht="12.75">
      <c r="A103" s="41" t="s">
        <v>239</v>
      </c>
      <c r="B103" s="41" t="s">
        <v>240</v>
      </c>
      <c r="C103" s="50">
        <f>SUM(C100:C102)</f>
        <v>0</v>
      </c>
      <c r="D103" s="52">
        <f>SUM(D100:D102)</f>
        <v>0</v>
      </c>
      <c r="E103" s="52">
        <f>SUM(E100:E102)</f>
        <v>0</v>
      </c>
      <c r="F103" s="52">
        <f>SUM(F100:F102)</f>
        <v>0</v>
      </c>
      <c r="G103" s="52">
        <f>SUM(G100:G102)</f>
        <v>0</v>
      </c>
      <c r="H103" s="52">
        <v>0</v>
      </c>
      <c r="I103" s="52">
        <f aca="true" t="shared" si="17" ref="I103:S103">SUM(I100:I102)</f>
        <v>0</v>
      </c>
      <c r="J103" s="52">
        <f t="shared" si="17"/>
        <v>0</v>
      </c>
      <c r="K103" s="52">
        <f t="shared" si="17"/>
        <v>0</v>
      </c>
      <c r="L103" s="52">
        <f t="shared" si="17"/>
        <v>0</v>
      </c>
      <c r="M103" s="52">
        <f t="shared" si="17"/>
        <v>0</v>
      </c>
      <c r="N103" s="52">
        <f t="shared" si="17"/>
        <v>0</v>
      </c>
      <c r="O103" s="52">
        <f t="shared" si="17"/>
        <v>0</v>
      </c>
      <c r="P103" s="52">
        <f t="shared" si="17"/>
        <v>0</v>
      </c>
      <c r="Q103" s="52">
        <f t="shared" si="17"/>
        <v>0</v>
      </c>
      <c r="R103" s="52">
        <f t="shared" si="17"/>
        <v>0</v>
      </c>
      <c r="S103" s="52">
        <f t="shared" si="17"/>
        <v>0</v>
      </c>
      <c r="T103" s="33">
        <f t="shared" si="11"/>
        <v>0</v>
      </c>
    </row>
    <row r="104" spans="1:20" ht="12.75">
      <c r="A104" s="40" t="s">
        <v>241</v>
      </c>
      <c r="B104" s="36" t="s">
        <v>242</v>
      </c>
      <c r="C104" s="53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32"/>
      <c r="O104" s="32"/>
      <c r="P104" s="32"/>
      <c r="Q104" s="32"/>
      <c r="R104" s="32"/>
      <c r="S104" s="32"/>
      <c r="T104" s="33">
        <f t="shared" si="11"/>
        <v>0</v>
      </c>
    </row>
    <row r="105" spans="1:20" ht="12.75">
      <c r="A105" s="40" t="s">
        <v>241</v>
      </c>
      <c r="B105" s="36" t="s">
        <v>243</v>
      </c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32"/>
      <c r="O105" s="32"/>
      <c r="P105" s="32"/>
      <c r="Q105" s="32"/>
      <c r="R105" s="32"/>
      <c r="S105" s="32"/>
      <c r="T105" s="33">
        <f t="shared" si="11"/>
        <v>0</v>
      </c>
    </row>
    <row r="106" spans="1:20" ht="12.75">
      <c r="A106" s="36" t="s">
        <v>244</v>
      </c>
      <c r="B106" s="36" t="s">
        <v>245</v>
      </c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32"/>
      <c r="O106" s="32"/>
      <c r="P106" s="32"/>
      <c r="Q106" s="32"/>
      <c r="R106" s="32"/>
      <c r="S106" s="32"/>
      <c r="T106" s="33">
        <f t="shared" si="11"/>
        <v>0</v>
      </c>
    </row>
    <row r="107" spans="1:20" ht="12.75">
      <c r="A107" s="36" t="s">
        <v>246</v>
      </c>
      <c r="B107" s="36" t="s">
        <v>247</v>
      </c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32"/>
      <c r="O107" s="32"/>
      <c r="P107" s="32"/>
      <c r="Q107" s="32"/>
      <c r="R107" s="32"/>
      <c r="S107" s="32"/>
      <c r="T107" s="33">
        <f t="shared" si="11"/>
        <v>0</v>
      </c>
    </row>
    <row r="108" spans="1:20" ht="12.75">
      <c r="A108" s="36" t="s">
        <v>248</v>
      </c>
      <c r="B108" s="36" t="s">
        <v>249</v>
      </c>
      <c r="C108" s="5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32"/>
      <c r="O108" s="32"/>
      <c r="P108" s="32"/>
      <c r="Q108" s="32"/>
      <c r="R108" s="32"/>
      <c r="S108" s="32"/>
      <c r="T108" s="33">
        <f t="shared" si="11"/>
        <v>0</v>
      </c>
    </row>
    <row r="109" spans="1:20" ht="12.75">
      <c r="A109" s="36" t="s">
        <v>250</v>
      </c>
      <c r="B109" s="36" t="s">
        <v>251</v>
      </c>
      <c r="C109" s="50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32"/>
      <c r="O109" s="32"/>
      <c r="P109" s="32"/>
      <c r="Q109" s="32"/>
      <c r="R109" s="32"/>
      <c r="S109" s="32"/>
      <c r="T109" s="33">
        <f t="shared" si="11"/>
        <v>0</v>
      </c>
    </row>
    <row r="110" spans="1:20" s="19" customFormat="1" ht="12.75">
      <c r="A110" s="55" t="s">
        <v>252</v>
      </c>
      <c r="B110" s="41" t="s">
        <v>253</v>
      </c>
      <c r="C110" s="53">
        <f>SUM(C104:C107)</f>
        <v>0</v>
      </c>
      <c r="D110" s="56">
        <f>SUM(D104:D107)</f>
        <v>0</v>
      </c>
      <c r="E110" s="56">
        <f>SUM(E104:E107)</f>
        <v>0</v>
      </c>
      <c r="F110" s="56">
        <f>SUM(F104:F107)</f>
        <v>0</v>
      </c>
      <c r="G110" s="56">
        <f>SUM(G104:G107)</f>
        <v>0</v>
      </c>
      <c r="H110" s="56">
        <v>0</v>
      </c>
      <c r="I110" s="56">
        <f aca="true" t="shared" si="18" ref="I110:O110">SUM(I104:I107)</f>
        <v>0</v>
      </c>
      <c r="J110" s="56">
        <f t="shared" si="18"/>
        <v>0</v>
      </c>
      <c r="K110" s="56">
        <f t="shared" si="18"/>
        <v>0</v>
      </c>
      <c r="L110" s="56">
        <f t="shared" si="18"/>
        <v>0</v>
      </c>
      <c r="M110" s="56">
        <f t="shared" si="18"/>
        <v>0</v>
      </c>
      <c r="N110" s="56">
        <f t="shared" si="18"/>
        <v>0</v>
      </c>
      <c r="O110" s="56">
        <f t="shared" si="18"/>
        <v>0</v>
      </c>
      <c r="P110" s="56">
        <f>SUM(P104:P109)</f>
        <v>0</v>
      </c>
      <c r="Q110" s="56">
        <f>SUM(Q104:Q109)</f>
        <v>0</v>
      </c>
      <c r="R110" s="56">
        <f>SUM(R104:R109)</f>
        <v>0</v>
      </c>
      <c r="S110" s="56">
        <f>SUM(S104:S109)</f>
        <v>0</v>
      </c>
      <c r="T110" s="33">
        <f t="shared" si="11"/>
        <v>0</v>
      </c>
    </row>
    <row r="111" spans="1:20" ht="12.75">
      <c r="A111" s="40" t="s">
        <v>254</v>
      </c>
      <c r="B111" s="36" t="s">
        <v>255</v>
      </c>
      <c r="C111" s="53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32"/>
      <c r="O111" s="32"/>
      <c r="P111" s="32"/>
      <c r="Q111" s="32"/>
      <c r="R111" s="32"/>
      <c r="S111" s="32"/>
      <c r="T111" s="33">
        <f t="shared" si="11"/>
        <v>0</v>
      </c>
    </row>
    <row r="112" spans="1:20" ht="12.75">
      <c r="A112" s="40" t="s">
        <v>256</v>
      </c>
      <c r="B112" s="36" t="s">
        <v>257</v>
      </c>
      <c r="C112" s="53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32"/>
      <c r="O112" s="32"/>
      <c r="P112" s="32">
        <v>1034607</v>
      </c>
      <c r="Q112" s="32"/>
      <c r="R112" s="32"/>
      <c r="S112" s="32"/>
      <c r="T112" s="33">
        <f t="shared" si="11"/>
        <v>1034607</v>
      </c>
    </row>
    <row r="113" spans="1:20" s="19" customFormat="1" ht="12.75">
      <c r="A113" s="55" t="s">
        <v>258</v>
      </c>
      <c r="B113" s="41" t="s">
        <v>259</v>
      </c>
      <c r="C113" s="53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33"/>
      <c r="O113" s="33">
        <v>13517259</v>
      </c>
      <c r="P113" s="33"/>
      <c r="Q113" s="33"/>
      <c r="R113" s="33"/>
      <c r="S113" s="33"/>
      <c r="T113" s="33">
        <f t="shared" si="11"/>
        <v>13517259</v>
      </c>
    </row>
    <row r="114" spans="1:20" ht="12.75">
      <c r="A114" s="40" t="s">
        <v>260</v>
      </c>
      <c r="B114" s="36" t="s">
        <v>261</v>
      </c>
      <c r="C114" s="53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32"/>
      <c r="O114" s="32"/>
      <c r="P114" s="32"/>
      <c r="Q114" s="32"/>
      <c r="R114" s="32"/>
      <c r="S114" s="32"/>
      <c r="T114" s="33">
        <f t="shared" si="11"/>
        <v>0</v>
      </c>
    </row>
    <row r="115" spans="1:20" ht="12.75">
      <c r="A115" s="40" t="s">
        <v>262</v>
      </c>
      <c r="B115" s="36" t="s">
        <v>263</v>
      </c>
      <c r="C115" s="5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32"/>
      <c r="O115" s="32"/>
      <c r="P115" s="32"/>
      <c r="Q115" s="32"/>
      <c r="R115" s="32"/>
      <c r="S115" s="32"/>
      <c r="T115" s="33">
        <f t="shared" si="11"/>
        <v>0</v>
      </c>
    </row>
    <row r="116" spans="1:20" ht="12.75">
      <c r="A116" s="40" t="s">
        <v>264</v>
      </c>
      <c r="B116" s="36" t="s">
        <v>265</v>
      </c>
      <c r="C116" s="53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32"/>
      <c r="O116" s="32"/>
      <c r="P116" s="32"/>
      <c r="Q116" s="32"/>
      <c r="R116" s="32"/>
      <c r="S116" s="32"/>
      <c r="T116" s="33">
        <f t="shared" si="11"/>
        <v>0</v>
      </c>
    </row>
    <row r="117" spans="1:20" ht="12.75">
      <c r="A117" s="40" t="s">
        <v>266</v>
      </c>
      <c r="B117" s="36" t="s">
        <v>267</v>
      </c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32"/>
      <c r="O117" s="32"/>
      <c r="P117" s="32"/>
      <c r="Q117" s="32"/>
      <c r="R117" s="32"/>
      <c r="S117" s="32"/>
      <c r="T117" s="33">
        <f t="shared" si="11"/>
        <v>0</v>
      </c>
    </row>
    <row r="118" spans="1:20" s="19" customFormat="1" ht="12.75">
      <c r="A118" s="47" t="s">
        <v>268</v>
      </c>
      <c r="B118" s="41" t="s">
        <v>269</v>
      </c>
      <c r="C118" s="53">
        <f>C103+C110+C111+C112+C113+C114+C115+C116</f>
        <v>0</v>
      </c>
      <c r="D118" s="56">
        <f>D103+D110+D111+D112+D113+D114+D115+D116</f>
        <v>0</v>
      </c>
      <c r="E118" s="56">
        <f>E103+E110+E111+E112+E113+E114+E115+E116</f>
        <v>0</v>
      </c>
      <c r="F118" s="56">
        <f>F103+F110+F111+F112+F113+F114+F115+F116</f>
        <v>0</v>
      </c>
      <c r="G118" s="56">
        <f>G103+G110+G111+G112+G113+G114+G115+G116</f>
        <v>0</v>
      </c>
      <c r="H118" s="56">
        <v>0</v>
      </c>
      <c r="I118" s="56">
        <f aca="true" t="shared" si="19" ref="I118:S118">I103+I110+I111+I112+I113+I114+I115+I116</f>
        <v>0</v>
      </c>
      <c r="J118" s="56">
        <f t="shared" si="19"/>
        <v>0</v>
      </c>
      <c r="K118" s="56">
        <f t="shared" si="19"/>
        <v>0</v>
      </c>
      <c r="L118" s="56">
        <f t="shared" si="19"/>
        <v>0</v>
      </c>
      <c r="M118" s="56">
        <f t="shared" si="19"/>
        <v>0</v>
      </c>
      <c r="N118" s="56">
        <f t="shared" si="19"/>
        <v>0</v>
      </c>
      <c r="O118" s="56">
        <f t="shared" si="19"/>
        <v>13517259</v>
      </c>
      <c r="P118" s="56">
        <f t="shared" si="19"/>
        <v>1034607</v>
      </c>
      <c r="Q118" s="56">
        <f t="shared" si="19"/>
        <v>0</v>
      </c>
      <c r="R118" s="56">
        <f t="shared" si="19"/>
        <v>0</v>
      </c>
      <c r="S118" s="56">
        <f t="shared" si="19"/>
        <v>0</v>
      </c>
      <c r="T118" s="33">
        <f t="shared" si="11"/>
        <v>14551866</v>
      </c>
    </row>
    <row r="119" spans="1:20" ht="12.75">
      <c r="A119" s="40" t="s">
        <v>270</v>
      </c>
      <c r="B119" s="36" t="s">
        <v>271</v>
      </c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32"/>
      <c r="O119" s="32"/>
      <c r="P119" s="32"/>
      <c r="Q119" s="32"/>
      <c r="R119" s="32"/>
      <c r="S119" s="32"/>
      <c r="T119" s="33">
        <f t="shared" si="11"/>
        <v>0</v>
      </c>
    </row>
    <row r="120" spans="1:20" ht="12.75">
      <c r="A120" s="36" t="s">
        <v>272</v>
      </c>
      <c r="B120" s="36" t="s">
        <v>273</v>
      </c>
      <c r="C120" s="50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32"/>
      <c r="O120" s="32"/>
      <c r="P120" s="32"/>
      <c r="Q120" s="32"/>
      <c r="R120" s="32"/>
      <c r="S120" s="32"/>
      <c r="T120" s="33">
        <f t="shared" si="11"/>
        <v>0</v>
      </c>
    </row>
    <row r="121" spans="1:20" ht="12.75">
      <c r="A121" s="40" t="s">
        <v>274</v>
      </c>
      <c r="B121" s="36" t="s">
        <v>275</v>
      </c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32"/>
      <c r="O121" s="32"/>
      <c r="P121" s="32"/>
      <c r="Q121" s="32"/>
      <c r="R121" s="32"/>
      <c r="S121" s="32"/>
      <c r="T121" s="33">
        <f t="shared" si="11"/>
        <v>0</v>
      </c>
    </row>
    <row r="122" spans="1:20" ht="17.25" customHeight="1">
      <c r="A122" s="40" t="s">
        <v>276</v>
      </c>
      <c r="B122" s="36" t="s">
        <v>277</v>
      </c>
      <c r="C122" s="53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32"/>
      <c r="O122" s="32"/>
      <c r="P122" s="32"/>
      <c r="Q122" s="32"/>
      <c r="R122" s="32"/>
      <c r="S122" s="32"/>
      <c r="T122" s="33">
        <f t="shared" si="11"/>
        <v>0</v>
      </c>
    </row>
    <row r="123" spans="1:20" ht="12.75">
      <c r="A123" s="40" t="s">
        <v>278</v>
      </c>
      <c r="B123" s="36" t="s">
        <v>279</v>
      </c>
      <c r="C123" s="53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32"/>
      <c r="O123" s="32"/>
      <c r="P123" s="32"/>
      <c r="Q123" s="32"/>
      <c r="R123" s="32"/>
      <c r="S123" s="32"/>
      <c r="T123" s="33">
        <f t="shared" si="11"/>
        <v>0</v>
      </c>
    </row>
    <row r="124" spans="1:20" s="19" customFormat="1" ht="12.75">
      <c r="A124" s="47" t="s">
        <v>280</v>
      </c>
      <c r="B124" s="41" t="s">
        <v>281</v>
      </c>
      <c r="C124" s="53">
        <f>SUM(C119:C122)</f>
        <v>0</v>
      </c>
      <c r="D124" s="56">
        <f>SUM(D119:D122)</f>
        <v>0</v>
      </c>
      <c r="E124" s="56">
        <f>SUM(E119:E122)</f>
        <v>0</v>
      </c>
      <c r="F124" s="56">
        <f>SUM(F119:F122)</f>
        <v>0</v>
      </c>
      <c r="G124" s="56">
        <f>SUM(G119:G122)</f>
        <v>0</v>
      </c>
      <c r="H124" s="56">
        <v>0</v>
      </c>
      <c r="I124" s="56">
        <f aca="true" t="shared" si="20" ref="I124:S124">SUM(I119:I122)</f>
        <v>0</v>
      </c>
      <c r="J124" s="56">
        <f t="shared" si="20"/>
        <v>0</v>
      </c>
      <c r="K124" s="56">
        <f t="shared" si="20"/>
        <v>0</v>
      </c>
      <c r="L124" s="56">
        <f t="shared" si="20"/>
        <v>0</v>
      </c>
      <c r="M124" s="56">
        <f t="shared" si="20"/>
        <v>0</v>
      </c>
      <c r="N124" s="56">
        <f t="shared" si="20"/>
        <v>0</v>
      </c>
      <c r="O124" s="56">
        <f t="shared" si="20"/>
        <v>0</v>
      </c>
      <c r="P124" s="56">
        <f t="shared" si="20"/>
        <v>0</v>
      </c>
      <c r="Q124" s="56">
        <f t="shared" si="20"/>
        <v>0</v>
      </c>
      <c r="R124" s="56">
        <f t="shared" si="20"/>
        <v>0</v>
      </c>
      <c r="S124" s="56">
        <f t="shared" si="20"/>
        <v>0</v>
      </c>
      <c r="T124" s="33">
        <f t="shared" si="11"/>
        <v>0</v>
      </c>
    </row>
    <row r="125" spans="1:20" ht="12.75">
      <c r="A125" s="36" t="s">
        <v>282</v>
      </c>
      <c r="B125" s="36" t="s">
        <v>283</v>
      </c>
      <c r="C125" s="50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32"/>
      <c r="O125" s="32"/>
      <c r="P125" s="32"/>
      <c r="Q125" s="32"/>
      <c r="R125" s="32"/>
      <c r="S125" s="32"/>
      <c r="T125" s="33">
        <f t="shared" si="11"/>
        <v>0</v>
      </c>
    </row>
    <row r="126" spans="1:20" ht="12.75">
      <c r="A126" s="36" t="s">
        <v>284</v>
      </c>
      <c r="B126" s="36" t="s">
        <v>285</v>
      </c>
      <c r="C126" s="50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32"/>
      <c r="O126" s="32"/>
      <c r="P126" s="32"/>
      <c r="Q126" s="32"/>
      <c r="R126" s="32"/>
      <c r="S126" s="32"/>
      <c r="T126" s="33">
        <f t="shared" si="11"/>
        <v>0</v>
      </c>
    </row>
    <row r="127" spans="1:20" s="19" customFormat="1" ht="12.75">
      <c r="A127" s="48" t="s">
        <v>286</v>
      </c>
      <c r="B127" s="58" t="s">
        <v>287</v>
      </c>
      <c r="C127" s="33">
        <f aca="true" t="shared" si="21" ref="C127:M127">SUM(C118,C124)</f>
        <v>0</v>
      </c>
      <c r="D127" s="33">
        <f t="shared" si="21"/>
        <v>0</v>
      </c>
      <c r="E127" s="33">
        <f t="shared" si="21"/>
        <v>0</v>
      </c>
      <c r="F127" s="33">
        <f t="shared" si="21"/>
        <v>0</v>
      </c>
      <c r="G127" s="33">
        <f t="shared" si="21"/>
        <v>0</v>
      </c>
      <c r="H127" s="33">
        <f t="shared" si="21"/>
        <v>0</v>
      </c>
      <c r="I127" s="33">
        <f t="shared" si="21"/>
        <v>0</v>
      </c>
      <c r="J127" s="33">
        <f t="shared" si="21"/>
        <v>0</v>
      </c>
      <c r="K127" s="33">
        <f t="shared" si="21"/>
        <v>0</v>
      </c>
      <c r="L127" s="33">
        <f t="shared" si="21"/>
        <v>0</v>
      </c>
      <c r="M127" s="33">
        <f t="shared" si="21"/>
        <v>0</v>
      </c>
      <c r="N127" s="33">
        <f aca="true" t="shared" si="22" ref="N127:S127">SUM(N118,N124)</f>
        <v>0</v>
      </c>
      <c r="O127" s="33">
        <f t="shared" si="22"/>
        <v>13517259</v>
      </c>
      <c r="P127" s="33">
        <f t="shared" si="22"/>
        <v>1034607</v>
      </c>
      <c r="Q127" s="33">
        <f t="shared" si="22"/>
        <v>0</v>
      </c>
      <c r="R127" s="33">
        <f t="shared" si="22"/>
        <v>0</v>
      </c>
      <c r="S127" s="33">
        <f t="shared" si="22"/>
        <v>0</v>
      </c>
      <c r="T127" s="33">
        <f t="shared" si="11"/>
        <v>14551866</v>
      </c>
    </row>
    <row r="128" spans="1:20" s="19" customFormat="1" ht="12.75">
      <c r="A128" s="59" t="s">
        <v>14</v>
      </c>
      <c r="B128" s="60"/>
      <c r="C128" s="61">
        <f aca="true" t="shared" si="23" ref="C128:O128">C99+C127</f>
        <v>671920</v>
      </c>
      <c r="D128" s="39">
        <f t="shared" si="23"/>
        <v>3020883</v>
      </c>
      <c r="E128" s="39">
        <f t="shared" si="23"/>
        <v>12884068</v>
      </c>
      <c r="F128" s="39">
        <f t="shared" si="23"/>
        <v>928000</v>
      </c>
      <c r="G128" s="39">
        <f t="shared" si="23"/>
        <v>1072739</v>
      </c>
      <c r="H128" s="39">
        <f t="shared" si="23"/>
        <v>1502576</v>
      </c>
      <c r="I128" s="39">
        <f t="shared" si="23"/>
        <v>3319700</v>
      </c>
      <c r="J128" s="39">
        <f t="shared" si="23"/>
        <v>100000</v>
      </c>
      <c r="K128" s="39">
        <f t="shared" si="23"/>
        <v>3740670</v>
      </c>
      <c r="L128" s="39">
        <f t="shared" si="23"/>
        <v>22061860</v>
      </c>
      <c r="M128" s="39">
        <f t="shared" si="23"/>
        <v>14672488</v>
      </c>
      <c r="N128" s="39">
        <f t="shared" si="23"/>
        <v>5650255</v>
      </c>
      <c r="O128" s="39">
        <f t="shared" si="23"/>
        <v>13517259</v>
      </c>
      <c r="P128" s="39">
        <f>SUM(P99,P127)</f>
        <v>3466477</v>
      </c>
      <c r="Q128" s="39">
        <f>SUM(Q99,Q127)</f>
        <v>10000</v>
      </c>
      <c r="R128" s="39">
        <f>SUM(R99,R127)</f>
        <v>1672950</v>
      </c>
      <c r="S128" s="39">
        <f>SUM(S99,S127)</f>
        <v>799500</v>
      </c>
      <c r="T128" s="62">
        <f t="shared" si="11"/>
        <v>89091345</v>
      </c>
    </row>
    <row r="129" spans="2:20" ht="12.75"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5"/>
    </row>
    <row r="130" spans="2:19" ht="12.75">
      <c r="B130" s="66"/>
      <c r="C130" s="67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2:19" ht="12.75">
      <c r="B131" s="66"/>
      <c r="C131" s="67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2:19" ht="12.75">
      <c r="B132" s="66"/>
      <c r="C132" s="67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</row>
    <row r="133" spans="2:19" ht="12.75">
      <c r="B133" s="66"/>
      <c r="C133" s="67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</row>
    <row r="134" spans="2:19" ht="12.75">
      <c r="B134" s="66"/>
      <c r="C134" s="67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</row>
    <row r="135" spans="2:19" ht="12.75">
      <c r="B135" s="66"/>
      <c r="C135" s="67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</row>
    <row r="136" spans="2:19" ht="12.75">
      <c r="B136" s="66"/>
      <c r="C136" s="67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</row>
    <row r="137" spans="2:19" ht="12.75">
      <c r="B137" s="66"/>
      <c r="C137" s="67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</row>
    <row r="138" spans="2:19" ht="12.75">
      <c r="B138" s="66"/>
      <c r="C138" s="67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</row>
    <row r="139" spans="2:19" ht="12.75">
      <c r="B139" s="66"/>
      <c r="C139" s="67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2:19" ht="12.75">
      <c r="B140" s="66"/>
      <c r="C140" s="67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</row>
    <row r="141" spans="2:19" ht="12.75">
      <c r="B141" s="66"/>
      <c r="C141" s="67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</row>
    <row r="142" spans="2:19" ht="12.75">
      <c r="B142" s="66"/>
      <c r="C142" s="67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</row>
    <row r="143" spans="2:19" ht="12.75">
      <c r="B143" s="66"/>
      <c r="C143" s="67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</row>
    <row r="144" spans="2:19" ht="12.75">
      <c r="B144" s="66"/>
      <c r="C144" s="67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</row>
    <row r="145" spans="2:19" ht="12.75">
      <c r="B145" s="66"/>
      <c r="C145" s="67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</row>
    <row r="146" spans="2:19" ht="12.75">
      <c r="B146" s="66"/>
      <c r="C146" s="67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2:19" ht="12.75">
      <c r="B147" s="66"/>
      <c r="C147" s="67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</row>
    <row r="148" spans="2:19" ht="12.75">
      <c r="B148" s="66"/>
      <c r="C148" s="67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</row>
    <row r="149" spans="2:19" ht="12.75">
      <c r="B149" s="66"/>
      <c r="C149" s="67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</row>
    <row r="150" spans="2:19" ht="12.75">
      <c r="B150" s="66"/>
      <c r="C150" s="67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</row>
    <row r="151" spans="2:19" ht="12.75">
      <c r="B151" s="66"/>
      <c r="C151" s="67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2:19" ht="12.75">
      <c r="B152" s="66"/>
      <c r="C152" s="67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</row>
    <row r="153" spans="2:19" ht="12.75">
      <c r="B153" s="66"/>
      <c r="C153" s="67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</row>
    <row r="154" spans="2:19" ht="12.75">
      <c r="B154" s="66"/>
      <c r="C154" s="67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</row>
    <row r="155" spans="2:19" ht="12.75">
      <c r="B155" s="66"/>
      <c r="C155" s="67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</row>
    <row r="156" spans="2:19" ht="12.75">
      <c r="B156" s="66"/>
      <c r="C156" s="67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</row>
    <row r="157" spans="2:19" ht="12.75">
      <c r="B157" s="66"/>
      <c r="C157" s="67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</row>
    <row r="158" spans="2:19" ht="12.75">
      <c r="B158" s="66"/>
      <c r="C158" s="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</row>
    <row r="159" spans="2:19" ht="12.75">
      <c r="B159" s="66"/>
      <c r="C159" s="67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</row>
    <row r="160" spans="2:19" ht="12.75">
      <c r="B160" s="66"/>
      <c r="C160" s="67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</row>
    <row r="161" spans="2:19" ht="12.75">
      <c r="B161" s="66"/>
      <c r="C161" s="67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</row>
    <row r="162" spans="2:19" ht="12.75">
      <c r="B162" s="66"/>
      <c r="C162" s="67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</row>
    <row r="163" spans="2:19" ht="12.75">
      <c r="B163" s="66"/>
      <c r="C163" s="67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</row>
    <row r="164" spans="2:19" ht="12.75">
      <c r="B164" s="66"/>
      <c r="C164" s="67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</row>
    <row r="165" spans="2:19" ht="12.75">
      <c r="B165" s="66"/>
      <c r="C165" s="67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</row>
    <row r="166" spans="2:19" ht="12.75">
      <c r="B166" s="66"/>
      <c r="C166" s="67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</row>
    <row r="167" spans="2:19" ht="12.75">
      <c r="B167" s="66"/>
      <c r="C167" s="67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</row>
    <row r="168" spans="2:19" ht="12.75">
      <c r="B168" s="66"/>
      <c r="C168" s="67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</row>
    <row r="169" spans="2:19" ht="12.75">
      <c r="B169" s="66"/>
      <c r="C169" s="67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</row>
    <row r="170" spans="2:19" ht="12.75">
      <c r="B170" s="66"/>
      <c r="C170" s="67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</row>
    <row r="171" spans="2:19" ht="12.75">
      <c r="B171" s="66"/>
      <c r="C171" s="67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</row>
    <row r="172" spans="2:19" ht="12.75">
      <c r="B172" s="66"/>
      <c r="C172" s="67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</row>
    <row r="173" spans="2:19" ht="12.75">
      <c r="B173" s="66"/>
      <c r="C173" s="67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</row>
    <row r="174" spans="2:19" ht="12.75">
      <c r="B174" s="66"/>
      <c r="C174" s="67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</row>
    <row r="175" spans="2:19" ht="12.75">
      <c r="B175" s="66"/>
      <c r="C175" s="67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</row>
    <row r="176" spans="2:19" ht="12.75">
      <c r="B176" s="66"/>
      <c r="C176" s="67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</row>
    <row r="177" spans="2:19" ht="12.75">
      <c r="B177" s="66"/>
      <c r="C177" s="67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</row>
  </sheetData>
  <sheetProtection selectLockedCells="1" selectUnlockedCells="1"/>
  <mergeCells count="2">
    <mergeCell ref="A1:C1"/>
    <mergeCell ref="A2:C2"/>
  </mergeCells>
  <printOptions/>
  <pageMargins left="0.39375" right="0.39375" top="0.6" bottom="0.49027777777777776" header="0.3798611111111111" footer="0.5118055555555555"/>
  <pageSetup horizontalDpi="300" verticalDpi="300" orientation="landscape" paperSize="9" scale="50"/>
  <headerFooter alignWithMargins="0">
    <oddHeader>&amp;C&amp;"Times New Roman,Normál"&amp;12 2. melléklet 2/2018. (III. 6.)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80" zoomScaleNormal="80" workbookViewId="0" topLeftCell="A1">
      <selection activeCell="A10" sqref="A10"/>
    </sheetView>
  </sheetViews>
  <sheetFormatPr defaultColWidth="9.140625" defaultRowHeight="15"/>
  <cols>
    <col min="7" max="7" width="7.28125" style="0" customWidth="1"/>
    <col min="8" max="8" width="21.57421875" style="0" customWidth="1"/>
    <col min="9" max="9" width="0" style="0" hidden="1" customWidth="1"/>
    <col min="10" max="10" width="15.8515625" style="0" customWidth="1"/>
  </cols>
  <sheetData>
    <row r="1" spans="1:10" ht="12.75">
      <c r="A1" s="314" t="s">
        <v>680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4"/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2.75">
      <c r="A4" s="314"/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2.75">
      <c r="A7" s="315" t="s">
        <v>681</v>
      </c>
      <c r="B7" s="315"/>
      <c r="C7" s="315"/>
      <c r="D7" s="315"/>
      <c r="E7" s="315"/>
      <c r="F7" s="315"/>
      <c r="G7" s="315"/>
      <c r="H7" s="315"/>
      <c r="I7" s="316"/>
      <c r="J7" s="73">
        <v>0</v>
      </c>
    </row>
    <row r="8" spans="1:10" ht="12.75">
      <c r="A8" s="317" t="s">
        <v>682</v>
      </c>
      <c r="B8" s="318"/>
      <c r="C8" s="318"/>
      <c r="D8" s="318"/>
      <c r="E8" s="318"/>
      <c r="F8" s="318"/>
      <c r="G8" s="318"/>
      <c r="H8" s="318"/>
      <c r="I8" s="316"/>
      <c r="J8" s="73">
        <v>0</v>
      </c>
    </row>
    <row r="9" spans="1:10" ht="12.75">
      <c r="A9" s="319" t="s">
        <v>683</v>
      </c>
      <c r="B9" s="319"/>
      <c r="C9" s="319"/>
      <c r="D9" s="319"/>
      <c r="E9" s="319"/>
      <c r="F9" s="319"/>
      <c r="G9" s="319"/>
      <c r="H9" s="319"/>
      <c r="I9" s="319"/>
      <c r="J9" s="320">
        <v>0</v>
      </c>
    </row>
    <row r="10" spans="1:10" ht="12.75">
      <c r="A10" s="319" t="s">
        <v>684</v>
      </c>
      <c r="B10" s="319"/>
      <c r="C10" s="319"/>
      <c r="D10" s="319"/>
      <c r="E10" s="319"/>
      <c r="F10" s="319"/>
      <c r="G10" s="319"/>
      <c r="H10" s="319"/>
      <c r="I10" s="319"/>
      <c r="J10" s="320">
        <v>0</v>
      </c>
    </row>
    <row r="11" spans="1:10" ht="12.75">
      <c r="A11" s="319" t="s">
        <v>650</v>
      </c>
      <c r="B11" s="319"/>
      <c r="C11" s="319"/>
      <c r="D11" s="319"/>
      <c r="E11" s="319"/>
      <c r="F11" s="319"/>
      <c r="G11" s="319"/>
      <c r="H11" s="319"/>
      <c r="I11" s="319"/>
      <c r="J11" s="320">
        <v>0</v>
      </c>
    </row>
    <row r="12" spans="1:10" ht="12.75">
      <c r="A12" s="319" t="s">
        <v>685</v>
      </c>
      <c r="B12" s="319"/>
      <c r="C12" s="319"/>
      <c r="D12" s="319"/>
      <c r="E12" s="319"/>
      <c r="F12" s="319"/>
      <c r="G12" s="319"/>
      <c r="H12" s="319"/>
      <c r="I12" s="319"/>
      <c r="J12" s="73">
        <v>0</v>
      </c>
    </row>
    <row r="13" spans="1:10" ht="12.75">
      <c r="A13" s="319" t="s">
        <v>686</v>
      </c>
      <c r="B13" s="319"/>
      <c r="C13" s="319"/>
      <c r="D13" s="319"/>
      <c r="E13" s="319"/>
      <c r="F13" s="319"/>
      <c r="G13" s="319"/>
      <c r="H13" s="319"/>
      <c r="I13" s="319"/>
      <c r="J13" s="73">
        <v>0</v>
      </c>
    </row>
    <row r="14" spans="1:10" ht="12.75">
      <c r="A14" s="320" t="s">
        <v>687</v>
      </c>
      <c r="B14" s="320"/>
      <c r="C14" s="320"/>
      <c r="D14" s="320"/>
      <c r="E14" s="320"/>
      <c r="F14" s="320"/>
      <c r="G14" s="320"/>
      <c r="H14" s="320"/>
      <c r="I14" s="320"/>
      <c r="J14" s="320">
        <f>SUM(J7:J9)</f>
        <v>0</v>
      </c>
    </row>
  </sheetData>
  <sheetProtection selectLockedCells="1" selectUnlockedCells="1"/>
  <mergeCells count="9">
    <mergeCell ref="A1:J1"/>
    <mergeCell ref="A3:J3"/>
    <mergeCell ref="A7:H7"/>
    <mergeCell ref="A9:I9"/>
    <mergeCell ref="A10:H10"/>
    <mergeCell ref="A11:H11"/>
    <mergeCell ref="A12:I12"/>
    <mergeCell ref="A13:I13"/>
    <mergeCell ref="A14:I14"/>
  </mergeCells>
  <printOptions/>
  <pageMargins left="0.75" right="0.75" top="1" bottom="1" header="0.5" footer="0.5118055555555555"/>
  <pageSetup horizontalDpi="300" verticalDpi="300" orientation="portrait" paperSize="9" scale="88"/>
  <headerFooter alignWithMargins="0">
    <oddHeader>&amp;C20.melléklet a 2/2018. (III. 6.)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="80" zoomScaleNormal="80" workbookViewId="0" topLeftCell="A1">
      <selection activeCell="E10" sqref="E10"/>
    </sheetView>
  </sheetViews>
  <sheetFormatPr defaultColWidth="9.140625" defaultRowHeight="15"/>
  <cols>
    <col min="3" max="3" width="20.00390625" style="0" customWidth="1"/>
    <col min="4" max="4" width="14.00390625" style="0" customWidth="1"/>
  </cols>
  <sheetData>
    <row r="1" ht="12.75">
      <c r="A1" s="321" t="s">
        <v>688</v>
      </c>
    </row>
    <row r="2" spans="1:5" ht="15" customHeight="1">
      <c r="A2" s="322" t="s">
        <v>689</v>
      </c>
      <c r="B2" s="322"/>
      <c r="C2" s="322"/>
      <c r="D2" s="322"/>
      <c r="E2" s="322"/>
    </row>
    <row r="3" spans="1:6" ht="12.75">
      <c r="A3" s="323"/>
      <c r="B3" s="323"/>
      <c r="C3" s="323"/>
      <c r="D3" s="323"/>
      <c r="E3" s="323"/>
      <c r="F3" s="108"/>
    </row>
    <row r="4" spans="1:6" ht="12.75">
      <c r="A4" s="323"/>
      <c r="B4" s="323"/>
      <c r="C4" s="323"/>
      <c r="D4" s="323"/>
      <c r="E4" s="323"/>
      <c r="F4" s="108"/>
    </row>
    <row r="5" spans="1:6" ht="12.75">
      <c r="A5" s="323"/>
      <c r="B5" s="323"/>
      <c r="C5" s="323"/>
      <c r="D5" s="323"/>
      <c r="E5" s="323"/>
      <c r="F5" s="108"/>
    </row>
    <row r="6" spans="1:6" ht="12.75">
      <c r="A6" s="323"/>
      <c r="B6" s="323"/>
      <c r="C6" s="323"/>
      <c r="D6" s="323"/>
      <c r="E6" s="323"/>
      <c r="F6" s="108"/>
    </row>
    <row r="7" spans="1:6" ht="12.75">
      <c r="A7" s="323"/>
      <c r="B7" s="323"/>
      <c r="C7" s="323"/>
      <c r="D7" s="323"/>
      <c r="E7" s="323"/>
      <c r="F7" s="108"/>
    </row>
    <row r="8" spans="1:5" ht="12.75">
      <c r="A8" s="324" t="s">
        <v>556</v>
      </c>
      <c r="B8" s="324"/>
      <c r="C8" s="324"/>
      <c r="D8" s="325" t="s">
        <v>491</v>
      </c>
      <c r="E8" s="325"/>
    </row>
    <row r="9" spans="1:5" ht="12.75">
      <c r="A9" s="326" t="s">
        <v>497</v>
      </c>
      <c r="B9" s="326"/>
      <c r="C9" s="326"/>
      <c r="D9" s="327">
        <v>28</v>
      </c>
      <c r="E9" s="328" t="s">
        <v>690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&amp;C21.melléklet a 2/2018. (III.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workbookViewId="0" topLeftCell="A37">
      <selection activeCell="K52" sqref="K52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0" style="1" hidden="1" customWidth="1"/>
    <col min="4" max="4" width="18.00390625" style="1" customWidth="1"/>
    <col min="5" max="7" width="8.8515625" style="1" customWidth="1"/>
    <col min="8" max="8" width="20.8515625" style="1" customWidth="1"/>
    <col min="9" max="10" width="0" style="1" hidden="1" customWidth="1"/>
    <col min="11" max="11" width="22.421875" style="1" customWidth="1"/>
    <col min="12" max="16384" width="8.8515625" style="1" customWidth="1"/>
  </cols>
  <sheetData>
    <row r="1" spans="4:11" ht="12.75">
      <c r="D1" s="329"/>
      <c r="K1" s="329"/>
    </row>
    <row r="2" spans="1:11" ht="18" customHeight="1">
      <c r="A2" s="330" t="s">
        <v>691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4:11" ht="12.75">
      <c r="D3" s="329"/>
      <c r="I3" s="331"/>
      <c r="J3" s="331"/>
      <c r="K3" s="329"/>
    </row>
    <row r="4" spans="1:11" ht="12.75">
      <c r="A4" s="332" t="s">
        <v>692</v>
      </c>
      <c r="B4" s="332"/>
      <c r="C4" s="332"/>
      <c r="D4" s="332"/>
      <c r="E4" s="332" t="s">
        <v>693</v>
      </c>
      <c r="F4" s="332"/>
      <c r="G4" s="332"/>
      <c r="H4" s="332"/>
      <c r="I4" s="332"/>
      <c r="J4" s="332"/>
      <c r="K4" s="332"/>
    </row>
    <row r="5" spans="1:11" ht="12.75">
      <c r="A5" s="333" t="s">
        <v>556</v>
      </c>
      <c r="B5" s="333"/>
      <c r="C5" s="334"/>
      <c r="D5" s="335"/>
      <c r="E5" s="336" t="s">
        <v>556</v>
      </c>
      <c r="F5" s="336"/>
      <c r="G5" s="336"/>
      <c r="H5" s="336"/>
      <c r="I5" s="336"/>
      <c r="J5" s="337"/>
      <c r="K5" s="338"/>
    </row>
    <row r="6" spans="1:11" ht="12.75">
      <c r="A6" s="339" t="s">
        <v>694</v>
      </c>
      <c r="B6" s="339"/>
      <c r="C6" s="340"/>
      <c r="D6" s="341"/>
      <c r="E6" s="342" t="s">
        <v>695</v>
      </c>
      <c r="F6" s="342"/>
      <c r="G6" s="342"/>
      <c r="H6" s="342"/>
      <c r="I6" s="342"/>
      <c r="J6" s="343"/>
      <c r="K6" s="344"/>
    </row>
    <row r="7" spans="1:11" ht="12.75">
      <c r="A7" s="345" t="s">
        <v>696</v>
      </c>
      <c r="B7" s="346"/>
      <c r="C7" s="347"/>
      <c r="D7" s="348"/>
      <c r="E7" s="349" t="s">
        <v>697</v>
      </c>
      <c r="F7" s="349"/>
      <c r="G7" s="349"/>
      <c r="H7" s="349"/>
      <c r="I7" s="349"/>
      <c r="J7" s="350"/>
      <c r="K7" s="351"/>
    </row>
    <row r="8" spans="1:11" ht="12.75">
      <c r="A8" s="352" t="s">
        <v>698</v>
      </c>
      <c r="B8" s="352"/>
      <c r="C8" s="353"/>
      <c r="D8" s="354">
        <f>SUM(D10:D13)</f>
        <v>77082299</v>
      </c>
      <c r="E8" s="355" t="s">
        <v>698</v>
      </c>
      <c r="F8" s="355"/>
      <c r="G8" s="355"/>
      <c r="H8" s="355"/>
      <c r="I8" s="355"/>
      <c r="J8" s="356"/>
      <c r="K8" s="357">
        <f>SUM(K9:K13)</f>
        <v>80017986</v>
      </c>
    </row>
    <row r="9" spans="1:11" ht="12.75">
      <c r="A9" s="358" t="s">
        <v>699</v>
      </c>
      <c r="B9" s="358"/>
      <c r="C9" s="347"/>
      <c r="D9" s="348">
        <f>SUM(D10:D13)</f>
        <v>77082299</v>
      </c>
      <c r="E9" s="359" t="s">
        <v>700</v>
      </c>
      <c r="F9" s="359"/>
      <c r="G9" s="359"/>
      <c r="H9" s="359"/>
      <c r="I9" s="359"/>
      <c r="J9" s="360"/>
      <c r="K9" s="361">
        <f>'5.kiadások működés,felh Összese'!E24</f>
        <v>46322427</v>
      </c>
    </row>
    <row r="10" spans="1:11" ht="12.75">
      <c r="A10" s="362" t="s">
        <v>701</v>
      </c>
      <c r="B10" s="362"/>
      <c r="C10" s="363"/>
      <c r="D10" s="364">
        <f>'9.bevételek működés,felh.Összes'!E18</f>
        <v>70641389</v>
      </c>
      <c r="E10" s="359" t="s">
        <v>702</v>
      </c>
      <c r="F10" s="359"/>
      <c r="G10" s="359"/>
      <c r="H10" s="359"/>
      <c r="I10" s="359"/>
      <c r="J10" s="360"/>
      <c r="K10" s="361">
        <f>'5.kiadások működés,felh Összese'!E25</f>
        <v>7059724</v>
      </c>
    </row>
    <row r="11" spans="1:11" ht="12.75">
      <c r="A11" s="365" t="s">
        <v>703</v>
      </c>
      <c r="B11" s="365"/>
      <c r="C11" s="363"/>
      <c r="D11" s="364">
        <f>'9.bevételek működés,felh.Összes'!E32</f>
        <v>3366714</v>
      </c>
      <c r="E11" s="359" t="s">
        <v>704</v>
      </c>
      <c r="F11" s="359"/>
      <c r="G11" s="359"/>
      <c r="H11" s="359"/>
      <c r="I11" s="359"/>
      <c r="J11" s="360"/>
      <c r="K11" s="361">
        <f>'5.kiadások működés,felh Összese'!E50</f>
        <v>13504885</v>
      </c>
    </row>
    <row r="12" spans="1:11" ht="12.75">
      <c r="A12" s="365" t="s">
        <v>699</v>
      </c>
      <c r="B12" s="365"/>
      <c r="C12" s="363"/>
      <c r="D12" s="364">
        <f>'9.bevételek működés,felh.Összes'!E44</f>
        <v>2631596</v>
      </c>
      <c r="E12" s="359" t="s">
        <v>705</v>
      </c>
      <c r="F12" s="359"/>
      <c r="G12" s="359"/>
      <c r="H12" s="359"/>
      <c r="I12" s="359"/>
      <c r="J12" s="360">
        <v>41581</v>
      </c>
      <c r="K12" s="361">
        <f>'5.kiadások működés,felh Összese'!E59</f>
        <v>6449755</v>
      </c>
    </row>
    <row r="13" spans="1:11" ht="12.75">
      <c r="A13" s="365" t="s">
        <v>706</v>
      </c>
      <c r="B13" s="365"/>
      <c r="C13" s="363"/>
      <c r="D13" s="364">
        <f>'9.bevételek működés,felh.Összes'!E50</f>
        <v>442600</v>
      </c>
      <c r="E13" s="359" t="s">
        <v>707</v>
      </c>
      <c r="F13" s="359"/>
      <c r="G13" s="359"/>
      <c r="H13" s="359"/>
      <c r="I13" s="359"/>
      <c r="J13" s="360">
        <v>1</v>
      </c>
      <c r="K13" s="361">
        <f>'5.kiadások működés,felh Összese'!E73</f>
        <v>6681195</v>
      </c>
    </row>
    <row r="14" spans="1:11" ht="12.75">
      <c r="A14" s="366"/>
      <c r="B14" s="366"/>
      <c r="C14" s="367"/>
      <c r="D14" s="364"/>
      <c r="E14" s="359"/>
      <c r="F14" s="359"/>
      <c r="G14" s="359"/>
      <c r="H14" s="359"/>
      <c r="I14" s="359"/>
      <c r="J14" s="360"/>
      <c r="K14" s="361"/>
    </row>
    <row r="15" spans="1:11" ht="12.75">
      <c r="A15" s="365"/>
      <c r="B15" s="365"/>
      <c r="C15" s="363"/>
      <c r="D15" s="364"/>
      <c r="E15" s="359"/>
      <c r="F15" s="359"/>
      <c r="G15" s="359"/>
      <c r="H15" s="359"/>
      <c r="I15" s="359"/>
      <c r="J15" s="360"/>
      <c r="K15" s="361"/>
    </row>
    <row r="16" spans="1:11" ht="12.75">
      <c r="A16" s="365"/>
      <c r="B16" s="365"/>
      <c r="C16" s="363"/>
      <c r="D16" s="364"/>
      <c r="E16" s="359"/>
      <c r="F16" s="359"/>
      <c r="G16" s="359"/>
      <c r="H16" s="359"/>
      <c r="I16" s="359"/>
      <c r="J16" s="360"/>
      <c r="K16" s="361"/>
    </row>
    <row r="17" spans="1:11" ht="12.75">
      <c r="A17" s="368"/>
      <c r="B17" s="368"/>
      <c r="C17" s="369"/>
      <c r="D17" s="370"/>
      <c r="E17" s="359"/>
      <c r="F17" s="359"/>
      <c r="G17" s="359"/>
      <c r="H17" s="359"/>
      <c r="I17" s="359"/>
      <c r="J17" s="360"/>
      <c r="K17" s="361"/>
    </row>
    <row r="18" spans="1:11" ht="12.75">
      <c r="A18" s="358"/>
      <c r="B18" s="358"/>
      <c r="C18" s="347"/>
      <c r="D18" s="348"/>
      <c r="E18" s="371"/>
      <c r="F18" s="371"/>
      <c r="G18" s="371"/>
      <c r="H18" s="371"/>
      <c r="I18" s="371"/>
      <c r="J18" s="350"/>
      <c r="K18" s="351"/>
    </row>
    <row r="19" spans="1:11" ht="12.75">
      <c r="A19" s="372" t="s">
        <v>708</v>
      </c>
      <c r="B19" s="372"/>
      <c r="C19" s="373"/>
      <c r="D19" s="374">
        <f>SUM(D20)</f>
        <v>735917</v>
      </c>
      <c r="E19" s="375" t="s">
        <v>709</v>
      </c>
      <c r="F19" s="375"/>
      <c r="G19" s="375"/>
      <c r="H19" s="375"/>
      <c r="I19" s="375"/>
      <c r="J19" s="376"/>
      <c r="K19" s="377">
        <f>SUM(K20:K21)</f>
        <v>8101323</v>
      </c>
    </row>
    <row r="20" spans="1:11" ht="12.75">
      <c r="A20" s="365" t="s">
        <v>710</v>
      </c>
      <c r="B20" s="365"/>
      <c r="C20" s="363"/>
      <c r="D20" s="364">
        <f>'9.bevételek működés,felh.Összes'!E57</f>
        <v>735917</v>
      </c>
      <c r="E20" s="359" t="s">
        <v>711</v>
      </c>
      <c r="F20" s="359"/>
      <c r="G20" s="359"/>
      <c r="H20" s="359"/>
      <c r="I20" s="359"/>
      <c r="J20" s="378"/>
      <c r="K20" s="361">
        <f>'5.kiadások működés,felh Összese'!E82</f>
        <v>4297153</v>
      </c>
    </row>
    <row r="21" spans="1:11" ht="12.75">
      <c r="A21" s="379"/>
      <c r="B21" s="379"/>
      <c r="C21" s="363"/>
      <c r="D21" s="364"/>
      <c r="E21" s="359" t="s">
        <v>712</v>
      </c>
      <c r="F21" s="359"/>
      <c r="G21" s="359"/>
      <c r="H21" s="359"/>
      <c r="I21" s="359"/>
      <c r="J21" s="378"/>
      <c r="K21" s="361">
        <f>'5.kiadások működés,felh Összese'!E87</f>
        <v>3804170</v>
      </c>
    </row>
    <row r="22" spans="1:11" ht="12.75">
      <c r="A22" s="379"/>
      <c r="B22" s="379"/>
      <c r="C22" s="363"/>
      <c r="D22" s="364"/>
      <c r="E22" s="359" t="s">
        <v>713</v>
      </c>
      <c r="F22" s="359"/>
      <c r="G22" s="359"/>
      <c r="H22" s="359"/>
      <c r="I22" s="359"/>
      <c r="J22" s="378"/>
      <c r="K22" s="361"/>
    </row>
    <row r="23" spans="1:11" ht="12.75">
      <c r="A23" s="365"/>
      <c r="B23" s="365"/>
      <c r="C23" s="363"/>
      <c r="D23" s="364"/>
      <c r="E23" s="359" t="s">
        <v>222</v>
      </c>
      <c r="F23" s="359"/>
      <c r="G23" s="359"/>
      <c r="H23" s="359"/>
      <c r="I23" s="359"/>
      <c r="J23" s="378"/>
      <c r="K23" s="361"/>
    </row>
    <row r="24" spans="1:11" ht="12.75">
      <c r="A24" s="365"/>
      <c r="B24" s="365"/>
      <c r="C24" s="363"/>
      <c r="D24" s="364"/>
      <c r="E24" s="380" t="s">
        <v>714</v>
      </c>
      <c r="F24" s="380"/>
      <c r="G24" s="380"/>
      <c r="H24" s="380"/>
      <c r="I24" s="380"/>
      <c r="J24" s="378"/>
      <c r="K24" s="361"/>
    </row>
    <row r="25" spans="1:11" ht="12.75">
      <c r="A25" s="381"/>
      <c r="B25" s="381"/>
      <c r="C25" s="363"/>
      <c r="D25" s="364"/>
      <c r="E25" s="359" t="s">
        <v>715</v>
      </c>
      <c r="F25" s="359"/>
      <c r="G25" s="359"/>
      <c r="H25" s="359"/>
      <c r="I25" s="359"/>
      <c r="J25" s="378"/>
      <c r="K25" s="361"/>
    </row>
    <row r="26" spans="1:11" ht="12.75">
      <c r="A26" s="382"/>
      <c r="B26" s="383"/>
      <c r="C26" s="363"/>
      <c r="D26" s="364"/>
      <c r="E26" s="349" t="s">
        <v>716</v>
      </c>
      <c r="F26" s="349"/>
      <c r="G26" s="349"/>
      <c r="H26" s="349"/>
      <c r="I26" s="349"/>
      <c r="J26" s="350"/>
      <c r="K26" s="351"/>
    </row>
    <row r="27" spans="1:11" ht="12.75">
      <c r="A27" s="384"/>
      <c r="B27" s="384"/>
      <c r="C27" s="363"/>
      <c r="D27" s="364"/>
      <c r="E27" s="349" t="s">
        <v>717</v>
      </c>
      <c r="F27" s="349"/>
      <c r="G27" s="349"/>
      <c r="H27" s="349"/>
      <c r="I27" s="349"/>
      <c r="J27" s="350"/>
      <c r="K27" s="351"/>
    </row>
    <row r="28" spans="1:11" ht="12.75">
      <c r="A28" s="384"/>
      <c r="B28" s="384"/>
      <c r="C28" s="363"/>
      <c r="D28" s="364"/>
      <c r="E28" s="359" t="s">
        <v>718</v>
      </c>
      <c r="F28" s="359"/>
      <c r="G28" s="359"/>
      <c r="H28" s="359"/>
      <c r="I28" s="359"/>
      <c r="J28" s="360"/>
      <c r="K28" s="361"/>
    </row>
    <row r="29" spans="1:11" ht="12.75">
      <c r="A29" s="384"/>
      <c r="B29" s="384"/>
      <c r="C29" s="363"/>
      <c r="D29" s="364"/>
      <c r="E29" s="359" t="s">
        <v>719</v>
      </c>
      <c r="F29" s="359"/>
      <c r="G29" s="359"/>
      <c r="H29" s="359"/>
      <c r="I29" s="359"/>
      <c r="J29" s="360"/>
      <c r="K29" s="361"/>
    </row>
    <row r="30" spans="1:11" ht="12.75">
      <c r="A30" s="384"/>
      <c r="B30" s="384"/>
      <c r="C30" s="363"/>
      <c r="D30" s="364"/>
      <c r="E30" s="349" t="s">
        <v>720</v>
      </c>
      <c r="F30" s="349"/>
      <c r="G30" s="349"/>
      <c r="H30" s="349"/>
      <c r="I30" s="349"/>
      <c r="J30" s="350"/>
      <c r="K30" s="351"/>
    </row>
    <row r="31" spans="1:11" ht="12.75">
      <c r="A31" s="384"/>
      <c r="B31" s="384"/>
      <c r="C31" s="363"/>
      <c r="D31" s="364"/>
      <c r="E31" s="359" t="s">
        <v>721</v>
      </c>
      <c r="F31" s="359"/>
      <c r="G31" s="359"/>
      <c r="H31" s="359"/>
      <c r="I31" s="359"/>
      <c r="J31" s="360"/>
      <c r="K31" s="361"/>
    </row>
    <row r="32" spans="1:11" ht="12.75">
      <c r="A32" s="385"/>
      <c r="B32" s="385"/>
      <c r="C32" s="363"/>
      <c r="D32" s="364"/>
      <c r="E32" s="386" t="s">
        <v>722</v>
      </c>
      <c r="F32" s="386"/>
      <c r="G32" s="386"/>
      <c r="H32" s="386"/>
      <c r="I32" s="386"/>
      <c r="J32" s="360"/>
      <c r="K32" s="361"/>
    </row>
    <row r="33" spans="1:11" ht="12.75">
      <c r="A33" s="385"/>
      <c r="B33" s="385"/>
      <c r="C33" s="363"/>
      <c r="D33" s="364"/>
      <c r="E33" s="359" t="s">
        <v>723</v>
      </c>
      <c r="F33" s="359"/>
      <c r="G33" s="359"/>
      <c r="H33" s="359"/>
      <c r="I33" s="359"/>
      <c r="J33" s="360"/>
      <c r="K33" s="361"/>
    </row>
    <row r="34" spans="1:11" ht="12.75">
      <c r="A34" s="385"/>
      <c r="B34" s="385"/>
      <c r="C34" s="363"/>
      <c r="D34" s="364"/>
      <c r="E34" s="359" t="s">
        <v>724</v>
      </c>
      <c r="F34" s="359"/>
      <c r="G34" s="359"/>
      <c r="H34" s="359"/>
      <c r="I34" s="359"/>
      <c r="J34" s="360"/>
      <c r="K34" s="361"/>
    </row>
    <row r="35" spans="1:11" ht="12.75">
      <c r="A35" s="387" t="s">
        <v>725</v>
      </c>
      <c r="B35" s="387"/>
      <c r="C35" s="363"/>
      <c r="D35" s="348">
        <f>'9.bevételek működés,felh.Összes'!E88</f>
        <v>1073139</v>
      </c>
      <c r="E35" s="386" t="s">
        <v>726</v>
      </c>
      <c r="F35" s="386"/>
      <c r="G35" s="386"/>
      <c r="H35" s="386"/>
      <c r="I35" s="386"/>
      <c r="J35" s="350"/>
      <c r="K35" s="351">
        <f>'5.kiadások működés,felh Összese'!E112</f>
        <v>1034607</v>
      </c>
    </row>
    <row r="36" spans="1:11" ht="12.75">
      <c r="A36" s="385"/>
      <c r="B36" s="385"/>
      <c r="C36" s="363"/>
      <c r="D36" s="364"/>
      <c r="E36" s="359" t="s">
        <v>727</v>
      </c>
      <c r="F36" s="359"/>
      <c r="G36" s="359"/>
      <c r="H36" s="359"/>
      <c r="I36" s="359"/>
      <c r="J36" s="360"/>
      <c r="K36" s="361"/>
    </row>
    <row r="37" spans="1:11" ht="16.5" customHeight="1">
      <c r="A37" s="388"/>
      <c r="B37" s="388"/>
      <c r="C37" s="389"/>
      <c r="D37" s="390"/>
      <c r="E37" s="391" t="s">
        <v>728</v>
      </c>
      <c r="F37" s="391"/>
      <c r="G37" s="391"/>
      <c r="H37" s="391"/>
      <c r="I37" s="391"/>
      <c r="J37" s="392"/>
      <c r="K37" s="393"/>
    </row>
    <row r="38" spans="1:11" ht="42.75" customHeight="1">
      <c r="A38" s="394" t="s">
        <v>729</v>
      </c>
      <c r="B38" s="394"/>
      <c r="C38" s="395"/>
      <c r="D38" s="396">
        <f>SUM(D8,D19,D35)</f>
        <v>78891355</v>
      </c>
      <c r="E38" s="397" t="s">
        <v>730</v>
      </c>
      <c r="F38" s="397"/>
      <c r="G38" s="397"/>
      <c r="H38" s="397"/>
      <c r="I38" s="397"/>
      <c r="J38" s="398"/>
      <c r="K38" s="399">
        <f>SUM(K8,K19,K35)</f>
        <v>89153916</v>
      </c>
    </row>
    <row r="39" spans="1:11" ht="12.75">
      <c r="A39" s="400"/>
      <c r="B39" s="400"/>
      <c r="C39" s="401"/>
      <c r="D39" s="402"/>
      <c r="E39" s="403" t="s">
        <v>731</v>
      </c>
      <c r="F39" s="403"/>
      <c r="G39" s="403"/>
      <c r="H39" s="403"/>
      <c r="I39" s="404"/>
      <c r="J39" s="405"/>
      <c r="K39" s="406"/>
    </row>
    <row r="40" spans="1:11" ht="12.75">
      <c r="A40" s="400"/>
      <c r="B40" s="400"/>
      <c r="C40" s="363"/>
      <c r="D40" s="364"/>
      <c r="E40" s="359" t="s">
        <v>723</v>
      </c>
      <c r="F40" s="359"/>
      <c r="G40" s="359"/>
      <c r="H40" s="359"/>
      <c r="I40" s="359"/>
      <c r="J40" s="360"/>
      <c r="K40" s="361"/>
    </row>
    <row r="41" spans="1:11" ht="12.75">
      <c r="A41" s="400"/>
      <c r="B41" s="400"/>
      <c r="C41" s="363"/>
      <c r="D41" s="364"/>
      <c r="E41" s="359" t="s">
        <v>724</v>
      </c>
      <c r="F41" s="359"/>
      <c r="G41" s="359"/>
      <c r="H41" s="359"/>
      <c r="I41" s="359"/>
      <c r="J41" s="360"/>
      <c r="K41" s="361"/>
    </row>
    <row r="42" spans="1:11" ht="12.75">
      <c r="A42" s="407" t="s">
        <v>732</v>
      </c>
      <c r="B42" s="407"/>
      <c r="C42" s="408"/>
      <c r="D42" s="408"/>
      <c r="E42" s="409"/>
      <c r="F42" s="409"/>
      <c r="G42" s="409"/>
      <c r="H42" s="409"/>
      <c r="I42" s="409"/>
      <c r="J42" s="360"/>
      <c r="K42" s="361"/>
    </row>
    <row r="43" spans="1:11" ht="12.75">
      <c r="A43" s="410" t="s">
        <v>733</v>
      </c>
      <c r="B43" s="410"/>
      <c r="C43" s="411"/>
      <c r="D43" s="412">
        <f>SUM(D44:D45)</f>
        <v>10262561</v>
      </c>
      <c r="E43" s="409"/>
      <c r="F43" s="409"/>
      <c r="G43" s="409"/>
      <c r="H43" s="409"/>
      <c r="I43" s="409"/>
      <c r="J43" s="360"/>
      <c r="K43" s="361"/>
    </row>
    <row r="44" spans="1:11" ht="12.75">
      <c r="A44" s="413" t="s">
        <v>734</v>
      </c>
      <c r="B44" s="413"/>
      <c r="C44" s="414"/>
      <c r="D44" s="415">
        <v>10262561</v>
      </c>
      <c r="E44" s="409"/>
      <c r="F44" s="409"/>
      <c r="G44" s="409"/>
      <c r="H44" s="409"/>
      <c r="I44" s="409"/>
      <c r="J44" s="360"/>
      <c r="K44" s="361"/>
    </row>
    <row r="45" spans="1:11" ht="12.75">
      <c r="A45" s="413" t="s">
        <v>735</v>
      </c>
      <c r="B45" s="413"/>
      <c r="C45" s="414"/>
      <c r="D45" s="415"/>
      <c r="E45" s="409"/>
      <c r="F45" s="409"/>
      <c r="G45" s="409"/>
      <c r="H45" s="409"/>
      <c r="I45" s="409"/>
      <c r="J45" s="360"/>
      <c r="K45" s="361"/>
    </row>
    <row r="46" spans="1:11" ht="12.75">
      <c r="A46" s="410" t="s">
        <v>736</v>
      </c>
      <c r="B46" s="410"/>
      <c r="C46" s="411"/>
      <c r="D46" s="412">
        <f>SUM(D47:D48)</f>
        <v>0</v>
      </c>
      <c r="E46" s="409"/>
      <c r="F46" s="409"/>
      <c r="G46" s="409"/>
      <c r="H46" s="409"/>
      <c r="I46" s="409"/>
      <c r="J46" s="360"/>
      <c r="K46" s="361"/>
    </row>
    <row r="47" spans="1:11" ht="12.75">
      <c r="A47" s="416" t="s">
        <v>737</v>
      </c>
      <c r="B47" s="416"/>
      <c r="C47" s="414"/>
      <c r="D47" s="415"/>
      <c r="E47" s="409"/>
      <c r="F47" s="409"/>
      <c r="G47" s="409"/>
      <c r="H47" s="409"/>
      <c r="I47" s="409"/>
      <c r="J47" s="360"/>
      <c r="K47" s="361"/>
    </row>
    <row r="48" spans="1:11" ht="12.75">
      <c r="A48" s="416" t="s">
        <v>738</v>
      </c>
      <c r="B48" s="416"/>
      <c r="C48" s="414"/>
      <c r="D48" s="415"/>
      <c r="E48" s="409"/>
      <c r="F48" s="409"/>
      <c r="G48" s="409"/>
      <c r="H48" s="409"/>
      <c r="I48" s="409"/>
      <c r="J48" s="360"/>
      <c r="K48" s="361"/>
    </row>
    <row r="49" spans="1:11" ht="12.75">
      <c r="A49" s="417" t="s">
        <v>739</v>
      </c>
      <c r="B49" s="418"/>
      <c r="C49" s="419"/>
      <c r="D49" s="420">
        <f>SUM(D8,D19,D35,D43)</f>
        <v>89153916</v>
      </c>
      <c r="E49" s="421" t="s">
        <v>740</v>
      </c>
      <c r="F49" s="421"/>
      <c r="G49" s="421"/>
      <c r="H49" s="421"/>
      <c r="I49" s="421"/>
      <c r="J49" s="422"/>
      <c r="K49" s="423">
        <f>SUM(K8,K19,K35)</f>
        <v>89153916</v>
      </c>
    </row>
    <row r="50" spans="1:11" ht="12.75">
      <c r="A50" s="381" t="s">
        <v>741</v>
      </c>
      <c r="B50" s="381"/>
      <c r="C50" s="363"/>
      <c r="D50" s="364">
        <f>SUM(D9,D19)</f>
        <v>77818216</v>
      </c>
      <c r="E50" s="359" t="s">
        <v>742</v>
      </c>
      <c r="F50" s="359"/>
      <c r="G50" s="359"/>
      <c r="H50" s="359"/>
      <c r="I50" s="359"/>
      <c r="J50" s="360"/>
      <c r="K50" s="361">
        <f>K8</f>
        <v>80017986</v>
      </c>
    </row>
    <row r="51" spans="1:11" ht="12.75">
      <c r="A51" s="381" t="s">
        <v>743</v>
      </c>
      <c r="B51" s="381"/>
      <c r="C51" s="363"/>
      <c r="D51" s="364">
        <v>735917</v>
      </c>
      <c r="E51" s="359" t="s">
        <v>744</v>
      </c>
      <c r="F51" s="359"/>
      <c r="G51" s="359"/>
      <c r="H51" s="359"/>
      <c r="I51" s="359"/>
      <c r="J51" s="360"/>
      <c r="K51" s="361">
        <f>K19</f>
        <v>8101323</v>
      </c>
    </row>
  </sheetData>
  <sheetProtection selectLockedCells="1" selectUnlockedCells="1"/>
  <mergeCells count="86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A27:B27"/>
    <mergeCell ref="E27:I27"/>
    <mergeCell ref="A28:B28"/>
    <mergeCell ref="E28:I28"/>
    <mergeCell ref="A29:B29"/>
    <mergeCell ref="E29:I29"/>
    <mergeCell ref="A30:B30"/>
    <mergeCell ref="E30:I30"/>
    <mergeCell ref="A31:B31"/>
    <mergeCell ref="E31:I31"/>
    <mergeCell ref="A32:B32"/>
    <mergeCell ref="E32:I32"/>
    <mergeCell ref="A33:B33"/>
    <mergeCell ref="E33:I33"/>
    <mergeCell ref="A34:B34"/>
    <mergeCell ref="E34:I34"/>
    <mergeCell ref="A35:B35"/>
    <mergeCell ref="E35:I35"/>
    <mergeCell ref="A36:B36"/>
    <mergeCell ref="E36:I36"/>
    <mergeCell ref="A37:B37"/>
    <mergeCell ref="E37:I37"/>
    <mergeCell ref="A38:B38"/>
    <mergeCell ref="E38:I38"/>
    <mergeCell ref="A39:B41"/>
    <mergeCell ref="E39:H39"/>
    <mergeCell ref="E40:I40"/>
    <mergeCell ref="E41:I41"/>
    <mergeCell ref="A42:B42"/>
    <mergeCell ref="E42:I48"/>
    <mergeCell ref="A43:B43"/>
    <mergeCell ref="A44:B44"/>
    <mergeCell ref="A45:B45"/>
    <mergeCell ref="A46:B46"/>
    <mergeCell ref="A47:B47"/>
    <mergeCell ref="A48:B48"/>
    <mergeCell ref="E49:I49"/>
    <mergeCell ref="A50:B50"/>
    <mergeCell ref="E50:I50"/>
    <mergeCell ref="A51:B51"/>
    <mergeCell ref="E51:I51"/>
  </mergeCells>
  <printOptions/>
  <pageMargins left="0.3854166666666667" right="0.3416666666666667" top="1" bottom="0.2965277777777778" header="0.5" footer="0.5118055555555555"/>
  <pageSetup horizontalDpi="300" verticalDpi="300" orientation="portrait" paperSize="9" scale="70"/>
  <headerFooter alignWithMargins="0">
    <oddHeader>&amp;C22.melléklet a 2/2018. (III.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zoomScale="80" zoomScaleNormal="80" workbookViewId="0" topLeftCell="A103">
      <selection activeCell="E6" sqref="E6"/>
    </sheetView>
  </sheetViews>
  <sheetFormatPr defaultColWidth="9.140625" defaultRowHeight="15"/>
  <cols>
    <col min="1" max="1" width="42.140625" style="0" customWidth="1"/>
    <col min="2" max="2" width="9.140625" style="0" customWidth="1"/>
    <col min="3" max="3" width="14.140625" style="0" customWidth="1"/>
    <col min="4" max="4" width="11.140625" style="0" customWidth="1"/>
    <col min="5" max="5" width="19.7109375" style="68" customWidth="1"/>
    <col min="6" max="255" width="9.140625" style="0" customWidth="1"/>
    <col min="256" max="16384" width="11.57421875" style="0" customWidth="1"/>
  </cols>
  <sheetData>
    <row r="1" spans="1:5" ht="42" customHeight="1">
      <c r="A1" s="69" t="s">
        <v>288</v>
      </c>
      <c r="B1" s="69"/>
      <c r="C1" s="69"/>
      <c r="D1" s="69"/>
      <c r="E1" s="70"/>
    </row>
    <row r="2" spans="1:5" ht="19.5" customHeight="1">
      <c r="A2" s="71" t="s">
        <v>289</v>
      </c>
      <c r="B2" s="71"/>
      <c r="C2" s="71"/>
      <c r="D2" s="71"/>
      <c r="E2" s="70"/>
    </row>
    <row r="3" spans="1:5" ht="12.75">
      <c r="A3" s="72"/>
      <c r="B3" s="73"/>
      <c r="C3" s="73"/>
      <c r="D3" s="73"/>
      <c r="E3" s="70"/>
    </row>
    <row r="4" spans="1:5" ht="12.75">
      <c r="A4" s="10" t="s">
        <v>290</v>
      </c>
      <c r="B4" s="10"/>
      <c r="C4" s="10"/>
      <c r="D4" s="10"/>
      <c r="E4" s="10"/>
    </row>
    <row r="5" spans="1:5" s="5" customFormat="1" ht="12.75">
      <c r="A5" s="74" t="s">
        <v>28</v>
      </c>
      <c r="B5" s="75" t="s">
        <v>29</v>
      </c>
      <c r="C5" s="76" t="s">
        <v>291</v>
      </c>
      <c r="D5" s="76" t="s">
        <v>292</v>
      </c>
      <c r="E5" s="77" t="s">
        <v>46</v>
      </c>
    </row>
    <row r="6" spans="1:5" ht="12.75">
      <c r="A6" s="78" t="s">
        <v>47</v>
      </c>
      <c r="B6" s="79" t="s">
        <v>48</v>
      </c>
      <c r="C6" s="9">
        <v>10569390</v>
      </c>
      <c r="D6" s="9"/>
      <c r="E6" s="80">
        <f aca="true" t="shared" si="0" ref="E6:E58">SUM(C6:D6)</f>
        <v>10569390</v>
      </c>
    </row>
    <row r="7" spans="1:5" ht="12.75">
      <c r="A7" s="78" t="s">
        <v>49</v>
      </c>
      <c r="B7" s="81" t="s">
        <v>50</v>
      </c>
      <c r="C7" s="9"/>
      <c r="D7" s="9"/>
      <c r="E7" s="80">
        <f t="shared" si="0"/>
        <v>0</v>
      </c>
    </row>
    <row r="8" spans="1:5" ht="12.75">
      <c r="A8" s="78" t="s">
        <v>51</v>
      </c>
      <c r="B8" s="81" t="s">
        <v>52</v>
      </c>
      <c r="C8" s="9"/>
      <c r="D8" s="9"/>
      <c r="E8" s="80">
        <f t="shared" si="0"/>
        <v>0</v>
      </c>
    </row>
    <row r="9" spans="1:5" ht="12.75">
      <c r="A9" s="82" t="s">
        <v>53</v>
      </c>
      <c r="B9" s="81" t="s">
        <v>54</v>
      </c>
      <c r="C9" s="9"/>
      <c r="D9" s="9"/>
      <c r="E9" s="80">
        <f t="shared" si="0"/>
        <v>0</v>
      </c>
    </row>
    <row r="10" spans="1:5" ht="12.75">
      <c r="A10" s="82" t="s">
        <v>55</v>
      </c>
      <c r="B10" s="81" t="s">
        <v>56</v>
      </c>
      <c r="C10" s="9"/>
      <c r="D10" s="9"/>
      <c r="E10" s="80">
        <f t="shared" si="0"/>
        <v>0</v>
      </c>
    </row>
    <row r="11" spans="1:5" ht="12.75">
      <c r="A11" s="82" t="s">
        <v>57</v>
      </c>
      <c r="B11" s="81" t="s">
        <v>58</v>
      </c>
      <c r="C11" s="9"/>
      <c r="D11" s="9"/>
      <c r="E11" s="80">
        <f t="shared" si="0"/>
        <v>0</v>
      </c>
    </row>
    <row r="12" spans="1:5" ht="12.75">
      <c r="A12" s="82" t="s">
        <v>59</v>
      </c>
      <c r="B12" s="81" t="s">
        <v>60</v>
      </c>
      <c r="C12" s="9">
        <v>24000</v>
      </c>
      <c r="D12" s="9"/>
      <c r="E12" s="80">
        <f t="shared" si="0"/>
        <v>24000</v>
      </c>
    </row>
    <row r="13" spans="1:5" ht="12.75">
      <c r="A13" s="82" t="s">
        <v>61</v>
      </c>
      <c r="B13" s="81" t="s">
        <v>62</v>
      </c>
      <c r="C13" s="9"/>
      <c r="D13" s="9"/>
      <c r="E13" s="80">
        <f t="shared" si="0"/>
        <v>0</v>
      </c>
    </row>
    <row r="14" spans="1:5" ht="12.75">
      <c r="A14" s="83" t="s">
        <v>63</v>
      </c>
      <c r="B14" s="81" t="s">
        <v>64</v>
      </c>
      <c r="C14" s="9">
        <v>127000</v>
      </c>
      <c r="D14" s="9"/>
      <c r="E14" s="80">
        <f t="shared" si="0"/>
        <v>127000</v>
      </c>
    </row>
    <row r="15" spans="1:5" ht="12.75">
      <c r="A15" s="83" t="s">
        <v>65</v>
      </c>
      <c r="B15" s="81" t="s">
        <v>66</v>
      </c>
      <c r="C15" s="9"/>
      <c r="D15" s="9"/>
      <c r="E15" s="80">
        <f t="shared" si="0"/>
        <v>0</v>
      </c>
    </row>
    <row r="16" spans="1:5" ht="12.75">
      <c r="A16" s="83" t="s">
        <v>67</v>
      </c>
      <c r="B16" s="81" t="s">
        <v>68</v>
      </c>
      <c r="C16" s="9">
        <v>13500</v>
      </c>
      <c r="D16" s="84"/>
      <c r="E16" s="80">
        <f t="shared" si="0"/>
        <v>13500</v>
      </c>
    </row>
    <row r="17" spans="1:5" ht="12.75">
      <c r="A17" s="83" t="s">
        <v>69</v>
      </c>
      <c r="B17" s="81" t="s">
        <v>70</v>
      </c>
      <c r="C17" s="84"/>
      <c r="D17" s="84"/>
      <c r="E17" s="80">
        <f t="shared" si="0"/>
        <v>0</v>
      </c>
    </row>
    <row r="18" spans="1:5" ht="12.75">
      <c r="A18" s="83" t="s">
        <v>71</v>
      </c>
      <c r="B18" s="81" t="s">
        <v>72</v>
      </c>
      <c r="C18" s="84"/>
      <c r="D18" s="84"/>
      <c r="E18" s="80">
        <f t="shared" si="0"/>
        <v>0</v>
      </c>
    </row>
    <row r="19" spans="1:5" s="5" customFormat="1" ht="12.75">
      <c r="A19" s="85" t="s">
        <v>73</v>
      </c>
      <c r="B19" s="86" t="s">
        <v>74</v>
      </c>
      <c r="C19" s="87">
        <f>SUM(C6:C18)</f>
        <v>10733890</v>
      </c>
      <c r="D19" s="87">
        <f>SUM(D6:D18)</f>
        <v>0</v>
      </c>
      <c r="E19" s="80">
        <f t="shared" si="0"/>
        <v>10733890</v>
      </c>
    </row>
    <row r="20" spans="1:5" ht="12.75">
      <c r="A20" s="83" t="s">
        <v>75</v>
      </c>
      <c r="B20" s="81" t="s">
        <v>76</v>
      </c>
      <c r="C20" s="88"/>
      <c r="D20" s="88"/>
      <c r="E20" s="80">
        <f t="shared" si="0"/>
        <v>0</v>
      </c>
    </row>
    <row r="21" spans="1:5" ht="12.75">
      <c r="A21" s="83" t="s">
        <v>77</v>
      </c>
      <c r="B21" s="81" t="s">
        <v>78</v>
      </c>
      <c r="C21" s="88"/>
      <c r="D21" s="88"/>
      <c r="E21" s="80">
        <f t="shared" si="0"/>
        <v>0</v>
      </c>
    </row>
    <row r="22" spans="1:5" ht="12.75">
      <c r="A22" s="89" t="s">
        <v>79</v>
      </c>
      <c r="B22" s="81" t="s">
        <v>80</v>
      </c>
      <c r="C22" s="88"/>
      <c r="D22" s="88"/>
      <c r="E22" s="80">
        <f t="shared" si="0"/>
        <v>0</v>
      </c>
    </row>
    <row r="23" spans="1:5" s="5" customFormat="1" ht="12.75">
      <c r="A23" s="90" t="s">
        <v>81</v>
      </c>
      <c r="B23" s="86" t="s">
        <v>82</v>
      </c>
      <c r="C23" s="87">
        <f>SUM(C20:C22)</f>
        <v>0</v>
      </c>
      <c r="D23" s="87">
        <f>SUM(D20:D22)</f>
        <v>0</v>
      </c>
      <c r="E23" s="80">
        <f t="shared" si="0"/>
        <v>0</v>
      </c>
    </row>
    <row r="24" spans="1:5" s="5" customFormat="1" ht="12.75">
      <c r="A24" s="91" t="s">
        <v>83</v>
      </c>
      <c r="B24" s="92" t="s">
        <v>84</v>
      </c>
      <c r="C24" s="87">
        <f>C19+C23</f>
        <v>10733890</v>
      </c>
      <c r="D24" s="87">
        <f>D19+D23</f>
        <v>0</v>
      </c>
      <c r="E24" s="80">
        <f t="shared" si="0"/>
        <v>10733890</v>
      </c>
    </row>
    <row r="25" spans="1:5" ht="12.75">
      <c r="A25" s="93" t="s">
        <v>85</v>
      </c>
      <c r="B25" s="92" t="s">
        <v>86</v>
      </c>
      <c r="C25" s="87">
        <v>2380597</v>
      </c>
      <c r="D25" s="87"/>
      <c r="E25" s="80">
        <f t="shared" si="0"/>
        <v>2380597</v>
      </c>
    </row>
    <row r="26" spans="1:5" ht="12.75">
      <c r="A26" s="83" t="s">
        <v>87</v>
      </c>
      <c r="B26" s="81" t="s">
        <v>88</v>
      </c>
      <c r="C26" s="88"/>
      <c r="D26" s="88"/>
      <c r="E26" s="80">
        <f t="shared" si="0"/>
        <v>0</v>
      </c>
    </row>
    <row r="27" spans="1:5" ht="12.75">
      <c r="A27" s="83" t="s">
        <v>89</v>
      </c>
      <c r="B27" s="81" t="s">
        <v>90</v>
      </c>
      <c r="C27" s="88"/>
      <c r="D27" s="9">
        <v>84000</v>
      </c>
      <c r="E27" s="80">
        <f t="shared" si="0"/>
        <v>84000</v>
      </c>
    </row>
    <row r="28" spans="1:5" ht="12.75">
      <c r="A28" s="83" t="s">
        <v>91</v>
      </c>
      <c r="B28" s="81" t="s">
        <v>92</v>
      </c>
      <c r="C28" s="88"/>
      <c r="D28" s="88"/>
      <c r="E28" s="80">
        <f t="shared" si="0"/>
        <v>0</v>
      </c>
    </row>
    <row r="29" spans="1:5" s="5" customFormat="1" ht="12.75">
      <c r="A29" s="90" t="s">
        <v>93</v>
      </c>
      <c r="B29" s="86" t="s">
        <v>94</v>
      </c>
      <c r="C29" s="87">
        <f>SUM(C26:C28)</f>
        <v>0</v>
      </c>
      <c r="D29" s="87">
        <f>SUM(D26:D28)</f>
        <v>84000</v>
      </c>
      <c r="E29" s="80">
        <f t="shared" si="0"/>
        <v>84000</v>
      </c>
    </row>
    <row r="30" spans="1:5" ht="12.75">
      <c r="A30" s="83" t="s">
        <v>95</v>
      </c>
      <c r="B30" s="81" t="s">
        <v>96</v>
      </c>
      <c r="C30" s="88"/>
      <c r="D30" s="88"/>
      <c r="E30" s="80">
        <f t="shared" si="0"/>
        <v>0</v>
      </c>
    </row>
    <row r="31" spans="1:5" ht="12.75">
      <c r="A31" s="83" t="s">
        <v>97</v>
      </c>
      <c r="B31" s="81" t="s">
        <v>98</v>
      </c>
      <c r="C31" s="88"/>
      <c r="D31" s="88"/>
      <c r="E31" s="80">
        <f t="shared" si="0"/>
        <v>0</v>
      </c>
    </row>
    <row r="32" spans="1:5" s="5" customFormat="1" ht="15" customHeight="1">
      <c r="A32" s="90" t="s">
        <v>99</v>
      </c>
      <c r="B32" s="86" t="s">
        <v>100</v>
      </c>
      <c r="C32" s="87">
        <f>SUM(C30:C31)</f>
        <v>0</v>
      </c>
      <c r="D32" s="87">
        <f>SUM(D30:D31)</f>
        <v>0</v>
      </c>
      <c r="E32" s="80">
        <f t="shared" si="0"/>
        <v>0</v>
      </c>
    </row>
    <row r="33" spans="1:5" ht="12.75">
      <c r="A33" s="83" t="s">
        <v>101</v>
      </c>
      <c r="B33" s="81" t="s">
        <v>102</v>
      </c>
      <c r="C33" s="88"/>
      <c r="D33" s="9">
        <v>137244</v>
      </c>
      <c r="E33" s="80">
        <f t="shared" si="0"/>
        <v>137244</v>
      </c>
    </row>
    <row r="34" spans="1:5" ht="12.75">
      <c r="A34" s="83" t="s">
        <v>103</v>
      </c>
      <c r="B34" s="81" t="s">
        <v>104</v>
      </c>
      <c r="C34" s="88"/>
      <c r="D34" s="9"/>
      <c r="E34" s="80">
        <f t="shared" si="0"/>
        <v>0</v>
      </c>
    </row>
    <row r="35" spans="1:5" ht="12.75">
      <c r="A35" s="83" t="s">
        <v>105</v>
      </c>
      <c r="B35" s="81" t="s">
        <v>106</v>
      </c>
      <c r="C35" s="88"/>
      <c r="D35" s="88"/>
      <c r="E35" s="80">
        <f t="shared" si="0"/>
        <v>0</v>
      </c>
    </row>
    <row r="36" spans="1:5" ht="12.75">
      <c r="A36" s="83" t="s">
        <v>107</v>
      </c>
      <c r="B36" s="81" t="s">
        <v>108</v>
      </c>
      <c r="C36" s="88"/>
      <c r="D36" s="88"/>
      <c r="E36" s="80">
        <f t="shared" si="0"/>
        <v>0</v>
      </c>
    </row>
    <row r="37" spans="1:5" ht="12.75">
      <c r="A37" s="94" t="s">
        <v>109</v>
      </c>
      <c r="B37" s="81" t="s">
        <v>110</v>
      </c>
      <c r="C37" s="88"/>
      <c r="D37" s="88"/>
      <c r="E37" s="80">
        <f t="shared" si="0"/>
        <v>0</v>
      </c>
    </row>
    <row r="38" spans="1:5" ht="12.75">
      <c r="A38" s="89" t="s">
        <v>111</v>
      </c>
      <c r="B38" s="81" t="s">
        <v>112</v>
      </c>
      <c r="C38" s="88"/>
      <c r="D38" s="88"/>
      <c r="E38" s="80">
        <f t="shared" si="0"/>
        <v>0</v>
      </c>
    </row>
    <row r="39" spans="1:5" ht="12.75">
      <c r="A39" s="83" t="s">
        <v>113</v>
      </c>
      <c r="B39" s="81" t="s">
        <v>114</v>
      </c>
      <c r="C39" s="88"/>
      <c r="D39" s="9">
        <v>124834</v>
      </c>
      <c r="E39" s="80">
        <f t="shared" si="0"/>
        <v>124834</v>
      </c>
    </row>
    <row r="40" spans="1:5" s="5" customFormat="1" ht="12.75">
      <c r="A40" s="90" t="s">
        <v>115</v>
      </c>
      <c r="B40" s="86" t="s">
        <v>116</v>
      </c>
      <c r="C40" s="87">
        <f>SUM(C33:C39)</f>
        <v>0</v>
      </c>
      <c r="D40" s="87">
        <f>SUM(D33:D39)</f>
        <v>262078</v>
      </c>
      <c r="E40" s="80">
        <f t="shared" si="0"/>
        <v>262078</v>
      </c>
    </row>
    <row r="41" spans="1:5" ht="12.75">
      <c r="A41" s="83" t="s">
        <v>117</v>
      </c>
      <c r="B41" s="81" t="s">
        <v>118</v>
      </c>
      <c r="C41" s="88"/>
      <c r="D41" s="9">
        <v>20000</v>
      </c>
      <c r="E41" s="80">
        <f t="shared" si="0"/>
        <v>20000</v>
      </c>
    </row>
    <row r="42" spans="1:5" ht="12.75">
      <c r="A42" s="83" t="s">
        <v>119</v>
      </c>
      <c r="B42" s="81" t="s">
        <v>120</v>
      </c>
      <c r="C42" s="88"/>
      <c r="D42" s="88"/>
      <c r="E42" s="80">
        <f t="shared" si="0"/>
        <v>0</v>
      </c>
    </row>
    <row r="43" spans="1:5" s="5" customFormat="1" ht="12.75">
      <c r="A43" s="90" t="s">
        <v>121</v>
      </c>
      <c r="B43" s="86" t="s">
        <v>122</v>
      </c>
      <c r="C43" s="87">
        <f>SUM(C41:C42)</f>
        <v>0</v>
      </c>
      <c r="D43" s="87">
        <f>SUM(D41:D42)</f>
        <v>20000</v>
      </c>
      <c r="E43" s="80">
        <f t="shared" si="0"/>
        <v>20000</v>
      </c>
    </row>
    <row r="44" spans="1:5" ht="12.75">
      <c r="A44" s="83" t="s">
        <v>123</v>
      </c>
      <c r="B44" s="81" t="s">
        <v>124</v>
      </c>
      <c r="C44" s="88"/>
      <c r="D44" s="9">
        <v>91000</v>
      </c>
      <c r="E44" s="80">
        <f t="shared" si="0"/>
        <v>91000</v>
      </c>
    </row>
    <row r="45" spans="1:5" ht="12.75">
      <c r="A45" s="83" t="s">
        <v>125</v>
      </c>
      <c r="B45" s="81" t="s">
        <v>126</v>
      </c>
      <c r="C45" s="88"/>
      <c r="D45" s="9"/>
      <c r="E45" s="80">
        <f t="shared" si="0"/>
        <v>0</v>
      </c>
    </row>
    <row r="46" spans="1:5" ht="12.75">
      <c r="A46" s="83" t="s">
        <v>127</v>
      </c>
      <c r="B46" s="81" t="s">
        <v>128</v>
      </c>
      <c r="C46" s="88"/>
      <c r="D46" s="9"/>
      <c r="E46" s="80">
        <f t="shared" si="0"/>
        <v>0</v>
      </c>
    </row>
    <row r="47" spans="1:5" ht="12.75">
      <c r="A47" s="83" t="s">
        <v>129</v>
      </c>
      <c r="B47" s="81" t="s">
        <v>130</v>
      </c>
      <c r="C47" s="88"/>
      <c r="D47" s="9"/>
      <c r="E47" s="80">
        <f t="shared" si="0"/>
        <v>0</v>
      </c>
    </row>
    <row r="48" spans="1:5" ht="12.75">
      <c r="A48" s="83" t="s">
        <v>131</v>
      </c>
      <c r="B48" s="81" t="s">
        <v>132</v>
      </c>
      <c r="C48" s="88"/>
      <c r="D48" s="9">
        <v>8265</v>
      </c>
      <c r="E48" s="80">
        <f t="shared" si="0"/>
        <v>8265</v>
      </c>
    </row>
    <row r="49" spans="1:5" s="5" customFormat="1" ht="12.75">
      <c r="A49" s="90" t="s">
        <v>133</v>
      </c>
      <c r="B49" s="86" t="s">
        <v>134</v>
      </c>
      <c r="C49" s="87">
        <f>SUM(C44:C48)</f>
        <v>0</v>
      </c>
      <c r="D49" s="87">
        <f>SUM(D44:D48)</f>
        <v>99265</v>
      </c>
      <c r="E49" s="80">
        <f t="shared" si="0"/>
        <v>99265</v>
      </c>
    </row>
    <row r="50" spans="1:5" ht="12.75">
      <c r="A50" s="93" t="s">
        <v>135</v>
      </c>
      <c r="B50" s="92" t="s">
        <v>136</v>
      </c>
      <c r="C50" s="87">
        <f>C29+C32+C40+C43+C49</f>
        <v>0</v>
      </c>
      <c r="D50" s="87">
        <f>D29+D32+D40+D43+D49</f>
        <v>465343</v>
      </c>
      <c r="E50" s="80">
        <f t="shared" si="0"/>
        <v>465343</v>
      </c>
    </row>
    <row r="51" spans="1:5" ht="12.75">
      <c r="A51" s="95" t="s">
        <v>137</v>
      </c>
      <c r="B51" s="81" t="s">
        <v>138</v>
      </c>
      <c r="C51" s="88"/>
      <c r="D51" s="88"/>
      <c r="E51" s="80">
        <f t="shared" si="0"/>
        <v>0</v>
      </c>
    </row>
    <row r="52" spans="1:5" ht="12.75">
      <c r="A52" s="95" t="s">
        <v>139</v>
      </c>
      <c r="B52" s="81" t="s">
        <v>140</v>
      </c>
      <c r="C52" s="88"/>
      <c r="D52" s="88"/>
      <c r="E52" s="80">
        <f t="shared" si="0"/>
        <v>0</v>
      </c>
    </row>
    <row r="53" spans="1:5" ht="12.75">
      <c r="A53" s="96" t="s">
        <v>141</v>
      </c>
      <c r="B53" s="81" t="s">
        <v>142</v>
      </c>
      <c r="C53" s="88"/>
      <c r="D53" s="88"/>
      <c r="E53" s="80">
        <f t="shared" si="0"/>
        <v>0</v>
      </c>
    </row>
    <row r="54" spans="1:5" ht="12.75">
      <c r="A54" s="96" t="s">
        <v>143</v>
      </c>
      <c r="B54" s="81" t="s">
        <v>144</v>
      </c>
      <c r="C54" s="88"/>
      <c r="D54" s="88"/>
      <c r="E54" s="80">
        <f t="shared" si="0"/>
        <v>0</v>
      </c>
    </row>
    <row r="55" spans="1:5" ht="12.75">
      <c r="A55" s="96" t="s">
        <v>145</v>
      </c>
      <c r="B55" s="81" t="s">
        <v>146</v>
      </c>
      <c r="C55" s="88"/>
      <c r="D55" s="88"/>
      <c r="E55" s="80">
        <f t="shared" si="0"/>
        <v>0</v>
      </c>
    </row>
    <row r="56" spans="1:5" ht="12.75">
      <c r="A56" s="95" t="s">
        <v>147</v>
      </c>
      <c r="B56" s="81" t="s">
        <v>148</v>
      </c>
      <c r="C56" s="88"/>
      <c r="D56" s="88"/>
      <c r="E56" s="80">
        <f t="shared" si="0"/>
        <v>0</v>
      </c>
    </row>
    <row r="57" spans="1:5" ht="12.75">
      <c r="A57" s="95" t="s">
        <v>149</v>
      </c>
      <c r="B57" s="81" t="s">
        <v>150</v>
      </c>
      <c r="C57" s="88"/>
      <c r="D57" s="88"/>
      <c r="E57" s="80">
        <f t="shared" si="0"/>
        <v>0</v>
      </c>
    </row>
    <row r="58" spans="1:5" ht="12.75">
      <c r="A58" s="95" t="s">
        <v>151</v>
      </c>
      <c r="B58" s="81" t="s">
        <v>152</v>
      </c>
      <c r="C58" s="88"/>
      <c r="D58" s="88"/>
      <c r="E58" s="80">
        <f t="shared" si="0"/>
        <v>0</v>
      </c>
    </row>
    <row r="59" spans="1:5" ht="12.75">
      <c r="A59" s="97" t="s">
        <v>153</v>
      </c>
      <c r="B59" s="92" t="s">
        <v>154</v>
      </c>
      <c r="C59" s="87">
        <f>SUM(C51:C58)</f>
        <v>0</v>
      </c>
      <c r="D59" s="87">
        <f>SUM(D51:D58)</f>
        <v>0</v>
      </c>
      <c r="E59" s="80">
        <f>SUM(C59:D59)</f>
        <v>0</v>
      </c>
    </row>
    <row r="60" spans="1:5" ht="12.75">
      <c r="A60" s="98" t="s">
        <v>155</v>
      </c>
      <c r="B60" s="81" t="s">
        <v>156</v>
      </c>
      <c r="C60" s="88"/>
      <c r="D60" s="88"/>
      <c r="E60" s="80">
        <f aca="true" t="shared" si="1" ref="E60:E73">SUM(C60:D60)</f>
        <v>0</v>
      </c>
    </row>
    <row r="61" spans="1:5" ht="12.75">
      <c r="A61" s="98" t="s">
        <v>157</v>
      </c>
      <c r="B61" s="81" t="s">
        <v>158</v>
      </c>
      <c r="C61" s="88"/>
      <c r="D61" s="88"/>
      <c r="E61" s="80">
        <f t="shared" si="1"/>
        <v>0</v>
      </c>
    </row>
    <row r="62" spans="1:5" ht="12.75">
      <c r="A62" s="98" t="s">
        <v>159</v>
      </c>
      <c r="B62" s="81" t="s">
        <v>160</v>
      </c>
      <c r="C62" s="88"/>
      <c r="D62" s="88"/>
      <c r="E62" s="80">
        <f t="shared" si="1"/>
        <v>0</v>
      </c>
    </row>
    <row r="63" spans="1:5" ht="12.75">
      <c r="A63" s="98" t="s">
        <v>161</v>
      </c>
      <c r="B63" s="81" t="s">
        <v>162</v>
      </c>
      <c r="C63" s="88"/>
      <c r="D63" s="88"/>
      <c r="E63" s="80">
        <f t="shared" si="1"/>
        <v>0</v>
      </c>
    </row>
    <row r="64" spans="1:5" ht="12.75">
      <c r="A64" s="98" t="s">
        <v>163</v>
      </c>
      <c r="B64" s="81" t="s">
        <v>164</v>
      </c>
      <c r="C64" s="88"/>
      <c r="D64" s="88"/>
      <c r="E64" s="80">
        <f t="shared" si="1"/>
        <v>0</v>
      </c>
    </row>
    <row r="65" spans="1:5" ht="12.75">
      <c r="A65" s="98" t="s">
        <v>165</v>
      </c>
      <c r="B65" s="81" t="s">
        <v>166</v>
      </c>
      <c r="C65" s="88"/>
      <c r="D65" s="88"/>
      <c r="E65" s="80">
        <f t="shared" si="1"/>
        <v>0</v>
      </c>
    </row>
    <row r="66" spans="1:5" ht="12.75">
      <c r="A66" s="98" t="s">
        <v>167</v>
      </c>
      <c r="B66" s="81" t="s">
        <v>168</v>
      </c>
      <c r="C66" s="88"/>
      <c r="D66" s="88"/>
      <c r="E66" s="80">
        <f t="shared" si="1"/>
        <v>0</v>
      </c>
    </row>
    <row r="67" spans="1:5" ht="12.75">
      <c r="A67" s="98" t="s">
        <v>169</v>
      </c>
      <c r="B67" s="81" t="s">
        <v>170</v>
      </c>
      <c r="C67" s="88"/>
      <c r="D67" s="88"/>
      <c r="E67" s="80">
        <f t="shared" si="1"/>
        <v>0</v>
      </c>
    </row>
    <row r="68" spans="1:5" ht="12.75">
      <c r="A68" s="98" t="s">
        <v>171</v>
      </c>
      <c r="B68" s="81" t="s">
        <v>172</v>
      </c>
      <c r="C68" s="88"/>
      <c r="D68" s="88"/>
      <c r="E68" s="80">
        <f t="shared" si="1"/>
        <v>0</v>
      </c>
    </row>
    <row r="69" spans="1:5" ht="12.75">
      <c r="A69" s="99" t="s">
        <v>173</v>
      </c>
      <c r="B69" s="81" t="s">
        <v>174</v>
      </c>
      <c r="C69" s="88"/>
      <c r="D69" s="88"/>
      <c r="E69" s="80">
        <f t="shared" si="1"/>
        <v>0</v>
      </c>
    </row>
    <row r="70" spans="1:5" ht="12.75">
      <c r="A70" s="98" t="s">
        <v>175</v>
      </c>
      <c r="B70" s="81" t="s">
        <v>176</v>
      </c>
      <c r="C70" s="88"/>
      <c r="D70" s="88"/>
      <c r="E70" s="80">
        <f t="shared" si="1"/>
        <v>0</v>
      </c>
    </row>
    <row r="71" spans="1:5" ht="12.75">
      <c r="A71" s="99" t="s">
        <v>177</v>
      </c>
      <c r="B71" s="81" t="s">
        <v>178</v>
      </c>
      <c r="C71" s="88"/>
      <c r="D71" s="88"/>
      <c r="E71" s="80">
        <f t="shared" si="1"/>
        <v>0</v>
      </c>
    </row>
    <row r="72" spans="1:5" ht="12.75">
      <c r="A72" s="99" t="s">
        <v>179</v>
      </c>
      <c r="B72" s="81" t="s">
        <v>180</v>
      </c>
      <c r="C72" s="88"/>
      <c r="D72" s="88"/>
      <c r="E72" s="80">
        <f t="shared" si="1"/>
        <v>0</v>
      </c>
    </row>
    <row r="73" spans="1:5" ht="12.75">
      <c r="A73" s="97" t="s">
        <v>181</v>
      </c>
      <c r="B73" s="92" t="s">
        <v>182</v>
      </c>
      <c r="C73" s="87">
        <f>SUM(C60:C72)</f>
        <v>0</v>
      </c>
      <c r="D73" s="87">
        <f>SUM(D60:D72)</f>
        <v>0</v>
      </c>
      <c r="E73" s="80">
        <f t="shared" si="1"/>
        <v>0</v>
      </c>
    </row>
    <row r="74" spans="1:5" ht="18" customHeight="1">
      <c r="A74" s="100" t="s">
        <v>183</v>
      </c>
      <c r="B74" s="100"/>
      <c r="C74" s="100"/>
      <c r="D74" s="100"/>
      <c r="E74" s="100"/>
    </row>
    <row r="75" spans="1:5" ht="12.75">
      <c r="A75" s="101" t="s">
        <v>184</v>
      </c>
      <c r="B75" s="81" t="s">
        <v>185</v>
      </c>
      <c r="C75" s="88"/>
      <c r="D75" s="88"/>
      <c r="E75" s="80">
        <f aca="true" t="shared" si="2" ref="E75:E81">SUM(C75:D75)</f>
        <v>0</v>
      </c>
    </row>
    <row r="76" spans="1:5" ht="12.75">
      <c r="A76" s="101" t="s">
        <v>186</v>
      </c>
      <c r="B76" s="81" t="s">
        <v>187</v>
      </c>
      <c r="C76" s="88"/>
      <c r="D76" s="88"/>
      <c r="E76" s="80">
        <f t="shared" si="2"/>
        <v>0</v>
      </c>
    </row>
    <row r="77" spans="1:5" ht="12.75">
      <c r="A77" s="101" t="s">
        <v>188</v>
      </c>
      <c r="B77" s="81" t="s">
        <v>189</v>
      </c>
      <c r="C77" s="88"/>
      <c r="D77" s="88"/>
      <c r="E77" s="80">
        <f t="shared" si="2"/>
        <v>0</v>
      </c>
    </row>
    <row r="78" spans="1:5" ht="12.75">
      <c r="A78" s="101" t="s">
        <v>190</v>
      </c>
      <c r="B78" s="81" t="s">
        <v>191</v>
      </c>
      <c r="C78" s="88"/>
      <c r="D78" s="88"/>
      <c r="E78" s="80">
        <f t="shared" si="2"/>
        <v>0</v>
      </c>
    </row>
    <row r="79" spans="1:5" ht="12.75">
      <c r="A79" s="89" t="s">
        <v>192</v>
      </c>
      <c r="B79" s="81" t="s">
        <v>193</v>
      </c>
      <c r="C79" s="88"/>
      <c r="D79" s="88"/>
      <c r="E79" s="80">
        <f t="shared" si="2"/>
        <v>0</v>
      </c>
    </row>
    <row r="80" spans="1:5" ht="12.75">
      <c r="A80" s="89" t="s">
        <v>194</v>
      </c>
      <c r="B80" s="81" t="s">
        <v>195</v>
      </c>
      <c r="C80" s="88"/>
      <c r="D80" s="88"/>
      <c r="E80" s="80">
        <f t="shared" si="2"/>
        <v>0</v>
      </c>
    </row>
    <row r="81" spans="1:5" ht="12.75">
      <c r="A81" s="89" t="s">
        <v>196</v>
      </c>
      <c r="B81" s="81" t="s">
        <v>197</v>
      </c>
      <c r="C81" s="88"/>
      <c r="D81" s="88"/>
      <c r="E81" s="80">
        <f t="shared" si="2"/>
        <v>0</v>
      </c>
    </row>
    <row r="82" spans="1:5" ht="12.75">
      <c r="A82" s="102" t="s">
        <v>198</v>
      </c>
      <c r="B82" s="92" t="s">
        <v>199</v>
      </c>
      <c r="C82" s="87">
        <f>SUM(C75:C81)</f>
        <v>0</v>
      </c>
      <c r="D82" s="87">
        <f>SUM(D75:D81)</f>
        <v>0</v>
      </c>
      <c r="E82" s="80">
        <f>SUM(C82:D82)</f>
        <v>0</v>
      </c>
    </row>
    <row r="83" spans="1:5" ht="12.75">
      <c r="A83" s="95" t="s">
        <v>200</v>
      </c>
      <c r="B83" s="81" t="s">
        <v>201</v>
      </c>
      <c r="C83" s="88"/>
      <c r="D83" s="88"/>
      <c r="E83" s="80">
        <f aca="true" t="shared" si="3" ref="E83:E97">SUM(C83:D83)</f>
        <v>0</v>
      </c>
    </row>
    <row r="84" spans="1:5" ht="12.75">
      <c r="A84" s="95" t="s">
        <v>202</v>
      </c>
      <c r="B84" s="81" t="s">
        <v>203</v>
      </c>
      <c r="C84" s="88"/>
      <c r="D84" s="88"/>
      <c r="E84" s="80">
        <f t="shared" si="3"/>
        <v>0</v>
      </c>
    </row>
    <row r="85" spans="1:5" ht="12.75">
      <c r="A85" s="95" t="s">
        <v>204</v>
      </c>
      <c r="B85" s="81" t="s">
        <v>205</v>
      </c>
      <c r="C85" s="88"/>
      <c r="D85" s="88"/>
      <c r="E85" s="80">
        <f t="shared" si="3"/>
        <v>0</v>
      </c>
    </row>
    <row r="86" spans="1:5" ht="12.75">
      <c r="A86" s="95" t="s">
        <v>206</v>
      </c>
      <c r="B86" s="81" t="s">
        <v>207</v>
      </c>
      <c r="C86" s="88"/>
      <c r="D86" s="88"/>
      <c r="E86" s="80">
        <f t="shared" si="3"/>
        <v>0</v>
      </c>
    </row>
    <row r="87" spans="1:5" ht="12.75">
      <c r="A87" s="97" t="s">
        <v>208</v>
      </c>
      <c r="B87" s="92" t="s">
        <v>209</v>
      </c>
      <c r="C87" s="87">
        <f>SUM(C83:C86)</f>
        <v>0</v>
      </c>
      <c r="D87" s="87">
        <f>SUM(D83:D86)</f>
        <v>0</v>
      </c>
      <c r="E87" s="80">
        <f t="shared" si="3"/>
        <v>0</v>
      </c>
    </row>
    <row r="88" spans="1:5" ht="12.75">
      <c r="A88" s="95" t="s">
        <v>210</v>
      </c>
      <c r="B88" s="81" t="s">
        <v>211</v>
      </c>
      <c r="C88" s="88"/>
      <c r="D88" s="88"/>
      <c r="E88" s="80">
        <f t="shared" si="3"/>
        <v>0</v>
      </c>
    </row>
    <row r="89" spans="1:5" ht="12.75">
      <c r="A89" s="95" t="s">
        <v>212</v>
      </c>
      <c r="B89" s="81" t="s">
        <v>213</v>
      </c>
      <c r="C89" s="88"/>
      <c r="D89" s="88"/>
      <c r="E89" s="80">
        <f t="shared" si="3"/>
        <v>0</v>
      </c>
    </row>
    <row r="90" spans="1:5" ht="12.75">
      <c r="A90" s="95" t="s">
        <v>214</v>
      </c>
      <c r="B90" s="81" t="s">
        <v>215</v>
      </c>
      <c r="C90" s="88"/>
      <c r="D90" s="88"/>
      <c r="E90" s="80">
        <f t="shared" si="3"/>
        <v>0</v>
      </c>
    </row>
    <row r="91" spans="1:5" ht="12.75">
      <c r="A91" s="95" t="s">
        <v>216</v>
      </c>
      <c r="B91" s="81" t="s">
        <v>217</v>
      </c>
      <c r="C91" s="88"/>
      <c r="D91" s="88"/>
      <c r="E91" s="80">
        <f t="shared" si="3"/>
        <v>0</v>
      </c>
    </row>
    <row r="92" spans="1:5" ht="12.75">
      <c r="A92" s="95" t="s">
        <v>218</v>
      </c>
      <c r="B92" s="81" t="s">
        <v>219</v>
      </c>
      <c r="C92" s="88"/>
      <c r="D92" s="88"/>
      <c r="E92" s="80">
        <f t="shared" si="3"/>
        <v>0</v>
      </c>
    </row>
    <row r="93" spans="1:5" ht="12.75">
      <c r="A93" s="95" t="s">
        <v>220</v>
      </c>
      <c r="B93" s="81" t="s">
        <v>221</v>
      </c>
      <c r="C93" s="88"/>
      <c r="D93" s="88"/>
      <c r="E93" s="80">
        <f t="shared" si="3"/>
        <v>0</v>
      </c>
    </row>
    <row r="94" spans="1:5" ht="12.75">
      <c r="A94" s="95" t="s">
        <v>222</v>
      </c>
      <c r="B94" s="81" t="s">
        <v>223</v>
      </c>
      <c r="C94" s="88"/>
      <c r="D94" s="88"/>
      <c r="E94" s="80">
        <f t="shared" si="3"/>
        <v>0</v>
      </c>
    </row>
    <row r="95" spans="1:5" ht="12.75">
      <c r="A95" s="95" t="s">
        <v>224</v>
      </c>
      <c r="B95" s="81" t="s">
        <v>225</v>
      </c>
      <c r="C95" s="88"/>
      <c r="D95" s="88"/>
      <c r="E95" s="80">
        <f t="shared" si="3"/>
        <v>0</v>
      </c>
    </row>
    <row r="96" spans="1:5" ht="12.75">
      <c r="A96" s="95" t="s">
        <v>226</v>
      </c>
      <c r="B96" s="81" t="s">
        <v>227</v>
      </c>
      <c r="C96" s="87"/>
      <c r="D96" s="87"/>
      <c r="E96" s="80">
        <f t="shared" si="3"/>
        <v>0</v>
      </c>
    </row>
    <row r="97" spans="1:5" ht="12.75">
      <c r="A97" s="97" t="s">
        <v>228</v>
      </c>
      <c r="B97" s="92" t="s">
        <v>229</v>
      </c>
      <c r="C97" s="87">
        <f>SUM(C88:C96)</f>
        <v>0</v>
      </c>
      <c r="D97" s="87">
        <f>SUM(D88:D96)</f>
        <v>0</v>
      </c>
      <c r="E97" s="80">
        <f t="shared" si="3"/>
        <v>0</v>
      </c>
    </row>
    <row r="98" spans="1:5" ht="18" customHeight="1">
      <c r="A98" s="100" t="s">
        <v>230</v>
      </c>
      <c r="B98" s="100"/>
      <c r="C98" s="100"/>
      <c r="D98" s="100"/>
      <c r="E98" s="100"/>
    </row>
    <row r="99" spans="1:23" ht="12.75">
      <c r="A99" s="103" t="s">
        <v>231</v>
      </c>
      <c r="B99" s="104" t="s">
        <v>232</v>
      </c>
      <c r="C99" s="105">
        <f>C24+C25+C50+C59+C73+C82+C87+C97</f>
        <v>13114487</v>
      </c>
      <c r="D99" s="105">
        <f>D24+D25+D50+D59+D73+D82+D87+D97</f>
        <v>465343</v>
      </c>
      <c r="E99" s="106">
        <f>E24+E25+E50+E59+E73+E82+E87+E97</f>
        <v>13579830</v>
      </c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8"/>
      <c r="W99" s="108"/>
    </row>
    <row r="100" spans="1:23" ht="12.75">
      <c r="A100" s="95" t="s">
        <v>233</v>
      </c>
      <c r="B100" s="83" t="s">
        <v>234</v>
      </c>
      <c r="C100" s="109"/>
      <c r="D100" s="109"/>
      <c r="E100" s="80">
        <f>SUM(C100:D100)</f>
        <v>0</v>
      </c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8"/>
      <c r="W100" s="108"/>
    </row>
    <row r="101" spans="1:23" ht="12.75">
      <c r="A101" s="95" t="s">
        <v>235</v>
      </c>
      <c r="B101" s="83" t="s">
        <v>236</v>
      </c>
      <c r="C101" s="109"/>
      <c r="D101" s="109"/>
      <c r="E101" s="80">
        <f>SUM(C101:D101)</f>
        <v>0</v>
      </c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8"/>
      <c r="W101" s="108"/>
    </row>
    <row r="102" spans="1:23" ht="12.75">
      <c r="A102" s="95" t="s">
        <v>237</v>
      </c>
      <c r="B102" s="83" t="s">
        <v>238</v>
      </c>
      <c r="C102" s="105"/>
      <c r="D102" s="105"/>
      <c r="E102" s="80">
        <f>SUM(C102:D102)</f>
        <v>0</v>
      </c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08"/>
      <c r="W102" s="108"/>
    </row>
    <row r="103" spans="1:23" ht="12.75">
      <c r="A103" s="111" t="s">
        <v>239</v>
      </c>
      <c r="B103" s="90" t="s">
        <v>240</v>
      </c>
      <c r="C103" s="112">
        <f>SUM(C100:C102)</f>
        <v>0</v>
      </c>
      <c r="D103" s="112">
        <f>SUM(D100:D102)</f>
        <v>0</v>
      </c>
      <c r="E103" s="80">
        <f>SUM(C103:D103)</f>
        <v>0</v>
      </c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08"/>
      <c r="W103" s="108"/>
    </row>
    <row r="104" spans="1:23" ht="12.75">
      <c r="A104" s="114" t="s">
        <v>241</v>
      </c>
      <c r="B104" s="83" t="s">
        <v>242</v>
      </c>
      <c r="C104" s="115"/>
      <c r="D104" s="115"/>
      <c r="E104" s="80">
        <f aca="true" t="shared" si="4" ref="E104:E127">SUM(C104:D104)</f>
        <v>0</v>
      </c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08"/>
      <c r="W104" s="108"/>
    </row>
    <row r="105" spans="1:23" ht="12.75">
      <c r="A105" s="114" t="s">
        <v>241</v>
      </c>
      <c r="B105" s="83" t="s">
        <v>243</v>
      </c>
      <c r="C105" s="109"/>
      <c r="D105" s="109"/>
      <c r="E105" s="80">
        <f t="shared" si="4"/>
        <v>0</v>
      </c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8"/>
      <c r="W105" s="108"/>
    </row>
    <row r="106" spans="1:23" ht="12.75">
      <c r="A106" s="95" t="s">
        <v>244</v>
      </c>
      <c r="B106" s="83" t="s">
        <v>245</v>
      </c>
      <c r="C106" s="109"/>
      <c r="D106" s="109"/>
      <c r="E106" s="80">
        <f t="shared" si="4"/>
        <v>0</v>
      </c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8"/>
      <c r="W106" s="108"/>
    </row>
    <row r="107" spans="1:23" ht="12.75">
      <c r="A107" s="95" t="s">
        <v>246</v>
      </c>
      <c r="B107" s="83" t="s">
        <v>247</v>
      </c>
      <c r="C107" s="112"/>
      <c r="D107" s="112"/>
      <c r="E107" s="80">
        <f t="shared" si="4"/>
        <v>0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08"/>
      <c r="W107" s="108"/>
    </row>
    <row r="108" spans="1:23" ht="12.75">
      <c r="A108" s="95" t="s">
        <v>248</v>
      </c>
      <c r="B108" s="83" t="s">
        <v>249</v>
      </c>
      <c r="C108" s="115"/>
      <c r="D108" s="115"/>
      <c r="E108" s="80">
        <f t="shared" si="4"/>
        <v>0</v>
      </c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08"/>
      <c r="W108" s="108"/>
    </row>
    <row r="109" spans="1:23" ht="12.75">
      <c r="A109" s="95" t="s">
        <v>250</v>
      </c>
      <c r="B109" s="83" t="s">
        <v>251</v>
      </c>
      <c r="C109" s="115"/>
      <c r="D109" s="115"/>
      <c r="E109" s="80">
        <f t="shared" si="4"/>
        <v>0</v>
      </c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08"/>
      <c r="W109" s="108"/>
    </row>
    <row r="110" spans="1:23" ht="12.75">
      <c r="A110" s="117" t="s">
        <v>252</v>
      </c>
      <c r="B110" s="90" t="s">
        <v>253</v>
      </c>
      <c r="C110" s="112">
        <f>SUM(C104:C109)</f>
        <v>0</v>
      </c>
      <c r="D110" s="112">
        <f>SUM(D104:D109)</f>
        <v>0</v>
      </c>
      <c r="E110" s="80">
        <f t="shared" si="4"/>
        <v>0</v>
      </c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08"/>
      <c r="W110" s="108"/>
    </row>
    <row r="111" spans="1:23" ht="12.75">
      <c r="A111" s="114" t="s">
        <v>254</v>
      </c>
      <c r="B111" s="83" t="s">
        <v>255</v>
      </c>
      <c r="C111" s="115"/>
      <c r="D111" s="115"/>
      <c r="E111" s="80">
        <f t="shared" si="4"/>
        <v>0</v>
      </c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08"/>
      <c r="W111" s="108"/>
    </row>
    <row r="112" spans="1:23" ht="12.75">
      <c r="A112" s="114" t="s">
        <v>256</v>
      </c>
      <c r="B112" s="83" t="s">
        <v>257</v>
      </c>
      <c r="C112" s="115"/>
      <c r="D112" s="115"/>
      <c r="E112" s="80">
        <f t="shared" si="4"/>
        <v>0</v>
      </c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08"/>
      <c r="W112" s="108"/>
    </row>
    <row r="113" spans="1:23" ht="12.75">
      <c r="A113" s="117" t="s">
        <v>258</v>
      </c>
      <c r="B113" s="90" t="s">
        <v>259</v>
      </c>
      <c r="C113" s="115"/>
      <c r="D113" s="115"/>
      <c r="E113" s="80">
        <f t="shared" si="4"/>
        <v>0</v>
      </c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08"/>
      <c r="W113" s="108"/>
    </row>
    <row r="114" spans="1:23" ht="12.75">
      <c r="A114" s="114" t="s">
        <v>260</v>
      </c>
      <c r="B114" s="83" t="s">
        <v>261</v>
      </c>
      <c r="C114" s="112"/>
      <c r="D114" s="112"/>
      <c r="E114" s="80">
        <f t="shared" si="4"/>
        <v>0</v>
      </c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08"/>
      <c r="W114" s="108"/>
    </row>
    <row r="115" spans="1:23" ht="12.75">
      <c r="A115" s="114" t="s">
        <v>262</v>
      </c>
      <c r="B115" s="83" t="s">
        <v>263</v>
      </c>
      <c r="C115" s="115"/>
      <c r="D115" s="115"/>
      <c r="E115" s="80">
        <f t="shared" si="4"/>
        <v>0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08"/>
      <c r="W115" s="108"/>
    </row>
    <row r="116" spans="1:23" ht="12.75">
      <c r="A116" s="114" t="s">
        <v>264</v>
      </c>
      <c r="B116" s="83" t="s">
        <v>265</v>
      </c>
      <c r="C116" s="109"/>
      <c r="D116" s="109"/>
      <c r="E116" s="80">
        <f t="shared" si="4"/>
        <v>0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8"/>
      <c r="W116" s="108"/>
    </row>
    <row r="117" spans="1:23" ht="12.75">
      <c r="A117" s="114" t="s">
        <v>266</v>
      </c>
      <c r="B117" s="83" t="s">
        <v>267</v>
      </c>
      <c r="C117" s="115"/>
      <c r="D117" s="115"/>
      <c r="E117" s="80">
        <f t="shared" si="4"/>
        <v>0</v>
      </c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08"/>
      <c r="W117" s="108"/>
    </row>
    <row r="118" spans="1:23" ht="12.75">
      <c r="A118" s="118" t="s">
        <v>268</v>
      </c>
      <c r="B118" s="93" t="s">
        <v>269</v>
      </c>
      <c r="C118" s="112">
        <f>SUM(C103,C110:C117)</f>
        <v>0</v>
      </c>
      <c r="D118" s="112">
        <f>SUM(D103,D110:D117)</f>
        <v>0</v>
      </c>
      <c r="E118" s="80">
        <f t="shared" si="4"/>
        <v>0</v>
      </c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08"/>
      <c r="W118" s="108"/>
    </row>
    <row r="119" spans="1:23" ht="12.75">
      <c r="A119" s="114" t="s">
        <v>270</v>
      </c>
      <c r="B119" s="83" t="s">
        <v>271</v>
      </c>
      <c r="C119" s="112"/>
      <c r="D119" s="112"/>
      <c r="E119" s="80">
        <f t="shared" si="4"/>
        <v>0</v>
      </c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08"/>
      <c r="W119" s="108"/>
    </row>
    <row r="120" spans="1:23" ht="12.75">
      <c r="A120" s="95" t="s">
        <v>272</v>
      </c>
      <c r="B120" s="83" t="s">
        <v>273</v>
      </c>
      <c r="C120" s="109"/>
      <c r="D120" s="109"/>
      <c r="E120" s="80">
        <f t="shared" si="4"/>
        <v>0</v>
      </c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8"/>
      <c r="W120" s="108"/>
    </row>
    <row r="121" spans="1:23" ht="12.75">
      <c r="A121" s="114" t="s">
        <v>274</v>
      </c>
      <c r="B121" s="83" t="s">
        <v>275</v>
      </c>
      <c r="C121" s="112"/>
      <c r="D121" s="112"/>
      <c r="E121" s="80">
        <f t="shared" si="4"/>
        <v>0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08"/>
      <c r="W121" s="108"/>
    </row>
    <row r="122" spans="1:23" s="5" customFormat="1" ht="12.75">
      <c r="A122" s="114" t="s">
        <v>276</v>
      </c>
      <c r="B122" s="83" t="s">
        <v>277</v>
      </c>
      <c r="C122" s="87"/>
      <c r="D122" s="87"/>
      <c r="E122" s="80">
        <f t="shared" si="4"/>
        <v>0</v>
      </c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</row>
    <row r="123" spans="1:23" ht="12.75">
      <c r="A123" s="114" t="s">
        <v>278</v>
      </c>
      <c r="B123" s="83" t="s">
        <v>279</v>
      </c>
      <c r="C123" s="73"/>
      <c r="D123" s="73"/>
      <c r="E123" s="80">
        <f t="shared" si="4"/>
        <v>0</v>
      </c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</row>
    <row r="124" spans="1:23" ht="12.75">
      <c r="A124" s="118" t="s">
        <v>280</v>
      </c>
      <c r="B124" s="93" t="s">
        <v>281</v>
      </c>
      <c r="C124" s="120">
        <f>SUM(C119:C123)</f>
        <v>0</v>
      </c>
      <c r="D124" s="120">
        <f>SUM(D119:D123)</f>
        <v>0</v>
      </c>
      <c r="E124" s="80">
        <f t="shared" si="4"/>
        <v>0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</row>
    <row r="125" spans="1:23" ht="12.75">
      <c r="A125" s="95" t="s">
        <v>282</v>
      </c>
      <c r="B125" s="83" t="s">
        <v>283</v>
      </c>
      <c r="C125" s="73"/>
      <c r="D125" s="73"/>
      <c r="E125" s="80">
        <f t="shared" si="4"/>
        <v>0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</row>
    <row r="126" spans="1:23" ht="12.75">
      <c r="A126" s="95" t="s">
        <v>284</v>
      </c>
      <c r="B126" s="83" t="s">
        <v>285</v>
      </c>
      <c r="C126" s="73"/>
      <c r="D126" s="73"/>
      <c r="E126" s="80">
        <f t="shared" si="4"/>
        <v>0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</row>
    <row r="127" spans="1:23" ht="12.75">
      <c r="A127" s="121" t="s">
        <v>286</v>
      </c>
      <c r="B127" s="122" t="s">
        <v>287</v>
      </c>
      <c r="C127" s="120">
        <f>SUM(C124,C118,C124:C126)</f>
        <v>0</v>
      </c>
      <c r="D127" s="120">
        <f>SUM(D124,D118,D124:D126)</f>
        <v>0</v>
      </c>
      <c r="E127" s="80">
        <f t="shared" si="4"/>
        <v>0</v>
      </c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</row>
    <row r="128" spans="1:23" ht="12.75">
      <c r="A128" s="123" t="s">
        <v>14</v>
      </c>
      <c r="B128" s="123"/>
      <c r="C128" s="120">
        <f>C99+C127</f>
        <v>13114487</v>
      </c>
      <c r="D128" s="120">
        <f>D99+D127</f>
        <v>465343</v>
      </c>
      <c r="E128" s="80">
        <f>E99+E127</f>
        <v>13579830</v>
      </c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</row>
    <row r="129" spans="2:23" ht="12.75">
      <c r="B129" s="108"/>
      <c r="C129" s="108"/>
      <c r="D129" s="108"/>
      <c r="E129" s="124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</row>
    <row r="130" spans="2:23" ht="12.75">
      <c r="B130" s="108"/>
      <c r="C130" s="108"/>
      <c r="D130" s="108"/>
      <c r="E130" s="124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</row>
    <row r="131" spans="2:23" ht="12.75">
      <c r="B131" s="108"/>
      <c r="C131" s="108"/>
      <c r="D131" s="108"/>
      <c r="E131" s="124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</row>
    <row r="132" spans="2:23" ht="12.75">
      <c r="B132" s="108"/>
      <c r="C132" s="108"/>
      <c r="D132" s="108"/>
      <c r="E132" s="124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</row>
    <row r="133" spans="2:23" ht="12.75">
      <c r="B133" s="108"/>
      <c r="C133" s="108"/>
      <c r="D133" s="108"/>
      <c r="E133" s="124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</row>
    <row r="134" spans="2:23" ht="12.75">
      <c r="B134" s="108"/>
      <c r="C134" s="108"/>
      <c r="D134" s="108"/>
      <c r="E134" s="124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</row>
    <row r="135" spans="2:23" ht="12.75">
      <c r="B135" s="108"/>
      <c r="C135" s="108"/>
      <c r="D135" s="108"/>
      <c r="E135" s="124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</row>
    <row r="136" spans="2:23" ht="12.75">
      <c r="B136" s="108"/>
      <c r="C136" s="108"/>
      <c r="D136" s="108"/>
      <c r="E136" s="124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</row>
    <row r="137" spans="2:23" ht="12.75">
      <c r="B137" s="108"/>
      <c r="C137" s="108"/>
      <c r="D137" s="108"/>
      <c r="E137" s="124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</row>
    <row r="138" spans="2:23" ht="12.75">
      <c r="B138" s="108"/>
      <c r="C138" s="108"/>
      <c r="D138" s="108"/>
      <c r="E138" s="124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</row>
    <row r="139" spans="2:23" ht="12.75">
      <c r="B139" s="108"/>
      <c r="C139" s="108"/>
      <c r="D139" s="108"/>
      <c r="E139" s="124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</row>
    <row r="140" spans="2:23" ht="12.75">
      <c r="B140" s="108"/>
      <c r="C140" s="108"/>
      <c r="D140" s="108"/>
      <c r="E140" s="124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</row>
    <row r="141" spans="2:23" ht="12.75">
      <c r="B141" s="108"/>
      <c r="C141" s="108"/>
      <c r="D141" s="108"/>
      <c r="E141" s="124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</row>
    <row r="142" spans="2:23" ht="12.75">
      <c r="B142" s="108"/>
      <c r="C142" s="108"/>
      <c r="D142" s="108"/>
      <c r="E142" s="124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</row>
    <row r="143" spans="2:23" ht="12.75">
      <c r="B143" s="108"/>
      <c r="C143" s="108"/>
      <c r="D143" s="108"/>
      <c r="E143" s="124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</row>
    <row r="144" spans="2:23" ht="12.75">
      <c r="B144" s="108"/>
      <c r="C144" s="108"/>
      <c r="D144" s="108"/>
      <c r="E144" s="124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</row>
    <row r="145" spans="2:23" ht="12.75">
      <c r="B145" s="108"/>
      <c r="C145" s="108"/>
      <c r="D145" s="108"/>
      <c r="E145" s="124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</row>
    <row r="146" spans="2:23" ht="12.75">
      <c r="B146" s="108"/>
      <c r="C146" s="108"/>
      <c r="D146" s="108"/>
      <c r="E146" s="124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</row>
    <row r="147" spans="2:23" ht="12.75">
      <c r="B147" s="108"/>
      <c r="C147" s="108"/>
      <c r="D147" s="108"/>
      <c r="E147" s="124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</row>
    <row r="148" spans="2:23" ht="12.75">
      <c r="B148" s="108"/>
      <c r="C148" s="108"/>
      <c r="D148" s="108"/>
      <c r="E148" s="124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</row>
    <row r="149" spans="2:23" ht="12.75">
      <c r="B149" s="108"/>
      <c r="C149" s="108"/>
      <c r="D149" s="108"/>
      <c r="E149" s="124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</row>
    <row r="150" spans="2:23" ht="12.75">
      <c r="B150" s="108"/>
      <c r="C150" s="108"/>
      <c r="D150" s="108"/>
      <c r="E150" s="124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</row>
    <row r="151" spans="2:23" ht="12.75">
      <c r="B151" s="108"/>
      <c r="C151" s="108"/>
      <c r="D151" s="108"/>
      <c r="E151" s="124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</row>
    <row r="152" spans="2:23" ht="12.75">
      <c r="B152" s="108"/>
      <c r="C152" s="108"/>
      <c r="D152" s="108"/>
      <c r="E152" s="124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</row>
    <row r="153" spans="2:23" ht="12.75">
      <c r="B153" s="108"/>
      <c r="C153" s="108"/>
      <c r="D153" s="108"/>
      <c r="E153" s="124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</row>
    <row r="154" spans="2:23" ht="12.75">
      <c r="B154" s="108"/>
      <c r="C154" s="108"/>
      <c r="D154" s="108"/>
      <c r="E154" s="124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</row>
    <row r="155" spans="2:23" ht="12.75">
      <c r="B155" s="108"/>
      <c r="C155" s="108"/>
      <c r="D155" s="108"/>
      <c r="E155" s="124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</row>
    <row r="156" spans="2:23" ht="12.75">
      <c r="B156" s="108"/>
      <c r="C156" s="108"/>
      <c r="D156" s="108"/>
      <c r="E156" s="124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</row>
    <row r="157" spans="2:23" ht="12.75">
      <c r="B157" s="108"/>
      <c r="C157" s="108"/>
      <c r="D157" s="108"/>
      <c r="E157" s="124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</row>
    <row r="158" spans="2:23" ht="12.75">
      <c r="B158" s="108"/>
      <c r="C158" s="108"/>
      <c r="D158" s="108"/>
      <c r="E158" s="124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</row>
    <row r="159" spans="2:23" ht="12.75">
      <c r="B159" s="108"/>
      <c r="C159" s="108"/>
      <c r="D159" s="108"/>
      <c r="E159" s="124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</row>
    <row r="160" spans="2:23" ht="12.75">
      <c r="B160" s="108"/>
      <c r="C160" s="108"/>
      <c r="D160" s="108"/>
      <c r="E160" s="124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</row>
    <row r="161" spans="2:23" ht="12.75">
      <c r="B161" s="108"/>
      <c r="C161" s="108"/>
      <c r="D161" s="108"/>
      <c r="E161" s="124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</row>
    <row r="162" spans="2:23" ht="12.75">
      <c r="B162" s="108"/>
      <c r="C162" s="108"/>
      <c r="D162" s="108"/>
      <c r="E162" s="124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</row>
    <row r="163" spans="2:23" ht="12.75">
      <c r="B163" s="108"/>
      <c r="C163" s="108"/>
      <c r="D163" s="108"/>
      <c r="E163" s="124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</row>
    <row r="164" spans="2:23" ht="12.75">
      <c r="B164" s="108"/>
      <c r="C164" s="108"/>
      <c r="D164" s="108"/>
      <c r="E164" s="124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</row>
    <row r="165" spans="2:23" ht="12.75">
      <c r="B165" s="108"/>
      <c r="C165" s="108"/>
      <c r="D165" s="108"/>
      <c r="E165" s="124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</row>
    <row r="166" spans="2:23" ht="12.75">
      <c r="B166" s="108"/>
      <c r="C166" s="108"/>
      <c r="D166" s="108"/>
      <c r="E166" s="124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</row>
    <row r="167" spans="2:23" ht="12.75">
      <c r="B167" s="108"/>
      <c r="C167" s="108"/>
      <c r="D167" s="108"/>
      <c r="E167" s="124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</row>
    <row r="168" spans="2:23" ht="12.75">
      <c r="B168" s="108"/>
      <c r="C168" s="108"/>
      <c r="D168" s="108"/>
      <c r="E168" s="124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</row>
    <row r="169" spans="2:23" ht="12.75">
      <c r="B169" s="108"/>
      <c r="C169" s="108"/>
      <c r="D169" s="108"/>
      <c r="E169" s="124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</row>
    <row r="170" spans="2:23" ht="12.75">
      <c r="B170" s="108"/>
      <c r="C170" s="108"/>
      <c r="D170" s="108"/>
      <c r="E170" s="124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</row>
    <row r="171" spans="2:23" ht="12.75">
      <c r="B171" s="108"/>
      <c r="C171" s="108"/>
      <c r="D171" s="108"/>
      <c r="E171" s="124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</row>
  </sheetData>
  <sheetProtection selectLockedCells="1" selectUnlockedCells="1"/>
  <mergeCells count="5">
    <mergeCell ref="A1:D1"/>
    <mergeCell ref="A2:D2"/>
    <mergeCell ref="A4:E4"/>
    <mergeCell ref="A74:E74"/>
    <mergeCell ref="A98:E98"/>
  </mergeCells>
  <printOptions/>
  <pageMargins left="0.7083333333333334" right="0.7083333333333334" top="1.2284722222222222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2/2018. (III. 6.)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zoomScale="80" zoomScaleNormal="80" workbookViewId="0" topLeftCell="A91">
      <selection activeCell="C96" sqref="C96"/>
    </sheetView>
  </sheetViews>
  <sheetFormatPr defaultColWidth="9.140625" defaultRowHeight="15"/>
  <cols>
    <col min="1" max="1" width="79.7109375" style="0" customWidth="1"/>
    <col min="3" max="3" width="15.140625" style="1" customWidth="1"/>
    <col min="4" max="4" width="14.8515625" style="1" customWidth="1"/>
    <col min="5" max="5" width="21.421875" style="68" customWidth="1"/>
    <col min="6" max="6" width="5.8515625" style="0" customWidth="1"/>
  </cols>
  <sheetData>
    <row r="1" spans="1:5" ht="24.75" customHeight="1">
      <c r="A1" s="125" t="s">
        <v>288</v>
      </c>
      <c r="B1" s="125"/>
      <c r="C1" s="125"/>
      <c r="D1" s="125"/>
      <c r="E1" s="125"/>
    </row>
    <row r="2" spans="1:5" ht="21.75" customHeight="1">
      <c r="A2" s="126" t="s">
        <v>26</v>
      </c>
      <c r="B2" s="126"/>
      <c r="C2" s="126"/>
      <c r="D2" s="126"/>
      <c r="E2" s="126"/>
    </row>
    <row r="3" ht="12.75">
      <c r="A3" s="127"/>
    </row>
    <row r="4" ht="12.75">
      <c r="A4" s="128" t="s">
        <v>293</v>
      </c>
    </row>
    <row r="5" spans="1:6" s="5" customFormat="1" ht="12.75">
      <c r="A5" s="74" t="s">
        <v>28</v>
      </c>
      <c r="B5" s="75" t="s">
        <v>29</v>
      </c>
      <c r="C5" s="129" t="s">
        <v>294</v>
      </c>
      <c r="D5" s="129" t="s">
        <v>295</v>
      </c>
      <c r="E5" s="130" t="s">
        <v>296</v>
      </c>
      <c r="F5" s="131"/>
    </row>
    <row r="6" spans="1:6" ht="12.75">
      <c r="A6" s="78" t="s">
        <v>47</v>
      </c>
      <c r="B6" s="79" t="s">
        <v>48</v>
      </c>
      <c r="C6" s="9">
        <f>'2.kiadások működés,felh.Önk.'!T6</f>
        <v>31121973</v>
      </c>
      <c r="D6" s="9">
        <f>'4.kiadások működés,felh.Óvoda'!E6</f>
        <v>10569390</v>
      </c>
      <c r="E6" s="80">
        <f aca="true" t="shared" si="0" ref="E6:E18">SUM(C6:D6)</f>
        <v>41691363</v>
      </c>
      <c r="F6" s="132"/>
    </row>
    <row r="7" spans="1:6" ht="12.75">
      <c r="A7" s="78" t="s">
        <v>49</v>
      </c>
      <c r="B7" s="81" t="s">
        <v>50</v>
      </c>
      <c r="C7" s="9">
        <f>'2.kiadások működés,felh.Önk.'!T7</f>
        <v>0</v>
      </c>
      <c r="D7" s="9">
        <f>'4.kiadások működés,felh.Óvoda'!E7</f>
        <v>0</v>
      </c>
      <c r="E7" s="80">
        <f t="shared" si="0"/>
        <v>0</v>
      </c>
      <c r="F7" s="132"/>
    </row>
    <row r="8" spans="1:6" ht="12.75">
      <c r="A8" s="78" t="s">
        <v>51</v>
      </c>
      <c r="B8" s="81" t="s">
        <v>52</v>
      </c>
      <c r="C8" s="9">
        <f>'2.kiadások működés,felh.Önk.'!T8</f>
        <v>0</v>
      </c>
      <c r="D8" s="9">
        <f>'4.kiadások működés,felh.Óvoda'!E8</f>
        <v>0</v>
      </c>
      <c r="E8" s="80">
        <f t="shared" si="0"/>
        <v>0</v>
      </c>
      <c r="F8" s="132"/>
    </row>
    <row r="9" spans="1:6" ht="12.75">
      <c r="A9" s="82" t="s">
        <v>53</v>
      </c>
      <c r="B9" s="81" t="s">
        <v>54</v>
      </c>
      <c r="C9" s="9">
        <f>'2.kiadások működés,felh.Önk.'!T9</f>
        <v>0</v>
      </c>
      <c r="D9" s="9">
        <f>'4.kiadások működés,felh.Óvoda'!E9</f>
        <v>0</v>
      </c>
      <c r="E9" s="80">
        <f t="shared" si="0"/>
        <v>0</v>
      </c>
      <c r="F9" s="132"/>
    </row>
    <row r="10" spans="1:6" ht="12.75">
      <c r="A10" s="82" t="s">
        <v>55</v>
      </c>
      <c r="B10" s="81" t="s">
        <v>56</v>
      </c>
      <c r="C10" s="9">
        <f>'2.kiadások működés,felh.Önk.'!T10</f>
        <v>0</v>
      </c>
      <c r="D10" s="9">
        <f>'4.kiadások működés,felh.Óvoda'!E10</f>
        <v>0</v>
      </c>
      <c r="E10" s="80">
        <f t="shared" si="0"/>
        <v>0</v>
      </c>
      <c r="F10" s="132"/>
    </row>
    <row r="11" spans="1:6" ht="12.75">
      <c r="A11" s="82" t="s">
        <v>57</v>
      </c>
      <c r="B11" s="81" t="s">
        <v>58</v>
      </c>
      <c r="C11" s="9">
        <f>'2.kiadások működés,felh.Önk.'!T11</f>
        <v>0</v>
      </c>
      <c r="D11" s="9">
        <f>'4.kiadások működés,felh.Óvoda'!E11</f>
        <v>0</v>
      </c>
      <c r="E11" s="80">
        <f t="shared" si="0"/>
        <v>0</v>
      </c>
      <c r="F11" s="132"/>
    </row>
    <row r="12" spans="1:6" ht="12.75">
      <c r="A12" s="82" t="s">
        <v>59</v>
      </c>
      <c r="B12" s="81" t="s">
        <v>60</v>
      </c>
      <c r="C12" s="9">
        <f>'2.kiadások működés,felh.Önk.'!T12</f>
        <v>8000</v>
      </c>
      <c r="D12" s="9">
        <f>'4.kiadások működés,felh.Óvoda'!E12</f>
        <v>24000</v>
      </c>
      <c r="E12" s="80">
        <f t="shared" si="0"/>
        <v>32000</v>
      </c>
      <c r="F12" s="132"/>
    </row>
    <row r="13" spans="1:6" ht="12.75">
      <c r="A13" s="82" t="s">
        <v>61</v>
      </c>
      <c r="B13" s="81" t="s">
        <v>62</v>
      </c>
      <c r="C13" s="9">
        <f>'2.kiadások működés,felh.Önk.'!T13</f>
        <v>0</v>
      </c>
      <c r="D13" s="9">
        <f>'4.kiadások működés,felh.Óvoda'!E13</f>
        <v>0</v>
      </c>
      <c r="E13" s="80">
        <f t="shared" si="0"/>
        <v>0</v>
      </c>
      <c r="F13" s="132"/>
    </row>
    <row r="14" spans="1:6" ht="12.75">
      <c r="A14" s="83" t="s">
        <v>63</v>
      </c>
      <c r="B14" s="81" t="s">
        <v>64</v>
      </c>
      <c r="C14" s="9">
        <f>'2.kiadások működés,felh.Önk.'!T14</f>
        <v>0</v>
      </c>
      <c r="D14" s="9">
        <f>'4.kiadások működés,felh.Óvoda'!E14</f>
        <v>127000</v>
      </c>
      <c r="E14" s="80">
        <f t="shared" si="0"/>
        <v>127000</v>
      </c>
      <c r="F14" s="132"/>
    </row>
    <row r="15" spans="1:6" ht="12.75">
      <c r="A15" s="83" t="s">
        <v>65</v>
      </c>
      <c r="B15" s="81" t="s">
        <v>66</v>
      </c>
      <c r="C15" s="9">
        <f>'2.kiadások működés,felh.Önk.'!T15</f>
        <v>0</v>
      </c>
      <c r="D15" s="9">
        <f>'4.kiadások működés,felh.Óvoda'!E15</f>
        <v>0</v>
      </c>
      <c r="E15" s="80">
        <f t="shared" si="0"/>
        <v>0</v>
      </c>
      <c r="F15" s="132"/>
    </row>
    <row r="16" spans="1:6" ht="12.75">
      <c r="A16" s="83" t="s">
        <v>67</v>
      </c>
      <c r="B16" s="81" t="s">
        <v>68</v>
      </c>
      <c r="C16" s="9">
        <f>'2.kiadások működés,felh.Önk.'!T16</f>
        <v>0</v>
      </c>
      <c r="D16" s="9">
        <f>'4.kiadások működés,felh.Óvoda'!E16</f>
        <v>13500</v>
      </c>
      <c r="E16" s="80">
        <f t="shared" si="0"/>
        <v>13500</v>
      </c>
      <c r="F16" s="132"/>
    </row>
    <row r="17" spans="1:6" ht="12.75">
      <c r="A17" s="83" t="s">
        <v>69</v>
      </c>
      <c r="B17" s="81" t="s">
        <v>70</v>
      </c>
      <c r="C17" s="9">
        <f>'2.kiadások működés,felh.Önk.'!T17</f>
        <v>0</v>
      </c>
      <c r="D17" s="9">
        <f>'4.kiadások működés,felh.Óvoda'!E17</f>
        <v>0</v>
      </c>
      <c r="E17" s="80">
        <f t="shared" si="0"/>
        <v>0</v>
      </c>
      <c r="F17" s="132"/>
    </row>
    <row r="18" spans="1:6" ht="12.75">
      <c r="A18" s="83" t="s">
        <v>71</v>
      </c>
      <c r="B18" s="81" t="s">
        <v>72</v>
      </c>
      <c r="C18" s="9">
        <f>'2.kiadások működés,felh.Önk.'!T18</f>
        <v>0</v>
      </c>
      <c r="D18" s="9">
        <f>'4.kiadások működés,felh.Óvoda'!E18</f>
        <v>0</v>
      </c>
      <c r="E18" s="80">
        <f t="shared" si="0"/>
        <v>0</v>
      </c>
      <c r="F18" s="132"/>
    </row>
    <row r="19" spans="1:6" ht="12.75">
      <c r="A19" s="85" t="s">
        <v>73</v>
      </c>
      <c r="B19" s="86" t="s">
        <v>74</v>
      </c>
      <c r="C19" s="11">
        <f>SUM(C6:C18)</f>
        <v>31129973</v>
      </c>
      <c r="D19" s="11">
        <f>SUM(D6:D18)</f>
        <v>10733890</v>
      </c>
      <c r="E19" s="80">
        <f>SUM(E6:E18)</f>
        <v>41863863</v>
      </c>
      <c r="F19" s="131"/>
    </row>
    <row r="20" spans="1:6" ht="12.75">
      <c r="A20" s="83" t="s">
        <v>75</v>
      </c>
      <c r="B20" s="81" t="s">
        <v>76</v>
      </c>
      <c r="C20" s="9">
        <f>'2.kiadások működés,felh.Önk.'!T20</f>
        <v>3848000</v>
      </c>
      <c r="D20" s="9">
        <f>'4.kiadások működés,felh.Óvoda'!E20</f>
        <v>0</v>
      </c>
      <c r="E20" s="80">
        <f>SUM(C20:D20)</f>
        <v>3848000</v>
      </c>
      <c r="F20" s="132"/>
    </row>
    <row r="21" spans="1:6" ht="12.75">
      <c r="A21" s="83" t="s">
        <v>77</v>
      </c>
      <c r="B21" s="81" t="s">
        <v>78</v>
      </c>
      <c r="C21" s="9">
        <f>'2.kiadások működés,felh.Önk.'!T21</f>
        <v>480000</v>
      </c>
      <c r="D21" s="9">
        <f>'4.kiadások működés,felh.Óvoda'!E21</f>
        <v>0</v>
      </c>
      <c r="E21" s="80">
        <f>SUM(C21:D21)</f>
        <v>480000</v>
      </c>
      <c r="F21" s="132"/>
    </row>
    <row r="22" spans="1:6" ht="12.75">
      <c r="A22" s="89" t="s">
        <v>79</v>
      </c>
      <c r="B22" s="81" t="s">
        <v>80</v>
      </c>
      <c r="C22" s="9">
        <f>'2.kiadások működés,felh.Önk.'!T22</f>
        <v>130564</v>
      </c>
      <c r="D22" s="9">
        <f>'4.kiadások működés,felh.Óvoda'!E22</f>
        <v>0</v>
      </c>
      <c r="E22" s="80">
        <f>SUM(C22:D22)</f>
        <v>130564</v>
      </c>
      <c r="F22" s="132"/>
    </row>
    <row r="23" spans="1:6" ht="12.75">
      <c r="A23" s="90" t="s">
        <v>81</v>
      </c>
      <c r="B23" s="86" t="s">
        <v>82</v>
      </c>
      <c r="C23" s="9">
        <f>SUM(C20:C22)</f>
        <v>4458564</v>
      </c>
      <c r="D23" s="9">
        <f>SUM(D20:D22)</f>
        <v>0</v>
      </c>
      <c r="E23" s="80">
        <f>SUM(E20:E22)</f>
        <v>4458564</v>
      </c>
      <c r="F23" s="131"/>
    </row>
    <row r="24" spans="1:6" ht="12.75">
      <c r="A24" s="91" t="s">
        <v>83</v>
      </c>
      <c r="B24" s="92" t="s">
        <v>84</v>
      </c>
      <c r="C24" s="11">
        <f>C19+C23</f>
        <v>35588537</v>
      </c>
      <c r="D24" s="11">
        <f>D19+D23</f>
        <v>10733890</v>
      </c>
      <c r="E24" s="80">
        <f aca="true" t="shared" si="1" ref="E24:E32">SUM(C24:D24)</f>
        <v>46322427</v>
      </c>
      <c r="F24" s="131"/>
    </row>
    <row r="25" spans="1:6" ht="12.75">
      <c r="A25" s="93" t="s">
        <v>85</v>
      </c>
      <c r="B25" s="92" t="s">
        <v>86</v>
      </c>
      <c r="C25" s="11">
        <f>'2.kiadások működés,felh.Önk.'!T25</f>
        <v>4679127</v>
      </c>
      <c r="D25" s="11">
        <v>2380597</v>
      </c>
      <c r="E25" s="80">
        <f t="shared" si="1"/>
        <v>7059724</v>
      </c>
      <c r="F25" s="131"/>
    </row>
    <row r="26" spans="1:6" ht="12.75">
      <c r="A26" s="83" t="s">
        <v>87</v>
      </c>
      <c r="B26" s="81" t="s">
        <v>88</v>
      </c>
      <c r="C26" s="9">
        <f>'2.kiadások működés,felh.Önk.'!T26</f>
        <v>1037</v>
      </c>
      <c r="D26" s="9">
        <f>'4.kiadások működés,felh.Óvoda'!E26</f>
        <v>0</v>
      </c>
      <c r="E26" s="80">
        <f t="shared" si="1"/>
        <v>1037</v>
      </c>
      <c r="F26" s="132"/>
    </row>
    <row r="27" spans="1:6" ht="12.75">
      <c r="A27" s="83" t="s">
        <v>89</v>
      </c>
      <c r="B27" s="81" t="s">
        <v>90</v>
      </c>
      <c r="C27" s="9">
        <f>'2.kiadások működés,felh.Önk.'!T27</f>
        <v>3168905</v>
      </c>
      <c r="D27" s="9">
        <f>'4.kiadások működés,felh.Óvoda'!E27</f>
        <v>84000</v>
      </c>
      <c r="E27" s="80">
        <f t="shared" si="1"/>
        <v>3252905</v>
      </c>
      <c r="F27" s="132"/>
    </row>
    <row r="28" spans="1:6" ht="12.75">
      <c r="A28" s="83" t="s">
        <v>91</v>
      </c>
      <c r="B28" s="81" t="s">
        <v>92</v>
      </c>
      <c r="C28" s="9">
        <f>'2.kiadások működés,felh.Önk.'!T28</f>
        <v>0</v>
      </c>
      <c r="D28" s="9">
        <f>'4.kiadások működés,felh.Óvoda'!E28</f>
        <v>0</v>
      </c>
      <c r="E28" s="80">
        <f t="shared" si="1"/>
        <v>0</v>
      </c>
      <c r="F28" s="132"/>
    </row>
    <row r="29" spans="1:6" ht="12.75">
      <c r="A29" s="90" t="s">
        <v>93</v>
      </c>
      <c r="B29" s="86" t="s">
        <v>94</v>
      </c>
      <c r="C29" s="11">
        <f>SUM(C26:C28)</f>
        <v>3169942</v>
      </c>
      <c r="D29" s="11">
        <f>SUM(D26:D28)</f>
        <v>84000</v>
      </c>
      <c r="E29" s="80">
        <f t="shared" si="1"/>
        <v>3253942</v>
      </c>
      <c r="F29" s="131"/>
    </row>
    <row r="30" spans="1:6" ht="12.75">
      <c r="A30" s="83" t="s">
        <v>95</v>
      </c>
      <c r="B30" s="81" t="s">
        <v>96</v>
      </c>
      <c r="C30" s="9">
        <f>'2.kiadások működés,felh.Önk.'!T30</f>
        <v>32000</v>
      </c>
      <c r="D30" s="9">
        <f>'4.kiadások működés,felh.Óvoda'!E30</f>
        <v>0</v>
      </c>
      <c r="E30" s="80">
        <f t="shared" si="1"/>
        <v>32000</v>
      </c>
      <c r="F30" s="132"/>
    </row>
    <row r="31" spans="1:6" ht="12.75">
      <c r="A31" s="83" t="s">
        <v>97</v>
      </c>
      <c r="B31" s="81" t="s">
        <v>98</v>
      </c>
      <c r="C31" s="9">
        <f>'2.kiadások működés,felh.Önk.'!T31</f>
        <v>115000</v>
      </c>
      <c r="D31" s="9">
        <f>'4.kiadások működés,felh.Óvoda'!E31</f>
        <v>0</v>
      </c>
      <c r="E31" s="80">
        <f t="shared" si="1"/>
        <v>115000</v>
      </c>
      <c r="F31" s="132"/>
    </row>
    <row r="32" spans="1:6" ht="15" customHeight="1">
      <c r="A32" s="90" t="s">
        <v>99</v>
      </c>
      <c r="B32" s="86" t="s">
        <v>100</v>
      </c>
      <c r="C32" s="11">
        <f>SUM(C30:C31)</f>
        <v>147000</v>
      </c>
      <c r="D32" s="11"/>
      <c r="E32" s="80">
        <f t="shared" si="1"/>
        <v>147000</v>
      </c>
      <c r="F32" s="131"/>
    </row>
    <row r="33" spans="1:6" ht="12.75">
      <c r="A33" s="83" t="s">
        <v>101</v>
      </c>
      <c r="B33" s="81" t="s">
        <v>102</v>
      </c>
      <c r="C33" s="9">
        <f>'2.kiadások működés,felh.Önk.'!T33</f>
        <v>845589</v>
      </c>
      <c r="D33" s="9">
        <f>'4.kiadások működés,felh.Óvoda'!E33</f>
        <v>137244</v>
      </c>
      <c r="E33" s="80">
        <f aca="true" t="shared" si="2" ref="E33:E39">SUM(C33:D33)</f>
        <v>982833</v>
      </c>
      <c r="F33" s="132"/>
    </row>
    <row r="34" spans="1:6" ht="12.75">
      <c r="A34" s="83" t="s">
        <v>103</v>
      </c>
      <c r="B34" s="81" t="s">
        <v>104</v>
      </c>
      <c r="C34" s="9">
        <f>'2.kiadások működés,felh.Önk.'!T34</f>
        <v>1317284</v>
      </c>
      <c r="D34" s="9">
        <f>'4.kiadások működés,felh.Óvoda'!E34</f>
        <v>0</v>
      </c>
      <c r="E34" s="80">
        <f t="shared" si="2"/>
        <v>1317284</v>
      </c>
      <c r="F34" s="132"/>
    </row>
    <row r="35" spans="1:6" ht="12.75">
      <c r="A35" s="83" t="s">
        <v>105</v>
      </c>
      <c r="B35" s="81" t="s">
        <v>106</v>
      </c>
      <c r="C35" s="9">
        <f>'2.kiadások működés,felh.Önk.'!T35</f>
        <v>21830</v>
      </c>
      <c r="D35" s="9">
        <f>'4.kiadások működés,felh.Óvoda'!E35</f>
        <v>0</v>
      </c>
      <c r="E35" s="80">
        <f t="shared" si="2"/>
        <v>21830</v>
      </c>
      <c r="F35" s="132"/>
    </row>
    <row r="36" spans="1:6" ht="12.75">
      <c r="A36" s="83" t="s">
        <v>107</v>
      </c>
      <c r="B36" s="81" t="s">
        <v>108</v>
      </c>
      <c r="C36" s="9">
        <f>'2.kiadások működés,felh.Önk.'!T36</f>
        <v>694290</v>
      </c>
      <c r="D36" s="9">
        <f>'4.kiadások működés,felh.Óvoda'!E35</f>
        <v>0</v>
      </c>
      <c r="E36" s="80">
        <f t="shared" si="2"/>
        <v>694290</v>
      </c>
      <c r="F36" s="132"/>
    </row>
    <row r="37" spans="1:6" ht="12.75">
      <c r="A37" s="94" t="s">
        <v>109</v>
      </c>
      <c r="B37" s="81" t="s">
        <v>110</v>
      </c>
      <c r="C37" s="9">
        <f>'2.kiadások működés,felh.Önk.'!T37</f>
        <v>0</v>
      </c>
      <c r="D37" s="9">
        <f>'4.kiadások működés,felh.Óvoda'!E37</f>
        <v>0</v>
      </c>
      <c r="E37" s="80">
        <f t="shared" si="2"/>
        <v>0</v>
      </c>
      <c r="F37" s="132"/>
    </row>
    <row r="38" spans="1:6" ht="12.75">
      <c r="A38" s="89" t="s">
        <v>111</v>
      </c>
      <c r="B38" s="81" t="s">
        <v>112</v>
      </c>
      <c r="C38" s="9">
        <f>'2.kiadások működés,felh.Önk.'!T38</f>
        <v>82677</v>
      </c>
      <c r="D38" s="9">
        <f>'4.kiadások működés,felh.Óvoda'!E38</f>
        <v>0</v>
      </c>
      <c r="E38" s="80">
        <f t="shared" si="2"/>
        <v>82677</v>
      </c>
      <c r="F38" s="132"/>
    </row>
    <row r="39" spans="1:6" ht="12.75">
      <c r="A39" s="83" t="s">
        <v>113</v>
      </c>
      <c r="B39" s="81" t="s">
        <v>114</v>
      </c>
      <c r="C39" s="9">
        <f>'2.kiadások működés,felh.Önk.'!T39</f>
        <v>3695898</v>
      </c>
      <c r="D39" s="9">
        <f>'4.kiadások működés,felh.Óvoda'!E39</f>
        <v>124834</v>
      </c>
      <c r="E39" s="80">
        <f t="shared" si="2"/>
        <v>3820732</v>
      </c>
      <c r="F39" s="132"/>
    </row>
    <row r="40" spans="1:6" ht="12.75">
      <c r="A40" s="90" t="s">
        <v>115</v>
      </c>
      <c r="B40" s="86" t="s">
        <v>116</v>
      </c>
      <c r="C40" s="11">
        <f>SUM(C33:C39)</f>
        <v>6657568</v>
      </c>
      <c r="D40" s="11">
        <f>SUM(D33:D39)</f>
        <v>262078</v>
      </c>
      <c r="E40" s="80">
        <f aca="true" t="shared" si="3" ref="E40:E48">SUM(C40:D40)</f>
        <v>6919646</v>
      </c>
      <c r="F40" s="131"/>
    </row>
    <row r="41" spans="1:6" ht="12.75">
      <c r="A41" s="83" t="s">
        <v>117</v>
      </c>
      <c r="B41" s="81" t="s">
        <v>118</v>
      </c>
      <c r="C41" s="9">
        <f>'2.kiadások működés,felh.Önk.'!T41</f>
        <v>409180</v>
      </c>
      <c r="D41" s="9">
        <f>'4.kiadások működés,felh.Óvoda'!E41</f>
        <v>20000</v>
      </c>
      <c r="E41" s="80">
        <f t="shared" si="3"/>
        <v>429180</v>
      </c>
      <c r="F41" s="132"/>
    </row>
    <row r="42" spans="1:6" ht="12.75">
      <c r="A42" s="83" t="s">
        <v>119</v>
      </c>
      <c r="B42" s="81" t="s">
        <v>120</v>
      </c>
      <c r="C42" s="9">
        <f>'2.kiadások működés,felh.Önk.'!T42</f>
        <v>0</v>
      </c>
      <c r="D42" s="9">
        <f>'4.kiadások működés,felh.Óvoda'!E42</f>
        <v>0</v>
      </c>
      <c r="E42" s="80">
        <f t="shared" si="3"/>
        <v>0</v>
      </c>
      <c r="F42" s="132"/>
    </row>
    <row r="43" spans="1:6" ht="12.75">
      <c r="A43" s="90" t="s">
        <v>121</v>
      </c>
      <c r="B43" s="86" t="s">
        <v>122</v>
      </c>
      <c r="C43" s="11">
        <f>SUM(C41:C42)</f>
        <v>409180</v>
      </c>
      <c r="D43" s="11">
        <f>SUM(D41:D42)</f>
        <v>20000</v>
      </c>
      <c r="E43" s="80">
        <f t="shared" si="3"/>
        <v>429180</v>
      </c>
      <c r="F43" s="131"/>
    </row>
    <row r="44" spans="1:6" ht="12.75">
      <c r="A44" s="83" t="s">
        <v>123</v>
      </c>
      <c r="B44" s="81" t="s">
        <v>124</v>
      </c>
      <c r="C44" s="9">
        <f>'2.kiadások működés,felh.Önk.'!T44</f>
        <v>2451882</v>
      </c>
      <c r="D44" s="9">
        <f>'4.kiadások működés,felh.Óvoda'!E44</f>
        <v>91000</v>
      </c>
      <c r="E44" s="80">
        <f t="shared" si="3"/>
        <v>2542882</v>
      </c>
      <c r="F44" s="132"/>
    </row>
    <row r="45" spans="1:6" ht="12.75">
      <c r="A45" s="83" t="s">
        <v>125</v>
      </c>
      <c r="B45" s="81" t="s">
        <v>126</v>
      </c>
      <c r="C45" s="9">
        <f>'2.kiadások működés,felh.Önk.'!T45</f>
        <v>0</v>
      </c>
      <c r="D45" s="9">
        <f>'4.kiadások működés,felh.Óvoda'!E45</f>
        <v>0</v>
      </c>
      <c r="E45" s="80">
        <f t="shared" si="3"/>
        <v>0</v>
      </c>
      <c r="F45" s="132"/>
    </row>
    <row r="46" spans="1:6" ht="12.75">
      <c r="A46" s="83" t="s">
        <v>127</v>
      </c>
      <c r="B46" s="81" t="s">
        <v>128</v>
      </c>
      <c r="C46" s="9">
        <f>'2.kiadások működés,felh.Önk.'!T46</f>
        <v>82970</v>
      </c>
      <c r="D46" s="9">
        <f>'4.kiadások működés,felh.Óvoda'!E46</f>
        <v>0</v>
      </c>
      <c r="E46" s="80">
        <f t="shared" si="3"/>
        <v>82970</v>
      </c>
      <c r="F46" s="132"/>
    </row>
    <row r="47" spans="1:6" ht="12.75">
      <c r="A47" s="83" t="s">
        <v>129</v>
      </c>
      <c r="B47" s="81" t="s">
        <v>130</v>
      </c>
      <c r="C47" s="9">
        <f>'2.kiadások működés,felh.Önk.'!T47</f>
        <v>0</v>
      </c>
      <c r="D47" s="9">
        <f>'4.kiadások működés,felh.Óvoda'!E47</f>
        <v>0</v>
      </c>
      <c r="E47" s="80">
        <f t="shared" si="3"/>
        <v>0</v>
      </c>
      <c r="F47" s="132"/>
    </row>
    <row r="48" spans="1:6" ht="12.75">
      <c r="A48" s="83" t="s">
        <v>131</v>
      </c>
      <c r="B48" s="81" t="s">
        <v>132</v>
      </c>
      <c r="C48" s="9">
        <f>'2.kiadások működés,felh.Önk.'!T48</f>
        <v>121000</v>
      </c>
      <c r="D48" s="9">
        <f>'4.kiadások működés,felh.Óvoda'!E48</f>
        <v>8265</v>
      </c>
      <c r="E48" s="80">
        <f t="shared" si="3"/>
        <v>129265</v>
      </c>
      <c r="F48" s="132"/>
    </row>
    <row r="49" spans="1:6" ht="12.75">
      <c r="A49" s="90" t="s">
        <v>133</v>
      </c>
      <c r="B49" s="86" t="s">
        <v>134</v>
      </c>
      <c r="C49" s="11">
        <f>SUM(C44:C48)</f>
        <v>2655852</v>
      </c>
      <c r="D49" s="11">
        <f>SUM(D44:D48)</f>
        <v>99265</v>
      </c>
      <c r="E49" s="80">
        <f>SUM(E44:E48)</f>
        <v>2755117</v>
      </c>
      <c r="F49" s="131"/>
    </row>
    <row r="50" spans="1:6" ht="12.75">
      <c r="A50" s="93" t="s">
        <v>135</v>
      </c>
      <c r="B50" s="92" t="s">
        <v>136</v>
      </c>
      <c r="C50" s="11">
        <f>C29+C32+C40+C43+C49</f>
        <v>13039542</v>
      </c>
      <c r="D50" s="11">
        <f>SUM(D49,D43,D40,D32,D29)</f>
        <v>465343</v>
      </c>
      <c r="E50" s="80">
        <f aca="true" t="shared" si="4" ref="E50:E64">SUM(C50:D50)</f>
        <v>13504885</v>
      </c>
      <c r="F50" s="131"/>
    </row>
    <row r="51" spans="1:6" ht="12.75">
      <c r="A51" s="95" t="s">
        <v>137</v>
      </c>
      <c r="B51" s="81" t="s">
        <v>138</v>
      </c>
      <c r="C51" s="133">
        <f>'2.kiadások működés,felh.Önk.'!T51</f>
        <v>0</v>
      </c>
      <c r="D51" s="9">
        <f>'4.kiadások működés,felh.Óvoda'!E51</f>
        <v>0</v>
      </c>
      <c r="E51" s="80">
        <f t="shared" si="4"/>
        <v>0</v>
      </c>
      <c r="F51" s="132"/>
    </row>
    <row r="52" spans="1:6" ht="12.75">
      <c r="A52" s="95" t="s">
        <v>139</v>
      </c>
      <c r="B52" s="81" t="s">
        <v>140</v>
      </c>
      <c r="C52" s="9">
        <f>'2.kiadások működés,felh.Önk.'!T52</f>
        <v>799500</v>
      </c>
      <c r="D52" s="9">
        <f>'4.kiadások működés,felh.Óvoda'!E52</f>
        <v>0</v>
      </c>
      <c r="E52" s="80">
        <f t="shared" si="4"/>
        <v>799500</v>
      </c>
      <c r="F52" s="132"/>
    </row>
    <row r="53" spans="1:6" ht="12.75">
      <c r="A53" s="96" t="s">
        <v>141</v>
      </c>
      <c r="B53" s="81" t="s">
        <v>142</v>
      </c>
      <c r="C53" s="9">
        <f>'2.kiadások működés,felh.Önk.'!T53</f>
        <v>0</v>
      </c>
      <c r="D53" s="9">
        <f>'4.kiadások működés,felh.Óvoda'!E53</f>
        <v>0</v>
      </c>
      <c r="E53" s="80">
        <f t="shared" si="4"/>
        <v>0</v>
      </c>
      <c r="F53" s="132"/>
    </row>
    <row r="54" spans="1:6" ht="12.75">
      <c r="A54" s="96" t="s">
        <v>143</v>
      </c>
      <c r="B54" s="81" t="s">
        <v>144</v>
      </c>
      <c r="C54" s="9">
        <f>'2.kiadások működés,felh.Önk.'!T54</f>
        <v>0</v>
      </c>
      <c r="D54" s="9">
        <f>'4.kiadások működés,felh.Óvoda'!E54</f>
        <v>0</v>
      </c>
      <c r="E54" s="80">
        <f t="shared" si="4"/>
        <v>0</v>
      </c>
      <c r="F54" s="132"/>
    </row>
    <row r="55" spans="1:6" ht="12.75">
      <c r="A55" s="96" t="s">
        <v>145</v>
      </c>
      <c r="B55" s="81" t="s">
        <v>146</v>
      </c>
      <c r="C55" s="9">
        <f>'2.kiadások működés,felh.Önk.'!T55</f>
        <v>0</v>
      </c>
      <c r="D55" s="9">
        <f>'4.kiadások működés,felh.Óvoda'!E55</f>
        <v>0</v>
      </c>
      <c r="E55" s="80">
        <f t="shared" si="4"/>
        <v>0</v>
      </c>
      <c r="F55" s="132"/>
    </row>
    <row r="56" spans="1:6" ht="12.75">
      <c r="A56" s="95" t="s">
        <v>147</v>
      </c>
      <c r="B56" s="81" t="s">
        <v>148</v>
      </c>
      <c r="C56" s="9">
        <f>'2.kiadások működés,felh.Önk.'!T56</f>
        <v>0</v>
      </c>
      <c r="D56" s="9">
        <f>'4.kiadások működés,felh.Óvoda'!E56</f>
        <v>0</v>
      </c>
      <c r="E56" s="80">
        <f t="shared" si="4"/>
        <v>0</v>
      </c>
      <c r="F56" s="132"/>
    </row>
    <row r="57" spans="1:6" ht="12.75">
      <c r="A57" s="95" t="s">
        <v>149</v>
      </c>
      <c r="B57" s="81" t="s">
        <v>150</v>
      </c>
      <c r="C57" s="9">
        <f>'2.kiadások működés,felh.Önk.'!T57</f>
        <v>0</v>
      </c>
      <c r="D57" s="9">
        <f>'4.kiadások működés,felh.Óvoda'!E57</f>
        <v>0</v>
      </c>
      <c r="E57" s="80">
        <f t="shared" si="4"/>
        <v>0</v>
      </c>
      <c r="F57" s="132"/>
    </row>
    <row r="58" spans="1:6" ht="12.75">
      <c r="A58" s="95" t="s">
        <v>151</v>
      </c>
      <c r="B58" s="81" t="s">
        <v>152</v>
      </c>
      <c r="C58" s="9">
        <f>'2.kiadások működés,felh.Önk.'!T58</f>
        <v>5650255</v>
      </c>
      <c r="D58" s="9">
        <f>'4.kiadások működés,felh.Óvoda'!E58</f>
        <v>0</v>
      </c>
      <c r="E58" s="80">
        <f t="shared" si="4"/>
        <v>5650255</v>
      </c>
      <c r="F58" s="132"/>
    </row>
    <row r="59" spans="1:6" ht="12.75">
      <c r="A59" s="97" t="s">
        <v>153</v>
      </c>
      <c r="B59" s="92" t="s">
        <v>154</v>
      </c>
      <c r="C59" s="11">
        <f>SUM(C51:C58)</f>
        <v>6449755</v>
      </c>
      <c r="D59" s="11">
        <f>SUM(D51:D58)</f>
        <v>0</v>
      </c>
      <c r="E59" s="80">
        <f t="shared" si="4"/>
        <v>6449755</v>
      </c>
      <c r="F59" s="131"/>
    </row>
    <row r="60" spans="1:6" ht="12.75">
      <c r="A60" s="98" t="s">
        <v>155</v>
      </c>
      <c r="B60" s="81" t="s">
        <v>156</v>
      </c>
      <c r="C60" s="9">
        <f>'2.kiadások működés,felh.Önk.'!T60</f>
        <v>0</v>
      </c>
      <c r="D60" s="9">
        <f>'4.kiadások működés,felh.Óvoda'!E60</f>
        <v>0</v>
      </c>
      <c r="E60" s="80">
        <f t="shared" si="4"/>
        <v>0</v>
      </c>
      <c r="F60" s="132"/>
    </row>
    <row r="61" spans="1:6" ht="12.75">
      <c r="A61" s="98" t="s">
        <v>157</v>
      </c>
      <c r="B61" s="81" t="s">
        <v>158</v>
      </c>
      <c r="C61" s="9">
        <f>'2.kiadások működés,felh.Önk.'!T61</f>
        <v>2431870</v>
      </c>
      <c r="D61" s="9">
        <f>'4.kiadások működés,felh.Óvoda'!E61</f>
        <v>0</v>
      </c>
      <c r="E61" s="80">
        <f t="shared" si="4"/>
        <v>2431870</v>
      </c>
      <c r="F61" s="132"/>
    </row>
    <row r="62" spans="1:6" ht="12.75">
      <c r="A62" s="98" t="s">
        <v>159</v>
      </c>
      <c r="B62" s="81" t="s">
        <v>160</v>
      </c>
      <c r="C62" s="9">
        <f>'2.kiadások működés,felh.Önk.'!T62</f>
        <v>0</v>
      </c>
      <c r="D62" s="9">
        <f>'4.kiadások működés,felh.Óvoda'!E62</f>
        <v>0</v>
      </c>
      <c r="E62" s="80">
        <f t="shared" si="4"/>
        <v>0</v>
      </c>
      <c r="F62" s="132"/>
    </row>
    <row r="63" spans="1:6" ht="12.75">
      <c r="A63" s="98" t="s">
        <v>161</v>
      </c>
      <c r="B63" s="81" t="s">
        <v>162</v>
      </c>
      <c r="C63" s="9">
        <f>'2.kiadások működés,felh.Önk.'!T63</f>
        <v>0</v>
      </c>
      <c r="D63" s="9">
        <f>'4.kiadások működés,felh.Óvoda'!E63</f>
        <v>0</v>
      </c>
      <c r="E63" s="80">
        <f t="shared" si="4"/>
        <v>0</v>
      </c>
      <c r="F63" s="132"/>
    </row>
    <row r="64" spans="1:6" ht="12.75">
      <c r="A64" s="98" t="s">
        <v>163</v>
      </c>
      <c r="B64" s="81" t="s">
        <v>164</v>
      </c>
      <c r="C64" s="9">
        <f>'2.kiadások működés,felh.Önk.'!T64</f>
        <v>0</v>
      </c>
      <c r="D64" s="9">
        <f>'4.kiadások működés,felh.Óvoda'!E64</f>
        <v>0</v>
      </c>
      <c r="E64" s="80">
        <f t="shared" si="4"/>
        <v>0</v>
      </c>
      <c r="F64" s="132"/>
    </row>
    <row r="65" spans="1:6" ht="12.75">
      <c r="A65" s="98" t="s">
        <v>165</v>
      </c>
      <c r="B65" s="81" t="s">
        <v>166</v>
      </c>
      <c r="C65" s="9">
        <f>'2.kiadások működés,felh.Önk.'!T65</f>
        <v>558675</v>
      </c>
      <c r="D65" s="9">
        <f>'4.kiadások működés,felh.Óvoda'!E65</f>
        <v>0</v>
      </c>
      <c r="E65" s="80">
        <f aca="true" t="shared" si="5" ref="E65:E72">SUM(C65:D65)</f>
        <v>558675</v>
      </c>
      <c r="F65" s="132"/>
    </row>
    <row r="66" spans="1:6" ht="12.75">
      <c r="A66" s="98" t="s">
        <v>167</v>
      </c>
      <c r="B66" s="81" t="s">
        <v>168</v>
      </c>
      <c r="C66" s="9">
        <f>'2.kiadások működés,felh.Önk.'!T66</f>
        <v>0</v>
      </c>
      <c r="D66" s="9">
        <f>'4.kiadások működés,felh.Óvoda'!E66</f>
        <v>0</v>
      </c>
      <c r="E66" s="80">
        <f t="shared" si="5"/>
        <v>0</v>
      </c>
      <c r="F66" s="132"/>
    </row>
    <row r="67" spans="1:6" ht="12.75">
      <c r="A67" s="98" t="s">
        <v>169</v>
      </c>
      <c r="B67" s="81" t="s">
        <v>170</v>
      </c>
      <c r="C67" s="9">
        <f>'2.kiadások működés,felh.Önk.'!T67</f>
        <v>700000</v>
      </c>
      <c r="D67" s="9">
        <f>'4.kiadások működés,felh.Óvoda'!E67</f>
        <v>0</v>
      </c>
      <c r="E67" s="80">
        <f t="shared" si="5"/>
        <v>700000</v>
      </c>
      <c r="F67" s="132"/>
    </row>
    <row r="68" spans="1:6" ht="12.75">
      <c r="A68" s="98" t="s">
        <v>171</v>
      </c>
      <c r="B68" s="81" t="s">
        <v>172</v>
      </c>
      <c r="C68" s="9">
        <f>'2.kiadások működés,felh.Önk.'!T68</f>
        <v>0</v>
      </c>
      <c r="D68" s="9">
        <f>'4.kiadások működés,felh.Óvoda'!E68</f>
        <v>0</v>
      </c>
      <c r="E68" s="80">
        <f t="shared" si="5"/>
        <v>0</v>
      </c>
      <c r="F68" s="132"/>
    </row>
    <row r="69" spans="1:6" ht="12.75">
      <c r="A69" s="99" t="s">
        <v>173</v>
      </c>
      <c r="B69" s="81" t="s">
        <v>174</v>
      </c>
      <c r="C69" s="9">
        <f>'2.kiadások működés,felh.Önk.'!T69</f>
        <v>0</v>
      </c>
      <c r="D69" s="9">
        <f>'4.kiadások működés,felh.Óvoda'!E69</f>
        <v>0</v>
      </c>
      <c r="E69" s="80">
        <f t="shared" si="5"/>
        <v>0</v>
      </c>
      <c r="F69" s="132"/>
    </row>
    <row r="70" spans="1:6" ht="12.75">
      <c r="A70" s="98" t="s">
        <v>175</v>
      </c>
      <c r="B70" s="81" t="s">
        <v>176</v>
      </c>
      <c r="C70" s="9">
        <f>'2.kiadások működés,felh.Önk.'!T70</f>
        <v>0</v>
      </c>
      <c r="D70" s="9">
        <f>'4.kiadások működés,felh.Óvoda'!E70</f>
        <v>0</v>
      </c>
      <c r="E70" s="80">
        <f t="shared" si="5"/>
        <v>0</v>
      </c>
      <c r="F70" s="132"/>
    </row>
    <row r="71" spans="1:6" ht="12.75">
      <c r="A71" s="99" t="s">
        <v>177</v>
      </c>
      <c r="B71" s="81" t="s">
        <v>178</v>
      </c>
      <c r="C71" s="9">
        <f>'2.kiadások működés,felh.Önk.'!T71</f>
        <v>2990650</v>
      </c>
      <c r="D71" s="9">
        <f>'4.kiadások működés,felh.Óvoda'!E71</f>
        <v>0</v>
      </c>
      <c r="E71" s="80">
        <f t="shared" si="5"/>
        <v>2990650</v>
      </c>
      <c r="F71" s="132"/>
    </row>
    <row r="72" spans="1:6" ht="12.75">
      <c r="A72" s="99" t="s">
        <v>179</v>
      </c>
      <c r="B72" s="81" t="s">
        <v>180</v>
      </c>
      <c r="C72" s="9">
        <f>'2.kiadások működés,felh.Önk.'!T72</f>
        <v>0</v>
      </c>
      <c r="D72" s="9">
        <f>'4.kiadások működés,felh.Óvoda'!E72</f>
        <v>0</v>
      </c>
      <c r="E72" s="80">
        <f t="shared" si="5"/>
        <v>0</v>
      </c>
      <c r="F72" s="132"/>
    </row>
    <row r="73" spans="1:6" ht="12.75">
      <c r="A73" s="97" t="s">
        <v>181</v>
      </c>
      <c r="B73" s="92" t="s">
        <v>182</v>
      </c>
      <c r="C73" s="11">
        <f>SUM(C60:C72)</f>
        <v>6681195</v>
      </c>
      <c r="D73" s="11">
        <f>SUM(D60:D72)</f>
        <v>0</v>
      </c>
      <c r="E73" s="80">
        <f>SUM(C73:D73)</f>
        <v>6681195</v>
      </c>
      <c r="F73" s="131"/>
    </row>
    <row r="74" spans="1:6" ht="18" customHeight="1">
      <c r="A74" s="100" t="s">
        <v>183</v>
      </c>
      <c r="B74" s="100"/>
      <c r="C74" s="100"/>
      <c r="D74" s="100"/>
      <c r="E74" s="100"/>
      <c r="F74" s="131"/>
    </row>
    <row r="75" spans="1:6" ht="12.75">
      <c r="A75" s="101" t="s">
        <v>184</v>
      </c>
      <c r="B75" s="81" t="s">
        <v>185</v>
      </c>
      <c r="C75" s="9">
        <f>'2.kiadások működés,felh.Önk.'!T75</f>
        <v>787402</v>
      </c>
      <c r="D75" s="9">
        <f>'4.kiadások működés,felh.Óvoda'!E75</f>
        <v>0</v>
      </c>
      <c r="E75" s="80">
        <f aca="true" t="shared" si="6" ref="E75:E97">SUM(C75:D75)</f>
        <v>787402</v>
      </c>
      <c r="F75" s="132"/>
    </row>
    <row r="76" spans="1:6" ht="12.75">
      <c r="A76" s="101" t="s">
        <v>186</v>
      </c>
      <c r="B76" s="81" t="s">
        <v>187</v>
      </c>
      <c r="C76" s="9">
        <f>'2.kiadások működés,felh.Önk.'!T76</f>
        <v>0</v>
      </c>
      <c r="D76" s="9">
        <f>'4.kiadások működés,felh.Óvoda'!E76</f>
        <v>0</v>
      </c>
      <c r="E76" s="80">
        <f t="shared" si="6"/>
        <v>0</v>
      </c>
      <c r="F76" s="132"/>
    </row>
    <row r="77" spans="1:6" ht="12.75">
      <c r="A77" s="101" t="s">
        <v>188</v>
      </c>
      <c r="B77" s="81" t="s">
        <v>189</v>
      </c>
      <c r="C77" s="9">
        <f>'2.kiadások működés,felh.Önk.'!T77</f>
        <v>0</v>
      </c>
      <c r="D77" s="9">
        <f>'4.kiadások működés,felh.Óvoda'!E77</f>
        <v>0</v>
      </c>
      <c r="E77" s="80">
        <f t="shared" si="6"/>
        <v>0</v>
      </c>
      <c r="F77" s="132"/>
    </row>
    <row r="78" spans="1:6" ht="12.75">
      <c r="A78" s="101" t="s">
        <v>190</v>
      </c>
      <c r="B78" s="81" t="s">
        <v>191</v>
      </c>
      <c r="C78" s="9">
        <f>'2.kiadások működés,felh.Önk.'!T78</f>
        <v>2776891</v>
      </c>
      <c r="D78" s="9">
        <f>'4.kiadások működés,felh.Óvoda'!E78</f>
        <v>0</v>
      </c>
      <c r="E78" s="80">
        <f t="shared" si="6"/>
        <v>2776891</v>
      </c>
      <c r="F78" s="132"/>
    </row>
    <row r="79" spans="1:6" ht="12.75">
      <c r="A79" s="89" t="s">
        <v>192</v>
      </c>
      <c r="B79" s="81" t="s">
        <v>193</v>
      </c>
      <c r="C79" s="9">
        <f>'2.kiadások működés,felh.Önk.'!T79</f>
        <v>0</v>
      </c>
      <c r="D79" s="9">
        <f>'4.kiadások működés,felh.Óvoda'!E79</f>
        <v>0</v>
      </c>
      <c r="E79" s="80">
        <f t="shared" si="6"/>
        <v>0</v>
      </c>
      <c r="F79" s="132"/>
    </row>
    <row r="80" spans="1:6" ht="12.75">
      <c r="A80" s="89" t="s">
        <v>194</v>
      </c>
      <c r="B80" s="81" t="s">
        <v>195</v>
      </c>
      <c r="C80" s="9">
        <f>'2.kiadások működés,felh.Önk.'!T80</f>
        <v>0</v>
      </c>
      <c r="D80" s="9">
        <f>'4.kiadások működés,felh.Óvoda'!E80</f>
        <v>0</v>
      </c>
      <c r="E80" s="80">
        <f t="shared" si="6"/>
        <v>0</v>
      </c>
      <c r="F80" s="132"/>
    </row>
    <row r="81" spans="1:6" ht="12.75">
      <c r="A81" s="89" t="s">
        <v>196</v>
      </c>
      <c r="B81" s="81" t="s">
        <v>197</v>
      </c>
      <c r="C81" s="9">
        <f>'2.kiadások működés,felh.Önk.'!T81</f>
        <v>732860</v>
      </c>
      <c r="D81" s="9">
        <f>'4.kiadások működés,felh.Óvoda'!E81</f>
        <v>0</v>
      </c>
      <c r="E81" s="80">
        <f t="shared" si="6"/>
        <v>732860</v>
      </c>
      <c r="F81" s="132"/>
    </row>
    <row r="82" spans="1:6" ht="12.75">
      <c r="A82" s="102" t="s">
        <v>198</v>
      </c>
      <c r="B82" s="92" t="s">
        <v>199</v>
      </c>
      <c r="C82" s="11">
        <f>SUM(C75:C81)</f>
        <v>4297153</v>
      </c>
      <c r="D82" s="11">
        <f>SUM(D75:D81)</f>
        <v>0</v>
      </c>
      <c r="E82" s="80">
        <f t="shared" si="6"/>
        <v>4297153</v>
      </c>
      <c r="F82" s="131"/>
    </row>
    <row r="83" spans="1:6" ht="12.75">
      <c r="A83" s="95" t="s">
        <v>200</v>
      </c>
      <c r="B83" s="81" t="s">
        <v>201</v>
      </c>
      <c r="C83" s="9">
        <f>'2.kiadások működés,felh.Önk.'!T83</f>
        <v>2995410</v>
      </c>
      <c r="D83" s="9">
        <f>'4.kiadások működés,felh.Óvoda'!E83</f>
        <v>0</v>
      </c>
      <c r="E83" s="80">
        <f t="shared" si="6"/>
        <v>2995410</v>
      </c>
      <c r="F83" s="132"/>
    </row>
    <row r="84" spans="1:6" ht="12.75">
      <c r="A84" s="95" t="s">
        <v>202</v>
      </c>
      <c r="B84" s="81" t="s">
        <v>203</v>
      </c>
      <c r="C84" s="9">
        <f>'2.kiadások működés,felh.Önk.'!T84</f>
        <v>0</v>
      </c>
      <c r="D84" s="9">
        <f>'4.kiadások működés,felh.Óvoda'!E84</f>
        <v>0</v>
      </c>
      <c r="E84" s="80">
        <f t="shared" si="6"/>
        <v>0</v>
      </c>
      <c r="F84" s="132"/>
    </row>
    <row r="85" spans="1:6" ht="12.75">
      <c r="A85" s="95" t="s">
        <v>204</v>
      </c>
      <c r="B85" s="81" t="s">
        <v>205</v>
      </c>
      <c r="C85" s="9">
        <f>'2.kiadások működés,felh.Önk.'!T85</f>
        <v>0</v>
      </c>
      <c r="D85" s="9">
        <f>'4.kiadások működés,felh.Óvoda'!E85</f>
        <v>0</v>
      </c>
      <c r="E85" s="80">
        <f t="shared" si="6"/>
        <v>0</v>
      </c>
      <c r="F85" s="132"/>
    </row>
    <row r="86" spans="1:6" ht="12.75">
      <c r="A86" s="95" t="s">
        <v>206</v>
      </c>
      <c r="B86" s="81" t="s">
        <v>207</v>
      </c>
      <c r="C86" s="9">
        <f>'2.kiadások működés,felh.Önk.'!T86</f>
        <v>808760</v>
      </c>
      <c r="D86" s="9">
        <f>'4.kiadások működés,felh.Óvoda'!E86</f>
        <v>0</v>
      </c>
      <c r="E86" s="80">
        <f t="shared" si="6"/>
        <v>808760</v>
      </c>
      <c r="F86" s="132"/>
    </row>
    <row r="87" spans="1:6" ht="12.75">
      <c r="A87" s="97" t="s">
        <v>208</v>
      </c>
      <c r="B87" s="92" t="s">
        <v>209</v>
      </c>
      <c r="C87" s="11">
        <f>SUM(C83:C86)</f>
        <v>3804170</v>
      </c>
      <c r="D87" s="11">
        <f>SUM(D83:D86)</f>
        <v>0</v>
      </c>
      <c r="E87" s="80">
        <f t="shared" si="6"/>
        <v>3804170</v>
      </c>
      <c r="F87" s="131"/>
    </row>
    <row r="88" spans="1:6" ht="12.75">
      <c r="A88" s="95" t="s">
        <v>210</v>
      </c>
      <c r="B88" s="81" t="s">
        <v>211</v>
      </c>
      <c r="C88" s="9">
        <f>'2.kiadások működés,felh.Önk.'!T88</f>
        <v>0</v>
      </c>
      <c r="D88" s="9">
        <f>'4.kiadások működés,felh.Óvoda'!E88</f>
        <v>0</v>
      </c>
      <c r="E88" s="80">
        <f t="shared" si="6"/>
        <v>0</v>
      </c>
      <c r="F88" s="132"/>
    </row>
    <row r="89" spans="1:6" ht="12.75">
      <c r="A89" s="95" t="s">
        <v>212</v>
      </c>
      <c r="B89" s="81" t="s">
        <v>213</v>
      </c>
      <c r="C89" s="9">
        <f>'2.kiadások működés,felh.Önk.'!T89</f>
        <v>0</v>
      </c>
      <c r="D89" s="9">
        <f>'4.kiadások működés,felh.Óvoda'!E89</f>
        <v>0</v>
      </c>
      <c r="E89" s="80">
        <f t="shared" si="6"/>
        <v>0</v>
      </c>
      <c r="F89" s="132"/>
    </row>
    <row r="90" spans="1:6" ht="12.75">
      <c r="A90" s="95" t="s">
        <v>214</v>
      </c>
      <c r="B90" s="81" t="s">
        <v>215</v>
      </c>
      <c r="C90" s="9">
        <f>'2.kiadások működés,felh.Önk.'!T90</f>
        <v>0</v>
      </c>
      <c r="D90" s="9">
        <f>'4.kiadások működés,felh.Óvoda'!E90</f>
        <v>0</v>
      </c>
      <c r="E90" s="80">
        <f t="shared" si="6"/>
        <v>0</v>
      </c>
      <c r="F90" s="132"/>
    </row>
    <row r="91" spans="1:6" ht="12.75">
      <c r="A91" s="95" t="s">
        <v>216</v>
      </c>
      <c r="B91" s="81" t="s">
        <v>217</v>
      </c>
      <c r="C91" s="9">
        <f>'2.kiadások működés,felh.Önk.'!T91</f>
        <v>0</v>
      </c>
      <c r="D91" s="9">
        <f>'4.kiadások működés,felh.Óvoda'!E91</f>
        <v>0</v>
      </c>
      <c r="E91" s="80">
        <f t="shared" si="6"/>
        <v>0</v>
      </c>
      <c r="F91" s="132"/>
    </row>
    <row r="92" spans="1:6" ht="12.75">
      <c r="A92" s="95" t="s">
        <v>218</v>
      </c>
      <c r="B92" s="81" t="s">
        <v>219</v>
      </c>
      <c r="C92" s="9">
        <f>'2.kiadások működés,felh.Önk.'!T92</f>
        <v>0</v>
      </c>
      <c r="D92" s="9">
        <f>'4.kiadások működés,felh.Óvoda'!E92</f>
        <v>0</v>
      </c>
      <c r="E92" s="80">
        <f t="shared" si="6"/>
        <v>0</v>
      </c>
      <c r="F92" s="132"/>
    </row>
    <row r="93" spans="1:6" ht="12.75">
      <c r="A93" s="95" t="s">
        <v>220</v>
      </c>
      <c r="B93" s="81" t="s">
        <v>221</v>
      </c>
      <c r="C93" s="9">
        <f>'2.kiadások működés,felh.Önk.'!T93</f>
        <v>0</v>
      </c>
      <c r="D93" s="9">
        <f>'4.kiadások működés,felh.Óvoda'!E93</f>
        <v>0</v>
      </c>
      <c r="E93" s="80">
        <f t="shared" si="6"/>
        <v>0</v>
      </c>
      <c r="F93" s="132"/>
    </row>
    <row r="94" spans="1:6" ht="12.75">
      <c r="A94" s="95" t="s">
        <v>222</v>
      </c>
      <c r="B94" s="81" t="s">
        <v>223</v>
      </c>
      <c r="C94" s="9">
        <f>'2.kiadások működés,felh.Önk.'!T94</f>
        <v>0</v>
      </c>
      <c r="D94" s="9">
        <f>'4.kiadások működés,felh.Óvoda'!E94</f>
        <v>0</v>
      </c>
      <c r="E94" s="80">
        <f t="shared" si="6"/>
        <v>0</v>
      </c>
      <c r="F94" s="132"/>
    </row>
    <row r="95" spans="1:6" ht="12.75">
      <c r="A95" s="95" t="s">
        <v>224</v>
      </c>
      <c r="B95" s="81" t="s">
        <v>225</v>
      </c>
      <c r="C95" s="9">
        <f>'2.kiadások működés,felh.Önk.'!T95</f>
        <v>0</v>
      </c>
      <c r="D95" s="9">
        <f>'4.kiadások működés,felh.Óvoda'!E95</f>
        <v>0</v>
      </c>
      <c r="E95" s="80">
        <f t="shared" si="6"/>
        <v>0</v>
      </c>
      <c r="F95" s="132"/>
    </row>
    <row r="96" spans="1:6" ht="12.75">
      <c r="A96" s="95" t="s">
        <v>226</v>
      </c>
      <c r="B96" s="81" t="s">
        <v>227</v>
      </c>
      <c r="C96" s="9">
        <f>'2.kiadások működés,felh.Önk.'!T96</f>
        <v>0</v>
      </c>
      <c r="D96" s="9">
        <f>'4.kiadások működés,felh.Óvoda'!E96</f>
        <v>0</v>
      </c>
      <c r="E96" s="80">
        <f t="shared" si="6"/>
        <v>0</v>
      </c>
      <c r="F96" s="131"/>
    </row>
    <row r="97" spans="1:6" ht="12.75">
      <c r="A97" s="97" t="s">
        <v>228</v>
      </c>
      <c r="B97" s="92" t="s">
        <v>229</v>
      </c>
      <c r="C97" s="11">
        <f>SUM(C88:C96)</f>
        <v>0</v>
      </c>
      <c r="D97" s="11">
        <f>SUM(D88:D96)</f>
        <v>0</v>
      </c>
      <c r="E97" s="80">
        <f t="shared" si="6"/>
        <v>0</v>
      </c>
      <c r="F97" s="131"/>
    </row>
    <row r="98" spans="1:6" ht="18" customHeight="1">
      <c r="A98" s="100" t="s">
        <v>230</v>
      </c>
      <c r="B98" s="100"/>
      <c r="C98" s="100"/>
      <c r="D98" s="100"/>
      <c r="E98" s="100"/>
      <c r="F98" s="131"/>
    </row>
    <row r="99" spans="1:24" ht="12.75">
      <c r="A99" s="103" t="s">
        <v>231</v>
      </c>
      <c r="B99" s="104" t="s">
        <v>232</v>
      </c>
      <c r="C99" s="105">
        <f>C24+C25+C50+C59+C73+C82+C87+C97</f>
        <v>74539479</v>
      </c>
      <c r="D99" s="105">
        <f>D24+D25+D50+D59+D73+D82+D87+D97</f>
        <v>13579830</v>
      </c>
      <c r="E99" s="134">
        <f>SUM(C99:D99)</f>
        <v>88119309</v>
      </c>
      <c r="F99" s="132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8"/>
      <c r="X99" s="108"/>
    </row>
    <row r="100" spans="1:24" ht="12.75">
      <c r="A100" s="95" t="s">
        <v>233</v>
      </c>
      <c r="B100" s="83" t="s">
        <v>234</v>
      </c>
      <c r="C100" s="109">
        <f>'2.kiadások működés,felh.Önk.'!T100</f>
        <v>0</v>
      </c>
      <c r="D100" s="109">
        <f>'4.kiadások működés,felh.Óvoda'!E100</f>
        <v>0</v>
      </c>
      <c r="E100" s="134">
        <f aca="true" t="shared" si="7" ref="E100:E128">SUM(C100:D100)</f>
        <v>0</v>
      </c>
      <c r="F100" s="132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8"/>
      <c r="X100" s="108"/>
    </row>
    <row r="101" spans="1:24" ht="12.75">
      <c r="A101" s="95" t="s">
        <v>235</v>
      </c>
      <c r="B101" s="83" t="s">
        <v>236</v>
      </c>
      <c r="C101" s="109">
        <f>'2.kiadások működés,felh.Önk.'!T101</f>
        <v>0</v>
      </c>
      <c r="D101" s="109">
        <f>'4.kiadások működés,felh.Óvoda'!E101</f>
        <v>0</v>
      </c>
      <c r="E101" s="134">
        <f t="shared" si="7"/>
        <v>0</v>
      </c>
      <c r="F101" s="132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8"/>
      <c r="X101" s="108"/>
    </row>
    <row r="102" spans="1:24" ht="12.75">
      <c r="A102" s="95" t="s">
        <v>237</v>
      </c>
      <c r="B102" s="83" t="s">
        <v>238</v>
      </c>
      <c r="C102" s="109">
        <f>'2.kiadások működés,felh.Önk.'!T102</f>
        <v>0</v>
      </c>
      <c r="D102" s="109">
        <f>'4.kiadások működés,felh.Óvoda'!E102</f>
        <v>0</v>
      </c>
      <c r="E102" s="134">
        <f t="shared" si="7"/>
        <v>0</v>
      </c>
      <c r="F102" s="131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08"/>
      <c r="X102" s="108"/>
    </row>
    <row r="103" spans="1:24" ht="12.75">
      <c r="A103" s="111" t="s">
        <v>239</v>
      </c>
      <c r="B103" s="90" t="s">
        <v>240</v>
      </c>
      <c r="C103" s="112">
        <f>SUM(C100:C102)</f>
        <v>0</v>
      </c>
      <c r="D103" s="112">
        <f>SUM(D100:D102)</f>
        <v>0</v>
      </c>
      <c r="E103" s="134">
        <f t="shared" si="7"/>
        <v>0</v>
      </c>
      <c r="F103" s="132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08"/>
      <c r="X103" s="108"/>
    </row>
    <row r="104" spans="1:24" ht="12.75">
      <c r="A104" s="114" t="s">
        <v>241</v>
      </c>
      <c r="B104" s="83" t="s">
        <v>242</v>
      </c>
      <c r="C104" s="115">
        <f>'2.kiadások működés,felh.Önk.'!T104</f>
        <v>0</v>
      </c>
      <c r="D104" s="115">
        <f>'4.kiadások működés,felh.Óvoda'!E104</f>
        <v>0</v>
      </c>
      <c r="E104" s="134">
        <f t="shared" si="7"/>
        <v>0</v>
      </c>
      <c r="F104" s="132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08"/>
      <c r="X104" s="108"/>
    </row>
    <row r="105" spans="1:24" ht="12.75">
      <c r="A105" s="114" t="s">
        <v>241</v>
      </c>
      <c r="B105" s="83" t="s">
        <v>243</v>
      </c>
      <c r="C105" s="109">
        <f>'2.kiadások működés,felh.Önk.'!T105</f>
        <v>0</v>
      </c>
      <c r="D105" s="109">
        <f>'4.kiadások működés,felh.Óvoda'!E105</f>
        <v>0</v>
      </c>
      <c r="E105" s="134">
        <f t="shared" si="7"/>
        <v>0</v>
      </c>
      <c r="F105" s="132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8"/>
      <c r="X105" s="108"/>
    </row>
    <row r="106" spans="1:24" ht="12.75">
      <c r="A106" s="95" t="s">
        <v>244</v>
      </c>
      <c r="B106" s="83" t="s">
        <v>245</v>
      </c>
      <c r="C106" s="109">
        <f>'2.kiadások működés,felh.Önk.'!T106</f>
        <v>0</v>
      </c>
      <c r="D106" s="109">
        <f>'4.kiadások működés,felh.Óvoda'!E106</f>
        <v>0</v>
      </c>
      <c r="E106" s="134">
        <f t="shared" si="7"/>
        <v>0</v>
      </c>
      <c r="F106" s="132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8"/>
      <c r="X106" s="108"/>
    </row>
    <row r="107" spans="1:24" ht="12.75">
      <c r="A107" s="95" t="s">
        <v>246</v>
      </c>
      <c r="B107" s="83" t="s">
        <v>247</v>
      </c>
      <c r="C107" s="115">
        <f>'2.kiadások működés,felh.Önk.'!T107</f>
        <v>0</v>
      </c>
      <c r="D107" s="115">
        <f>'4.kiadások működés,felh.Óvoda'!E107</f>
        <v>0</v>
      </c>
      <c r="E107" s="134">
        <f t="shared" si="7"/>
        <v>0</v>
      </c>
      <c r="F107" s="131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08"/>
      <c r="X107" s="108"/>
    </row>
    <row r="108" spans="1:24" ht="12.75">
      <c r="A108" s="95" t="s">
        <v>248</v>
      </c>
      <c r="B108" s="83" t="s">
        <v>249</v>
      </c>
      <c r="C108" s="115">
        <f>'2.kiadások működés,felh.Önk.'!T108</f>
        <v>0</v>
      </c>
      <c r="D108" s="115">
        <f>'4.kiadások működés,felh.Óvoda'!E108</f>
        <v>0</v>
      </c>
      <c r="E108" s="134">
        <f t="shared" si="7"/>
        <v>0</v>
      </c>
      <c r="F108" s="132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08"/>
      <c r="X108" s="108"/>
    </row>
    <row r="109" spans="1:24" ht="12.75">
      <c r="A109" s="95" t="s">
        <v>250</v>
      </c>
      <c r="B109" s="83" t="s">
        <v>251</v>
      </c>
      <c r="C109" s="115">
        <f>'2.kiadások működés,felh.Önk.'!T109</f>
        <v>0</v>
      </c>
      <c r="D109" s="115">
        <f>'4.kiadások működés,felh.Óvoda'!E109</f>
        <v>0</v>
      </c>
      <c r="E109" s="134">
        <f t="shared" si="7"/>
        <v>0</v>
      </c>
      <c r="F109" s="132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08"/>
      <c r="X109" s="108"/>
    </row>
    <row r="110" spans="1:24" ht="12.75">
      <c r="A110" s="117" t="s">
        <v>252</v>
      </c>
      <c r="B110" s="90" t="s">
        <v>253</v>
      </c>
      <c r="C110" s="112">
        <f>SUM(C104:C109)</f>
        <v>0</v>
      </c>
      <c r="D110" s="112">
        <f>SUM(D104:D109)</f>
        <v>0</v>
      </c>
      <c r="E110" s="134">
        <f t="shared" si="7"/>
        <v>0</v>
      </c>
      <c r="F110" s="131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08"/>
      <c r="X110" s="108"/>
    </row>
    <row r="111" spans="1:24" ht="12.75">
      <c r="A111" s="114" t="s">
        <v>254</v>
      </c>
      <c r="B111" s="83" t="s">
        <v>255</v>
      </c>
      <c r="C111" s="115">
        <f>'2.kiadások működés,felh.Önk.'!T111</f>
        <v>0</v>
      </c>
      <c r="D111" s="115">
        <f>'4.kiadások működés,felh.Óvoda'!E111</f>
        <v>0</v>
      </c>
      <c r="E111" s="134">
        <f t="shared" si="7"/>
        <v>0</v>
      </c>
      <c r="F111" s="132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08"/>
      <c r="X111" s="108"/>
    </row>
    <row r="112" spans="1:24" ht="12.75">
      <c r="A112" s="114" t="s">
        <v>256</v>
      </c>
      <c r="B112" s="83" t="s">
        <v>257</v>
      </c>
      <c r="C112" s="115">
        <f>'2.kiadások működés,felh.Önk.'!T112</f>
        <v>1034607</v>
      </c>
      <c r="D112" s="115">
        <f>'4.kiadások működés,felh.Óvoda'!E112</f>
        <v>0</v>
      </c>
      <c r="E112" s="134">
        <f t="shared" si="7"/>
        <v>1034607</v>
      </c>
      <c r="F112" s="132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08"/>
      <c r="X112" s="108"/>
    </row>
    <row r="113" spans="1:24" ht="12.75">
      <c r="A113" s="117" t="s">
        <v>258</v>
      </c>
      <c r="B113" s="83" t="s">
        <v>259</v>
      </c>
      <c r="C113" s="115">
        <f>'2.kiadások működés,felh.Önk.'!T113</f>
        <v>13517259</v>
      </c>
      <c r="D113" s="115">
        <f>'4.kiadások működés,felh.Óvoda'!E113</f>
        <v>0</v>
      </c>
      <c r="E113" s="134">
        <f t="shared" si="7"/>
        <v>13517259</v>
      </c>
      <c r="F113" s="132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08"/>
      <c r="X113" s="108"/>
    </row>
    <row r="114" spans="1:24" ht="12.75">
      <c r="A114" s="114" t="s">
        <v>260</v>
      </c>
      <c r="B114" s="83" t="s">
        <v>261</v>
      </c>
      <c r="C114" s="115">
        <f>'2.kiadások működés,felh.Önk.'!T114</f>
        <v>0</v>
      </c>
      <c r="D114" s="115">
        <f>'4.kiadások működés,felh.Óvoda'!E114</f>
        <v>0</v>
      </c>
      <c r="E114" s="134">
        <f t="shared" si="7"/>
        <v>0</v>
      </c>
      <c r="F114" s="131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08"/>
      <c r="X114" s="108"/>
    </row>
    <row r="115" spans="1:24" ht="12.75">
      <c r="A115" s="114" t="s">
        <v>262</v>
      </c>
      <c r="B115" s="83" t="s">
        <v>263</v>
      </c>
      <c r="C115" s="115">
        <f>'2.kiadások működés,felh.Önk.'!T115</f>
        <v>0</v>
      </c>
      <c r="D115" s="115">
        <f>'4.kiadások működés,felh.Óvoda'!E115</f>
        <v>0</v>
      </c>
      <c r="E115" s="134">
        <f t="shared" si="7"/>
        <v>0</v>
      </c>
      <c r="F115" s="132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08"/>
      <c r="X115" s="108"/>
    </row>
    <row r="116" spans="1:24" ht="12.75">
      <c r="A116" s="114" t="s">
        <v>264</v>
      </c>
      <c r="B116" s="83" t="s">
        <v>265</v>
      </c>
      <c r="C116" s="109">
        <f>'2.kiadások működés,felh.Önk.'!T116</f>
        <v>0</v>
      </c>
      <c r="D116" s="109">
        <f>'4.kiadások működés,felh.Óvoda'!E116</f>
        <v>0</v>
      </c>
      <c r="E116" s="134">
        <f t="shared" si="7"/>
        <v>0</v>
      </c>
      <c r="F116" s="132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8"/>
      <c r="X116" s="108"/>
    </row>
    <row r="117" spans="1:24" ht="12.75">
      <c r="A117" s="114" t="s">
        <v>266</v>
      </c>
      <c r="B117" s="83" t="s">
        <v>267</v>
      </c>
      <c r="C117" s="115">
        <f>'2.kiadások működés,felh.Önk.'!T117</f>
        <v>0</v>
      </c>
      <c r="D117" s="115">
        <f>'4.kiadások működés,felh.Óvoda'!E117</f>
        <v>0</v>
      </c>
      <c r="E117" s="134">
        <f t="shared" si="7"/>
        <v>0</v>
      </c>
      <c r="F117" s="132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08"/>
      <c r="X117" s="108"/>
    </row>
    <row r="118" spans="1:24" ht="12.75">
      <c r="A118" s="118" t="s">
        <v>268</v>
      </c>
      <c r="B118" s="93" t="s">
        <v>269</v>
      </c>
      <c r="C118" s="112">
        <f>SUM(C103,C110:C117)</f>
        <v>14551866</v>
      </c>
      <c r="D118" s="112">
        <f>SUM(D103,D110:D117)</f>
        <v>0</v>
      </c>
      <c r="E118" s="134">
        <f t="shared" si="7"/>
        <v>14551866</v>
      </c>
      <c r="F118" s="132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08"/>
      <c r="X118" s="108"/>
    </row>
    <row r="119" spans="1:24" ht="12.75">
      <c r="A119" s="114" t="s">
        <v>270</v>
      </c>
      <c r="B119" s="83" t="s">
        <v>271</v>
      </c>
      <c r="C119" s="115">
        <f>'2.kiadások működés,felh.Önk.'!T119</f>
        <v>0</v>
      </c>
      <c r="D119" s="115">
        <f>'4.kiadások működés,felh.Óvoda'!E119</f>
        <v>0</v>
      </c>
      <c r="E119" s="134">
        <f t="shared" si="7"/>
        <v>0</v>
      </c>
      <c r="F119" s="131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08"/>
      <c r="X119" s="108"/>
    </row>
    <row r="120" spans="1:24" ht="12.75">
      <c r="A120" s="95" t="s">
        <v>272</v>
      </c>
      <c r="B120" s="83" t="s">
        <v>273</v>
      </c>
      <c r="C120" s="109">
        <f>'2.kiadások működés,felh.Önk.'!T120</f>
        <v>0</v>
      </c>
      <c r="D120" s="109">
        <f>'4.kiadások működés,felh.Óvoda'!E120</f>
        <v>0</v>
      </c>
      <c r="E120" s="134">
        <f t="shared" si="7"/>
        <v>0</v>
      </c>
      <c r="F120" s="132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8"/>
      <c r="X120" s="108"/>
    </row>
    <row r="121" spans="1:24" ht="12.75">
      <c r="A121" s="114" t="s">
        <v>274</v>
      </c>
      <c r="B121" s="83" t="s">
        <v>275</v>
      </c>
      <c r="C121" s="115">
        <f>'2.kiadások működés,felh.Önk.'!T121</f>
        <v>0</v>
      </c>
      <c r="D121" s="115">
        <f>'4.kiadások működés,felh.Óvoda'!E121</f>
        <v>0</v>
      </c>
      <c r="E121" s="134">
        <f t="shared" si="7"/>
        <v>0</v>
      </c>
      <c r="F121" s="131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08"/>
      <c r="X121" s="108"/>
    </row>
    <row r="122" spans="1:24" ht="12.75">
      <c r="A122" s="114" t="s">
        <v>276</v>
      </c>
      <c r="B122" s="83" t="s">
        <v>277</v>
      </c>
      <c r="C122" s="9">
        <f>'2.kiadások működés,felh.Önk.'!T122</f>
        <v>0</v>
      </c>
      <c r="D122" s="9">
        <f>'4.kiadások működés,felh.Óvoda'!E122</f>
        <v>0</v>
      </c>
      <c r="E122" s="134">
        <f t="shared" si="7"/>
        <v>0</v>
      </c>
      <c r="F122" s="131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</row>
    <row r="123" spans="1:24" ht="12.75">
      <c r="A123" s="114" t="s">
        <v>278</v>
      </c>
      <c r="B123" s="83" t="s">
        <v>279</v>
      </c>
      <c r="C123" s="133">
        <f>'2.kiadások működés,felh.Önk.'!T123</f>
        <v>0</v>
      </c>
      <c r="D123" s="133">
        <f>'4.kiadások működés,felh.Óvoda'!E123</f>
        <v>0</v>
      </c>
      <c r="E123" s="134">
        <f t="shared" si="7"/>
        <v>0</v>
      </c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</row>
    <row r="124" spans="1:24" ht="12.75">
      <c r="A124" s="118" t="s">
        <v>280</v>
      </c>
      <c r="B124" s="93" t="s">
        <v>281</v>
      </c>
      <c r="C124" s="135">
        <f>SUM(C119:C123)</f>
        <v>0</v>
      </c>
      <c r="D124" s="135">
        <f>SUM(D119:D123)</f>
        <v>0</v>
      </c>
      <c r="E124" s="134">
        <f t="shared" si="7"/>
        <v>0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</row>
    <row r="125" spans="1:24" ht="12.75">
      <c r="A125" s="95" t="s">
        <v>282</v>
      </c>
      <c r="B125" s="83" t="s">
        <v>283</v>
      </c>
      <c r="C125" s="133">
        <f>'2.kiadások működés,felh.Önk.'!T125</f>
        <v>0</v>
      </c>
      <c r="D125" s="133">
        <f>'4.kiadások működés,felh.Óvoda'!E125</f>
        <v>0</v>
      </c>
      <c r="E125" s="134">
        <f t="shared" si="7"/>
        <v>0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</row>
    <row r="126" spans="1:24" ht="12.75">
      <c r="A126" s="95" t="s">
        <v>284</v>
      </c>
      <c r="B126" s="83" t="s">
        <v>285</v>
      </c>
      <c r="C126" s="133">
        <f>'2.kiadások működés,felh.Önk.'!T126</f>
        <v>0</v>
      </c>
      <c r="D126" s="133">
        <f>'4.kiadások működés,felh.Óvoda'!E126</f>
        <v>0</v>
      </c>
      <c r="E126" s="134">
        <f t="shared" si="7"/>
        <v>0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</row>
    <row r="127" spans="1:24" ht="12.75">
      <c r="A127" s="121" t="s">
        <v>286</v>
      </c>
      <c r="B127" s="122" t="s">
        <v>287</v>
      </c>
      <c r="C127" s="135">
        <f>SUM(C118,C124,C125,C126)</f>
        <v>14551866</v>
      </c>
      <c r="D127" s="135">
        <f>SUM(D118,D124)</f>
        <v>0</v>
      </c>
      <c r="E127" s="134">
        <f t="shared" si="7"/>
        <v>14551866</v>
      </c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</row>
    <row r="128" spans="1:24" ht="12.75">
      <c r="A128" s="123" t="s">
        <v>14</v>
      </c>
      <c r="B128" s="123"/>
      <c r="C128" s="136">
        <f>C99+C127</f>
        <v>89091345</v>
      </c>
      <c r="D128" s="136">
        <f>D99+D127</f>
        <v>13579830</v>
      </c>
      <c r="E128" s="134">
        <f t="shared" si="7"/>
        <v>102671175</v>
      </c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</row>
    <row r="129" spans="2:24" ht="12.75">
      <c r="B129" s="108"/>
      <c r="C129" s="66"/>
      <c r="D129" s="66"/>
      <c r="E129" s="124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</row>
    <row r="130" spans="2:24" ht="12.75">
      <c r="B130" s="108"/>
      <c r="C130" s="66"/>
      <c r="D130" s="66"/>
      <c r="E130" s="124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</row>
    <row r="131" spans="2:24" ht="12.75">
      <c r="B131" s="108"/>
      <c r="C131" s="66"/>
      <c r="D131" s="66"/>
      <c r="E131" s="124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</row>
    <row r="132" spans="2:24" ht="12.75">
      <c r="B132" s="108"/>
      <c r="C132" s="66"/>
      <c r="D132" s="66"/>
      <c r="E132" s="124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</row>
    <row r="133" spans="2:24" ht="12.75">
      <c r="B133" s="108"/>
      <c r="C133" s="66"/>
      <c r="D133" s="66"/>
      <c r="E133" s="124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</row>
    <row r="134" spans="2:24" ht="12.75">
      <c r="B134" s="108"/>
      <c r="C134" s="66"/>
      <c r="D134" s="66"/>
      <c r="E134" s="124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</row>
    <row r="135" spans="2:24" ht="12.75">
      <c r="B135" s="108"/>
      <c r="C135" s="66"/>
      <c r="D135" s="66"/>
      <c r="E135" s="124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</row>
    <row r="136" spans="2:24" ht="12.75">
      <c r="B136" s="108"/>
      <c r="C136" s="66"/>
      <c r="D136" s="66"/>
      <c r="E136" s="124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</row>
    <row r="137" spans="2:24" ht="12.75">
      <c r="B137" s="108"/>
      <c r="C137" s="66"/>
      <c r="D137" s="66"/>
      <c r="E137" s="124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</row>
    <row r="138" spans="2:24" ht="12.75">
      <c r="B138" s="108"/>
      <c r="C138" s="66"/>
      <c r="D138" s="66"/>
      <c r="E138" s="124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</row>
    <row r="139" spans="2:24" ht="12.75">
      <c r="B139" s="108"/>
      <c r="C139" s="66"/>
      <c r="D139" s="66"/>
      <c r="E139" s="124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</row>
    <row r="140" spans="2:24" ht="12.75">
      <c r="B140" s="108"/>
      <c r="C140" s="66"/>
      <c r="D140" s="66"/>
      <c r="E140" s="124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</row>
    <row r="141" spans="2:24" ht="12.75">
      <c r="B141" s="108"/>
      <c r="C141" s="66"/>
      <c r="D141" s="66"/>
      <c r="E141" s="124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</row>
    <row r="142" spans="2:24" ht="12.75">
      <c r="B142" s="108"/>
      <c r="C142" s="66"/>
      <c r="D142" s="66"/>
      <c r="E142" s="124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</row>
    <row r="143" spans="2:24" ht="12.75">
      <c r="B143" s="108"/>
      <c r="C143" s="66"/>
      <c r="D143" s="66"/>
      <c r="E143" s="124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</row>
    <row r="144" spans="2:24" ht="12.75">
      <c r="B144" s="108"/>
      <c r="C144" s="66"/>
      <c r="D144" s="66"/>
      <c r="E144" s="124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</row>
    <row r="145" spans="2:24" ht="12.75">
      <c r="B145" s="108"/>
      <c r="C145" s="66"/>
      <c r="D145" s="66"/>
      <c r="E145" s="124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</row>
    <row r="146" spans="2:24" ht="12.75">
      <c r="B146" s="108"/>
      <c r="C146" s="66"/>
      <c r="D146" s="66"/>
      <c r="E146" s="124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</row>
    <row r="147" spans="2:24" ht="12.75">
      <c r="B147" s="108"/>
      <c r="C147" s="66"/>
      <c r="D147" s="66"/>
      <c r="E147" s="124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</row>
    <row r="148" spans="2:24" ht="12.75">
      <c r="B148" s="108"/>
      <c r="C148" s="66"/>
      <c r="D148" s="66"/>
      <c r="E148" s="124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</row>
    <row r="149" spans="2:24" ht="12.75">
      <c r="B149" s="108"/>
      <c r="C149" s="66"/>
      <c r="D149" s="66"/>
      <c r="E149" s="124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</row>
    <row r="150" spans="2:24" ht="12.75">
      <c r="B150" s="108"/>
      <c r="C150" s="66"/>
      <c r="D150" s="66"/>
      <c r="E150" s="124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</row>
    <row r="151" spans="2:24" ht="12.75">
      <c r="B151" s="108"/>
      <c r="C151" s="66"/>
      <c r="D151" s="66"/>
      <c r="E151" s="124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</row>
    <row r="152" spans="2:24" ht="12.75">
      <c r="B152" s="108"/>
      <c r="C152" s="66"/>
      <c r="D152" s="66"/>
      <c r="E152" s="124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</row>
    <row r="153" spans="2:24" ht="12.75">
      <c r="B153" s="108"/>
      <c r="C153" s="66"/>
      <c r="D153" s="66"/>
      <c r="E153" s="124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</row>
    <row r="154" spans="2:24" ht="12.75">
      <c r="B154" s="108"/>
      <c r="C154" s="66"/>
      <c r="D154" s="66"/>
      <c r="E154" s="124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</row>
    <row r="155" spans="2:24" ht="12.75">
      <c r="B155" s="108"/>
      <c r="C155" s="66"/>
      <c r="D155" s="66"/>
      <c r="E155" s="124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</row>
    <row r="156" spans="2:24" ht="12.75">
      <c r="B156" s="108"/>
      <c r="C156" s="66"/>
      <c r="D156" s="66"/>
      <c r="E156" s="124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</row>
    <row r="157" spans="2:24" ht="12.75">
      <c r="B157" s="108"/>
      <c r="C157" s="66"/>
      <c r="D157" s="66"/>
      <c r="E157" s="124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</row>
    <row r="158" spans="2:24" ht="12.75">
      <c r="B158" s="108"/>
      <c r="C158" s="66"/>
      <c r="D158" s="66"/>
      <c r="E158" s="124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</row>
    <row r="159" spans="2:24" ht="12.75">
      <c r="B159" s="108"/>
      <c r="C159" s="66"/>
      <c r="D159" s="66"/>
      <c r="E159" s="124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</row>
    <row r="160" spans="2:24" ht="12.75">
      <c r="B160" s="108"/>
      <c r="C160" s="66"/>
      <c r="D160" s="66"/>
      <c r="E160" s="124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</row>
    <row r="161" spans="2:24" ht="12.75">
      <c r="B161" s="108"/>
      <c r="C161" s="66"/>
      <c r="D161" s="66"/>
      <c r="E161" s="124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</row>
    <row r="162" spans="2:24" ht="12.75">
      <c r="B162" s="108"/>
      <c r="C162" s="66"/>
      <c r="D162" s="66"/>
      <c r="E162" s="124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</row>
    <row r="163" spans="2:24" ht="12.75">
      <c r="B163" s="108"/>
      <c r="C163" s="66"/>
      <c r="D163" s="66"/>
      <c r="E163" s="124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</row>
    <row r="164" spans="2:24" ht="12.75">
      <c r="B164" s="108"/>
      <c r="C164" s="66"/>
      <c r="D164" s="66"/>
      <c r="E164" s="124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</row>
    <row r="165" spans="2:24" ht="12.75">
      <c r="B165" s="108"/>
      <c r="C165" s="66"/>
      <c r="D165" s="66"/>
      <c r="E165" s="124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</row>
    <row r="166" spans="2:24" ht="12.75">
      <c r="B166" s="108"/>
      <c r="C166" s="66"/>
      <c r="D166" s="66"/>
      <c r="E166" s="124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</row>
    <row r="167" spans="2:24" ht="12.75">
      <c r="B167" s="108"/>
      <c r="C167" s="66"/>
      <c r="D167" s="66"/>
      <c r="E167" s="124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</row>
    <row r="168" spans="2:24" ht="12.75">
      <c r="B168" s="108"/>
      <c r="C168" s="66"/>
      <c r="D168" s="66"/>
      <c r="E168" s="124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</row>
    <row r="169" spans="2:24" ht="12.75">
      <c r="B169" s="108"/>
      <c r="C169" s="66"/>
      <c r="D169" s="66"/>
      <c r="E169" s="124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</row>
    <row r="170" spans="2:24" ht="12.75">
      <c r="B170" s="108"/>
      <c r="C170" s="66"/>
      <c r="D170" s="66"/>
      <c r="E170" s="124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</row>
    <row r="171" spans="2:24" ht="12.75">
      <c r="B171" s="108"/>
      <c r="C171" s="66"/>
      <c r="D171" s="66"/>
      <c r="E171" s="124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</row>
    <row r="172" ht="12.75">
      <c r="F172" s="108"/>
    </row>
  </sheetData>
  <sheetProtection selectLockedCells="1" selectUnlockedCells="1"/>
  <mergeCells count="4">
    <mergeCell ref="A1:E1"/>
    <mergeCell ref="A2:E2"/>
    <mergeCell ref="A74:E74"/>
    <mergeCell ref="A98:E98"/>
  </mergeCells>
  <printOptions/>
  <pageMargins left="0.7083333333333334" right="0.7083333333333334" top="0.9423611111111111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2/2018. (III. 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zoomScale="80" zoomScaleNormal="80" zoomScaleSheetLayoutView="100" workbookViewId="0" topLeftCell="A67">
      <selection activeCell="A95" sqref="A95"/>
    </sheetView>
  </sheetViews>
  <sheetFormatPr defaultColWidth="9.140625" defaultRowHeight="15"/>
  <cols>
    <col min="1" max="1" width="121.28125" style="1" customWidth="1"/>
    <col min="2" max="2" width="8.8515625" style="1" customWidth="1"/>
    <col min="3" max="3" width="14.28125" style="1" customWidth="1"/>
    <col min="4" max="4" width="12.28125" style="1" customWidth="1"/>
    <col min="5" max="6" width="12.140625" style="1" customWidth="1"/>
    <col min="7" max="7" width="10.00390625" style="1" customWidth="1"/>
    <col min="8" max="12" width="10.140625" style="1" customWidth="1"/>
    <col min="13" max="13" width="14.7109375" style="1" customWidth="1"/>
    <col min="14" max="16384" width="8.8515625" style="1" customWidth="1"/>
  </cols>
  <sheetData>
    <row r="1" spans="1:6" ht="24" customHeight="1">
      <c r="A1" s="20" t="s">
        <v>288</v>
      </c>
      <c r="B1" s="20"/>
      <c r="C1" s="20"/>
      <c r="E1" s="20"/>
      <c r="F1" s="20"/>
    </row>
    <row r="2" spans="1:6" ht="24" customHeight="1">
      <c r="A2" s="21" t="s">
        <v>297</v>
      </c>
      <c r="B2" s="21"/>
      <c r="C2" s="21"/>
      <c r="E2" s="21"/>
      <c r="F2" s="21"/>
    </row>
    <row r="3" ht="12.75">
      <c r="A3" s="22"/>
    </row>
    <row r="4" ht="12.75">
      <c r="A4" s="23" t="s">
        <v>27</v>
      </c>
    </row>
    <row r="5" spans="1:18" ht="12.75">
      <c r="A5" s="137" t="s">
        <v>28</v>
      </c>
      <c r="B5" s="138" t="s">
        <v>298</v>
      </c>
      <c r="C5" s="139" t="s">
        <v>299</v>
      </c>
      <c r="D5" s="140" t="s">
        <v>32</v>
      </c>
      <c r="E5" s="141" t="s">
        <v>42</v>
      </c>
      <c r="F5" s="141" t="s">
        <v>41</v>
      </c>
      <c r="G5" s="140" t="s">
        <v>39</v>
      </c>
      <c r="H5" s="140" t="s">
        <v>31</v>
      </c>
      <c r="I5" s="140" t="s">
        <v>34</v>
      </c>
      <c r="J5" s="140" t="s">
        <v>35</v>
      </c>
      <c r="K5" s="140" t="s">
        <v>300</v>
      </c>
      <c r="L5" s="140" t="s">
        <v>45</v>
      </c>
      <c r="M5" s="140" t="s">
        <v>301</v>
      </c>
      <c r="P5" s="142"/>
      <c r="Q5" s="142"/>
      <c r="R5" s="142"/>
    </row>
    <row r="6" spans="1:13" ht="12.75">
      <c r="A6" s="98" t="s">
        <v>302</v>
      </c>
      <c r="B6" s="114" t="s">
        <v>303</v>
      </c>
      <c r="C6" s="143">
        <f>SUM(D6:M6)</f>
        <v>10629473</v>
      </c>
      <c r="D6" s="133"/>
      <c r="E6" s="133">
        <v>10629473</v>
      </c>
      <c r="F6" s="133"/>
      <c r="G6" s="133"/>
      <c r="H6" s="133"/>
      <c r="I6" s="133"/>
      <c r="J6" s="133"/>
      <c r="K6" s="133"/>
      <c r="L6" s="133"/>
      <c r="M6" s="133"/>
    </row>
    <row r="7" spans="1:13" ht="12.75">
      <c r="A7" s="95" t="s">
        <v>304</v>
      </c>
      <c r="B7" s="114" t="s">
        <v>305</v>
      </c>
      <c r="C7" s="143">
        <f aca="true" t="shared" si="0" ref="C7:C70">SUM(D7:M7)</f>
        <v>10419159</v>
      </c>
      <c r="D7" s="133"/>
      <c r="E7" s="133">
        <v>10419159</v>
      </c>
      <c r="F7" s="133"/>
      <c r="G7" s="133"/>
      <c r="H7" s="133"/>
      <c r="I7" s="133"/>
      <c r="J7" s="133"/>
      <c r="K7" s="133"/>
      <c r="L7" s="133"/>
      <c r="M7" s="133"/>
    </row>
    <row r="8" spans="1:13" ht="12.75">
      <c r="A8" s="95" t="s">
        <v>306</v>
      </c>
      <c r="B8" s="114" t="s">
        <v>307</v>
      </c>
      <c r="C8" s="143">
        <f t="shared" si="0"/>
        <v>8683974</v>
      </c>
      <c r="D8" s="133"/>
      <c r="E8" s="133">
        <v>8683974</v>
      </c>
      <c r="F8" s="133"/>
      <c r="G8" s="133"/>
      <c r="H8" s="133"/>
      <c r="I8" s="133"/>
      <c r="J8" s="133"/>
      <c r="K8" s="133"/>
      <c r="L8" s="133"/>
      <c r="M8" s="133"/>
    </row>
    <row r="9" spans="1:18" ht="12.75">
      <c r="A9" s="95" t="s">
        <v>308</v>
      </c>
      <c r="B9" s="114" t="s">
        <v>309</v>
      </c>
      <c r="C9" s="143">
        <f t="shared" si="0"/>
        <v>1200000</v>
      </c>
      <c r="D9" s="133"/>
      <c r="E9" s="133">
        <v>1200000</v>
      </c>
      <c r="F9" s="133"/>
      <c r="G9" s="133"/>
      <c r="H9" s="133"/>
      <c r="I9" s="133"/>
      <c r="J9" s="133"/>
      <c r="K9" s="133"/>
      <c r="L9" s="133"/>
      <c r="M9" s="133"/>
      <c r="R9" s="144"/>
    </row>
    <row r="10" spans="1:13" ht="15" customHeight="1">
      <c r="A10" s="95" t="s">
        <v>310</v>
      </c>
      <c r="B10" s="114" t="s">
        <v>311</v>
      </c>
      <c r="C10" s="143">
        <f t="shared" si="0"/>
        <v>5205150</v>
      </c>
      <c r="D10" s="133"/>
      <c r="E10" s="133">
        <v>5205150</v>
      </c>
      <c r="F10" s="133"/>
      <c r="G10" s="133"/>
      <c r="H10" s="133"/>
      <c r="I10" s="133"/>
      <c r="J10" s="133"/>
      <c r="K10" s="133"/>
      <c r="L10" s="133"/>
      <c r="M10" s="133"/>
    </row>
    <row r="11" spans="1:13" ht="15" customHeight="1">
      <c r="A11" s="95" t="s">
        <v>312</v>
      </c>
      <c r="B11" s="114" t="s">
        <v>313</v>
      </c>
      <c r="C11" s="143">
        <f t="shared" si="0"/>
        <v>394116</v>
      </c>
      <c r="D11" s="133"/>
      <c r="E11" s="133">
        <v>394116</v>
      </c>
      <c r="F11" s="133"/>
      <c r="G11" s="133"/>
      <c r="H11" s="133"/>
      <c r="I11" s="133"/>
      <c r="J11" s="133"/>
      <c r="K11" s="133"/>
      <c r="L11" s="133"/>
      <c r="M11" s="133"/>
    </row>
    <row r="12" spans="1:13" ht="12.75">
      <c r="A12" s="111" t="s">
        <v>314</v>
      </c>
      <c r="B12" s="117" t="s">
        <v>315</v>
      </c>
      <c r="C12" s="143">
        <f t="shared" si="0"/>
        <v>36531872</v>
      </c>
      <c r="D12" s="135">
        <f>SUM(D6:D11)</f>
        <v>0</v>
      </c>
      <c r="E12" s="135">
        <f>SUM(E6:E11)</f>
        <v>36531872</v>
      </c>
      <c r="F12" s="135">
        <f>SUM(F6:F11)</f>
        <v>0</v>
      </c>
      <c r="G12" s="135">
        <f aca="true" t="shared" si="1" ref="G12:M12">SUM(G6:G11)</f>
        <v>0</v>
      </c>
      <c r="H12" s="135">
        <f t="shared" si="1"/>
        <v>0</v>
      </c>
      <c r="I12" s="135">
        <f t="shared" si="1"/>
        <v>0</v>
      </c>
      <c r="J12" s="135">
        <f t="shared" si="1"/>
        <v>0</v>
      </c>
      <c r="K12" s="135">
        <f t="shared" si="1"/>
        <v>0</v>
      </c>
      <c r="L12" s="135">
        <f t="shared" si="1"/>
        <v>0</v>
      </c>
      <c r="M12" s="135">
        <f t="shared" si="1"/>
        <v>0</v>
      </c>
    </row>
    <row r="13" spans="1:13" ht="12.75">
      <c r="A13" s="95" t="s">
        <v>316</v>
      </c>
      <c r="B13" s="114" t="s">
        <v>317</v>
      </c>
      <c r="C13" s="143">
        <f t="shared" si="0"/>
        <v>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ht="12.75">
      <c r="A14" s="95" t="s">
        <v>318</v>
      </c>
      <c r="B14" s="114" t="s">
        <v>319</v>
      </c>
      <c r="C14" s="143">
        <f t="shared" si="0"/>
        <v>0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12.75">
      <c r="A15" s="95" t="s">
        <v>320</v>
      </c>
      <c r="B15" s="114" t="s">
        <v>321</v>
      </c>
      <c r="C15" s="143">
        <f t="shared" si="0"/>
        <v>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13" ht="12.75">
      <c r="A16" s="95" t="s">
        <v>322</v>
      </c>
      <c r="B16" s="114" t="s">
        <v>323</v>
      </c>
      <c r="C16" s="143">
        <f t="shared" si="0"/>
        <v>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12.75">
      <c r="A17" s="95" t="s">
        <v>324</v>
      </c>
      <c r="B17" s="114" t="s">
        <v>325</v>
      </c>
      <c r="C17" s="143">
        <f t="shared" si="0"/>
        <v>34109517</v>
      </c>
      <c r="D17" s="133"/>
      <c r="E17" s="133"/>
      <c r="F17" s="133"/>
      <c r="G17" s="133">
        <v>33310017</v>
      </c>
      <c r="H17" s="133"/>
      <c r="I17" s="133"/>
      <c r="J17" s="133"/>
      <c r="K17" s="133"/>
      <c r="L17" s="133">
        <v>799500</v>
      </c>
      <c r="M17" s="133"/>
    </row>
    <row r="18" spans="1:13" ht="12.75">
      <c r="A18" s="97" t="s">
        <v>326</v>
      </c>
      <c r="B18" s="118" t="s">
        <v>327</v>
      </c>
      <c r="C18" s="143">
        <f t="shared" si="0"/>
        <v>70641389</v>
      </c>
      <c r="D18" s="135">
        <f>SUM(D6:D17)</f>
        <v>0</v>
      </c>
      <c r="E18" s="135">
        <f>SUM(E12:E17)</f>
        <v>36531872</v>
      </c>
      <c r="F18" s="135">
        <f>SUM(F12:F17)</f>
        <v>0</v>
      </c>
      <c r="G18" s="135">
        <f>SUM(G6:G17)</f>
        <v>33310017</v>
      </c>
      <c r="H18" s="135">
        <f aca="true" t="shared" si="2" ref="H18:M18">SUM(H6:H17)</f>
        <v>0</v>
      </c>
      <c r="I18" s="135">
        <f t="shared" si="2"/>
        <v>0</v>
      </c>
      <c r="J18" s="135">
        <f t="shared" si="2"/>
        <v>0</v>
      </c>
      <c r="K18" s="135">
        <f t="shared" si="2"/>
        <v>0</v>
      </c>
      <c r="L18" s="135">
        <f t="shared" si="2"/>
        <v>799500</v>
      </c>
      <c r="M18" s="135">
        <f t="shared" si="2"/>
        <v>0</v>
      </c>
    </row>
    <row r="19" spans="1:13" ht="15" customHeight="1">
      <c r="A19" s="95" t="s">
        <v>328</v>
      </c>
      <c r="B19" s="114" t="s">
        <v>329</v>
      </c>
      <c r="C19" s="143">
        <f t="shared" si="0"/>
        <v>0</v>
      </c>
      <c r="D19" s="133"/>
      <c r="E19" s="135"/>
      <c r="F19" s="135"/>
      <c r="G19" s="133"/>
      <c r="H19" s="133"/>
      <c r="I19" s="133"/>
      <c r="J19" s="133"/>
      <c r="K19" s="133"/>
      <c r="L19" s="133"/>
      <c r="M19" s="133"/>
    </row>
    <row r="20" spans="1:13" ht="15" customHeight="1">
      <c r="A20" s="95" t="s">
        <v>330</v>
      </c>
      <c r="B20" s="114" t="s">
        <v>331</v>
      </c>
      <c r="C20" s="143">
        <f t="shared" si="0"/>
        <v>0</v>
      </c>
      <c r="D20" s="133"/>
      <c r="E20" s="135"/>
      <c r="F20" s="135"/>
      <c r="G20" s="133"/>
      <c r="H20" s="133"/>
      <c r="I20" s="133"/>
      <c r="J20" s="133"/>
      <c r="K20" s="133"/>
      <c r="L20" s="133"/>
      <c r="M20" s="133"/>
    </row>
    <row r="21" spans="1:13" ht="15" customHeight="1">
      <c r="A21" s="111" t="s">
        <v>332</v>
      </c>
      <c r="B21" s="117" t="s">
        <v>333</v>
      </c>
      <c r="C21" s="143">
        <f t="shared" si="0"/>
        <v>0</v>
      </c>
      <c r="D21" s="135">
        <f>SUM(D19:D20)</f>
        <v>0</v>
      </c>
      <c r="E21" s="135">
        <f>SUM(E19:E20)</f>
        <v>0</v>
      </c>
      <c r="F21" s="135">
        <f>SUM(F19:F20)</f>
        <v>0</v>
      </c>
      <c r="G21" s="135">
        <f aca="true" t="shared" si="3" ref="G21:M21">SUM(G19:G20)</f>
        <v>0</v>
      </c>
      <c r="H21" s="135">
        <f t="shared" si="3"/>
        <v>0</v>
      </c>
      <c r="I21" s="135">
        <f t="shared" si="3"/>
        <v>0</v>
      </c>
      <c r="J21" s="135">
        <f t="shared" si="3"/>
        <v>0</v>
      </c>
      <c r="K21" s="135">
        <f t="shared" si="3"/>
        <v>0</v>
      </c>
      <c r="L21" s="135">
        <f t="shared" si="3"/>
        <v>0</v>
      </c>
      <c r="M21" s="135">
        <f t="shared" si="3"/>
        <v>0</v>
      </c>
    </row>
    <row r="22" spans="1:13" ht="15" customHeight="1">
      <c r="A22" s="95" t="s">
        <v>334</v>
      </c>
      <c r="B22" s="114" t="s">
        <v>335</v>
      </c>
      <c r="C22" s="143">
        <f t="shared" si="0"/>
        <v>0</v>
      </c>
      <c r="D22" s="133"/>
      <c r="E22" s="135"/>
      <c r="F22" s="135"/>
      <c r="G22" s="133"/>
      <c r="H22" s="133"/>
      <c r="I22" s="133"/>
      <c r="J22" s="133"/>
      <c r="K22" s="133"/>
      <c r="L22" s="133"/>
      <c r="M22" s="133"/>
    </row>
    <row r="23" spans="1:13" ht="15" customHeight="1">
      <c r="A23" s="95" t="s">
        <v>336</v>
      </c>
      <c r="B23" s="114" t="s">
        <v>337</v>
      </c>
      <c r="C23" s="143">
        <f t="shared" si="0"/>
        <v>0</v>
      </c>
      <c r="D23" s="133"/>
      <c r="E23" s="135"/>
      <c r="F23" s="135"/>
      <c r="G23" s="133"/>
      <c r="H23" s="133"/>
      <c r="I23" s="133"/>
      <c r="J23" s="133"/>
      <c r="K23" s="133"/>
      <c r="L23" s="133"/>
      <c r="M23" s="133"/>
    </row>
    <row r="24" spans="1:13" ht="15" customHeight="1">
      <c r="A24" s="95" t="s">
        <v>338</v>
      </c>
      <c r="B24" s="114" t="s">
        <v>339</v>
      </c>
      <c r="C24" s="143">
        <f t="shared" si="0"/>
        <v>101253</v>
      </c>
      <c r="D24" s="133"/>
      <c r="E24" s="135"/>
      <c r="F24" s="135"/>
      <c r="G24" s="133"/>
      <c r="H24" s="133"/>
      <c r="I24" s="133"/>
      <c r="J24" s="133"/>
      <c r="K24" s="133"/>
      <c r="L24" s="133"/>
      <c r="M24" s="133">
        <v>101253</v>
      </c>
    </row>
    <row r="25" spans="1:13" ht="15" customHeight="1">
      <c r="A25" s="95" t="s">
        <v>340</v>
      </c>
      <c r="B25" s="114" t="s">
        <v>341</v>
      </c>
      <c r="C25" s="143">
        <f t="shared" si="0"/>
        <v>2989400</v>
      </c>
      <c r="D25" s="133"/>
      <c r="E25" s="135"/>
      <c r="F25" s="135"/>
      <c r="G25" s="133"/>
      <c r="H25" s="133"/>
      <c r="I25" s="133"/>
      <c r="J25" s="133"/>
      <c r="K25" s="133"/>
      <c r="L25" s="133"/>
      <c r="M25" s="133">
        <v>2989400</v>
      </c>
    </row>
    <row r="26" spans="1:13" ht="15" customHeight="1">
      <c r="A26" s="95" t="s">
        <v>342</v>
      </c>
      <c r="B26" s="114" t="s">
        <v>343</v>
      </c>
      <c r="C26" s="143">
        <f t="shared" si="0"/>
        <v>0</v>
      </c>
      <c r="D26" s="133"/>
      <c r="E26" s="135"/>
      <c r="F26" s="135"/>
      <c r="G26" s="133"/>
      <c r="H26" s="133"/>
      <c r="I26" s="133"/>
      <c r="J26" s="133"/>
      <c r="K26" s="133"/>
      <c r="L26" s="133"/>
      <c r="M26" s="133"/>
    </row>
    <row r="27" spans="1:13" ht="15" customHeight="1">
      <c r="A27" s="95" t="s">
        <v>344</v>
      </c>
      <c r="B27" s="114" t="s">
        <v>345</v>
      </c>
      <c r="C27" s="143">
        <f t="shared" si="0"/>
        <v>0</v>
      </c>
      <c r="D27" s="133"/>
      <c r="E27" s="135"/>
      <c r="F27" s="135"/>
      <c r="G27" s="133"/>
      <c r="H27" s="133"/>
      <c r="I27" s="133"/>
      <c r="J27" s="133"/>
      <c r="K27" s="133"/>
      <c r="L27" s="133"/>
      <c r="M27" s="133"/>
    </row>
    <row r="28" spans="1:13" ht="15" customHeight="1">
      <c r="A28" s="95" t="s">
        <v>346</v>
      </c>
      <c r="B28" s="114" t="s">
        <v>347</v>
      </c>
      <c r="C28" s="143">
        <f t="shared" si="0"/>
        <v>270311</v>
      </c>
      <c r="D28" s="133"/>
      <c r="E28" s="135"/>
      <c r="F28" s="135"/>
      <c r="G28" s="133"/>
      <c r="H28" s="133"/>
      <c r="I28" s="133"/>
      <c r="J28" s="133"/>
      <c r="K28" s="133"/>
      <c r="L28" s="133"/>
      <c r="M28" s="133">
        <v>270311</v>
      </c>
    </row>
    <row r="29" spans="1:13" ht="15" customHeight="1">
      <c r="A29" s="95" t="s">
        <v>348</v>
      </c>
      <c r="B29" s="114" t="s">
        <v>349</v>
      </c>
      <c r="C29" s="143">
        <f t="shared" si="0"/>
        <v>0</v>
      </c>
      <c r="D29" s="133"/>
      <c r="E29" s="135"/>
      <c r="F29" s="135"/>
      <c r="G29" s="133"/>
      <c r="H29" s="133"/>
      <c r="I29" s="133"/>
      <c r="J29" s="133"/>
      <c r="K29" s="133"/>
      <c r="L29" s="133"/>
      <c r="M29" s="133"/>
    </row>
    <row r="30" spans="1:13" ht="15" customHeight="1">
      <c r="A30" s="111" t="s">
        <v>350</v>
      </c>
      <c r="B30" s="117" t="s">
        <v>351</v>
      </c>
      <c r="C30" s="143">
        <f t="shared" si="0"/>
        <v>3259711</v>
      </c>
      <c r="D30" s="135">
        <f>SUM(D25:D29)</f>
        <v>0</v>
      </c>
      <c r="E30" s="135">
        <f>SUM(E25:E29)</f>
        <v>0</v>
      </c>
      <c r="F30" s="135">
        <f>SUM(F25:F29)</f>
        <v>0</v>
      </c>
      <c r="G30" s="135">
        <f aca="true" t="shared" si="4" ref="G30:M30">SUM(G25:G29)</f>
        <v>0</v>
      </c>
      <c r="H30" s="135">
        <f t="shared" si="4"/>
        <v>0</v>
      </c>
      <c r="I30" s="135">
        <f t="shared" si="4"/>
        <v>0</v>
      </c>
      <c r="J30" s="135">
        <f t="shared" si="4"/>
        <v>0</v>
      </c>
      <c r="K30" s="135">
        <f t="shared" si="4"/>
        <v>0</v>
      </c>
      <c r="L30" s="135">
        <f t="shared" si="4"/>
        <v>0</v>
      </c>
      <c r="M30" s="135">
        <f t="shared" si="4"/>
        <v>3259711</v>
      </c>
    </row>
    <row r="31" spans="1:13" ht="15" customHeight="1">
      <c r="A31" s="95" t="s">
        <v>352</v>
      </c>
      <c r="B31" s="114" t="s">
        <v>353</v>
      </c>
      <c r="C31" s="143">
        <f t="shared" si="0"/>
        <v>5750</v>
      </c>
      <c r="D31" s="133"/>
      <c r="E31" s="135"/>
      <c r="F31" s="135"/>
      <c r="G31" s="133"/>
      <c r="H31" s="133"/>
      <c r="I31" s="133"/>
      <c r="J31" s="133"/>
      <c r="K31" s="133"/>
      <c r="L31" s="133"/>
      <c r="M31" s="133">
        <v>5750</v>
      </c>
    </row>
    <row r="32" spans="1:13" ht="15" customHeight="1">
      <c r="A32" s="97" t="s">
        <v>354</v>
      </c>
      <c r="B32" s="118" t="s">
        <v>355</v>
      </c>
      <c r="C32" s="143">
        <f t="shared" si="0"/>
        <v>3366714</v>
      </c>
      <c r="D32" s="135">
        <f>SUM(D21,D22:D24,D30:D31)</f>
        <v>0</v>
      </c>
      <c r="E32" s="135">
        <f>SUM(E21,E22:E24,E30:E31)</f>
        <v>0</v>
      </c>
      <c r="F32" s="135">
        <f>SUM(F21,F22:F24,F30:F31)</f>
        <v>0</v>
      </c>
      <c r="G32" s="135">
        <f aca="true" t="shared" si="5" ref="G32:M32">SUM(G21,G22:G24,G30:G31)</f>
        <v>0</v>
      </c>
      <c r="H32" s="135">
        <f t="shared" si="5"/>
        <v>0</v>
      </c>
      <c r="I32" s="135">
        <f t="shared" si="5"/>
        <v>0</v>
      </c>
      <c r="J32" s="135">
        <f t="shared" si="5"/>
        <v>0</v>
      </c>
      <c r="K32" s="135">
        <f t="shared" si="5"/>
        <v>0</v>
      </c>
      <c r="L32" s="135">
        <f t="shared" si="5"/>
        <v>0</v>
      </c>
      <c r="M32" s="135">
        <f t="shared" si="5"/>
        <v>3366714</v>
      </c>
    </row>
    <row r="33" spans="1:13" ht="15" customHeight="1">
      <c r="A33" s="95" t="s">
        <v>356</v>
      </c>
      <c r="B33" s="114" t="s">
        <v>357</v>
      </c>
      <c r="C33" s="143">
        <f t="shared" si="0"/>
        <v>2150000</v>
      </c>
      <c r="D33" s="133"/>
      <c r="E33" s="135"/>
      <c r="F33" s="135"/>
      <c r="G33" s="133"/>
      <c r="H33" s="133">
        <v>2150000</v>
      </c>
      <c r="I33" s="133"/>
      <c r="J33" s="133"/>
      <c r="K33" s="133"/>
      <c r="L33" s="133"/>
      <c r="M33" s="133"/>
    </row>
    <row r="34" spans="1:13" ht="15" customHeight="1">
      <c r="A34" s="95" t="s">
        <v>358</v>
      </c>
      <c r="B34" s="114" t="s">
        <v>359</v>
      </c>
      <c r="C34" s="143">
        <f t="shared" si="0"/>
        <v>37320</v>
      </c>
      <c r="D34" s="133"/>
      <c r="E34" s="135"/>
      <c r="F34" s="135"/>
      <c r="G34" s="133"/>
      <c r="H34" s="133">
        <v>34000</v>
      </c>
      <c r="I34" s="133"/>
      <c r="J34" s="133">
        <v>3320</v>
      </c>
      <c r="K34" s="133"/>
      <c r="L34" s="133"/>
      <c r="M34" s="133"/>
    </row>
    <row r="35" spans="1:13" ht="15" customHeight="1">
      <c r="A35" s="95" t="s">
        <v>360</v>
      </c>
      <c r="B35" s="114" t="s">
        <v>361</v>
      </c>
      <c r="C35" s="143">
        <f t="shared" si="0"/>
        <v>0</v>
      </c>
      <c r="D35" s="133"/>
      <c r="E35" s="135"/>
      <c r="F35" s="135"/>
      <c r="G35" s="133"/>
      <c r="H35" s="133"/>
      <c r="I35" s="133"/>
      <c r="J35" s="133"/>
      <c r="K35" s="133"/>
      <c r="L35" s="133"/>
      <c r="M35" s="133"/>
    </row>
    <row r="36" spans="1:13" ht="15" customHeight="1">
      <c r="A36" s="95" t="s">
        <v>362</v>
      </c>
      <c r="B36" s="114" t="s">
        <v>363</v>
      </c>
      <c r="C36" s="143">
        <f t="shared" si="0"/>
        <v>436238</v>
      </c>
      <c r="D36" s="133"/>
      <c r="E36" s="135"/>
      <c r="F36" s="135"/>
      <c r="G36" s="133"/>
      <c r="H36" s="133"/>
      <c r="I36" s="133">
        <v>424238</v>
      </c>
      <c r="J36" s="133"/>
      <c r="K36" s="133">
        <v>12000</v>
      </c>
      <c r="L36" s="133"/>
      <c r="M36" s="133"/>
    </row>
    <row r="37" spans="1:13" ht="15" customHeight="1">
      <c r="A37" s="95" t="s">
        <v>364</v>
      </c>
      <c r="B37" s="114" t="s">
        <v>365</v>
      </c>
      <c r="C37" s="143">
        <f t="shared" si="0"/>
        <v>0</v>
      </c>
      <c r="D37" s="133"/>
      <c r="E37" s="135"/>
      <c r="F37" s="135"/>
      <c r="G37" s="133"/>
      <c r="H37" s="133"/>
      <c r="I37" s="133"/>
      <c r="J37" s="133"/>
      <c r="K37" s="133"/>
      <c r="L37" s="133"/>
      <c r="M37" s="133"/>
    </row>
    <row r="38" spans="1:13" ht="15" customHeight="1">
      <c r="A38" s="95" t="s">
        <v>366</v>
      </c>
      <c r="B38" s="114" t="s">
        <v>367</v>
      </c>
      <c r="C38" s="143">
        <f t="shared" si="0"/>
        <v>0</v>
      </c>
      <c r="D38" s="133"/>
      <c r="E38" s="135"/>
      <c r="F38" s="135"/>
      <c r="G38" s="133"/>
      <c r="H38" s="133"/>
      <c r="I38" s="133"/>
      <c r="J38" s="133"/>
      <c r="K38" s="133"/>
      <c r="L38" s="133"/>
      <c r="M38" s="133"/>
    </row>
    <row r="39" spans="1:13" ht="15" customHeight="1">
      <c r="A39" s="95" t="s">
        <v>368</v>
      </c>
      <c r="B39" s="114" t="s">
        <v>369</v>
      </c>
      <c r="C39" s="143">
        <f t="shared" si="0"/>
        <v>0</v>
      </c>
      <c r="D39" s="133"/>
      <c r="E39" s="135"/>
      <c r="F39" s="135"/>
      <c r="G39" s="133"/>
      <c r="H39" s="133"/>
      <c r="I39" s="133"/>
      <c r="J39" s="133"/>
      <c r="K39" s="133"/>
      <c r="L39" s="133"/>
      <c r="M39" s="133"/>
    </row>
    <row r="40" spans="1:13" ht="15" customHeight="1">
      <c r="A40" s="95" t="s">
        <v>370</v>
      </c>
      <c r="B40" s="114" t="s">
        <v>371</v>
      </c>
      <c r="C40" s="143">
        <f t="shared" si="0"/>
        <v>246</v>
      </c>
      <c r="D40" s="133"/>
      <c r="E40" s="135"/>
      <c r="F40" s="135"/>
      <c r="G40" s="133"/>
      <c r="H40" s="133"/>
      <c r="I40" s="133"/>
      <c r="J40" s="133"/>
      <c r="K40" s="133"/>
      <c r="L40" s="133"/>
      <c r="M40" s="133">
        <v>246</v>
      </c>
    </row>
    <row r="41" spans="1:13" ht="15" customHeight="1">
      <c r="A41" s="95" t="s">
        <v>372</v>
      </c>
      <c r="B41" s="114" t="s">
        <v>373</v>
      </c>
      <c r="C41" s="143">
        <f t="shared" si="0"/>
        <v>0</v>
      </c>
      <c r="D41" s="133"/>
      <c r="E41" s="135"/>
      <c r="F41" s="135"/>
      <c r="G41" s="133"/>
      <c r="H41" s="133"/>
      <c r="I41" s="133"/>
      <c r="J41" s="133"/>
      <c r="K41" s="133"/>
      <c r="L41" s="133"/>
      <c r="M41" s="133"/>
    </row>
    <row r="42" spans="1:13" ht="15" customHeight="1">
      <c r="A42" s="95" t="s">
        <v>374</v>
      </c>
      <c r="B42" s="114" t="s">
        <v>375</v>
      </c>
      <c r="C42" s="143">
        <f t="shared" si="0"/>
        <v>0</v>
      </c>
      <c r="D42" s="133"/>
      <c r="E42" s="135"/>
      <c r="F42" s="135"/>
      <c r="G42" s="133"/>
      <c r="H42" s="133"/>
      <c r="I42" s="133"/>
      <c r="J42" s="133"/>
      <c r="K42" s="133"/>
      <c r="L42" s="133"/>
      <c r="M42" s="133"/>
    </row>
    <row r="43" spans="1:13" ht="15" customHeight="1">
      <c r="A43" s="95" t="s">
        <v>376</v>
      </c>
      <c r="B43" s="114" t="s">
        <v>377</v>
      </c>
      <c r="C43" s="143">
        <f t="shared" si="0"/>
        <v>3010</v>
      </c>
      <c r="D43" s="133">
        <v>3010</v>
      </c>
      <c r="E43" s="135"/>
      <c r="F43" s="135"/>
      <c r="G43" s="133"/>
      <c r="H43" s="133"/>
      <c r="I43" s="133"/>
      <c r="J43" s="133"/>
      <c r="K43" s="133"/>
      <c r="L43" s="133"/>
      <c r="M43" s="133"/>
    </row>
    <row r="44" spans="1:13" ht="15" customHeight="1">
      <c r="A44" s="97" t="s">
        <v>378</v>
      </c>
      <c r="B44" s="118" t="s">
        <v>379</v>
      </c>
      <c r="C44" s="143">
        <f t="shared" si="0"/>
        <v>2626814</v>
      </c>
      <c r="D44" s="135">
        <f>SUM(D33:D43)</f>
        <v>3010</v>
      </c>
      <c r="E44" s="135">
        <f>SUM(E33:E43)</f>
        <v>0</v>
      </c>
      <c r="F44" s="135">
        <f>SUM(F33:F43)</f>
        <v>0</v>
      </c>
      <c r="G44" s="135">
        <f aca="true" t="shared" si="6" ref="G44:M44">SUM(G33:G43)</f>
        <v>0</v>
      </c>
      <c r="H44" s="135">
        <f t="shared" si="6"/>
        <v>2184000</v>
      </c>
      <c r="I44" s="135">
        <f t="shared" si="6"/>
        <v>424238</v>
      </c>
      <c r="J44" s="135">
        <f t="shared" si="6"/>
        <v>3320</v>
      </c>
      <c r="K44" s="135">
        <f t="shared" si="6"/>
        <v>12000</v>
      </c>
      <c r="L44" s="135">
        <f t="shared" si="6"/>
        <v>0</v>
      </c>
      <c r="M44" s="135">
        <f t="shared" si="6"/>
        <v>246</v>
      </c>
    </row>
    <row r="45" spans="1:13" ht="12.75">
      <c r="A45" s="95" t="s">
        <v>380</v>
      </c>
      <c r="B45" s="114" t="s">
        <v>381</v>
      </c>
      <c r="C45" s="143">
        <f t="shared" si="0"/>
        <v>0</v>
      </c>
      <c r="D45" s="133"/>
      <c r="E45" s="135"/>
      <c r="F45" s="135"/>
      <c r="G45" s="133"/>
      <c r="H45" s="133"/>
      <c r="I45" s="133"/>
      <c r="J45" s="133"/>
      <c r="K45" s="133"/>
      <c r="L45" s="133"/>
      <c r="M45" s="133"/>
    </row>
    <row r="46" spans="1:13" ht="12.75">
      <c r="A46" s="95" t="s">
        <v>382</v>
      </c>
      <c r="B46" s="114" t="s">
        <v>383</v>
      </c>
      <c r="C46" s="143">
        <f t="shared" si="0"/>
        <v>0</v>
      </c>
      <c r="D46" s="133"/>
      <c r="E46" s="135"/>
      <c r="F46" s="135"/>
      <c r="G46" s="133"/>
      <c r="H46" s="133"/>
      <c r="I46" s="133"/>
      <c r="J46" s="133"/>
      <c r="K46" s="133"/>
      <c r="L46" s="133"/>
      <c r="M46" s="133"/>
    </row>
    <row r="47" spans="1:13" ht="12.75">
      <c r="A47" s="95" t="s">
        <v>384</v>
      </c>
      <c r="B47" s="114" t="s">
        <v>385</v>
      </c>
      <c r="C47" s="143">
        <f t="shared" si="0"/>
        <v>0</v>
      </c>
      <c r="D47" s="133"/>
      <c r="E47" s="135"/>
      <c r="F47" s="135"/>
      <c r="G47" s="133"/>
      <c r="H47" s="133"/>
      <c r="I47" s="133"/>
      <c r="J47" s="133"/>
      <c r="K47" s="133"/>
      <c r="L47" s="133"/>
      <c r="M47" s="133"/>
    </row>
    <row r="48" spans="1:13" ht="12.75">
      <c r="A48" s="95" t="s">
        <v>386</v>
      </c>
      <c r="B48" s="114" t="s">
        <v>387</v>
      </c>
      <c r="C48" s="143">
        <f t="shared" si="0"/>
        <v>442600</v>
      </c>
      <c r="D48" s="133">
        <v>442600</v>
      </c>
      <c r="E48" s="135"/>
      <c r="F48" s="135"/>
      <c r="G48" s="133"/>
      <c r="H48" s="133"/>
      <c r="I48" s="133"/>
      <c r="J48" s="133"/>
      <c r="K48" s="133"/>
      <c r="L48" s="133"/>
      <c r="M48" s="133"/>
    </row>
    <row r="49" spans="1:13" ht="12.75">
      <c r="A49" s="95" t="s">
        <v>388</v>
      </c>
      <c r="B49" s="114" t="s">
        <v>389</v>
      </c>
      <c r="C49" s="143">
        <f t="shared" si="0"/>
        <v>0</v>
      </c>
      <c r="D49" s="133"/>
      <c r="E49" s="135"/>
      <c r="F49" s="135"/>
      <c r="G49" s="133"/>
      <c r="H49" s="133"/>
      <c r="I49" s="133"/>
      <c r="J49" s="133"/>
      <c r="K49" s="133"/>
      <c r="L49" s="133"/>
      <c r="M49" s="133"/>
    </row>
    <row r="50" spans="1:13" ht="15" customHeight="1">
      <c r="A50" s="97" t="s">
        <v>390</v>
      </c>
      <c r="B50" s="118" t="s">
        <v>391</v>
      </c>
      <c r="C50" s="143">
        <f t="shared" si="0"/>
        <v>442600</v>
      </c>
      <c r="D50" s="135">
        <f>SUM(D45:D49)</f>
        <v>442600</v>
      </c>
      <c r="E50" s="135">
        <f>SUM(E45:E49)</f>
        <v>0</v>
      </c>
      <c r="F50" s="135">
        <f>SUM(F45:F49)</f>
        <v>0</v>
      </c>
      <c r="G50" s="135">
        <f aca="true" t="shared" si="7" ref="G50:M50">SUM(G45:G49)</f>
        <v>0</v>
      </c>
      <c r="H50" s="135">
        <f t="shared" si="7"/>
        <v>0</v>
      </c>
      <c r="I50" s="135">
        <f t="shared" si="7"/>
        <v>0</v>
      </c>
      <c r="J50" s="135">
        <f t="shared" si="7"/>
        <v>0</v>
      </c>
      <c r="K50" s="135">
        <f t="shared" si="7"/>
        <v>0</v>
      </c>
      <c r="L50" s="135">
        <f t="shared" si="7"/>
        <v>0</v>
      </c>
      <c r="M50" s="135">
        <f t="shared" si="7"/>
        <v>0</v>
      </c>
    </row>
    <row r="51" spans="1:13" ht="15" customHeight="1">
      <c r="A51" s="145" t="s">
        <v>183</v>
      </c>
      <c r="B51" s="146"/>
      <c r="C51" s="143">
        <f t="shared" si="0"/>
        <v>0</v>
      </c>
      <c r="D51" s="133"/>
      <c r="E51" s="135"/>
      <c r="F51" s="135"/>
      <c r="G51" s="133"/>
      <c r="H51" s="133"/>
      <c r="I51" s="133"/>
      <c r="J51" s="133"/>
      <c r="K51" s="133"/>
      <c r="L51" s="133"/>
      <c r="M51" s="133"/>
    </row>
    <row r="52" spans="1:13" ht="12.75">
      <c r="A52" s="95" t="s">
        <v>392</v>
      </c>
      <c r="B52" s="114" t="s">
        <v>393</v>
      </c>
      <c r="C52" s="143">
        <f t="shared" si="0"/>
        <v>735917</v>
      </c>
      <c r="D52" s="133"/>
      <c r="E52" s="135">
        <v>735917</v>
      </c>
      <c r="F52" s="135"/>
      <c r="G52" s="133"/>
      <c r="H52" s="133"/>
      <c r="I52" s="133"/>
      <c r="J52" s="133"/>
      <c r="K52" s="133"/>
      <c r="L52" s="133"/>
      <c r="M52" s="133"/>
    </row>
    <row r="53" spans="1:13" ht="12.75">
      <c r="A53" s="95" t="s">
        <v>394</v>
      </c>
      <c r="B53" s="114" t="s">
        <v>395</v>
      </c>
      <c r="C53" s="143">
        <f t="shared" si="0"/>
        <v>0</v>
      </c>
      <c r="D53" s="133"/>
      <c r="E53" s="135"/>
      <c r="F53" s="135"/>
      <c r="G53" s="133"/>
      <c r="H53" s="133"/>
      <c r="I53" s="133"/>
      <c r="J53" s="133"/>
      <c r="K53" s="133"/>
      <c r="L53" s="133"/>
      <c r="M53" s="133"/>
    </row>
    <row r="54" spans="1:13" ht="12.75">
      <c r="A54" s="95" t="s">
        <v>396</v>
      </c>
      <c r="B54" s="114" t="s">
        <v>397</v>
      </c>
      <c r="C54" s="143">
        <f t="shared" si="0"/>
        <v>0</v>
      </c>
      <c r="D54" s="133"/>
      <c r="E54" s="135"/>
      <c r="F54" s="135"/>
      <c r="G54" s="133"/>
      <c r="H54" s="133"/>
      <c r="I54" s="133"/>
      <c r="J54" s="133"/>
      <c r="K54" s="133"/>
      <c r="L54" s="133"/>
      <c r="M54" s="133"/>
    </row>
    <row r="55" spans="1:13" ht="12.75">
      <c r="A55" s="95" t="s">
        <v>398</v>
      </c>
      <c r="B55" s="114" t="s">
        <v>399</v>
      </c>
      <c r="C55" s="143">
        <f t="shared" si="0"/>
        <v>0</v>
      </c>
      <c r="D55" s="133"/>
      <c r="E55" s="135"/>
      <c r="F55" s="135"/>
      <c r="G55" s="133"/>
      <c r="H55" s="133"/>
      <c r="I55" s="133"/>
      <c r="J55" s="133"/>
      <c r="K55" s="133"/>
      <c r="L55" s="133"/>
      <c r="M55" s="133"/>
    </row>
    <row r="56" spans="1:13" ht="12.75">
      <c r="A56" s="95" t="s">
        <v>400</v>
      </c>
      <c r="B56" s="114" t="s">
        <v>401</v>
      </c>
      <c r="C56" s="143">
        <f t="shared" si="0"/>
        <v>0</v>
      </c>
      <c r="D56" s="133"/>
      <c r="E56" s="135"/>
      <c r="F56" s="135"/>
      <c r="G56" s="133"/>
      <c r="H56" s="133"/>
      <c r="I56" s="133"/>
      <c r="J56" s="133"/>
      <c r="K56" s="133"/>
      <c r="L56" s="133"/>
      <c r="M56" s="133"/>
    </row>
    <row r="57" spans="1:13" ht="12.75">
      <c r="A57" s="97" t="s">
        <v>402</v>
      </c>
      <c r="B57" s="118" t="s">
        <v>403</v>
      </c>
      <c r="C57" s="143">
        <f t="shared" si="0"/>
        <v>735917</v>
      </c>
      <c r="D57" s="135">
        <f>SUM(D52:D56)</f>
        <v>0</v>
      </c>
      <c r="E57" s="135">
        <f>SUM(E52:E56)</f>
        <v>735917</v>
      </c>
      <c r="F57" s="135">
        <f>SUM(F52:F56)</f>
        <v>0</v>
      </c>
      <c r="G57" s="135">
        <f aca="true" t="shared" si="8" ref="G57:M57">SUM(G52:G56)</f>
        <v>0</v>
      </c>
      <c r="H57" s="135">
        <f t="shared" si="8"/>
        <v>0</v>
      </c>
      <c r="I57" s="135">
        <f t="shared" si="8"/>
        <v>0</v>
      </c>
      <c r="J57" s="135">
        <f t="shared" si="8"/>
        <v>0</v>
      </c>
      <c r="K57" s="135">
        <f t="shared" si="8"/>
        <v>0</v>
      </c>
      <c r="L57" s="135">
        <f t="shared" si="8"/>
        <v>0</v>
      </c>
      <c r="M57" s="135">
        <f t="shared" si="8"/>
        <v>0</v>
      </c>
    </row>
    <row r="58" spans="1:13" ht="15" customHeight="1">
      <c r="A58" s="95" t="s">
        <v>404</v>
      </c>
      <c r="B58" s="114" t="s">
        <v>405</v>
      </c>
      <c r="C58" s="143">
        <f t="shared" si="0"/>
        <v>0</v>
      </c>
      <c r="D58" s="133"/>
      <c r="E58" s="135"/>
      <c r="F58" s="135"/>
      <c r="G58" s="133"/>
      <c r="H58" s="133"/>
      <c r="I58" s="133"/>
      <c r="J58" s="133"/>
      <c r="K58" s="133"/>
      <c r="L58" s="133"/>
      <c r="M58" s="133"/>
    </row>
    <row r="59" spans="1:13" ht="15" customHeight="1">
      <c r="A59" s="95" t="s">
        <v>406</v>
      </c>
      <c r="B59" s="114" t="s">
        <v>407</v>
      </c>
      <c r="C59" s="143">
        <f t="shared" si="0"/>
        <v>0</v>
      </c>
      <c r="D59" s="133"/>
      <c r="E59" s="135"/>
      <c r="F59" s="135"/>
      <c r="G59" s="133"/>
      <c r="H59" s="133"/>
      <c r="I59" s="133"/>
      <c r="J59" s="133"/>
      <c r="K59" s="133"/>
      <c r="L59" s="133"/>
      <c r="M59" s="133"/>
    </row>
    <row r="60" spans="1:13" ht="15" customHeight="1">
      <c r="A60" s="95" t="s">
        <v>408</v>
      </c>
      <c r="B60" s="114" t="s">
        <v>409</v>
      </c>
      <c r="C60" s="143">
        <f t="shared" si="0"/>
        <v>0</v>
      </c>
      <c r="D60" s="133"/>
      <c r="E60" s="135"/>
      <c r="F60" s="135"/>
      <c r="G60" s="133"/>
      <c r="H60" s="133"/>
      <c r="I60" s="133"/>
      <c r="J60" s="133"/>
      <c r="K60" s="133"/>
      <c r="L60" s="133"/>
      <c r="M60" s="133"/>
    </row>
    <row r="61" spans="1:13" ht="15" customHeight="1">
      <c r="A61" s="95" t="s">
        <v>410</v>
      </c>
      <c r="B61" s="114" t="s">
        <v>411</v>
      </c>
      <c r="C61" s="143">
        <f t="shared" si="0"/>
        <v>0</v>
      </c>
      <c r="D61" s="133"/>
      <c r="E61" s="135"/>
      <c r="F61" s="135"/>
      <c r="G61" s="133"/>
      <c r="H61" s="133"/>
      <c r="I61" s="133"/>
      <c r="J61" s="133"/>
      <c r="K61" s="133"/>
      <c r="L61" s="133"/>
      <c r="M61" s="133"/>
    </row>
    <row r="62" spans="1:13" ht="15" customHeight="1">
      <c r="A62" s="95" t="s">
        <v>412</v>
      </c>
      <c r="B62" s="114" t="s">
        <v>413</v>
      </c>
      <c r="C62" s="143">
        <f t="shared" si="0"/>
        <v>0</v>
      </c>
      <c r="D62" s="133"/>
      <c r="E62" s="135"/>
      <c r="F62" s="135"/>
      <c r="G62" s="133"/>
      <c r="H62" s="133"/>
      <c r="I62" s="133"/>
      <c r="J62" s="133"/>
      <c r="K62" s="133"/>
      <c r="L62" s="133"/>
      <c r="M62" s="133"/>
    </row>
    <row r="63" spans="1:13" ht="15" customHeight="1">
      <c r="A63" s="97" t="s">
        <v>414</v>
      </c>
      <c r="B63" s="118" t="s">
        <v>415</v>
      </c>
      <c r="C63" s="143">
        <f t="shared" si="0"/>
        <v>0</v>
      </c>
      <c r="D63" s="135">
        <f>SUM(D58:D62)</f>
        <v>0</v>
      </c>
      <c r="E63" s="135">
        <f>SUM(E58:E62)</f>
        <v>0</v>
      </c>
      <c r="F63" s="135">
        <f>SUM(F58:F62)</f>
        <v>0</v>
      </c>
      <c r="G63" s="135">
        <f aca="true" t="shared" si="9" ref="G63:M63">SUM(G58:G62)</f>
        <v>0</v>
      </c>
      <c r="H63" s="135">
        <f t="shared" si="9"/>
        <v>0</v>
      </c>
      <c r="I63" s="135">
        <f t="shared" si="9"/>
        <v>0</v>
      </c>
      <c r="J63" s="135">
        <f t="shared" si="9"/>
        <v>0</v>
      </c>
      <c r="K63" s="135">
        <f t="shared" si="9"/>
        <v>0</v>
      </c>
      <c r="L63" s="135">
        <f t="shared" si="9"/>
        <v>0</v>
      </c>
      <c r="M63" s="135">
        <f t="shared" si="9"/>
        <v>0</v>
      </c>
    </row>
    <row r="64" spans="1:13" ht="12.75">
      <c r="A64" s="95" t="s">
        <v>416</v>
      </c>
      <c r="B64" s="114" t="s">
        <v>417</v>
      </c>
      <c r="C64" s="143">
        <f t="shared" si="0"/>
        <v>0</v>
      </c>
      <c r="D64" s="133"/>
      <c r="E64" s="135"/>
      <c r="F64" s="135"/>
      <c r="G64" s="133"/>
      <c r="H64" s="133"/>
      <c r="I64" s="133"/>
      <c r="J64" s="133"/>
      <c r="K64" s="133"/>
      <c r="L64" s="133"/>
      <c r="M64" s="133"/>
    </row>
    <row r="65" spans="1:13" ht="12.75">
      <c r="A65" s="95" t="s">
        <v>418</v>
      </c>
      <c r="B65" s="114" t="s">
        <v>419</v>
      </c>
      <c r="C65" s="143">
        <f t="shared" si="0"/>
        <v>0</v>
      </c>
      <c r="D65" s="133"/>
      <c r="E65" s="135"/>
      <c r="F65" s="135"/>
      <c r="G65" s="133"/>
      <c r="H65" s="133"/>
      <c r="I65" s="133"/>
      <c r="J65" s="133"/>
      <c r="K65" s="133"/>
      <c r="L65" s="133"/>
      <c r="M65" s="133"/>
    </row>
    <row r="66" spans="1:13" ht="12.75">
      <c r="A66" s="95" t="s">
        <v>420</v>
      </c>
      <c r="B66" s="114" t="s">
        <v>421</v>
      </c>
      <c r="C66" s="143">
        <f t="shared" si="0"/>
        <v>0</v>
      </c>
      <c r="D66" s="133"/>
      <c r="E66" s="135"/>
      <c r="F66" s="135"/>
      <c r="G66" s="133"/>
      <c r="H66" s="133"/>
      <c r="I66" s="133"/>
      <c r="J66" s="133"/>
      <c r="K66" s="133"/>
      <c r="L66" s="133"/>
      <c r="M66" s="133"/>
    </row>
    <row r="67" spans="1:13" ht="12.75">
      <c r="A67" s="95" t="s">
        <v>422</v>
      </c>
      <c r="B67" s="114" t="s">
        <v>423</v>
      </c>
      <c r="C67" s="143">
        <f t="shared" si="0"/>
        <v>0</v>
      </c>
      <c r="D67" s="133"/>
      <c r="E67" s="135"/>
      <c r="F67" s="135"/>
      <c r="G67" s="133"/>
      <c r="H67" s="133"/>
      <c r="I67" s="133"/>
      <c r="J67" s="133"/>
      <c r="K67" s="133"/>
      <c r="L67" s="133"/>
      <c r="M67" s="133"/>
    </row>
    <row r="68" spans="1:13" ht="12.75">
      <c r="A68" s="95" t="s">
        <v>424</v>
      </c>
      <c r="B68" s="114" t="s">
        <v>425</v>
      </c>
      <c r="C68" s="143">
        <f t="shared" si="0"/>
        <v>0</v>
      </c>
      <c r="D68" s="133"/>
      <c r="E68" s="135"/>
      <c r="F68" s="135"/>
      <c r="G68" s="133"/>
      <c r="H68" s="133"/>
      <c r="I68" s="133"/>
      <c r="J68" s="133"/>
      <c r="K68" s="133"/>
      <c r="L68" s="133"/>
      <c r="M68" s="133"/>
    </row>
    <row r="69" spans="1:13" ht="15" customHeight="1">
      <c r="A69" s="97" t="s">
        <v>426</v>
      </c>
      <c r="B69" s="118" t="s">
        <v>427</v>
      </c>
      <c r="C69" s="143">
        <f t="shared" si="0"/>
        <v>0</v>
      </c>
      <c r="D69" s="135">
        <f>SUM(D64:D68)</f>
        <v>0</v>
      </c>
      <c r="E69" s="135">
        <f>SUM(E64:E68)</f>
        <v>0</v>
      </c>
      <c r="F69" s="135">
        <f>SUM(F64:F68)</f>
        <v>0</v>
      </c>
      <c r="G69" s="135">
        <f aca="true" t="shared" si="10" ref="G69:M69">SUM(G64:G68)</f>
        <v>0</v>
      </c>
      <c r="H69" s="135">
        <f t="shared" si="10"/>
        <v>0</v>
      </c>
      <c r="I69" s="135">
        <f t="shared" si="10"/>
        <v>0</v>
      </c>
      <c r="J69" s="135">
        <f t="shared" si="10"/>
        <v>0</v>
      </c>
      <c r="K69" s="135">
        <f t="shared" si="10"/>
        <v>0</v>
      </c>
      <c r="L69" s="135">
        <f t="shared" si="10"/>
        <v>0</v>
      </c>
      <c r="M69" s="135">
        <f t="shared" si="10"/>
        <v>0</v>
      </c>
    </row>
    <row r="70" spans="1:13" ht="15" customHeight="1">
      <c r="A70" s="147" t="s">
        <v>230</v>
      </c>
      <c r="B70" s="148"/>
      <c r="C70" s="143">
        <f t="shared" si="0"/>
        <v>0</v>
      </c>
      <c r="D70" s="133"/>
      <c r="E70" s="135"/>
      <c r="F70" s="135"/>
      <c r="G70" s="133"/>
      <c r="H70" s="133"/>
      <c r="I70" s="133"/>
      <c r="J70" s="133"/>
      <c r="K70" s="133"/>
      <c r="L70" s="133"/>
      <c r="M70" s="133"/>
    </row>
    <row r="71" spans="1:13" ht="12.75">
      <c r="A71" s="149" t="s">
        <v>428</v>
      </c>
      <c r="B71" s="150" t="s">
        <v>429</v>
      </c>
      <c r="C71" s="143">
        <f aca="true" t="shared" si="11" ref="C71:C104">SUM(D71:M71)</f>
        <v>77813434</v>
      </c>
      <c r="D71" s="143">
        <f>SUM(D18,D32,D44,D50,D57,D63,D69)</f>
        <v>445610</v>
      </c>
      <c r="E71" s="143">
        <f>SUM(E18,E32,E44,E50,E57,E63,E69)</f>
        <v>37267789</v>
      </c>
      <c r="F71" s="143">
        <f>SUM(F18,F32,F44,F50,F57,F63,F69)</f>
        <v>0</v>
      </c>
      <c r="G71" s="143">
        <f aca="true" t="shared" si="12" ref="G71:M71">SUM(G18,G32,G44,G50,G57,G63,G69)</f>
        <v>33310017</v>
      </c>
      <c r="H71" s="143">
        <f t="shared" si="12"/>
        <v>2184000</v>
      </c>
      <c r="I71" s="143">
        <f t="shared" si="12"/>
        <v>424238</v>
      </c>
      <c r="J71" s="143">
        <f t="shared" si="12"/>
        <v>3320</v>
      </c>
      <c r="K71" s="143">
        <f t="shared" si="12"/>
        <v>12000</v>
      </c>
      <c r="L71" s="143">
        <f t="shared" si="12"/>
        <v>799500</v>
      </c>
      <c r="M71" s="143">
        <f t="shared" si="12"/>
        <v>3366960</v>
      </c>
    </row>
    <row r="72" spans="1:13" ht="12.75">
      <c r="A72" s="151" t="s">
        <v>430</v>
      </c>
      <c r="B72" s="152"/>
      <c r="C72" s="143">
        <f t="shared" si="11"/>
        <v>0</v>
      </c>
      <c r="D72" s="133"/>
      <c r="E72" s="135"/>
      <c r="F72" s="135"/>
      <c r="G72" s="133"/>
      <c r="H72" s="133"/>
      <c r="I72" s="133"/>
      <c r="J72" s="133"/>
      <c r="K72" s="133"/>
      <c r="L72" s="133"/>
      <c r="M72" s="133"/>
    </row>
    <row r="73" spans="1:13" ht="12.75">
      <c r="A73" s="153" t="s">
        <v>431</v>
      </c>
      <c r="B73" s="154"/>
      <c r="C73" s="143">
        <f t="shared" si="11"/>
        <v>0</v>
      </c>
      <c r="D73" s="133"/>
      <c r="E73" s="135"/>
      <c r="F73" s="135"/>
      <c r="G73" s="133"/>
      <c r="H73" s="133"/>
      <c r="I73" s="133"/>
      <c r="J73" s="133"/>
      <c r="K73" s="133"/>
      <c r="L73" s="133"/>
      <c r="M73" s="133"/>
    </row>
    <row r="74" spans="1:13" ht="12.75">
      <c r="A74" s="114" t="s">
        <v>432</v>
      </c>
      <c r="B74" s="95" t="s">
        <v>433</v>
      </c>
      <c r="C74" s="143">
        <f t="shared" si="11"/>
        <v>0</v>
      </c>
      <c r="D74" s="133"/>
      <c r="E74" s="135"/>
      <c r="F74" s="135"/>
      <c r="G74" s="133"/>
      <c r="H74" s="133"/>
      <c r="I74" s="133"/>
      <c r="J74" s="133"/>
      <c r="K74" s="133"/>
      <c r="L74" s="133"/>
      <c r="M74" s="133"/>
    </row>
    <row r="75" spans="1:13" ht="12.75">
      <c r="A75" s="95" t="s">
        <v>434</v>
      </c>
      <c r="B75" s="95" t="s">
        <v>435</v>
      </c>
      <c r="C75" s="143">
        <f t="shared" si="11"/>
        <v>0</v>
      </c>
      <c r="D75" s="133"/>
      <c r="E75" s="135"/>
      <c r="F75" s="135"/>
      <c r="G75" s="133"/>
      <c r="H75" s="133"/>
      <c r="I75" s="133"/>
      <c r="J75" s="133"/>
      <c r="K75" s="133"/>
      <c r="L75" s="133"/>
      <c r="M75" s="133"/>
    </row>
    <row r="76" spans="1:13" ht="12.75">
      <c r="A76" s="114" t="s">
        <v>436</v>
      </c>
      <c r="B76" s="95" t="s">
        <v>437</v>
      </c>
      <c r="C76" s="143">
        <f t="shared" si="11"/>
        <v>0</v>
      </c>
      <c r="D76" s="133"/>
      <c r="E76" s="135"/>
      <c r="F76" s="135"/>
      <c r="G76" s="133"/>
      <c r="H76" s="133"/>
      <c r="I76" s="133"/>
      <c r="J76" s="133"/>
      <c r="K76" s="133"/>
      <c r="L76" s="133"/>
      <c r="M76" s="133"/>
    </row>
    <row r="77" spans="1:13" ht="12.75">
      <c r="A77" s="111" t="s">
        <v>438</v>
      </c>
      <c r="B77" s="111" t="s">
        <v>439</v>
      </c>
      <c r="C77" s="143">
        <f t="shared" si="11"/>
        <v>0</v>
      </c>
      <c r="D77" s="135">
        <f>SUM(D74:D76)</f>
        <v>0</v>
      </c>
      <c r="E77" s="135">
        <f>SUM(E74:E76)</f>
        <v>0</v>
      </c>
      <c r="F77" s="135">
        <f>SUM(F74:F76)</f>
        <v>0</v>
      </c>
      <c r="G77" s="135">
        <f aca="true" t="shared" si="13" ref="G77:M77">SUM(G74:G76)</f>
        <v>0</v>
      </c>
      <c r="H77" s="135">
        <f t="shared" si="13"/>
        <v>0</v>
      </c>
      <c r="I77" s="135">
        <f t="shared" si="13"/>
        <v>0</v>
      </c>
      <c r="J77" s="135">
        <f t="shared" si="13"/>
        <v>0</v>
      </c>
      <c r="K77" s="135">
        <f t="shared" si="13"/>
        <v>0</v>
      </c>
      <c r="L77" s="135">
        <f t="shared" si="13"/>
        <v>0</v>
      </c>
      <c r="M77" s="135">
        <f t="shared" si="13"/>
        <v>0</v>
      </c>
    </row>
    <row r="78" spans="1:13" ht="12.75">
      <c r="A78" s="95" t="s">
        <v>440</v>
      </c>
      <c r="B78" s="95" t="s">
        <v>441</v>
      </c>
      <c r="C78" s="143">
        <f t="shared" si="11"/>
        <v>0</v>
      </c>
      <c r="D78" s="133"/>
      <c r="E78" s="135"/>
      <c r="F78" s="135"/>
      <c r="G78" s="133"/>
      <c r="H78" s="133"/>
      <c r="I78" s="133"/>
      <c r="J78" s="133"/>
      <c r="K78" s="133"/>
      <c r="L78" s="133"/>
      <c r="M78" s="133"/>
    </row>
    <row r="79" spans="1:13" ht="12.75">
      <c r="A79" s="114" t="s">
        <v>442</v>
      </c>
      <c r="B79" s="95" t="s">
        <v>443</v>
      </c>
      <c r="C79" s="143">
        <f t="shared" si="11"/>
        <v>0</v>
      </c>
      <c r="D79" s="133"/>
      <c r="E79" s="135"/>
      <c r="F79" s="135"/>
      <c r="G79" s="133"/>
      <c r="H79" s="133"/>
      <c r="I79" s="133"/>
      <c r="J79" s="133"/>
      <c r="K79" s="133"/>
      <c r="L79" s="133"/>
      <c r="M79" s="133"/>
    </row>
    <row r="80" spans="1:13" ht="12.75">
      <c r="A80" s="95" t="s">
        <v>444</v>
      </c>
      <c r="B80" s="95" t="s">
        <v>445</v>
      </c>
      <c r="C80" s="143">
        <f t="shared" si="11"/>
        <v>0</v>
      </c>
      <c r="D80" s="133"/>
      <c r="E80" s="135"/>
      <c r="F80" s="135"/>
      <c r="G80" s="133"/>
      <c r="H80" s="133"/>
      <c r="I80" s="133"/>
      <c r="J80" s="133"/>
      <c r="K80" s="133"/>
      <c r="L80" s="133"/>
      <c r="M80" s="133"/>
    </row>
    <row r="81" spans="1:13" ht="12.75">
      <c r="A81" s="114" t="s">
        <v>446</v>
      </c>
      <c r="B81" s="95" t="s">
        <v>447</v>
      </c>
      <c r="C81" s="143">
        <f t="shared" si="11"/>
        <v>0</v>
      </c>
      <c r="D81" s="133"/>
      <c r="E81" s="135"/>
      <c r="F81" s="135"/>
      <c r="G81" s="133"/>
      <c r="H81" s="133"/>
      <c r="I81" s="133"/>
      <c r="J81" s="133"/>
      <c r="K81" s="133"/>
      <c r="L81" s="133"/>
      <c r="M81" s="133"/>
    </row>
    <row r="82" spans="1:13" ht="12.75">
      <c r="A82" s="117" t="s">
        <v>448</v>
      </c>
      <c r="B82" s="111" t="s">
        <v>449</v>
      </c>
      <c r="C82" s="143">
        <f t="shared" si="11"/>
        <v>0</v>
      </c>
      <c r="D82" s="135">
        <f>SUM(D78:D81)</f>
        <v>0</v>
      </c>
      <c r="E82" s="135">
        <f>SUM(E78:E81)</f>
        <v>0</v>
      </c>
      <c r="F82" s="135">
        <f>SUM(F78:F81)</f>
        <v>0</v>
      </c>
      <c r="G82" s="135">
        <f aca="true" t="shared" si="14" ref="G82:M82">SUM(G78:G81)</f>
        <v>0</v>
      </c>
      <c r="H82" s="135">
        <f t="shared" si="14"/>
        <v>0</v>
      </c>
      <c r="I82" s="135">
        <f t="shared" si="14"/>
        <v>0</v>
      </c>
      <c r="J82" s="135">
        <f t="shared" si="14"/>
        <v>0</v>
      </c>
      <c r="K82" s="135">
        <f t="shared" si="14"/>
        <v>0</v>
      </c>
      <c r="L82" s="135">
        <f t="shared" si="14"/>
        <v>0</v>
      </c>
      <c r="M82" s="135">
        <f t="shared" si="14"/>
        <v>0</v>
      </c>
    </row>
    <row r="83" spans="1:13" ht="12.75">
      <c r="A83" s="95" t="s">
        <v>450</v>
      </c>
      <c r="B83" s="95" t="s">
        <v>451</v>
      </c>
      <c r="C83" s="143">
        <f t="shared" si="11"/>
        <v>10204772</v>
      </c>
      <c r="D83" s="143"/>
      <c r="E83" s="143"/>
      <c r="F83" s="143">
        <v>10204772</v>
      </c>
      <c r="G83" s="143"/>
      <c r="H83" s="143"/>
      <c r="I83" s="143"/>
      <c r="J83" s="143"/>
      <c r="K83" s="143"/>
      <c r="L83" s="143"/>
      <c r="M83" s="143"/>
    </row>
    <row r="84" spans="1:13" ht="12.75">
      <c r="A84" s="95" t="s">
        <v>452</v>
      </c>
      <c r="B84" s="95" t="s">
        <v>451</v>
      </c>
      <c r="C84" s="143">
        <f t="shared" si="11"/>
        <v>0</v>
      </c>
      <c r="D84" s="133"/>
      <c r="E84" s="135"/>
      <c r="F84" s="135"/>
      <c r="G84" s="133"/>
      <c r="H84" s="133"/>
      <c r="I84" s="133"/>
      <c r="J84" s="133"/>
      <c r="K84" s="133"/>
      <c r="L84" s="133"/>
      <c r="M84" s="133"/>
    </row>
    <row r="85" spans="1:13" ht="12.75">
      <c r="A85" s="95" t="s">
        <v>453</v>
      </c>
      <c r="B85" s="95" t="s">
        <v>454</v>
      </c>
      <c r="C85" s="143">
        <f t="shared" si="11"/>
        <v>0</v>
      </c>
      <c r="D85" s="133"/>
      <c r="E85" s="135"/>
      <c r="F85" s="135"/>
      <c r="G85" s="133"/>
      <c r="H85" s="133"/>
      <c r="I85" s="133"/>
      <c r="J85" s="133"/>
      <c r="K85" s="133"/>
      <c r="L85" s="133"/>
      <c r="M85" s="133"/>
    </row>
    <row r="86" spans="1:13" ht="12.75">
      <c r="A86" s="95" t="s">
        <v>455</v>
      </c>
      <c r="B86" s="95" t="s">
        <v>454</v>
      </c>
      <c r="C86" s="143">
        <f t="shared" si="11"/>
        <v>0</v>
      </c>
      <c r="D86" s="133"/>
      <c r="E86" s="135"/>
      <c r="F86" s="135"/>
      <c r="G86" s="133"/>
      <c r="H86" s="133"/>
      <c r="I86" s="133"/>
      <c r="J86" s="133"/>
      <c r="K86" s="133"/>
      <c r="L86" s="133"/>
      <c r="M86" s="133"/>
    </row>
    <row r="87" spans="1:13" ht="12.75">
      <c r="A87" s="111" t="s">
        <v>456</v>
      </c>
      <c r="B87" s="111" t="s">
        <v>457</v>
      </c>
      <c r="C87" s="143">
        <f t="shared" si="11"/>
        <v>10204772</v>
      </c>
      <c r="D87" s="135">
        <f>SUM(D83:D86)</f>
        <v>0</v>
      </c>
      <c r="E87" s="135">
        <f>SUM(E83:E86)</f>
        <v>0</v>
      </c>
      <c r="F87" s="135">
        <f>SUM(F83:F86)</f>
        <v>10204772</v>
      </c>
      <c r="G87" s="135">
        <f aca="true" t="shared" si="15" ref="G87:M87">SUM(G83:G86)</f>
        <v>0</v>
      </c>
      <c r="H87" s="135">
        <f t="shared" si="15"/>
        <v>0</v>
      </c>
      <c r="I87" s="135">
        <f t="shared" si="15"/>
        <v>0</v>
      </c>
      <c r="J87" s="135">
        <f t="shared" si="15"/>
        <v>0</v>
      </c>
      <c r="K87" s="135">
        <f t="shared" si="15"/>
        <v>0</v>
      </c>
      <c r="L87" s="135">
        <f t="shared" si="15"/>
        <v>0</v>
      </c>
      <c r="M87" s="135">
        <f t="shared" si="15"/>
        <v>0</v>
      </c>
    </row>
    <row r="88" spans="1:13" ht="12.75">
      <c r="A88" s="114" t="s">
        <v>458</v>
      </c>
      <c r="B88" s="95" t="s">
        <v>459</v>
      </c>
      <c r="C88" s="143">
        <f t="shared" si="11"/>
        <v>1073139</v>
      </c>
      <c r="D88" s="133"/>
      <c r="E88" s="135">
        <v>1073139</v>
      </c>
      <c r="F88" s="135"/>
      <c r="G88" s="133"/>
      <c r="H88" s="133"/>
      <c r="I88" s="133"/>
      <c r="J88" s="133"/>
      <c r="K88" s="133"/>
      <c r="L88" s="133"/>
      <c r="M88" s="133"/>
    </row>
    <row r="89" spans="1:13" ht="12.75">
      <c r="A89" s="114" t="s">
        <v>460</v>
      </c>
      <c r="B89" s="95" t="s">
        <v>461</v>
      </c>
      <c r="C89" s="143">
        <f t="shared" si="11"/>
        <v>0</v>
      </c>
      <c r="D89" s="133"/>
      <c r="E89" s="135"/>
      <c r="F89" s="135"/>
      <c r="G89" s="133"/>
      <c r="H89" s="133"/>
      <c r="I89" s="133"/>
      <c r="J89" s="133"/>
      <c r="K89" s="133"/>
      <c r="L89" s="133"/>
      <c r="M89" s="133"/>
    </row>
    <row r="90" spans="1:13" ht="12.75">
      <c r="A90" s="114" t="s">
        <v>462</v>
      </c>
      <c r="B90" s="95" t="s">
        <v>463</v>
      </c>
      <c r="C90" s="143">
        <f t="shared" si="11"/>
        <v>0</v>
      </c>
      <c r="D90" s="133"/>
      <c r="E90" s="135"/>
      <c r="F90" s="135"/>
      <c r="G90" s="133"/>
      <c r="H90" s="133"/>
      <c r="I90" s="133"/>
      <c r="J90" s="133"/>
      <c r="K90" s="133"/>
      <c r="L90" s="133"/>
      <c r="M90" s="133"/>
    </row>
    <row r="91" spans="1:13" ht="12.75">
      <c r="A91" s="114" t="s">
        <v>464</v>
      </c>
      <c r="B91" s="95" t="s">
        <v>465</v>
      </c>
      <c r="C91" s="143">
        <f t="shared" si="11"/>
        <v>0</v>
      </c>
      <c r="D91" s="133"/>
      <c r="E91" s="135"/>
      <c r="F91" s="135"/>
      <c r="G91" s="133"/>
      <c r="H91" s="133"/>
      <c r="I91" s="133"/>
      <c r="J91" s="133"/>
      <c r="K91" s="133"/>
      <c r="L91" s="133"/>
      <c r="M91" s="133"/>
    </row>
    <row r="92" spans="1:13" ht="12.75">
      <c r="A92" s="95" t="s">
        <v>466</v>
      </c>
      <c r="B92" s="95" t="s">
        <v>467</v>
      </c>
      <c r="C92" s="143">
        <f t="shared" si="11"/>
        <v>0</v>
      </c>
      <c r="D92" s="133"/>
      <c r="E92" s="135"/>
      <c r="F92" s="135"/>
      <c r="G92" s="133"/>
      <c r="H92" s="133"/>
      <c r="I92" s="133"/>
      <c r="J92" s="133"/>
      <c r="K92" s="133"/>
      <c r="L92" s="133"/>
      <c r="M92" s="133"/>
    </row>
    <row r="93" spans="1:13" ht="12.75">
      <c r="A93" s="95" t="s">
        <v>468</v>
      </c>
      <c r="B93" s="95" t="s">
        <v>469</v>
      </c>
      <c r="C93" s="143">
        <f t="shared" si="11"/>
        <v>0</v>
      </c>
      <c r="D93" s="133"/>
      <c r="E93" s="135"/>
      <c r="F93" s="135"/>
      <c r="G93" s="133"/>
      <c r="H93" s="133"/>
      <c r="I93" s="133"/>
      <c r="J93" s="133"/>
      <c r="K93" s="133"/>
      <c r="L93" s="133"/>
      <c r="M93" s="133"/>
    </row>
    <row r="94" spans="1:13" ht="12.75">
      <c r="A94" s="111" t="s">
        <v>470</v>
      </c>
      <c r="B94" s="111" t="s">
        <v>471</v>
      </c>
      <c r="C94" s="143">
        <f t="shared" si="11"/>
        <v>11277911</v>
      </c>
      <c r="D94" s="135">
        <f>SUM(D77,D82,D87:D93)</f>
        <v>0</v>
      </c>
      <c r="E94" s="135">
        <f>SUM(E77,E82,E87:E93)</f>
        <v>1073139</v>
      </c>
      <c r="F94" s="135">
        <f>SUM(F77,F82,F87:F93)</f>
        <v>10204772</v>
      </c>
      <c r="G94" s="135">
        <f aca="true" t="shared" si="16" ref="G94:M94">SUM(G77,G82,G87:G93)</f>
        <v>0</v>
      </c>
      <c r="H94" s="135">
        <f t="shared" si="16"/>
        <v>0</v>
      </c>
      <c r="I94" s="135">
        <f t="shared" si="16"/>
        <v>0</v>
      </c>
      <c r="J94" s="135">
        <f t="shared" si="16"/>
        <v>0</v>
      </c>
      <c r="K94" s="135">
        <f t="shared" si="16"/>
        <v>0</v>
      </c>
      <c r="L94" s="135">
        <f t="shared" si="16"/>
        <v>0</v>
      </c>
      <c r="M94" s="135">
        <f t="shared" si="16"/>
        <v>0</v>
      </c>
    </row>
    <row r="95" spans="1:13" ht="12.75">
      <c r="A95" s="95" t="s">
        <v>472</v>
      </c>
      <c r="B95" s="95" t="s">
        <v>473</v>
      </c>
      <c r="C95" s="143">
        <f t="shared" si="11"/>
        <v>0</v>
      </c>
      <c r="D95" s="133"/>
      <c r="E95" s="135"/>
      <c r="F95" s="135"/>
      <c r="G95" s="133"/>
      <c r="H95" s="133"/>
      <c r="I95" s="133"/>
      <c r="J95" s="133"/>
      <c r="K95" s="133"/>
      <c r="L95" s="133"/>
      <c r="M95" s="133"/>
    </row>
    <row r="96" spans="1:13" ht="12.75">
      <c r="A96" s="95" t="s">
        <v>474</v>
      </c>
      <c r="B96" s="95" t="s">
        <v>475</v>
      </c>
      <c r="C96" s="143">
        <f t="shared" si="11"/>
        <v>0</v>
      </c>
      <c r="D96" s="133"/>
      <c r="E96" s="135"/>
      <c r="F96" s="135"/>
      <c r="G96" s="133"/>
      <c r="H96" s="133"/>
      <c r="I96" s="133"/>
      <c r="J96" s="133"/>
      <c r="K96" s="133"/>
      <c r="L96" s="133"/>
      <c r="M96" s="133"/>
    </row>
    <row r="97" spans="1:13" ht="12.75">
      <c r="A97" s="114" t="s">
        <v>476</v>
      </c>
      <c r="B97" s="95" t="s">
        <v>477</v>
      </c>
      <c r="C97" s="143">
        <f t="shared" si="11"/>
        <v>0</v>
      </c>
      <c r="D97" s="133"/>
      <c r="E97" s="135"/>
      <c r="F97" s="135"/>
      <c r="G97" s="133"/>
      <c r="H97" s="133"/>
      <c r="I97" s="133"/>
      <c r="J97" s="133"/>
      <c r="K97" s="133"/>
      <c r="L97" s="133"/>
      <c r="M97" s="133"/>
    </row>
    <row r="98" spans="1:13" ht="12.75">
      <c r="A98" s="114" t="s">
        <v>478</v>
      </c>
      <c r="B98" s="95" t="s">
        <v>479</v>
      </c>
      <c r="C98" s="143">
        <f t="shared" si="11"/>
        <v>0</v>
      </c>
      <c r="D98" s="133"/>
      <c r="E98" s="135"/>
      <c r="F98" s="135"/>
      <c r="G98" s="133"/>
      <c r="H98" s="133"/>
      <c r="I98" s="133"/>
      <c r="J98" s="133"/>
      <c r="K98" s="133"/>
      <c r="L98" s="133"/>
      <c r="M98" s="133"/>
    </row>
    <row r="99" spans="1:13" ht="12.75">
      <c r="A99" s="114" t="s">
        <v>480</v>
      </c>
      <c r="B99" s="95" t="s">
        <v>481</v>
      </c>
      <c r="C99" s="143">
        <f t="shared" si="11"/>
        <v>0</v>
      </c>
      <c r="D99" s="133"/>
      <c r="E99" s="135"/>
      <c r="F99" s="135"/>
      <c r="G99" s="133"/>
      <c r="H99" s="133"/>
      <c r="I99" s="133"/>
      <c r="J99" s="133"/>
      <c r="K99" s="133"/>
      <c r="L99" s="133"/>
      <c r="M99" s="133"/>
    </row>
    <row r="100" spans="1:13" ht="12.75">
      <c r="A100" s="155" t="s">
        <v>482</v>
      </c>
      <c r="B100" s="156" t="s">
        <v>483</v>
      </c>
      <c r="C100" s="143">
        <f t="shared" si="11"/>
        <v>0</v>
      </c>
      <c r="D100" s="135">
        <f>SUM(D95:D99)</f>
        <v>0</v>
      </c>
      <c r="E100" s="135">
        <f>SUM(E95:E99)</f>
        <v>0</v>
      </c>
      <c r="F100" s="135">
        <f>SUM(F95:F99)</f>
        <v>0</v>
      </c>
      <c r="G100" s="135">
        <f aca="true" t="shared" si="17" ref="G100:M100">SUM(G95:G99)</f>
        <v>0</v>
      </c>
      <c r="H100" s="135">
        <f t="shared" si="17"/>
        <v>0</v>
      </c>
      <c r="I100" s="135">
        <f t="shared" si="17"/>
        <v>0</v>
      </c>
      <c r="J100" s="135">
        <f t="shared" si="17"/>
        <v>0</v>
      </c>
      <c r="K100" s="135">
        <f t="shared" si="17"/>
        <v>0</v>
      </c>
      <c r="L100" s="135">
        <f t="shared" si="17"/>
        <v>0</v>
      </c>
      <c r="M100" s="135">
        <f t="shared" si="17"/>
        <v>0</v>
      </c>
    </row>
    <row r="101" spans="1:13" ht="12.75">
      <c r="A101" s="111" t="s">
        <v>484</v>
      </c>
      <c r="B101" s="111" t="s">
        <v>485</v>
      </c>
      <c r="C101" s="157">
        <f t="shared" si="11"/>
        <v>0</v>
      </c>
      <c r="D101" s="133"/>
      <c r="E101" s="135"/>
      <c r="F101" s="135"/>
      <c r="G101" s="133"/>
      <c r="H101" s="133"/>
      <c r="I101" s="133"/>
      <c r="J101" s="133"/>
      <c r="K101" s="133"/>
      <c r="L101" s="133"/>
      <c r="M101" s="133"/>
    </row>
    <row r="102" spans="1:13" ht="12.75">
      <c r="A102" s="111" t="s">
        <v>486</v>
      </c>
      <c r="B102" s="111" t="s">
        <v>487</v>
      </c>
      <c r="C102" s="157">
        <f t="shared" si="11"/>
        <v>0</v>
      </c>
      <c r="D102" s="133"/>
      <c r="E102" s="135"/>
      <c r="F102" s="135"/>
      <c r="G102" s="133"/>
      <c r="H102" s="133"/>
      <c r="I102" s="133"/>
      <c r="J102" s="133"/>
      <c r="K102" s="133"/>
      <c r="L102" s="133"/>
      <c r="M102" s="133"/>
    </row>
    <row r="103" spans="1:13" ht="12.75">
      <c r="A103" s="158" t="s">
        <v>488</v>
      </c>
      <c r="B103" s="159" t="s">
        <v>489</v>
      </c>
      <c r="C103" s="143">
        <f t="shared" si="11"/>
        <v>11277911</v>
      </c>
      <c r="D103" s="135">
        <f>SUM(D94,D100:D102)</f>
        <v>0</v>
      </c>
      <c r="E103" s="135">
        <f>SUM(E94,E100:E102)</f>
        <v>1073139</v>
      </c>
      <c r="F103" s="135">
        <f>SUM(F94,F100:F102)</f>
        <v>10204772</v>
      </c>
      <c r="G103" s="135">
        <f aca="true" t="shared" si="18" ref="G103:M103">SUM(G94,G100:G102)</f>
        <v>0</v>
      </c>
      <c r="H103" s="135">
        <f t="shared" si="18"/>
        <v>0</v>
      </c>
      <c r="I103" s="135">
        <f t="shared" si="18"/>
        <v>0</v>
      </c>
      <c r="J103" s="135">
        <f t="shared" si="18"/>
        <v>0</v>
      </c>
      <c r="K103" s="135">
        <f t="shared" si="18"/>
        <v>0</v>
      </c>
      <c r="L103" s="135">
        <f t="shared" si="18"/>
        <v>0</v>
      </c>
      <c r="M103" s="135">
        <f t="shared" si="18"/>
        <v>0</v>
      </c>
    </row>
    <row r="104" spans="1:13" ht="12.75">
      <c r="A104" s="160" t="s">
        <v>24</v>
      </c>
      <c r="B104" s="161"/>
      <c r="C104" s="143">
        <f t="shared" si="11"/>
        <v>89091345</v>
      </c>
      <c r="D104" s="135">
        <f>SUM(D71,D103)</f>
        <v>445610</v>
      </c>
      <c r="E104" s="135">
        <f>SUM(E71,E103)</f>
        <v>38340928</v>
      </c>
      <c r="F104" s="135">
        <f>SUM(F71,F103)</f>
        <v>10204772</v>
      </c>
      <c r="G104" s="135">
        <f aca="true" t="shared" si="19" ref="G104:M104">SUM(G71,G103)</f>
        <v>33310017</v>
      </c>
      <c r="H104" s="135">
        <f t="shared" si="19"/>
        <v>2184000</v>
      </c>
      <c r="I104" s="135">
        <f t="shared" si="19"/>
        <v>424238</v>
      </c>
      <c r="J104" s="135">
        <f t="shared" si="19"/>
        <v>3320</v>
      </c>
      <c r="K104" s="135">
        <f t="shared" si="19"/>
        <v>12000</v>
      </c>
      <c r="L104" s="135">
        <f t="shared" si="19"/>
        <v>799500</v>
      </c>
      <c r="M104" s="135">
        <f t="shared" si="19"/>
        <v>3366960</v>
      </c>
    </row>
  </sheetData>
  <sheetProtection selectLockedCells="1" selectUnlockedCells="1"/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2/2018. (III. 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workbookViewId="0" topLeftCell="A70">
      <selection activeCell="D3" sqref="D3"/>
    </sheetView>
  </sheetViews>
  <sheetFormatPr defaultColWidth="9.140625" defaultRowHeight="15"/>
  <cols>
    <col min="1" max="1" width="62.57421875" style="0" customWidth="1"/>
    <col min="3" max="3" width="13.00390625" style="0" customWidth="1"/>
    <col min="4" max="4" width="14.140625" style="1" customWidth="1"/>
  </cols>
  <sheetData>
    <row r="1" spans="1:4" ht="24" customHeight="1">
      <c r="A1" s="125" t="s">
        <v>288</v>
      </c>
      <c r="B1" s="125"/>
      <c r="C1" s="125"/>
      <c r="D1" s="125"/>
    </row>
    <row r="2" spans="1:6" ht="24" customHeight="1">
      <c r="A2" s="126" t="s">
        <v>490</v>
      </c>
      <c r="B2" s="126"/>
      <c r="C2" s="126"/>
      <c r="D2" s="126"/>
      <c r="F2" s="162"/>
    </row>
    <row r="3" ht="12.75">
      <c r="A3" s="127"/>
    </row>
    <row r="4" ht="21.75" customHeight="1">
      <c r="A4" s="128" t="s">
        <v>290</v>
      </c>
    </row>
    <row r="5" spans="1:4" ht="12.75">
      <c r="A5" s="74" t="s">
        <v>28</v>
      </c>
      <c r="B5" s="75" t="s">
        <v>298</v>
      </c>
      <c r="C5" s="163" t="s">
        <v>491</v>
      </c>
      <c r="D5" s="163" t="s">
        <v>492</v>
      </c>
    </row>
    <row r="6" spans="1:4" ht="28.5" customHeight="1">
      <c r="A6" s="82" t="s">
        <v>302</v>
      </c>
      <c r="B6" s="89" t="s">
        <v>303</v>
      </c>
      <c r="C6" s="164"/>
      <c r="D6" s="133"/>
    </row>
    <row r="7" spans="1:4" ht="12.75">
      <c r="A7" s="83" t="s">
        <v>304</v>
      </c>
      <c r="B7" s="89" t="s">
        <v>305</v>
      </c>
      <c r="C7" s="164"/>
      <c r="D7" s="133"/>
    </row>
    <row r="8" spans="1:4" ht="12.75">
      <c r="A8" s="83" t="s">
        <v>493</v>
      </c>
      <c r="B8" s="89" t="s">
        <v>307</v>
      </c>
      <c r="C8" s="164"/>
      <c r="D8" s="133"/>
    </row>
    <row r="9" spans="1:4" ht="12.75">
      <c r="A9" s="83" t="s">
        <v>308</v>
      </c>
      <c r="B9" s="89" t="s">
        <v>309</v>
      </c>
      <c r="C9" s="164"/>
      <c r="D9" s="133"/>
    </row>
    <row r="10" spans="1:4" ht="29.25" customHeight="1">
      <c r="A10" s="83" t="s">
        <v>310</v>
      </c>
      <c r="B10" s="89" t="s">
        <v>311</v>
      </c>
      <c r="C10" s="164"/>
      <c r="D10" s="133"/>
    </row>
    <row r="11" spans="1:4" ht="15" customHeight="1">
      <c r="A11" s="83" t="s">
        <v>312</v>
      </c>
      <c r="B11" s="89" t="s">
        <v>313</v>
      </c>
      <c r="C11" s="164"/>
      <c r="D11" s="133"/>
    </row>
    <row r="12" spans="1:4" ht="27.75" customHeight="1">
      <c r="A12" s="90" t="s">
        <v>314</v>
      </c>
      <c r="B12" s="165" t="s">
        <v>315</v>
      </c>
      <c r="C12" s="164">
        <f>SUM(C6:C11)</f>
        <v>0</v>
      </c>
      <c r="D12" s="133">
        <f>SUM(D6:D11)</f>
        <v>0</v>
      </c>
    </row>
    <row r="13" spans="1:4" ht="12.75">
      <c r="A13" s="83" t="s">
        <v>316</v>
      </c>
      <c r="B13" s="89" t="s">
        <v>317</v>
      </c>
      <c r="C13" s="164"/>
      <c r="D13" s="133"/>
    </row>
    <row r="14" spans="1:4" ht="12.75">
      <c r="A14" s="83" t="s">
        <v>318</v>
      </c>
      <c r="B14" s="89" t="s">
        <v>319</v>
      </c>
      <c r="C14" s="164"/>
      <c r="D14" s="133"/>
    </row>
    <row r="15" spans="1:4" ht="12.75">
      <c r="A15" s="83" t="s">
        <v>320</v>
      </c>
      <c r="B15" s="89" t="s">
        <v>321</v>
      </c>
      <c r="C15" s="164"/>
      <c r="D15" s="133"/>
    </row>
    <row r="16" spans="1:4" ht="12.75">
      <c r="A16" s="83" t="s">
        <v>322</v>
      </c>
      <c r="B16" s="89" t="s">
        <v>323</v>
      </c>
      <c r="C16" s="164"/>
      <c r="D16" s="133"/>
    </row>
    <row r="17" spans="1:4" ht="12.75">
      <c r="A17" s="83" t="s">
        <v>494</v>
      </c>
      <c r="B17" s="89" t="s">
        <v>325</v>
      </c>
      <c r="C17" s="164"/>
      <c r="D17" s="133"/>
    </row>
    <row r="18" spans="1:4" ht="12.75">
      <c r="A18" s="93" t="s">
        <v>326</v>
      </c>
      <c r="B18" s="102" t="s">
        <v>327</v>
      </c>
      <c r="C18" s="120">
        <f>SUM(C13:C17,C12)</f>
        <v>0</v>
      </c>
      <c r="D18" s="135">
        <f>SUM(D13:D17,D12)</f>
        <v>0</v>
      </c>
    </row>
    <row r="19" spans="1:4" ht="15" customHeight="1">
      <c r="A19" s="83" t="s">
        <v>328</v>
      </c>
      <c r="B19" s="89" t="s">
        <v>329</v>
      </c>
      <c r="C19" s="164"/>
      <c r="D19" s="133"/>
    </row>
    <row r="20" spans="1:4" ht="15" customHeight="1">
      <c r="A20" s="83" t="s">
        <v>330</v>
      </c>
      <c r="B20" s="89" t="s">
        <v>331</v>
      </c>
      <c r="C20" s="164"/>
      <c r="D20" s="133"/>
    </row>
    <row r="21" spans="1:4" ht="15" customHeight="1">
      <c r="A21" s="90" t="s">
        <v>332</v>
      </c>
      <c r="B21" s="165" t="s">
        <v>333</v>
      </c>
      <c r="C21" s="164"/>
      <c r="D21" s="133"/>
    </row>
    <row r="22" spans="1:4" ht="15" customHeight="1">
      <c r="A22" s="83" t="s">
        <v>334</v>
      </c>
      <c r="B22" s="89" t="s">
        <v>335</v>
      </c>
      <c r="C22" s="164"/>
      <c r="D22" s="133"/>
    </row>
    <row r="23" spans="1:4" ht="21" customHeight="1">
      <c r="A23" s="83" t="s">
        <v>336</v>
      </c>
      <c r="B23" s="89" t="s">
        <v>337</v>
      </c>
      <c r="C23" s="164"/>
      <c r="D23" s="133"/>
    </row>
    <row r="24" spans="1:4" ht="15" customHeight="1">
      <c r="A24" s="83" t="s">
        <v>338</v>
      </c>
      <c r="B24" s="89" t="s">
        <v>339</v>
      </c>
      <c r="C24" s="164"/>
      <c r="D24" s="133"/>
    </row>
    <row r="25" spans="1:4" ht="15" customHeight="1">
      <c r="A25" s="83" t="s">
        <v>340</v>
      </c>
      <c r="B25" s="89" t="s">
        <v>341</v>
      </c>
      <c r="C25" s="164"/>
      <c r="D25" s="133"/>
    </row>
    <row r="26" spans="1:4" ht="15" customHeight="1">
      <c r="A26" s="83" t="s">
        <v>342</v>
      </c>
      <c r="B26" s="89" t="s">
        <v>343</v>
      </c>
      <c r="C26" s="164"/>
      <c r="D26" s="133"/>
    </row>
    <row r="27" spans="1:4" ht="32.25" customHeight="1">
      <c r="A27" s="83" t="s">
        <v>344</v>
      </c>
      <c r="B27" s="89" t="s">
        <v>345</v>
      </c>
      <c r="C27" s="164"/>
      <c r="D27" s="133"/>
    </row>
    <row r="28" spans="1:4" ht="15" customHeight="1">
      <c r="A28" s="83" t="s">
        <v>346</v>
      </c>
      <c r="B28" s="89" t="s">
        <v>347</v>
      </c>
      <c r="C28" s="164"/>
      <c r="D28" s="133"/>
    </row>
    <row r="29" spans="1:4" ht="15" customHeight="1">
      <c r="A29" s="83" t="s">
        <v>348</v>
      </c>
      <c r="B29" s="89" t="s">
        <v>349</v>
      </c>
      <c r="C29" s="164"/>
      <c r="D29" s="133"/>
    </row>
    <row r="30" spans="1:4" ht="15" customHeight="1">
      <c r="A30" s="90" t="s">
        <v>350</v>
      </c>
      <c r="B30" s="165" t="s">
        <v>351</v>
      </c>
      <c r="C30" s="164">
        <f>SUM(C25:C29)</f>
        <v>0</v>
      </c>
      <c r="D30" s="133">
        <f>SUM(D25:D29)</f>
        <v>0</v>
      </c>
    </row>
    <row r="31" spans="1:4" ht="15" customHeight="1">
      <c r="A31" s="83" t="s">
        <v>352</v>
      </c>
      <c r="B31" s="89" t="s">
        <v>353</v>
      </c>
      <c r="C31" s="164"/>
      <c r="D31" s="133"/>
    </row>
    <row r="32" spans="1:4" ht="15" customHeight="1">
      <c r="A32" s="93" t="s">
        <v>354</v>
      </c>
      <c r="B32" s="102" t="s">
        <v>355</v>
      </c>
      <c r="C32" s="120">
        <f>SUM(C30,C21:C24,C30:C31)</f>
        <v>0</v>
      </c>
      <c r="D32" s="135">
        <f>SUM(D30,D21:D24,D30:D31)</f>
        <v>0</v>
      </c>
    </row>
    <row r="33" spans="1:4" ht="15" customHeight="1">
      <c r="A33" s="95" t="s">
        <v>356</v>
      </c>
      <c r="B33" s="89" t="s">
        <v>357</v>
      </c>
      <c r="C33" s="164"/>
      <c r="D33" s="133"/>
    </row>
    <row r="34" spans="1:4" ht="15" customHeight="1">
      <c r="A34" s="95" t="s">
        <v>358</v>
      </c>
      <c r="B34" s="89" t="s">
        <v>359</v>
      </c>
      <c r="C34" s="164"/>
      <c r="D34" s="133"/>
    </row>
    <row r="35" spans="1:4" ht="15" customHeight="1">
      <c r="A35" s="95" t="s">
        <v>360</v>
      </c>
      <c r="B35" s="89" t="s">
        <v>361</v>
      </c>
      <c r="C35" s="164"/>
      <c r="D35" s="133"/>
    </row>
    <row r="36" spans="1:4" ht="15" customHeight="1">
      <c r="A36" s="95" t="s">
        <v>362</v>
      </c>
      <c r="B36" s="89" t="s">
        <v>363</v>
      </c>
      <c r="C36" s="164"/>
      <c r="D36" s="133"/>
    </row>
    <row r="37" spans="1:4" ht="15" customHeight="1">
      <c r="A37" s="95" t="s">
        <v>364</v>
      </c>
      <c r="B37" s="89" t="s">
        <v>365</v>
      </c>
      <c r="C37" s="164"/>
      <c r="D37" s="133"/>
    </row>
    <row r="38" spans="1:4" ht="15" customHeight="1">
      <c r="A38" s="95" t="s">
        <v>366</v>
      </c>
      <c r="B38" s="89" t="s">
        <v>367</v>
      </c>
      <c r="C38" s="164"/>
      <c r="D38" s="133"/>
    </row>
    <row r="39" spans="1:4" ht="15" customHeight="1">
      <c r="A39" s="95" t="s">
        <v>368</v>
      </c>
      <c r="B39" s="89" t="s">
        <v>369</v>
      </c>
      <c r="C39" s="164"/>
      <c r="D39" s="133"/>
    </row>
    <row r="40" spans="1:4" ht="15" customHeight="1">
      <c r="A40" s="95" t="s">
        <v>370</v>
      </c>
      <c r="B40" s="89" t="s">
        <v>371</v>
      </c>
      <c r="C40" s="164"/>
      <c r="D40" s="133">
        <v>2</v>
      </c>
    </row>
    <row r="41" spans="1:4" ht="15" customHeight="1">
      <c r="A41" s="95" t="s">
        <v>372</v>
      </c>
      <c r="B41" s="89" t="s">
        <v>373</v>
      </c>
      <c r="C41" s="164"/>
      <c r="D41" s="133"/>
    </row>
    <row r="42" spans="1:4" ht="15" customHeight="1">
      <c r="A42" s="95" t="s">
        <v>374</v>
      </c>
      <c r="B42" s="89" t="s">
        <v>375</v>
      </c>
      <c r="C42" s="164"/>
      <c r="D42" s="133"/>
    </row>
    <row r="43" spans="1:4" ht="15" customHeight="1">
      <c r="A43" s="95" t="s">
        <v>376</v>
      </c>
      <c r="B43" s="89" t="s">
        <v>377</v>
      </c>
      <c r="C43" s="120"/>
      <c r="D43" s="133">
        <v>4780</v>
      </c>
    </row>
    <row r="44" spans="1:4" ht="12.75">
      <c r="A44" s="97" t="s">
        <v>378</v>
      </c>
      <c r="B44" s="102" t="s">
        <v>379</v>
      </c>
      <c r="C44" s="164">
        <f>SUM(C33:C43)</f>
        <v>0</v>
      </c>
      <c r="D44" s="135">
        <f>SUM(D33:D43)</f>
        <v>4782</v>
      </c>
    </row>
    <row r="45" spans="1:4" ht="12.75">
      <c r="A45" s="95" t="s">
        <v>380</v>
      </c>
      <c r="B45" s="89" t="s">
        <v>381</v>
      </c>
      <c r="C45" s="164"/>
      <c r="D45" s="133"/>
    </row>
    <row r="46" spans="1:4" ht="36" customHeight="1">
      <c r="A46" s="83" t="s">
        <v>382</v>
      </c>
      <c r="B46" s="89" t="s">
        <v>383</v>
      </c>
      <c r="C46" s="164"/>
      <c r="D46" s="133"/>
    </row>
    <row r="47" spans="1:4" ht="40.5" customHeight="1">
      <c r="A47" s="95" t="s">
        <v>384</v>
      </c>
      <c r="B47" s="89" t="s">
        <v>385</v>
      </c>
      <c r="C47" s="120"/>
      <c r="D47" s="135"/>
    </row>
    <row r="48" spans="1:4" ht="31.5" customHeight="1">
      <c r="A48" s="95" t="s">
        <v>386</v>
      </c>
      <c r="B48" s="89" t="s">
        <v>387</v>
      </c>
      <c r="C48" s="164"/>
      <c r="D48" s="133"/>
    </row>
    <row r="49" spans="1:4" ht="12.75">
      <c r="A49" s="95" t="s">
        <v>388</v>
      </c>
      <c r="B49" s="89" t="s">
        <v>389</v>
      </c>
      <c r="C49" s="164"/>
      <c r="D49" s="133"/>
    </row>
    <row r="50" spans="1:4" ht="27" customHeight="1">
      <c r="A50" s="93" t="s">
        <v>390</v>
      </c>
      <c r="B50" s="102" t="s">
        <v>391</v>
      </c>
      <c r="C50" s="164">
        <f>SUM(C45:C49)</f>
        <v>0</v>
      </c>
      <c r="D50" s="133">
        <f>SUM(D45:D49)</f>
        <v>0</v>
      </c>
    </row>
    <row r="51" spans="1:4" ht="12.75">
      <c r="A51" s="166" t="s">
        <v>183</v>
      </c>
      <c r="B51" s="167"/>
      <c r="C51" s="164"/>
      <c r="D51" s="133"/>
    </row>
    <row r="52" spans="1:4" ht="12.75">
      <c r="A52" s="83" t="s">
        <v>392</v>
      </c>
      <c r="B52" s="89" t="s">
        <v>393</v>
      </c>
      <c r="C52" s="164"/>
      <c r="D52" s="133"/>
    </row>
    <row r="53" spans="1:4" ht="12.75">
      <c r="A53" s="83" t="s">
        <v>394</v>
      </c>
      <c r="B53" s="89" t="s">
        <v>395</v>
      </c>
      <c r="C53" s="164"/>
      <c r="D53" s="133"/>
    </row>
    <row r="54" spans="1:4" ht="34.5" customHeight="1">
      <c r="A54" s="83" t="s">
        <v>396</v>
      </c>
      <c r="B54" s="89" t="s">
        <v>397</v>
      </c>
      <c r="C54" s="120"/>
      <c r="D54" s="135"/>
    </row>
    <row r="55" spans="1:4" ht="27.75" customHeight="1">
      <c r="A55" s="83" t="s">
        <v>398</v>
      </c>
      <c r="B55" s="89" t="s">
        <v>399</v>
      </c>
      <c r="C55" s="164"/>
      <c r="D55" s="133"/>
    </row>
    <row r="56" spans="1:4" ht="29.25" customHeight="1">
      <c r="A56" s="83" t="s">
        <v>400</v>
      </c>
      <c r="B56" s="89" t="s">
        <v>401</v>
      </c>
      <c r="C56" s="164"/>
      <c r="D56" s="133"/>
    </row>
    <row r="57" spans="1:4" ht="27" customHeight="1">
      <c r="A57" s="93" t="s">
        <v>402</v>
      </c>
      <c r="B57" s="102" t="s">
        <v>403</v>
      </c>
      <c r="C57" s="164">
        <f>SUM(C52:C56)</f>
        <v>0</v>
      </c>
      <c r="D57" s="133">
        <f>SUM(D52:D56)</f>
        <v>0</v>
      </c>
    </row>
    <row r="58" spans="1:4" ht="15" customHeight="1">
      <c r="A58" s="95" t="s">
        <v>404</v>
      </c>
      <c r="B58" s="89" t="s">
        <v>405</v>
      </c>
      <c r="C58" s="164"/>
      <c r="D58" s="133"/>
    </row>
    <row r="59" spans="1:4" ht="15" customHeight="1">
      <c r="A59" s="95" t="s">
        <v>406</v>
      </c>
      <c r="B59" s="89" t="s">
        <v>407</v>
      </c>
      <c r="C59" s="164"/>
      <c r="D59" s="133"/>
    </row>
    <row r="60" spans="1:4" ht="15" customHeight="1">
      <c r="A60" s="95" t="s">
        <v>408</v>
      </c>
      <c r="B60" s="89" t="s">
        <v>409</v>
      </c>
      <c r="C60" s="120"/>
      <c r="D60" s="135"/>
    </row>
    <row r="61" spans="1:4" ht="12.75">
      <c r="A61" s="95" t="s">
        <v>410</v>
      </c>
      <c r="B61" s="89" t="s">
        <v>411</v>
      </c>
      <c r="C61" s="164"/>
      <c r="D61" s="133"/>
    </row>
    <row r="62" spans="1:4" ht="12.75">
      <c r="A62" s="95" t="s">
        <v>412</v>
      </c>
      <c r="B62" s="89" t="s">
        <v>413</v>
      </c>
      <c r="C62" s="164"/>
      <c r="D62" s="133"/>
    </row>
    <row r="63" spans="1:4" ht="15" customHeight="1">
      <c r="A63" s="93" t="s">
        <v>414</v>
      </c>
      <c r="B63" s="102" t="s">
        <v>415</v>
      </c>
      <c r="C63" s="164"/>
      <c r="D63" s="133"/>
    </row>
    <row r="64" spans="1:4" ht="27.75" customHeight="1">
      <c r="A64" s="95" t="s">
        <v>416</v>
      </c>
      <c r="B64" s="89" t="s">
        <v>417</v>
      </c>
      <c r="C64" s="120"/>
      <c r="D64" s="135"/>
    </row>
    <row r="65" spans="1:4" ht="30.75" customHeight="1">
      <c r="A65" s="83" t="s">
        <v>418</v>
      </c>
      <c r="B65" s="89" t="s">
        <v>419</v>
      </c>
      <c r="C65" s="164"/>
      <c r="D65" s="133"/>
    </row>
    <row r="66" spans="1:4" ht="12.75">
      <c r="A66" s="95" t="s">
        <v>420</v>
      </c>
      <c r="B66" s="89" t="s">
        <v>421</v>
      </c>
      <c r="C66" s="120"/>
      <c r="D66" s="135"/>
    </row>
    <row r="67" spans="1:4" ht="12.75">
      <c r="A67" s="95" t="s">
        <v>422</v>
      </c>
      <c r="B67" s="89" t="s">
        <v>423</v>
      </c>
      <c r="C67" s="164"/>
      <c r="D67" s="133"/>
    </row>
    <row r="68" spans="1:4" ht="12.75">
      <c r="A68" s="95" t="s">
        <v>424</v>
      </c>
      <c r="B68" s="89" t="s">
        <v>425</v>
      </c>
      <c r="C68" s="164"/>
      <c r="D68" s="133"/>
    </row>
    <row r="69" spans="1:4" ht="12.75">
      <c r="A69" s="93" t="s">
        <v>426</v>
      </c>
      <c r="B69" s="102" t="s">
        <v>427</v>
      </c>
      <c r="C69" s="164"/>
      <c r="D69" s="133"/>
    </row>
    <row r="70" spans="1:4" ht="12.75">
      <c r="A70" s="166" t="s">
        <v>230</v>
      </c>
      <c r="B70" s="167"/>
      <c r="C70" s="164"/>
      <c r="D70" s="133"/>
    </row>
    <row r="71" spans="1:4" ht="12.75">
      <c r="A71" s="168" t="s">
        <v>428</v>
      </c>
      <c r="B71" s="103" t="s">
        <v>429</v>
      </c>
      <c r="C71" s="164">
        <f>SUM(C69,C63,C57,C50,C44,C32,C18)</f>
        <v>0</v>
      </c>
      <c r="D71" s="133">
        <f>SUM(D69,D63,D57,D50,D44,D32,D18)</f>
        <v>4782</v>
      </c>
    </row>
    <row r="72" spans="1:4" ht="12.75">
      <c r="A72" s="169" t="s">
        <v>430</v>
      </c>
      <c r="B72" s="170"/>
      <c r="C72" s="164"/>
      <c r="D72" s="133"/>
    </row>
    <row r="73" spans="1:4" ht="12.75">
      <c r="A73" s="169" t="s">
        <v>431</v>
      </c>
      <c r="B73" s="170"/>
      <c r="C73" s="164"/>
      <c r="D73" s="133"/>
    </row>
    <row r="74" spans="1:4" ht="12.75">
      <c r="A74" s="114" t="s">
        <v>432</v>
      </c>
      <c r="B74" s="83" t="s">
        <v>433</v>
      </c>
      <c r="C74" s="164"/>
      <c r="D74" s="133"/>
    </row>
    <row r="75" spans="1:4" ht="12.75">
      <c r="A75" s="95" t="s">
        <v>434</v>
      </c>
      <c r="B75" s="83" t="s">
        <v>435</v>
      </c>
      <c r="C75" s="164"/>
      <c r="D75" s="133"/>
    </row>
    <row r="76" spans="1:4" ht="12.75">
      <c r="A76" s="114" t="s">
        <v>436</v>
      </c>
      <c r="B76" s="83" t="s">
        <v>437</v>
      </c>
      <c r="C76" s="164"/>
      <c r="D76" s="133"/>
    </row>
    <row r="77" spans="1:4" ht="12.75">
      <c r="A77" s="111" t="s">
        <v>438</v>
      </c>
      <c r="B77" s="90" t="s">
        <v>439</v>
      </c>
      <c r="C77" s="164"/>
      <c r="D77" s="133"/>
    </row>
    <row r="78" spans="1:4" ht="12.75">
      <c r="A78" s="95" t="s">
        <v>440</v>
      </c>
      <c r="B78" s="83" t="s">
        <v>441</v>
      </c>
      <c r="C78" s="164"/>
      <c r="D78" s="133"/>
    </row>
    <row r="79" spans="1:4" ht="12.75">
      <c r="A79" s="114" t="s">
        <v>442</v>
      </c>
      <c r="B79" s="83" t="s">
        <v>443</v>
      </c>
      <c r="C79" s="164"/>
      <c r="D79" s="133"/>
    </row>
    <row r="80" spans="1:4" ht="12.75">
      <c r="A80" s="95" t="s">
        <v>444</v>
      </c>
      <c r="B80" s="83" t="s">
        <v>445</v>
      </c>
      <c r="C80" s="164"/>
      <c r="D80" s="133"/>
    </row>
    <row r="81" spans="1:4" ht="12.75">
      <c r="A81" s="114" t="s">
        <v>446</v>
      </c>
      <c r="B81" s="83" t="s">
        <v>447</v>
      </c>
      <c r="C81" s="164"/>
      <c r="D81" s="133"/>
    </row>
    <row r="82" spans="1:4" ht="12.75">
      <c r="A82" s="117" t="s">
        <v>448</v>
      </c>
      <c r="B82" s="90" t="s">
        <v>449</v>
      </c>
      <c r="C82" s="164"/>
      <c r="D82" s="133"/>
    </row>
    <row r="83" spans="1:4" ht="12.75">
      <c r="A83" s="83" t="s">
        <v>450</v>
      </c>
      <c r="B83" s="83" t="s">
        <v>451</v>
      </c>
      <c r="C83" s="164">
        <v>57789</v>
      </c>
      <c r="D83" s="133">
        <v>57789</v>
      </c>
    </row>
    <row r="84" spans="1:4" ht="12.75">
      <c r="A84" s="83" t="s">
        <v>452</v>
      </c>
      <c r="B84" s="83" t="s">
        <v>451</v>
      </c>
      <c r="C84" s="164"/>
      <c r="D84" s="133"/>
    </row>
    <row r="85" spans="1:4" ht="12.75">
      <c r="A85" s="83" t="s">
        <v>453</v>
      </c>
      <c r="B85" s="83" t="s">
        <v>454</v>
      </c>
      <c r="C85" s="164"/>
      <c r="D85" s="133"/>
    </row>
    <row r="86" spans="1:4" ht="12.75">
      <c r="A86" s="83" t="s">
        <v>455</v>
      </c>
      <c r="B86" s="83" t="s">
        <v>454</v>
      </c>
      <c r="C86" s="164"/>
      <c r="D86" s="133"/>
    </row>
    <row r="87" spans="1:4" ht="12.75">
      <c r="A87" s="90" t="s">
        <v>456</v>
      </c>
      <c r="B87" s="90" t="s">
        <v>457</v>
      </c>
      <c r="C87" s="120">
        <f>SUM(C83:C86)</f>
        <v>57789</v>
      </c>
      <c r="D87" s="135">
        <f>SUM(D83:D86)</f>
        <v>57789</v>
      </c>
    </row>
    <row r="88" spans="1:4" ht="12.75">
      <c r="A88" s="114" t="s">
        <v>458</v>
      </c>
      <c r="B88" s="83" t="s">
        <v>459</v>
      </c>
      <c r="C88" s="120"/>
      <c r="D88" s="135"/>
    </row>
    <row r="89" spans="1:4" ht="12.75">
      <c r="A89" s="114" t="s">
        <v>460</v>
      </c>
      <c r="B89" s="83" t="s">
        <v>461</v>
      </c>
      <c r="C89" s="164"/>
      <c r="D89" s="133"/>
    </row>
    <row r="90" spans="1:4" ht="12.75">
      <c r="A90" s="114" t="s">
        <v>462</v>
      </c>
      <c r="B90" s="83" t="s">
        <v>463</v>
      </c>
      <c r="C90" s="164">
        <v>13398211</v>
      </c>
      <c r="D90" s="133">
        <v>13517259</v>
      </c>
    </row>
    <row r="91" spans="1:4" ht="12.75">
      <c r="A91" s="114" t="s">
        <v>464</v>
      </c>
      <c r="B91" s="83" t="s">
        <v>465</v>
      </c>
      <c r="C91" s="164"/>
      <c r="D91" s="133"/>
    </row>
    <row r="92" spans="1:4" ht="12.75">
      <c r="A92" s="95" t="s">
        <v>466</v>
      </c>
      <c r="B92" s="83" t="s">
        <v>467</v>
      </c>
      <c r="C92" s="164"/>
      <c r="D92" s="133"/>
    </row>
    <row r="93" spans="1:4" ht="12.75">
      <c r="A93" s="95" t="s">
        <v>468</v>
      </c>
      <c r="B93" s="83" t="s">
        <v>469</v>
      </c>
      <c r="C93" s="120"/>
      <c r="D93" s="135"/>
    </row>
    <row r="94" spans="1:4" ht="12.75">
      <c r="A94" s="111" t="s">
        <v>470</v>
      </c>
      <c r="B94" s="90" t="s">
        <v>471</v>
      </c>
      <c r="C94" s="120">
        <f>C87+C88+C89+C90+C91+C92+C93</f>
        <v>13456000</v>
      </c>
      <c r="D94" s="135">
        <f>D87+D88+D89+D90+D91+D92+D93</f>
        <v>13575048</v>
      </c>
    </row>
    <row r="95" spans="1:4" ht="12.75">
      <c r="A95" s="95" t="s">
        <v>472</v>
      </c>
      <c r="B95" s="83" t="s">
        <v>473</v>
      </c>
      <c r="C95" s="120">
        <f>C78+C85</f>
        <v>0</v>
      </c>
      <c r="D95" s="135"/>
    </row>
    <row r="96" spans="1:4" ht="12.75">
      <c r="A96" s="95" t="s">
        <v>474</v>
      </c>
      <c r="B96" s="83" t="s">
        <v>475</v>
      </c>
      <c r="C96" s="120"/>
      <c r="D96" s="135"/>
    </row>
    <row r="97" spans="1:4" ht="12.75">
      <c r="A97" s="114" t="s">
        <v>476</v>
      </c>
      <c r="B97" s="83" t="s">
        <v>477</v>
      </c>
      <c r="C97" s="73"/>
      <c r="D97" s="171"/>
    </row>
    <row r="98" spans="1:4" ht="12.75">
      <c r="A98" s="114" t="s">
        <v>478</v>
      </c>
      <c r="B98" s="83" t="s">
        <v>479</v>
      </c>
      <c r="C98" s="73"/>
      <c r="D98" s="171"/>
    </row>
    <row r="99" spans="1:4" ht="12.75">
      <c r="A99" s="114" t="s">
        <v>480</v>
      </c>
      <c r="B99" s="83" t="s">
        <v>481</v>
      </c>
      <c r="C99" s="73"/>
      <c r="D99" s="171"/>
    </row>
    <row r="100" spans="1:4" ht="12.75">
      <c r="A100" s="117" t="s">
        <v>482</v>
      </c>
      <c r="B100" s="90" t="s">
        <v>483</v>
      </c>
      <c r="C100" s="73"/>
      <c r="D100" s="171"/>
    </row>
    <row r="101" spans="1:4" ht="12.75">
      <c r="A101" s="111" t="s">
        <v>484</v>
      </c>
      <c r="B101" s="90" t="s">
        <v>485</v>
      </c>
      <c r="C101" s="73"/>
      <c r="D101" s="171"/>
    </row>
    <row r="102" spans="1:4" ht="12.75">
      <c r="A102" s="111" t="s">
        <v>486</v>
      </c>
      <c r="B102" s="90" t="s">
        <v>487</v>
      </c>
      <c r="C102" s="73"/>
      <c r="D102" s="171"/>
    </row>
    <row r="103" spans="1:4" ht="12.75">
      <c r="A103" s="121" t="s">
        <v>488</v>
      </c>
      <c r="B103" s="122" t="s">
        <v>489</v>
      </c>
      <c r="C103" s="120">
        <f>C94</f>
        <v>13456000</v>
      </c>
      <c r="D103" s="135">
        <f>SUM(D100:D102,D94)</f>
        <v>13575048</v>
      </c>
    </row>
    <row r="104" spans="1:4" ht="12.75">
      <c r="A104" s="123" t="s">
        <v>24</v>
      </c>
      <c r="B104" s="172"/>
      <c r="C104" s="120">
        <f>C71+C94</f>
        <v>13456000</v>
      </c>
      <c r="D104" s="135">
        <f>SUM(D103,D71)</f>
        <v>13579830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2/2018. (III. 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zoomScale="80" zoomScaleNormal="80" workbookViewId="0" topLeftCell="A61">
      <selection activeCell="D103" sqref="D103"/>
    </sheetView>
  </sheetViews>
  <sheetFormatPr defaultColWidth="9.140625" defaultRowHeight="15"/>
  <cols>
    <col min="1" max="1" width="117.421875" style="0" customWidth="1"/>
    <col min="3" max="3" width="14.421875" style="1" customWidth="1"/>
    <col min="4" max="4" width="9.8515625" style="1" customWidth="1"/>
    <col min="5" max="5" width="14.57421875" style="173" customWidth="1"/>
  </cols>
  <sheetData>
    <row r="1" spans="1:5" ht="24" customHeight="1">
      <c r="A1" s="125" t="s">
        <v>288</v>
      </c>
      <c r="B1" s="125"/>
      <c r="C1" s="125"/>
      <c r="D1" s="125"/>
      <c r="E1" s="125"/>
    </row>
    <row r="2" spans="1:7" ht="24" customHeight="1">
      <c r="A2" s="126" t="s">
        <v>490</v>
      </c>
      <c r="B2" s="126"/>
      <c r="C2" s="126"/>
      <c r="D2" s="126"/>
      <c r="E2" s="126"/>
      <c r="G2" s="162"/>
    </row>
    <row r="3" ht="12.75">
      <c r="A3" s="127"/>
    </row>
    <row r="4" ht="12.75">
      <c r="A4" s="128" t="s">
        <v>293</v>
      </c>
    </row>
    <row r="5" spans="1:5" ht="12.75">
      <c r="A5" s="74" t="s">
        <v>28</v>
      </c>
      <c r="B5" s="75" t="s">
        <v>298</v>
      </c>
      <c r="C5" s="163" t="s">
        <v>294</v>
      </c>
      <c r="D5" s="163" t="s">
        <v>295</v>
      </c>
      <c r="E5" s="174" t="s">
        <v>296</v>
      </c>
    </row>
    <row r="6" spans="1:5" ht="15" customHeight="1">
      <c r="A6" s="82" t="s">
        <v>302</v>
      </c>
      <c r="B6" s="89" t="s">
        <v>303</v>
      </c>
      <c r="C6" s="175">
        <f>'6.bevételek működésfelh Önk.'!C6</f>
        <v>10629473</v>
      </c>
      <c r="D6" s="133"/>
      <c r="E6" s="176">
        <f aca="true" t="shared" si="0" ref="E6:E50">SUM(C6:D6)</f>
        <v>10629473</v>
      </c>
    </row>
    <row r="7" spans="1:5" ht="15" customHeight="1">
      <c r="A7" s="83" t="s">
        <v>304</v>
      </c>
      <c r="B7" s="89" t="s">
        <v>305</v>
      </c>
      <c r="C7" s="175">
        <f>'6.bevételek működésfelh Önk.'!C7</f>
        <v>10419159</v>
      </c>
      <c r="D7" s="133"/>
      <c r="E7" s="176">
        <f t="shared" si="0"/>
        <v>10419159</v>
      </c>
    </row>
    <row r="8" spans="1:5" ht="15" customHeight="1">
      <c r="A8" s="83" t="s">
        <v>493</v>
      </c>
      <c r="B8" s="89" t="s">
        <v>307</v>
      </c>
      <c r="C8" s="175">
        <f>'6.bevételek működésfelh Önk.'!C8</f>
        <v>8683974</v>
      </c>
      <c r="D8" s="133"/>
      <c r="E8" s="176">
        <f t="shared" si="0"/>
        <v>8683974</v>
      </c>
    </row>
    <row r="9" spans="1:5" ht="15" customHeight="1">
      <c r="A9" s="83" t="s">
        <v>308</v>
      </c>
      <c r="B9" s="89" t="s">
        <v>309</v>
      </c>
      <c r="C9" s="175">
        <f>'6.bevételek működésfelh Önk.'!C9</f>
        <v>1200000</v>
      </c>
      <c r="D9" s="133"/>
      <c r="E9" s="176">
        <f t="shared" si="0"/>
        <v>1200000</v>
      </c>
    </row>
    <row r="10" spans="1:5" ht="15" customHeight="1">
      <c r="A10" s="83" t="s">
        <v>310</v>
      </c>
      <c r="B10" s="89" t="s">
        <v>311</v>
      </c>
      <c r="C10" s="175">
        <f>'6.bevételek működésfelh Önk.'!C10</f>
        <v>5205150</v>
      </c>
      <c r="D10" s="133"/>
      <c r="E10" s="176">
        <f t="shared" si="0"/>
        <v>5205150</v>
      </c>
    </row>
    <row r="11" spans="1:5" ht="15" customHeight="1">
      <c r="A11" s="83" t="s">
        <v>312</v>
      </c>
      <c r="B11" s="89" t="s">
        <v>313</v>
      </c>
      <c r="C11" s="175">
        <f>'6.bevételek működésfelh Önk.'!C11</f>
        <v>394116</v>
      </c>
      <c r="D11" s="133"/>
      <c r="E11" s="176">
        <f t="shared" si="0"/>
        <v>394116</v>
      </c>
    </row>
    <row r="12" spans="1:5" ht="15" customHeight="1">
      <c r="A12" s="90" t="s">
        <v>314</v>
      </c>
      <c r="B12" s="165" t="s">
        <v>315</v>
      </c>
      <c r="C12" s="143">
        <f>SUM(C6:C11)</f>
        <v>36531872</v>
      </c>
      <c r="D12" s="143">
        <f>SUM(D6:D11)</f>
        <v>0</v>
      </c>
      <c r="E12" s="176">
        <f t="shared" si="0"/>
        <v>36531872</v>
      </c>
    </row>
    <row r="13" spans="1:5" ht="15" customHeight="1">
      <c r="A13" s="83" t="s">
        <v>316</v>
      </c>
      <c r="B13" s="89" t="s">
        <v>317</v>
      </c>
      <c r="C13" s="175">
        <f>'6.bevételek működésfelh Önk.'!C13</f>
        <v>0</v>
      </c>
      <c r="D13" s="133"/>
      <c r="E13" s="176">
        <f t="shared" si="0"/>
        <v>0</v>
      </c>
    </row>
    <row r="14" spans="1:5" ht="15" customHeight="1">
      <c r="A14" s="83" t="s">
        <v>318</v>
      </c>
      <c r="B14" s="89" t="s">
        <v>319</v>
      </c>
      <c r="C14" s="175">
        <f>'6.bevételek működésfelh Önk.'!C14</f>
        <v>0</v>
      </c>
      <c r="D14" s="133"/>
      <c r="E14" s="176">
        <f t="shared" si="0"/>
        <v>0</v>
      </c>
    </row>
    <row r="15" spans="1:5" ht="15" customHeight="1">
      <c r="A15" s="83" t="s">
        <v>320</v>
      </c>
      <c r="B15" s="89" t="s">
        <v>321</v>
      </c>
      <c r="C15" s="175">
        <f>'6.bevételek működésfelh Önk.'!C15</f>
        <v>0</v>
      </c>
      <c r="D15" s="133"/>
      <c r="E15" s="176">
        <f t="shared" si="0"/>
        <v>0</v>
      </c>
    </row>
    <row r="16" spans="1:5" ht="15" customHeight="1">
      <c r="A16" s="83" t="s">
        <v>322</v>
      </c>
      <c r="B16" s="89" t="s">
        <v>323</v>
      </c>
      <c r="C16" s="175">
        <f>'6.bevételek működésfelh Önk.'!C16</f>
        <v>0</v>
      </c>
      <c r="D16" s="133"/>
      <c r="E16" s="176">
        <f t="shared" si="0"/>
        <v>0</v>
      </c>
    </row>
    <row r="17" spans="1:5" ht="15" customHeight="1">
      <c r="A17" s="83" t="s">
        <v>494</v>
      </c>
      <c r="B17" s="89" t="s">
        <v>325</v>
      </c>
      <c r="C17" s="175">
        <f>'6.bevételek működésfelh Önk.'!C17</f>
        <v>34109517</v>
      </c>
      <c r="D17" s="133"/>
      <c r="E17" s="176">
        <f t="shared" si="0"/>
        <v>34109517</v>
      </c>
    </row>
    <row r="18" spans="1:5" ht="15" customHeight="1">
      <c r="A18" s="93" t="s">
        <v>326</v>
      </c>
      <c r="B18" s="102" t="s">
        <v>327</v>
      </c>
      <c r="C18" s="143">
        <f>C12+C13+C14+C15+C16+C17</f>
        <v>70641389</v>
      </c>
      <c r="D18" s="143">
        <f>D12+D13+D14+D15+D16+D17</f>
        <v>0</v>
      </c>
      <c r="E18" s="176">
        <f t="shared" si="0"/>
        <v>70641389</v>
      </c>
    </row>
    <row r="19" spans="1:5" ht="15" customHeight="1">
      <c r="A19" s="83" t="s">
        <v>328</v>
      </c>
      <c r="B19" s="89" t="s">
        <v>329</v>
      </c>
      <c r="C19" s="175">
        <f>'6.bevételek működésfelh Önk.'!C19</f>
        <v>0</v>
      </c>
      <c r="D19" s="133"/>
      <c r="E19" s="176">
        <f t="shared" si="0"/>
        <v>0</v>
      </c>
    </row>
    <row r="20" spans="1:5" ht="15" customHeight="1">
      <c r="A20" s="83" t="s">
        <v>330</v>
      </c>
      <c r="B20" s="89" t="s">
        <v>331</v>
      </c>
      <c r="C20" s="175">
        <f>'6.bevételek működésfelh Önk.'!C20</f>
        <v>0</v>
      </c>
      <c r="D20" s="133"/>
      <c r="E20" s="176">
        <f t="shared" si="0"/>
        <v>0</v>
      </c>
    </row>
    <row r="21" spans="1:5" ht="15" customHeight="1">
      <c r="A21" s="90" t="s">
        <v>332</v>
      </c>
      <c r="B21" s="165" t="s">
        <v>333</v>
      </c>
      <c r="C21" s="143">
        <f>SUM(C19:C20)</f>
        <v>0</v>
      </c>
      <c r="D21" s="143">
        <f>SUM(D19:D20)</f>
        <v>0</v>
      </c>
      <c r="E21" s="176">
        <f t="shared" si="0"/>
        <v>0</v>
      </c>
    </row>
    <row r="22" spans="1:5" ht="15" customHeight="1">
      <c r="A22" s="83" t="s">
        <v>334</v>
      </c>
      <c r="B22" s="89" t="s">
        <v>335</v>
      </c>
      <c r="C22" s="175">
        <f>'6.bevételek működésfelh Önk.'!C22</f>
        <v>0</v>
      </c>
      <c r="D22" s="133"/>
      <c r="E22" s="176">
        <f t="shared" si="0"/>
        <v>0</v>
      </c>
    </row>
    <row r="23" spans="1:5" ht="15" customHeight="1">
      <c r="A23" s="83" t="s">
        <v>336</v>
      </c>
      <c r="B23" s="89" t="s">
        <v>337</v>
      </c>
      <c r="C23" s="175">
        <f>'6.bevételek működésfelh Önk.'!C23</f>
        <v>0</v>
      </c>
      <c r="D23" s="133"/>
      <c r="E23" s="176">
        <f t="shared" si="0"/>
        <v>0</v>
      </c>
    </row>
    <row r="24" spans="1:5" ht="15" customHeight="1">
      <c r="A24" s="83" t="s">
        <v>338</v>
      </c>
      <c r="B24" s="89" t="s">
        <v>339</v>
      </c>
      <c r="C24" s="175">
        <f>'6.bevételek működésfelh Önk.'!C24</f>
        <v>101253</v>
      </c>
      <c r="D24" s="133"/>
      <c r="E24" s="176">
        <f t="shared" si="0"/>
        <v>101253</v>
      </c>
    </row>
    <row r="25" spans="1:5" ht="15" customHeight="1">
      <c r="A25" s="83" t="s">
        <v>340</v>
      </c>
      <c r="B25" s="89" t="s">
        <v>341</v>
      </c>
      <c r="C25" s="175">
        <f>'6.bevételek működésfelh Önk.'!C25</f>
        <v>2989400</v>
      </c>
      <c r="D25" s="133"/>
      <c r="E25" s="176">
        <f t="shared" si="0"/>
        <v>2989400</v>
      </c>
    </row>
    <row r="26" spans="1:5" ht="15" customHeight="1">
      <c r="A26" s="83" t="s">
        <v>342</v>
      </c>
      <c r="B26" s="89" t="s">
        <v>343</v>
      </c>
      <c r="C26" s="175">
        <f>'6.bevételek működésfelh Önk.'!C26</f>
        <v>0</v>
      </c>
      <c r="D26" s="133"/>
      <c r="E26" s="176">
        <f t="shared" si="0"/>
        <v>0</v>
      </c>
    </row>
    <row r="27" spans="1:5" ht="15" customHeight="1">
      <c r="A27" s="83" t="s">
        <v>344</v>
      </c>
      <c r="B27" s="89" t="s">
        <v>345</v>
      </c>
      <c r="C27" s="175">
        <f>'6.bevételek működésfelh Önk.'!C27</f>
        <v>0</v>
      </c>
      <c r="D27" s="133"/>
      <c r="E27" s="176">
        <f t="shared" si="0"/>
        <v>0</v>
      </c>
    </row>
    <row r="28" spans="1:5" ht="15" customHeight="1">
      <c r="A28" s="83" t="s">
        <v>346</v>
      </c>
      <c r="B28" s="89" t="s">
        <v>347</v>
      </c>
      <c r="C28" s="175">
        <f>'6.bevételek működésfelh Önk.'!C28</f>
        <v>270311</v>
      </c>
      <c r="D28" s="133"/>
      <c r="E28" s="176">
        <f t="shared" si="0"/>
        <v>270311</v>
      </c>
    </row>
    <row r="29" spans="1:5" ht="15" customHeight="1">
      <c r="A29" s="83" t="s">
        <v>348</v>
      </c>
      <c r="B29" s="89" t="s">
        <v>349</v>
      </c>
      <c r="C29" s="175">
        <f>'6.bevételek működésfelh Önk.'!C29</f>
        <v>0</v>
      </c>
      <c r="D29" s="133"/>
      <c r="E29" s="176">
        <f t="shared" si="0"/>
        <v>0</v>
      </c>
    </row>
    <row r="30" spans="1:5" ht="15" customHeight="1">
      <c r="A30" s="90" t="s">
        <v>350</v>
      </c>
      <c r="B30" s="165" t="s">
        <v>351</v>
      </c>
      <c r="C30" s="143">
        <f>SUM(C25:C29)</f>
        <v>3259711</v>
      </c>
      <c r="D30" s="143">
        <f>SUM(D25:D29)</f>
        <v>0</v>
      </c>
      <c r="E30" s="176">
        <f t="shared" si="0"/>
        <v>3259711</v>
      </c>
    </row>
    <row r="31" spans="1:5" s="5" customFormat="1" ht="15" customHeight="1">
      <c r="A31" s="90" t="s">
        <v>352</v>
      </c>
      <c r="B31" s="165" t="s">
        <v>353</v>
      </c>
      <c r="C31" s="143">
        <v>5750</v>
      </c>
      <c r="D31" s="135"/>
      <c r="E31" s="176">
        <f t="shared" si="0"/>
        <v>5750</v>
      </c>
    </row>
    <row r="32" spans="1:5" ht="15" customHeight="1">
      <c r="A32" s="93" t="s">
        <v>354</v>
      </c>
      <c r="B32" s="102" t="s">
        <v>355</v>
      </c>
      <c r="C32" s="143">
        <f>C21+C22+C23+C24+C30+C31</f>
        <v>3366714</v>
      </c>
      <c r="D32" s="143">
        <f>D21+D22+D23+D24+D30+D31</f>
        <v>0</v>
      </c>
      <c r="E32" s="176">
        <f t="shared" si="0"/>
        <v>3366714</v>
      </c>
    </row>
    <row r="33" spans="1:5" ht="15" customHeight="1">
      <c r="A33" s="95" t="s">
        <v>356</v>
      </c>
      <c r="B33" s="89" t="s">
        <v>357</v>
      </c>
      <c r="C33" s="175">
        <f>'6.bevételek működésfelh Önk.'!C33</f>
        <v>2150000</v>
      </c>
      <c r="D33" s="133">
        <f>'8.bevételek működés,felh.Óvoda'!D33</f>
        <v>0</v>
      </c>
      <c r="E33" s="176">
        <f t="shared" si="0"/>
        <v>2150000</v>
      </c>
    </row>
    <row r="34" spans="1:5" ht="15" customHeight="1">
      <c r="A34" s="95" t="s">
        <v>358</v>
      </c>
      <c r="B34" s="89" t="s">
        <v>359</v>
      </c>
      <c r="C34" s="175">
        <f>'6.bevételek működésfelh Önk.'!C34</f>
        <v>37320</v>
      </c>
      <c r="D34" s="133">
        <f>'8.bevételek működés,felh.Óvoda'!D34</f>
        <v>0</v>
      </c>
      <c r="E34" s="176">
        <f t="shared" si="0"/>
        <v>37320</v>
      </c>
    </row>
    <row r="35" spans="1:5" ht="15" customHeight="1">
      <c r="A35" s="95" t="s">
        <v>360</v>
      </c>
      <c r="B35" s="89" t="s">
        <v>361</v>
      </c>
      <c r="C35" s="175">
        <f>'6.bevételek működésfelh Önk.'!C35</f>
        <v>0</v>
      </c>
      <c r="D35" s="133">
        <f>'8.bevételek működés,felh.Óvoda'!D35</f>
        <v>0</v>
      </c>
      <c r="E35" s="176">
        <f t="shared" si="0"/>
        <v>0</v>
      </c>
    </row>
    <row r="36" spans="1:5" ht="15" customHeight="1">
      <c r="A36" s="95" t="s">
        <v>362</v>
      </c>
      <c r="B36" s="89" t="s">
        <v>363</v>
      </c>
      <c r="C36" s="175">
        <f>'6.bevételek működésfelh Önk.'!C36</f>
        <v>436238</v>
      </c>
      <c r="D36" s="133">
        <f>'8.bevételek működés,felh.Óvoda'!D36</f>
        <v>0</v>
      </c>
      <c r="E36" s="176">
        <f t="shared" si="0"/>
        <v>436238</v>
      </c>
    </row>
    <row r="37" spans="1:5" ht="15" customHeight="1">
      <c r="A37" s="95" t="s">
        <v>364</v>
      </c>
      <c r="B37" s="89" t="s">
        <v>365</v>
      </c>
      <c r="C37" s="175">
        <f>'6.bevételek működésfelh Önk.'!C37</f>
        <v>0</v>
      </c>
      <c r="D37" s="133">
        <f>'8.bevételek működés,felh.Óvoda'!D37</f>
        <v>0</v>
      </c>
      <c r="E37" s="176">
        <f t="shared" si="0"/>
        <v>0</v>
      </c>
    </row>
    <row r="38" spans="1:5" ht="15" customHeight="1">
      <c r="A38" s="95" t="s">
        <v>366</v>
      </c>
      <c r="B38" s="89" t="s">
        <v>367</v>
      </c>
      <c r="C38" s="175">
        <f>'6.bevételek működésfelh Önk.'!C38</f>
        <v>0</v>
      </c>
      <c r="D38" s="133">
        <f>'8.bevételek működés,felh.Óvoda'!D38</f>
        <v>0</v>
      </c>
      <c r="E38" s="176">
        <f t="shared" si="0"/>
        <v>0</v>
      </c>
    </row>
    <row r="39" spans="1:5" ht="15" customHeight="1">
      <c r="A39" s="95" t="s">
        <v>368</v>
      </c>
      <c r="B39" s="89" t="s">
        <v>369</v>
      </c>
      <c r="C39" s="175">
        <f>'6.bevételek működésfelh Önk.'!C39</f>
        <v>0</v>
      </c>
      <c r="D39" s="133">
        <f>'8.bevételek működés,felh.Óvoda'!D39</f>
        <v>0</v>
      </c>
      <c r="E39" s="176">
        <f t="shared" si="0"/>
        <v>0</v>
      </c>
    </row>
    <row r="40" spans="1:5" ht="15" customHeight="1">
      <c r="A40" s="95" t="s">
        <v>370</v>
      </c>
      <c r="B40" s="89" t="s">
        <v>371</v>
      </c>
      <c r="C40" s="175">
        <f>'6.bevételek működésfelh Önk.'!C40</f>
        <v>246</v>
      </c>
      <c r="D40" s="133">
        <f>'8.bevételek működés,felh.Óvoda'!D40</f>
        <v>2</v>
      </c>
      <c r="E40" s="176">
        <f t="shared" si="0"/>
        <v>248</v>
      </c>
    </row>
    <row r="41" spans="1:5" ht="15" customHeight="1">
      <c r="A41" s="95" t="s">
        <v>372</v>
      </c>
      <c r="B41" s="89" t="s">
        <v>373</v>
      </c>
      <c r="C41" s="175">
        <f>'6.bevételek működésfelh Önk.'!C41</f>
        <v>0</v>
      </c>
      <c r="D41" s="133">
        <f>'8.bevételek működés,felh.Óvoda'!D41</f>
        <v>0</v>
      </c>
      <c r="E41" s="176">
        <f t="shared" si="0"/>
        <v>0</v>
      </c>
    </row>
    <row r="42" spans="1:5" ht="15" customHeight="1">
      <c r="A42" s="95" t="s">
        <v>374</v>
      </c>
      <c r="B42" s="89" t="s">
        <v>375</v>
      </c>
      <c r="C42" s="175">
        <f>'6.bevételek működésfelh Önk.'!C42</f>
        <v>0</v>
      </c>
      <c r="D42" s="133">
        <f>'8.bevételek működés,felh.Óvoda'!D42</f>
        <v>0</v>
      </c>
      <c r="E42" s="176">
        <f t="shared" si="0"/>
        <v>0</v>
      </c>
    </row>
    <row r="43" spans="1:5" ht="15" customHeight="1">
      <c r="A43" s="95" t="s">
        <v>376</v>
      </c>
      <c r="B43" s="89" t="s">
        <v>377</v>
      </c>
      <c r="C43" s="175">
        <f>'6.bevételek működésfelh Önk.'!C43</f>
        <v>3010</v>
      </c>
      <c r="D43" s="133">
        <f>'8.bevételek működés,felh.Óvoda'!D43</f>
        <v>4780</v>
      </c>
      <c r="E43" s="176">
        <f t="shared" si="0"/>
        <v>7790</v>
      </c>
    </row>
    <row r="44" spans="1:5" ht="15" customHeight="1">
      <c r="A44" s="97" t="s">
        <v>378</v>
      </c>
      <c r="B44" s="102" t="s">
        <v>379</v>
      </c>
      <c r="C44" s="143">
        <f>SUM(C33:C43)</f>
        <v>2626814</v>
      </c>
      <c r="D44" s="143">
        <f>SUM(D33:D43)</f>
        <v>4782</v>
      </c>
      <c r="E44" s="176">
        <f t="shared" si="0"/>
        <v>2631596</v>
      </c>
    </row>
    <row r="45" spans="1:5" ht="15" customHeight="1">
      <c r="A45" s="95" t="s">
        <v>380</v>
      </c>
      <c r="B45" s="89" t="s">
        <v>381</v>
      </c>
      <c r="C45" s="175">
        <f>'6.bevételek működésfelh Önk.'!C45</f>
        <v>0</v>
      </c>
      <c r="D45" s="133"/>
      <c r="E45" s="176">
        <f t="shared" si="0"/>
        <v>0</v>
      </c>
    </row>
    <row r="46" spans="1:5" ht="15" customHeight="1">
      <c r="A46" s="83" t="s">
        <v>382</v>
      </c>
      <c r="B46" s="89" t="s">
        <v>383</v>
      </c>
      <c r="C46" s="175">
        <f>'6.bevételek működésfelh Önk.'!C46</f>
        <v>0</v>
      </c>
      <c r="D46" s="133"/>
      <c r="E46" s="176">
        <f t="shared" si="0"/>
        <v>0</v>
      </c>
    </row>
    <row r="47" spans="1:5" ht="15" customHeight="1">
      <c r="A47" s="95" t="s">
        <v>384</v>
      </c>
      <c r="B47" s="89" t="s">
        <v>385</v>
      </c>
      <c r="C47" s="175">
        <f>'6.bevételek működésfelh Önk.'!C47</f>
        <v>0</v>
      </c>
      <c r="D47" s="135"/>
      <c r="E47" s="176">
        <f t="shared" si="0"/>
        <v>0</v>
      </c>
    </row>
    <row r="48" spans="1:5" ht="15" customHeight="1">
      <c r="A48" s="95" t="s">
        <v>386</v>
      </c>
      <c r="B48" s="89" t="s">
        <v>387</v>
      </c>
      <c r="C48" s="175">
        <f>'6.bevételek működésfelh Önk.'!C48</f>
        <v>442600</v>
      </c>
      <c r="D48" s="133"/>
      <c r="E48" s="176">
        <f t="shared" si="0"/>
        <v>442600</v>
      </c>
    </row>
    <row r="49" spans="1:5" ht="15" customHeight="1">
      <c r="A49" s="95" t="s">
        <v>388</v>
      </c>
      <c r="B49" s="89" t="s">
        <v>389</v>
      </c>
      <c r="C49" s="175">
        <f>'6.bevételek működésfelh Önk.'!C49</f>
        <v>0</v>
      </c>
      <c r="D49" s="133"/>
      <c r="E49" s="176">
        <f t="shared" si="0"/>
        <v>0</v>
      </c>
    </row>
    <row r="50" spans="1:5" ht="15" customHeight="1">
      <c r="A50" s="93" t="s">
        <v>390</v>
      </c>
      <c r="B50" s="102" t="s">
        <v>391</v>
      </c>
      <c r="C50" s="143">
        <f>SUM(C45:C49)</f>
        <v>442600</v>
      </c>
      <c r="D50" s="143">
        <f>SUM(D45:D49)</f>
        <v>0</v>
      </c>
      <c r="E50" s="176">
        <f t="shared" si="0"/>
        <v>442600</v>
      </c>
    </row>
    <row r="51" spans="1:5" ht="15" customHeight="1">
      <c r="A51" s="166" t="s">
        <v>183</v>
      </c>
      <c r="B51" s="167"/>
      <c r="C51" s="143"/>
      <c r="D51" s="133"/>
      <c r="E51" s="176"/>
    </row>
    <row r="52" spans="1:5" ht="15" customHeight="1">
      <c r="A52" s="83" t="s">
        <v>392</v>
      </c>
      <c r="B52" s="89" t="s">
        <v>393</v>
      </c>
      <c r="C52" s="175">
        <f>'6.bevételek működésfelh Önk.'!C52</f>
        <v>735917</v>
      </c>
      <c r="D52" s="133"/>
      <c r="E52" s="176">
        <f>SUM(C52:D52)</f>
        <v>735917</v>
      </c>
    </row>
    <row r="53" spans="1:5" ht="15" customHeight="1">
      <c r="A53" s="83" t="s">
        <v>394</v>
      </c>
      <c r="B53" s="89" t="s">
        <v>395</v>
      </c>
      <c r="C53" s="175">
        <f>'6.bevételek működésfelh Önk.'!C53</f>
        <v>0</v>
      </c>
      <c r="D53" s="133"/>
      <c r="E53" s="176">
        <f aca="true" t="shared" si="1" ref="E53:E69">SUM(C53:D53)</f>
        <v>0</v>
      </c>
    </row>
    <row r="54" spans="1:5" ht="15" customHeight="1">
      <c r="A54" s="83" t="s">
        <v>396</v>
      </c>
      <c r="B54" s="89" t="s">
        <v>397</v>
      </c>
      <c r="C54" s="175">
        <f>'6.bevételek működésfelh Önk.'!C54</f>
        <v>0</v>
      </c>
      <c r="D54" s="135"/>
      <c r="E54" s="176">
        <f t="shared" si="1"/>
        <v>0</v>
      </c>
    </row>
    <row r="55" spans="1:5" ht="15" customHeight="1">
      <c r="A55" s="83" t="s">
        <v>398</v>
      </c>
      <c r="B55" s="89" t="s">
        <v>399</v>
      </c>
      <c r="C55" s="175">
        <f>'6.bevételek működésfelh Önk.'!C55</f>
        <v>0</v>
      </c>
      <c r="D55" s="133"/>
      <c r="E55" s="176">
        <f t="shared" si="1"/>
        <v>0</v>
      </c>
    </row>
    <row r="56" spans="1:5" ht="15" customHeight="1">
      <c r="A56" s="83" t="s">
        <v>400</v>
      </c>
      <c r="B56" s="89" t="s">
        <v>401</v>
      </c>
      <c r="C56" s="175">
        <f>'6.bevételek működésfelh Önk.'!C56</f>
        <v>0</v>
      </c>
      <c r="D56" s="133"/>
      <c r="E56" s="176">
        <f t="shared" si="1"/>
        <v>0</v>
      </c>
    </row>
    <row r="57" spans="1:5" ht="15" customHeight="1">
      <c r="A57" s="93" t="s">
        <v>402</v>
      </c>
      <c r="B57" s="102" t="s">
        <v>403</v>
      </c>
      <c r="C57" s="143">
        <f>SUM(C52:C56)</f>
        <v>735917</v>
      </c>
      <c r="D57" s="143">
        <f>SUM(D52:D56)</f>
        <v>0</v>
      </c>
      <c r="E57" s="176">
        <f t="shared" si="1"/>
        <v>735917</v>
      </c>
    </row>
    <row r="58" spans="1:5" ht="15" customHeight="1">
      <c r="A58" s="95" t="s">
        <v>404</v>
      </c>
      <c r="B58" s="89" t="s">
        <v>405</v>
      </c>
      <c r="C58" s="175">
        <f>'6.bevételek működésfelh Önk.'!C58</f>
        <v>0</v>
      </c>
      <c r="D58" s="133"/>
      <c r="E58" s="176">
        <f t="shared" si="1"/>
        <v>0</v>
      </c>
    </row>
    <row r="59" spans="1:5" ht="15" customHeight="1">
      <c r="A59" s="95" t="s">
        <v>406</v>
      </c>
      <c r="B59" s="89" t="s">
        <v>407</v>
      </c>
      <c r="C59" s="175">
        <f>'6.bevételek működésfelh Önk.'!C59</f>
        <v>0</v>
      </c>
      <c r="D59" s="133"/>
      <c r="E59" s="176">
        <f t="shared" si="1"/>
        <v>0</v>
      </c>
    </row>
    <row r="60" spans="1:5" ht="15" customHeight="1">
      <c r="A60" s="95" t="s">
        <v>408</v>
      </c>
      <c r="B60" s="89" t="s">
        <v>409</v>
      </c>
      <c r="C60" s="175">
        <f>'6.bevételek működésfelh Önk.'!C60</f>
        <v>0</v>
      </c>
      <c r="D60" s="135"/>
      <c r="E60" s="176">
        <f t="shared" si="1"/>
        <v>0</v>
      </c>
    </row>
    <row r="61" spans="1:5" ht="15" customHeight="1">
      <c r="A61" s="95" t="s">
        <v>410</v>
      </c>
      <c r="B61" s="89" t="s">
        <v>411</v>
      </c>
      <c r="C61" s="175">
        <f>'6.bevételek működésfelh Önk.'!C61</f>
        <v>0</v>
      </c>
      <c r="D61" s="133"/>
      <c r="E61" s="176">
        <f t="shared" si="1"/>
        <v>0</v>
      </c>
    </row>
    <row r="62" spans="1:5" ht="15" customHeight="1">
      <c r="A62" s="95" t="s">
        <v>412</v>
      </c>
      <c r="B62" s="89" t="s">
        <v>413</v>
      </c>
      <c r="C62" s="175">
        <f>'6.bevételek működésfelh Önk.'!C62</f>
        <v>0</v>
      </c>
      <c r="D62" s="133"/>
      <c r="E62" s="176">
        <f t="shared" si="1"/>
        <v>0</v>
      </c>
    </row>
    <row r="63" spans="1:5" ht="15" customHeight="1">
      <c r="A63" s="93" t="s">
        <v>414</v>
      </c>
      <c r="B63" s="102" t="s">
        <v>415</v>
      </c>
      <c r="C63" s="143">
        <f>SUM(C58:C62)</f>
        <v>0</v>
      </c>
      <c r="D63" s="143">
        <f>SUM(D58:D62)</f>
        <v>0</v>
      </c>
      <c r="E63" s="176">
        <f t="shared" si="1"/>
        <v>0</v>
      </c>
    </row>
    <row r="64" spans="1:5" ht="15" customHeight="1">
      <c r="A64" s="95" t="s">
        <v>416</v>
      </c>
      <c r="B64" s="89" t="s">
        <v>417</v>
      </c>
      <c r="C64" s="175">
        <f>'6.bevételek működésfelh Önk.'!C64</f>
        <v>0</v>
      </c>
      <c r="D64" s="135"/>
      <c r="E64" s="176">
        <f t="shared" si="1"/>
        <v>0</v>
      </c>
    </row>
    <row r="65" spans="1:5" ht="15" customHeight="1">
      <c r="A65" s="83" t="s">
        <v>418</v>
      </c>
      <c r="B65" s="89" t="s">
        <v>419</v>
      </c>
      <c r="C65" s="175">
        <f>'6.bevételek működésfelh Önk.'!C65</f>
        <v>0</v>
      </c>
      <c r="D65" s="177"/>
      <c r="E65" s="176">
        <f t="shared" si="1"/>
        <v>0</v>
      </c>
    </row>
    <row r="66" spans="1:5" ht="12.75">
      <c r="A66" s="95" t="s">
        <v>420</v>
      </c>
      <c r="B66" s="89" t="s">
        <v>421</v>
      </c>
      <c r="C66" s="175">
        <f>'6.bevételek működésfelh Önk.'!C66</f>
        <v>0</v>
      </c>
      <c r="D66" s="178"/>
      <c r="E66" s="176">
        <f t="shared" si="1"/>
        <v>0</v>
      </c>
    </row>
    <row r="67" spans="1:5" ht="12.75">
      <c r="A67" s="95" t="s">
        <v>422</v>
      </c>
      <c r="B67" s="89" t="s">
        <v>423</v>
      </c>
      <c r="C67" s="175">
        <f>'6.bevételek működésfelh Önk.'!C67</f>
        <v>0</v>
      </c>
      <c r="D67" s="179"/>
      <c r="E67" s="176">
        <f t="shared" si="1"/>
        <v>0</v>
      </c>
    </row>
    <row r="68" spans="1:5" ht="12.75">
      <c r="A68" s="95" t="s">
        <v>424</v>
      </c>
      <c r="B68" s="89" t="s">
        <v>425</v>
      </c>
      <c r="C68" s="175">
        <f>'6.bevételek működésfelh Önk.'!C68</f>
        <v>0</v>
      </c>
      <c r="D68" s="133"/>
      <c r="E68" s="176">
        <f t="shared" si="1"/>
        <v>0</v>
      </c>
    </row>
    <row r="69" spans="1:5" ht="12.75">
      <c r="A69" s="93" t="s">
        <v>426</v>
      </c>
      <c r="B69" s="102" t="s">
        <v>427</v>
      </c>
      <c r="C69" s="143">
        <f>SUM(C64:C68)</f>
        <v>0</v>
      </c>
      <c r="D69" s="143">
        <f>SUM(D64:D68)</f>
        <v>0</v>
      </c>
      <c r="E69" s="176">
        <f t="shared" si="1"/>
        <v>0</v>
      </c>
    </row>
    <row r="70" spans="1:5" ht="12.75">
      <c r="A70" s="180" t="s">
        <v>230</v>
      </c>
      <c r="B70" s="181"/>
      <c r="C70" s="182"/>
      <c r="D70" s="133"/>
      <c r="E70" s="176"/>
    </row>
    <row r="71" spans="1:6" ht="12.75">
      <c r="A71" s="149" t="s">
        <v>428</v>
      </c>
      <c r="B71" s="183" t="s">
        <v>429</v>
      </c>
      <c r="C71" s="184">
        <f>C18+C32+C44+C50+C57+C63+C69</f>
        <v>77813434</v>
      </c>
      <c r="D71" s="135">
        <f>D18+D32+D44+D50+D57+D63+D69</f>
        <v>4782</v>
      </c>
      <c r="E71" s="176">
        <f>E18+E32+E44+E50+E57+E63+E69</f>
        <v>77818216</v>
      </c>
      <c r="F71" s="5"/>
    </row>
    <row r="72" spans="1:5" ht="12.75">
      <c r="A72" s="185" t="s">
        <v>430</v>
      </c>
      <c r="B72" s="186"/>
      <c r="C72" s="187"/>
      <c r="D72" s="133"/>
      <c r="E72" s="176"/>
    </row>
    <row r="73" spans="1:5" ht="12.75">
      <c r="A73" s="169" t="s">
        <v>431</v>
      </c>
      <c r="B73" s="170"/>
      <c r="C73" s="143"/>
      <c r="D73" s="133"/>
      <c r="E73" s="176"/>
    </row>
    <row r="74" spans="1:5" ht="12.75">
      <c r="A74" s="114" t="s">
        <v>432</v>
      </c>
      <c r="B74" s="83" t="s">
        <v>433</v>
      </c>
      <c r="C74" s="175">
        <f>'6.bevételek működésfelh Önk.'!C74</f>
        <v>0</v>
      </c>
      <c r="D74" s="133"/>
      <c r="E74" s="176">
        <f>SUM(C74:D74)</f>
        <v>0</v>
      </c>
    </row>
    <row r="75" spans="1:5" ht="12.75">
      <c r="A75" s="95" t="s">
        <v>434</v>
      </c>
      <c r="B75" s="83" t="s">
        <v>435</v>
      </c>
      <c r="C75" s="175">
        <f>'6.bevételek működésfelh Önk.'!C75</f>
        <v>0</v>
      </c>
      <c r="D75" s="133"/>
      <c r="E75" s="176">
        <f aca="true" t="shared" si="2" ref="E75:E104">SUM(C75:D75)</f>
        <v>0</v>
      </c>
    </row>
    <row r="76" spans="1:5" ht="12.75">
      <c r="A76" s="114" t="s">
        <v>436</v>
      </c>
      <c r="B76" s="83" t="s">
        <v>437</v>
      </c>
      <c r="C76" s="175">
        <f>'6.bevételek működésfelh Önk.'!C76</f>
        <v>0</v>
      </c>
      <c r="D76" s="133"/>
      <c r="E76" s="176">
        <f t="shared" si="2"/>
        <v>0</v>
      </c>
    </row>
    <row r="77" spans="1:5" ht="12.75">
      <c r="A77" s="111" t="s">
        <v>438</v>
      </c>
      <c r="B77" s="90" t="s">
        <v>439</v>
      </c>
      <c r="C77" s="143">
        <f>SUM(C74:C76)</f>
        <v>0</v>
      </c>
      <c r="D77" s="143">
        <f>SUM(D74:D76)</f>
        <v>0</v>
      </c>
      <c r="E77" s="176">
        <f t="shared" si="2"/>
        <v>0</v>
      </c>
    </row>
    <row r="78" spans="1:5" ht="12.75">
      <c r="A78" s="95" t="s">
        <v>440</v>
      </c>
      <c r="B78" s="83" t="s">
        <v>441</v>
      </c>
      <c r="C78" s="175">
        <f>'6.bevételek működésfelh Önk.'!C78</f>
        <v>0</v>
      </c>
      <c r="D78" s="133"/>
      <c r="E78" s="176">
        <f t="shared" si="2"/>
        <v>0</v>
      </c>
    </row>
    <row r="79" spans="1:5" ht="12.75">
      <c r="A79" s="114" t="s">
        <v>442</v>
      </c>
      <c r="B79" s="83" t="s">
        <v>443</v>
      </c>
      <c r="C79" s="175">
        <f>'6.bevételek működésfelh Önk.'!C79</f>
        <v>0</v>
      </c>
      <c r="D79" s="133"/>
      <c r="E79" s="176">
        <f t="shared" si="2"/>
        <v>0</v>
      </c>
    </row>
    <row r="80" spans="1:5" ht="12.75">
      <c r="A80" s="95" t="s">
        <v>444</v>
      </c>
      <c r="B80" s="83" t="s">
        <v>445</v>
      </c>
      <c r="C80" s="175">
        <f>'6.bevételek működésfelh Önk.'!C80</f>
        <v>0</v>
      </c>
      <c r="D80" s="133"/>
      <c r="E80" s="176">
        <f t="shared" si="2"/>
        <v>0</v>
      </c>
    </row>
    <row r="81" spans="1:5" ht="12.75">
      <c r="A81" s="114" t="s">
        <v>446</v>
      </c>
      <c r="B81" s="83" t="s">
        <v>447</v>
      </c>
      <c r="C81" s="175">
        <f>'6.bevételek működésfelh Önk.'!C81</f>
        <v>0</v>
      </c>
      <c r="D81" s="133"/>
      <c r="E81" s="176">
        <f t="shared" si="2"/>
        <v>0</v>
      </c>
    </row>
    <row r="82" spans="1:5" ht="12.75">
      <c r="A82" s="117" t="s">
        <v>448</v>
      </c>
      <c r="B82" s="90" t="s">
        <v>449</v>
      </c>
      <c r="C82" s="143">
        <f>SUM(C78:C81)</f>
        <v>0</v>
      </c>
      <c r="D82" s="143">
        <f>SUM(D78:D81)</f>
        <v>0</v>
      </c>
      <c r="E82" s="176">
        <f t="shared" si="2"/>
        <v>0</v>
      </c>
    </row>
    <row r="83" spans="1:5" ht="12.75">
      <c r="A83" s="83" t="s">
        <v>450</v>
      </c>
      <c r="B83" s="83" t="s">
        <v>451</v>
      </c>
      <c r="C83" s="175">
        <f>'6.bevételek működésfelh Önk.'!C83</f>
        <v>10204772</v>
      </c>
      <c r="D83" s="133">
        <f>'8.bevételek működés,felh.Óvoda'!D83</f>
        <v>57789</v>
      </c>
      <c r="E83" s="176">
        <f t="shared" si="2"/>
        <v>10262561</v>
      </c>
    </row>
    <row r="84" spans="1:5" ht="12.75">
      <c r="A84" s="83" t="s">
        <v>452</v>
      </c>
      <c r="B84" s="83" t="s">
        <v>451</v>
      </c>
      <c r="C84" s="175">
        <f>'6.bevételek működésfelh Önk.'!C84</f>
        <v>0</v>
      </c>
      <c r="D84" s="133">
        <f>'8.bevételek működés,felh.Óvoda'!D84</f>
        <v>0</v>
      </c>
      <c r="E84" s="176">
        <f t="shared" si="2"/>
        <v>0</v>
      </c>
    </row>
    <row r="85" spans="1:5" ht="12.75">
      <c r="A85" s="83" t="s">
        <v>453</v>
      </c>
      <c r="B85" s="83" t="s">
        <v>454</v>
      </c>
      <c r="C85" s="175">
        <f>'6.bevételek működésfelh Önk.'!C85</f>
        <v>0</v>
      </c>
      <c r="D85" s="133">
        <f>'8.bevételek működés,felh.Óvoda'!D85</f>
        <v>0</v>
      </c>
      <c r="E85" s="176">
        <f t="shared" si="2"/>
        <v>0</v>
      </c>
    </row>
    <row r="86" spans="1:5" ht="12.75">
      <c r="A86" s="83" t="s">
        <v>455</v>
      </c>
      <c r="B86" s="83" t="s">
        <v>454</v>
      </c>
      <c r="C86" s="175">
        <f>'6.bevételek működésfelh Önk.'!C86</f>
        <v>0</v>
      </c>
      <c r="D86" s="133">
        <f>'8.bevételek működés,felh.Óvoda'!D86</f>
        <v>0</v>
      </c>
      <c r="E86" s="176">
        <f t="shared" si="2"/>
        <v>0</v>
      </c>
    </row>
    <row r="87" spans="1:5" ht="12.75">
      <c r="A87" s="90" t="s">
        <v>456</v>
      </c>
      <c r="B87" s="90" t="s">
        <v>457</v>
      </c>
      <c r="C87" s="143">
        <f>C83+C84+C85+C86</f>
        <v>10204772</v>
      </c>
      <c r="D87" s="135">
        <f>SUM(D83:D86)</f>
        <v>57789</v>
      </c>
      <c r="E87" s="176">
        <f t="shared" si="2"/>
        <v>10262561</v>
      </c>
    </row>
    <row r="88" spans="1:5" ht="12.75">
      <c r="A88" s="114" t="s">
        <v>458</v>
      </c>
      <c r="B88" s="83" t="s">
        <v>459</v>
      </c>
      <c r="C88" s="175">
        <f>'6.bevételek működésfelh Önk.'!C88</f>
        <v>1073139</v>
      </c>
      <c r="D88" s="135">
        <f>'8.bevételek működés,felh.Óvoda'!D88</f>
        <v>0</v>
      </c>
      <c r="E88" s="176">
        <f t="shared" si="2"/>
        <v>1073139</v>
      </c>
    </row>
    <row r="89" spans="1:5" ht="12.75">
      <c r="A89" s="114" t="s">
        <v>460</v>
      </c>
      <c r="B89" s="83" t="s">
        <v>461</v>
      </c>
      <c r="C89" s="175">
        <f>'6.bevételek működésfelh Önk.'!C89</f>
        <v>0</v>
      </c>
      <c r="D89" s="133">
        <f>'8.bevételek működés,felh.Óvoda'!D89</f>
        <v>0</v>
      </c>
      <c r="E89" s="176">
        <f t="shared" si="2"/>
        <v>0</v>
      </c>
    </row>
    <row r="90" spans="1:5" ht="12.75">
      <c r="A90" s="114" t="s">
        <v>462</v>
      </c>
      <c r="B90" s="83" t="s">
        <v>463</v>
      </c>
      <c r="C90" s="175">
        <f>'6.bevételek működésfelh Önk.'!C90</f>
        <v>0</v>
      </c>
      <c r="D90" s="133">
        <f>'8.bevételek működés,felh.Óvoda'!D90</f>
        <v>13517259</v>
      </c>
      <c r="E90" s="176">
        <f t="shared" si="2"/>
        <v>13517259</v>
      </c>
    </row>
    <row r="91" spans="1:5" ht="12.75">
      <c r="A91" s="114" t="s">
        <v>464</v>
      </c>
      <c r="B91" s="83" t="s">
        <v>465</v>
      </c>
      <c r="C91" s="175">
        <f>'6.bevételek működésfelh Önk.'!C91</f>
        <v>0</v>
      </c>
      <c r="D91" s="133">
        <f>'8.bevételek működés,felh.Óvoda'!D91</f>
        <v>0</v>
      </c>
      <c r="E91" s="176">
        <f t="shared" si="2"/>
        <v>0</v>
      </c>
    </row>
    <row r="92" spans="1:5" ht="12.75">
      <c r="A92" s="95" t="s">
        <v>466</v>
      </c>
      <c r="B92" s="83" t="s">
        <v>467</v>
      </c>
      <c r="C92" s="175">
        <f>'6.bevételek működésfelh Önk.'!C92</f>
        <v>0</v>
      </c>
      <c r="D92" s="133">
        <f>'8.bevételek működés,felh.Óvoda'!D92</f>
        <v>0</v>
      </c>
      <c r="E92" s="176">
        <f t="shared" si="2"/>
        <v>0</v>
      </c>
    </row>
    <row r="93" spans="1:5" ht="12.75">
      <c r="A93" s="95" t="s">
        <v>468</v>
      </c>
      <c r="B93" s="83" t="s">
        <v>469</v>
      </c>
      <c r="C93" s="175">
        <f>'6.bevételek működésfelh Önk.'!C93</f>
        <v>0</v>
      </c>
      <c r="D93" s="188">
        <f>'8.bevételek működés,felh.Óvoda'!D93</f>
        <v>0</v>
      </c>
      <c r="E93" s="176">
        <f t="shared" si="2"/>
        <v>0</v>
      </c>
    </row>
    <row r="94" spans="1:5" ht="12.75">
      <c r="A94" s="111" t="s">
        <v>470</v>
      </c>
      <c r="B94" s="90" t="s">
        <v>471</v>
      </c>
      <c r="C94" s="143">
        <f>C77+C82+C87+C88+C89+C90+C91+C92</f>
        <v>11277911</v>
      </c>
      <c r="D94" s="135">
        <f>D77+D82+D87+D88+D89+D90+D92+D91+D93</f>
        <v>13575048</v>
      </c>
      <c r="E94" s="176">
        <f t="shared" si="2"/>
        <v>24852959</v>
      </c>
    </row>
    <row r="95" spans="1:5" ht="12.75">
      <c r="A95" s="95" t="s">
        <v>472</v>
      </c>
      <c r="B95" s="83" t="s">
        <v>473</v>
      </c>
      <c r="C95" s="175">
        <f>'6.bevételek működésfelh Önk.'!C95</f>
        <v>0</v>
      </c>
      <c r="D95" s="135"/>
      <c r="E95" s="176">
        <f t="shared" si="2"/>
        <v>0</v>
      </c>
    </row>
    <row r="96" spans="1:5" ht="12.75">
      <c r="A96" s="95" t="s">
        <v>474</v>
      </c>
      <c r="B96" s="83" t="s">
        <v>475</v>
      </c>
      <c r="C96" s="175">
        <f>'6.bevételek működésfelh Önk.'!C96</f>
        <v>0</v>
      </c>
      <c r="D96" s="135"/>
      <c r="E96" s="176">
        <f t="shared" si="2"/>
        <v>0</v>
      </c>
    </row>
    <row r="97" spans="1:5" ht="12.75">
      <c r="A97" s="114" t="s">
        <v>476</v>
      </c>
      <c r="B97" s="83" t="s">
        <v>477</v>
      </c>
      <c r="C97" s="175">
        <f>'6.bevételek működésfelh Önk.'!C97</f>
        <v>0</v>
      </c>
      <c r="D97" s="171"/>
      <c r="E97" s="176">
        <f t="shared" si="2"/>
        <v>0</v>
      </c>
    </row>
    <row r="98" spans="1:5" ht="12.75">
      <c r="A98" s="114" t="s">
        <v>478</v>
      </c>
      <c r="B98" s="83" t="s">
        <v>479</v>
      </c>
      <c r="C98" s="175">
        <f>'6.bevételek működésfelh Önk.'!C98</f>
        <v>0</v>
      </c>
      <c r="D98" s="171"/>
      <c r="E98" s="176">
        <f t="shared" si="2"/>
        <v>0</v>
      </c>
    </row>
    <row r="99" spans="1:5" ht="12.75">
      <c r="A99" s="114" t="s">
        <v>480</v>
      </c>
      <c r="B99" s="83" t="s">
        <v>481</v>
      </c>
      <c r="C99" s="175">
        <f>'6.bevételek működésfelh Önk.'!C99</f>
        <v>0</v>
      </c>
      <c r="D99" s="171"/>
      <c r="E99" s="176">
        <f t="shared" si="2"/>
        <v>0</v>
      </c>
    </row>
    <row r="100" spans="1:5" ht="12.75">
      <c r="A100" s="155" t="s">
        <v>482</v>
      </c>
      <c r="B100" s="189" t="s">
        <v>483</v>
      </c>
      <c r="C100" s="182">
        <f>SUM(C95:C99)</f>
        <v>0</v>
      </c>
      <c r="D100" s="143">
        <f>SUM(D95:D99)</f>
        <v>0</v>
      </c>
      <c r="E100" s="176">
        <f t="shared" si="2"/>
        <v>0</v>
      </c>
    </row>
    <row r="101" spans="1:5" ht="12.75">
      <c r="A101" s="111" t="s">
        <v>484</v>
      </c>
      <c r="B101" s="90" t="s">
        <v>485</v>
      </c>
      <c r="C101" s="135">
        <f>'6.bevételek működésfelh Önk.'!C101</f>
        <v>0</v>
      </c>
      <c r="D101" s="190">
        <f>'8.bevételek működés,felh.Óvoda'!D101</f>
        <v>0</v>
      </c>
      <c r="E101" s="176">
        <f t="shared" si="2"/>
        <v>0</v>
      </c>
    </row>
    <row r="102" spans="1:5" ht="12.75">
      <c r="A102" s="111" t="s">
        <v>486</v>
      </c>
      <c r="B102" s="90" t="s">
        <v>487</v>
      </c>
      <c r="C102" s="135">
        <f>'6.bevételek működésfelh Önk.'!C102</f>
        <v>0</v>
      </c>
      <c r="D102" s="190">
        <f>'8.bevételek működés,felh.Óvoda'!D102</f>
        <v>0</v>
      </c>
      <c r="E102" s="176">
        <f t="shared" si="2"/>
        <v>0</v>
      </c>
    </row>
    <row r="103" spans="1:5" ht="12.75">
      <c r="A103" s="158" t="s">
        <v>488</v>
      </c>
      <c r="B103" s="191" t="s">
        <v>489</v>
      </c>
      <c r="C103" s="192">
        <f>C94+C100+C101</f>
        <v>11277911</v>
      </c>
      <c r="D103" s="184">
        <f>D94+D100+D101</f>
        <v>13575048</v>
      </c>
      <c r="E103" s="176">
        <f t="shared" si="2"/>
        <v>24852959</v>
      </c>
    </row>
    <row r="104" spans="1:5" ht="12.75">
      <c r="A104" s="193" t="s">
        <v>24</v>
      </c>
      <c r="B104" s="194"/>
      <c r="C104" s="184">
        <f>C71+C103</f>
        <v>89091345</v>
      </c>
      <c r="D104" s="135">
        <f>D71+D103</f>
        <v>13579830</v>
      </c>
      <c r="E104" s="176">
        <f t="shared" si="2"/>
        <v>102671175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2/2018. (III. 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zoomScale="80" zoomScaleNormal="80" workbookViewId="0" topLeftCell="A1">
      <selection activeCell="A3" sqref="A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125" t="s">
        <v>288</v>
      </c>
      <c r="B2" s="125"/>
      <c r="C2" s="125"/>
      <c r="D2" s="125"/>
      <c r="E2" s="125"/>
    </row>
    <row r="3" spans="1:5" ht="23.25" customHeight="1">
      <c r="A3" s="126" t="s">
        <v>495</v>
      </c>
      <c r="B3" s="126"/>
      <c r="C3" s="126"/>
      <c r="D3" s="126"/>
      <c r="E3" s="126"/>
    </row>
    <row r="4" spans="1:5" ht="23.25" customHeight="1">
      <c r="A4" s="126"/>
      <c r="B4" s="126"/>
      <c r="C4" s="126"/>
      <c r="D4" s="126"/>
      <c r="E4" s="126"/>
    </row>
    <row r="5" spans="1:5" ht="23.25" customHeight="1">
      <c r="A5" s="126"/>
      <c r="B5" s="126"/>
      <c r="C5" s="126"/>
      <c r="D5" s="126"/>
      <c r="E5" s="126"/>
    </row>
    <row r="6" spans="1:5" ht="23.25" customHeight="1">
      <c r="A6" s="126"/>
      <c r="B6" s="126"/>
      <c r="C6" s="126"/>
      <c r="D6" s="126"/>
      <c r="E6" s="126"/>
    </row>
    <row r="7" ht="12.75">
      <c r="A7" s="195"/>
    </row>
    <row r="8" spans="1:2" ht="12.75">
      <c r="A8" s="196"/>
      <c r="B8" s="197" t="s">
        <v>491</v>
      </c>
    </row>
    <row r="9" spans="1:5" ht="15" customHeight="1">
      <c r="A9" s="198" t="s">
        <v>496</v>
      </c>
      <c r="B9" s="199">
        <v>3</v>
      </c>
      <c r="C9" s="200"/>
      <c r="D9" s="200"/>
      <c r="E9" s="119"/>
    </row>
    <row r="10" spans="1:5" ht="15" customHeight="1">
      <c r="A10" s="198" t="s">
        <v>497</v>
      </c>
      <c r="B10" s="199">
        <v>1</v>
      </c>
      <c r="C10" s="200"/>
      <c r="D10" s="200"/>
      <c r="E10" s="119"/>
    </row>
    <row r="11" spans="1:5" ht="15" customHeight="1">
      <c r="A11" s="201" t="s">
        <v>46</v>
      </c>
      <c r="B11" s="199">
        <v>4</v>
      </c>
      <c r="C11" s="200"/>
      <c r="D11" s="200"/>
      <c r="E11" s="119"/>
    </row>
    <row r="12" spans="1:5" ht="15" customHeight="1">
      <c r="A12" s="202"/>
      <c r="B12" s="203"/>
      <c r="C12" s="203"/>
      <c r="D12" s="203"/>
      <c r="E12" s="108"/>
    </row>
    <row r="13" spans="1:5" ht="12.75">
      <c r="A13" s="202"/>
      <c r="B13" s="203"/>
      <c r="C13" s="203"/>
      <c r="D13" s="203"/>
      <c r="E13" s="108"/>
    </row>
    <row r="14" spans="1:5" ht="12.75">
      <c r="A14" s="202"/>
      <c r="B14" s="203"/>
      <c r="C14" s="203"/>
      <c r="D14" s="203"/>
      <c r="E14" s="108"/>
    </row>
    <row r="15" spans="1:5" ht="15" customHeight="1">
      <c r="A15" s="204"/>
      <c r="B15" s="200"/>
      <c r="C15" s="200"/>
      <c r="D15" s="200"/>
      <c r="E15" s="119"/>
    </row>
    <row r="16" spans="1:5" ht="12.75">
      <c r="A16" s="204"/>
      <c r="B16" s="205"/>
      <c r="C16" s="205"/>
      <c r="D16" s="205"/>
      <c r="E16" s="119"/>
    </row>
    <row r="17" spans="1:5" ht="12.75">
      <c r="A17" s="202"/>
      <c r="B17" s="203"/>
      <c r="C17" s="203"/>
      <c r="D17" s="203"/>
      <c r="E17" s="108"/>
    </row>
    <row r="18" spans="1:5" ht="15" customHeight="1">
      <c r="A18" s="202"/>
      <c r="B18" s="203"/>
      <c r="C18" s="203"/>
      <c r="D18" s="203"/>
      <c r="E18" s="108"/>
    </row>
    <row r="19" spans="1:5" ht="15" customHeight="1">
      <c r="A19" s="202"/>
      <c r="B19" s="203"/>
      <c r="C19" s="203"/>
      <c r="D19" s="203"/>
      <c r="E19" s="108"/>
    </row>
    <row r="20" spans="1:5" ht="15" customHeight="1">
      <c r="A20" s="202"/>
      <c r="B20" s="203"/>
      <c r="C20" s="203"/>
      <c r="D20" s="203"/>
      <c r="E20" s="108"/>
    </row>
    <row r="21" spans="1:5" ht="12.75">
      <c r="A21" s="204"/>
      <c r="B21" s="203"/>
      <c r="C21" s="203"/>
      <c r="D21" s="203"/>
      <c r="E21" s="108"/>
    </row>
    <row r="22" spans="1:4" ht="12.75">
      <c r="A22" s="206"/>
      <c r="B22" s="206"/>
      <c r="C22" s="206"/>
      <c r="D22" s="206"/>
    </row>
    <row r="23" spans="1:4" ht="12.75">
      <c r="A23" s="107"/>
      <c r="B23" s="107"/>
      <c r="C23" s="107"/>
      <c r="D23" s="107"/>
    </row>
  </sheetData>
  <sheetProtection selectLockedCells="1" selectUnlockedCells="1"/>
  <mergeCells count="4">
    <mergeCell ref="A2:E2"/>
    <mergeCell ref="A3:E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 melléklet 2/2018. (III. 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80" zoomScaleNormal="80" workbookViewId="0" topLeftCell="A1">
      <selection activeCell="C3" sqref="C3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1" customWidth="1"/>
    <col min="5" max="5" width="18.7109375" style="0" customWidth="1"/>
  </cols>
  <sheetData>
    <row r="1" spans="1:5" ht="21.75" customHeight="1">
      <c r="A1" s="125" t="s">
        <v>288</v>
      </c>
      <c r="B1" s="125"/>
      <c r="C1" s="125"/>
      <c r="D1" s="125"/>
      <c r="E1" s="125"/>
    </row>
    <row r="2" spans="1:5" ht="26.25" customHeight="1">
      <c r="A2" s="126" t="s">
        <v>498</v>
      </c>
      <c r="B2" s="126"/>
      <c r="C2" s="126"/>
      <c r="D2" s="126"/>
      <c r="E2" s="126"/>
    </row>
    <row r="4" spans="1:5" ht="12.75">
      <c r="A4" s="74" t="s">
        <v>28</v>
      </c>
      <c r="B4" s="75" t="s">
        <v>29</v>
      </c>
      <c r="C4" s="207" t="s">
        <v>27</v>
      </c>
      <c r="D4" s="208" t="s">
        <v>499</v>
      </c>
      <c r="E4" s="209" t="s">
        <v>500</v>
      </c>
    </row>
    <row r="5" spans="1:5" ht="12.75">
      <c r="A5" s="73"/>
      <c r="B5" s="73"/>
      <c r="C5" s="210"/>
      <c r="D5" s="171"/>
      <c r="E5" s="211"/>
    </row>
    <row r="6" spans="1:5" ht="12.75">
      <c r="A6" s="73"/>
      <c r="B6" s="73"/>
      <c r="C6" s="210"/>
      <c r="D6" s="171"/>
      <c r="E6" s="211"/>
    </row>
    <row r="7" spans="1:5" ht="12.75">
      <c r="A7" s="73"/>
      <c r="B7" s="73"/>
      <c r="C7" s="210"/>
      <c r="D7" s="171"/>
      <c r="E7" s="211"/>
    </row>
    <row r="8" spans="1:5" ht="12.75">
      <c r="A8" s="73"/>
      <c r="B8" s="73"/>
      <c r="C8" s="210"/>
      <c r="D8" s="171"/>
      <c r="E8" s="211"/>
    </row>
    <row r="9" spans="1:5" s="5" customFormat="1" ht="12.75">
      <c r="A9" s="111" t="s">
        <v>184</v>
      </c>
      <c r="B9" s="165" t="s">
        <v>185</v>
      </c>
      <c r="C9" s="175">
        <v>787402</v>
      </c>
      <c r="D9" s="133">
        <v>0</v>
      </c>
      <c r="E9" s="212">
        <f>SUM(C9:D9)</f>
        <v>787402</v>
      </c>
    </row>
    <row r="10" spans="1:5" s="5" customFormat="1" ht="12.75">
      <c r="A10" s="111" t="s">
        <v>501</v>
      </c>
      <c r="B10" s="165" t="s">
        <v>187</v>
      </c>
      <c r="C10" s="175">
        <v>0</v>
      </c>
      <c r="D10" s="133">
        <v>0</v>
      </c>
      <c r="E10" s="212">
        <f aca="true" t="shared" si="0" ref="E10:E17">SUM(C10:D10)</f>
        <v>0</v>
      </c>
    </row>
    <row r="11" spans="1:5" ht="12.75">
      <c r="A11" s="213" t="s">
        <v>502</v>
      </c>
      <c r="B11" s="89"/>
      <c r="C11" s="175"/>
      <c r="D11" s="133"/>
      <c r="E11" s="212">
        <f t="shared" si="0"/>
        <v>0</v>
      </c>
    </row>
    <row r="12" spans="1:5" s="5" customFormat="1" ht="12.75">
      <c r="A12" s="90" t="s">
        <v>188</v>
      </c>
      <c r="B12" s="165" t="s">
        <v>189</v>
      </c>
      <c r="C12" s="175">
        <v>0</v>
      </c>
      <c r="D12" s="133">
        <v>0</v>
      </c>
      <c r="E12" s="212">
        <f t="shared" si="0"/>
        <v>0</v>
      </c>
    </row>
    <row r="13" spans="1:5" ht="12.75">
      <c r="A13" s="214" t="s">
        <v>503</v>
      </c>
      <c r="B13" s="89"/>
      <c r="C13" s="175"/>
      <c r="D13" s="133"/>
      <c r="E13" s="212">
        <f t="shared" si="0"/>
        <v>0</v>
      </c>
    </row>
    <row r="14" spans="1:5" s="5" customFormat="1" ht="12.75">
      <c r="A14" s="111" t="s">
        <v>190</v>
      </c>
      <c r="B14" s="165" t="s">
        <v>191</v>
      </c>
      <c r="C14" s="175">
        <v>2776891</v>
      </c>
      <c r="D14" s="133">
        <v>0</v>
      </c>
      <c r="E14" s="212">
        <f t="shared" si="0"/>
        <v>2776891</v>
      </c>
    </row>
    <row r="15" spans="1:5" s="5" customFormat="1" ht="12.75">
      <c r="A15" s="111" t="s">
        <v>192</v>
      </c>
      <c r="B15" s="165" t="s">
        <v>193</v>
      </c>
      <c r="C15" s="175">
        <v>0</v>
      </c>
      <c r="D15" s="133">
        <v>0</v>
      </c>
      <c r="E15" s="212">
        <f t="shared" si="0"/>
        <v>0</v>
      </c>
    </row>
    <row r="16" spans="1:5" s="5" customFormat="1" ht="12.75">
      <c r="A16" s="90" t="s">
        <v>194</v>
      </c>
      <c r="B16" s="165" t="s">
        <v>195</v>
      </c>
      <c r="C16" s="175">
        <v>0</v>
      </c>
      <c r="D16" s="133">
        <v>0</v>
      </c>
      <c r="E16" s="212">
        <f t="shared" si="0"/>
        <v>0</v>
      </c>
    </row>
    <row r="17" spans="1:5" s="5" customFormat="1" ht="15" customHeight="1">
      <c r="A17" s="189" t="s">
        <v>196</v>
      </c>
      <c r="B17" s="215" t="s">
        <v>197</v>
      </c>
      <c r="C17" s="216">
        <v>732860</v>
      </c>
      <c r="D17" s="177">
        <v>0</v>
      </c>
      <c r="E17" s="217">
        <f t="shared" si="0"/>
        <v>732860</v>
      </c>
    </row>
    <row r="18" spans="1:5" ht="12.75">
      <c r="A18" s="218" t="s">
        <v>198</v>
      </c>
      <c r="B18" s="219" t="s">
        <v>199</v>
      </c>
      <c r="C18" s="220">
        <f>SUM(C9:C17)</f>
        <v>4297153</v>
      </c>
      <c r="D18" s="220">
        <f>SUM(D9:D17)</f>
        <v>0</v>
      </c>
      <c r="E18" s="221">
        <f aca="true" t="shared" si="1" ref="E18:E23">SUM(C18:D18)</f>
        <v>4297153</v>
      </c>
    </row>
    <row r="19" spans="1:5" s="5" customFormat="1" ht="12.75">
      <c r="A19" s="222" t="s">
        <v>200</v>
      </c>
      <c r="B19" s="223" t="s">
        <v>201</v>
      </c>
      <c r="C19" s="224">
        <v>2995410</v>
      </c>
      <c r="D19" s="179">
        <v>0</v>
      </c>
      <c r="E19" s="225">
        <f t="shared" si="1"/>
        <v>2995410</v>
      </c>
    </row>
    <row r="20" spans="1:5" ht="12.75">
      <c r="A20" s="95" t="s">
        <v>202</v>
      </c>
      <c r="B20" s="89" t="s">
        <v>203</v>
      </c>
      <c r="C20" s="175">
        <v>0</v>
      </c>
      <c r="D20" s="133">
        <v>0</v>
      </c>
      <c r="E20" s="226">
        <f t="shared" si="1"/>
        <v>0</v>
      </c>
    </row>
    <row r="21" spans="1:5" ht="12.75">
      <c r="A21" s="95" t="s">
        <v>204</v>
      </c>
      <c r="B21" s="89" t="s">
        <v>205</v>
      </c>
      <c r="C21" s="175">
        <v>0</v>
      </c>
      <c r="D21" s="133">
        <v>0</v>
      </c>
      <c r="E21" s="226">
        <f t="shared" si="1"/>
        <v>0</v>
      </c>
    </row>
    <row r="22" spans="1:5" ht="12.75">
      <c r="A22" s="227" t="s">
        <v>206</v>
      </c>
      <c r="B22" s="228" t="s">
        <v>207</v>
      </c>
      <c r="C22" s="216">
        <v>808760</v>
      </c>
      <c r="D22" s="177">
        <v>0</v>
      </c>
      <c r="E22" s="229">
        <f t="shared" si="1"/>
        <v>808760</v>
      </c>
    </row>
    <row r="23" spans="1:5" ht="12.75">
      <c r="A23" s="218" t="s">
        <v>208</v>
      </c>
      <c r="B23" s="219" t="s">
        <v>209</v>
      </c>
      <c r="C23" s="220">
        <f>SUM(C19:C22)</f>
        <v>3804170</v>
      </c>
      <c r="D23" s="220">
        <f>SUM(D19:D22)</f>
        <v>0</v>
      </c>
      <c r="E23" s="221">
        <f t="shared" si="1"/>
        <v>3804170</v>
      </c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9.melléklet a 2/2018. (III.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2018-02-22T13:53:15Z</cp:lastPrinted>
  <dcterms:modified xsi:type="dcterms:W3CDTF">2018-03-07T13:19:20Z</dcterms:modified>
  <cp:category/>
  <cp:version/>
  <cp:contentType/>
  <cp:contentStatus/>
</cp:coreProperties>
</file>