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8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</sheets>
  <definedNames>
    <definedName name="_xlnm.Print_Area" localSheetId="0">'1'!$A$1:$G$62</definedName>
    <definedName name="_xlnm.Print_Area" localSheetId="2">'2'!$A$1:$G$49</definedName>
    <definedName name="_xlnm.Print_Area" localSheetId="3">'2 (2)'!$A$1:$G$41</definedName>
    <definedName name="_xlnm.Print_Area" localSheetId="6">'4. (2)'!$A$1:$S$20</definedName>
  </definedNames>
  <calcPr fullCalcOnLoad="1"/>
</workbook>
</file>

<file path=xl/sharedStrings.xml><?xml version="1.0" encoding="utf-8"?>
<sst xmlns="http://schemas.openxmlformats.org/spreadsheetml/2006/main" count="628" uniqueCount="276">
  <si>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</si>
  <si>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</si>
  <si>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</si>
  <si>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</si>
  <si>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</si>
  <si>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</si>
  <si>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</si>
  <si>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</si>
  <si>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</si>
  <si>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</si>
  <si>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</si>
  <si>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</si>
  <si>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</si>
  <si>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</si>
  <si>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</si>
  <si>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</si>
  <si>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</si>
  <si>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</si>
  <si>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</si>
  <si>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</si>
  <si>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</si>
  <si>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</si>
  <si>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</si>
  <si>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</si>
  <si>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</si>
  <si>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</si>
  <si>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</si>
  <si>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</si>
  <si>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</si>
  <si>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</si>
  <si>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</si>
  <si>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</si>
  <si>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</si>
  <si>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</si>
  <si>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</si>
  <si>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</si>
  <si>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</si>
  <si>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</si>
  <si>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</si>
  <si>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</si>
  <si>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</si>
  <si>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</si>
  <si>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</si>
  <si>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</si>
  <si>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</si>
  <si>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</si>
  <si>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</si>
  <si>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</si>
  <si>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</si>
  <si>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</si>
  <si>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</si>
  <si>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</si>
  <si>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</si>
  <si>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</si>
  <si>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</si>
  <si>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</si>
  <si>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</si>
  <si>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</si>
  <si>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</si>
  <si>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</si>
  <si>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</si>
  <si>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</si>
  <si>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</si>
  <si>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</si>
  <si>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</si>
  <si>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</si>
  <si>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</si>
  <si>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</si>
  <si>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</si>
  <si>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</si>
  <si>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</si>
  <si>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</si>
  <si>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</si>
  <si>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</si>
  <si>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</si>
  <si>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</si>
  <si>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</si>
  <si>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</si>
  <si>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</si>
  <si>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</si>
  <si>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</si>
  <si>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 xml:space="preserve"> Kötelező feladat</t>
  </si>
  <si>
    <t>Önként vállalt feladat</t>
  </si>
  <si>
    <t>Felhalmozási bevételek (önként vállalt feladat)</t>
  </si>
  <si>
    <t>II.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</si>
  <si>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</si>
  <si>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</si>
  <si>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</si>
  <si>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</si>
  <si>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</si>
  <si>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</si>
  <si>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</si>
  <si>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</si>
  <si>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</si>
  <si>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</si>
  <si>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</si>
  <si>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</si>
  <si>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</si>
  <si>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</si>
  <si>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</si>
  <si>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</si>
  <si>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</si>
  <si>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</si>
  <si>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</si>
  <si>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</si>
  <si>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</si>
  <si>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</si>
  <si>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</si>
  <si>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</si>
  <si>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</si>
  <si>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</si>
  <si>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</si>
  <si>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</si>
  <si>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</si>
  <si>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</si>
  <si>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</si>
  <si>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</si>
  <si>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</si>
  <si>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</si>
  <si>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</si>
  <si>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</si>
  <si>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</si>
  <si>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</si>
  <si>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</si>
  <si>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</si>
  <si>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</si>
  <si>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</si>
  <si>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</si>
  <si>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</si>
  <si>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</si>
  <si>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</si>
  <si>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</si>
  <si>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</si>
  <si>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</si>
  <si>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</si>
  <si>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</si>
  <si>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</si>
  <si>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</si>
  <si>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</si>
  <si>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</si>
  <si>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>Egyéb működési célú átvett pénzeszközök (Társulás)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</si>
  <si>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</si>
  <si>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</si>
  <si>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</si>
  <si>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</si>
  <si>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</si>
  <si>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</si>
  <si>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</si>
  <si>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</si>
  <si>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</si>
  <si>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</si>
  <si>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</si>
  <si>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</si>
  <si>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</si>
  <si>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</si>
  <si>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</si>
  <si>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</si>
  <si>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</si>
  <si>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</si>
  <si>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</si>
  <si>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</si>
  <si>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</si>
  <si>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</si>
  <si>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</si>
  <si>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</si>
  <si>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</si>
  <si>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>Egyéb működési célú támogatások államháztartáson belülre (társulás) (kötelező feladat)</t>
  </si>
  <si>
    <t>2017. évi előirányzat</t>
  </si>
  <si>
    <t xml:space="preserve">Választott tisztségviselők juttatásai </t>
  </si>
  <si>
    <t xml:space="preserve">   - Rákczi -Dózsa út csatlakozásában járda létesítés terv</t>
  </si>
  <si>
    <t>Települési önkormányzatok szociális és gyermekjóléti  feladatainak támogatása</t>
  </si>
  <si>
    <t>Önkormányzatok működési támogatásai(1+2+….+7)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</si>
  <si>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</si>
  <si>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</si>
  <si>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</si>
  <si>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</si>
  <si>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</si>
  <si>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</si>
  <si>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</si>
  <si>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</si>
  <si>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</si>
  <si>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</si>
  <si>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</si>
  <si>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</si>
  <si>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</si>
  <si>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</si>
  <si>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</si>
  <si>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</si>
  <si>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</si>
  <si>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</si>
  <si>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</si>
  <si>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</si>
  <si>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</si>
  <si>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</si>
  <si>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</si>
  <si>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</si>
  <si>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</si>
  <si>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</si>
  <si>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</si>
  <si>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Könyvtár belső felújítása</t>
  </si>
  <si>
    <t xml:space="preserve">   - Vitéz S. Antal Városi Könyvtár </t>
  </si>
  <si>
    <t xml:space="preserve">         - polcok, állványok, bútorzat</t>
  </si>
  <si>
    <t xml:space="preserve">        - könyvbeszerzés</t>
  </si>
  <si>
    <t xml:space="preserve">   - Pályázatok előkésztési munkái </t>
  </si>
  <si>
    <t xml:space="preserve">   - általános tartalék </t>
  </si>
  <si>
    <t>2018. évi előirányzat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</si>
  <si>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</si>
  <si>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</si>
  <si>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</si>
  <si>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</si>
  <si>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</si>
  <si>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</si>
  <si>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</si>
  <si>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</si>
  <si>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</si>
  <si>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</si>
  <si>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</si>
  <si>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</si>
  <si>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</si>
  <si>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</si>
  <si>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</si>
  <si>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</si>
  <si>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 xml:space="preserve">   - ebből ASP működési támogatás</t>
  </si>
  <si>
    <t xml:space="preserve">   - ebből belterületi utak, járdásk felújítása pályázat</t>
  </si>
  <si>
    <t>Előző év pénzmaradvány igénybevétele (feladattal terhelt: 340.951.722 Ft)</t>
  </si>
  <si>
    <t xml:space="preserve">   - ebből Egészségház eszközbeszerzés</t>
  </si>
  <si>
    <t>Pénzügyi lízing</t>
  </si>
  <si>
    <t>Lábatlan Város Önkormányzatának  2018. évi bevételei és kiadásai</t>
  </si>
  <si>
    <t>Lábatlan Város Önkormányzatának  2018. évi működési célú bevételei és kiadásai</t>
  </si>
  <si>
    <t>Lábatlan Város Önkormányzatának  2018. évi felhalmozási célú bevételei és kiadásai</t>
  </si>
  <si>
    <t>Lábatlan Város Önkormányzat által írányított költségvetési szervek  2018. évi bevételei és kiadásai</t>
  </si>
  <si>
    <t>Lábatlan Város Önkormányzatának 2018. évi bevételei és kiadásai</t>
  </si>
  <si>
    <t>2018. évielőirányzat</t>
  </si>
  <si>
    <t xml:space="preserve">  2018. évi fejlesztés és felújítás kiadásai feladatonként / célonként </t>
  </si>
  <si>
    <t xml:space="preserve">  - Egészségház (pályázat eszközökre)</t>
  </si>
  <si>
    <t xml:space="preserve">   - Zengó Óvoda és bölcsőde</t>
  </si>
  <si>
    <t xml:space="preserve">   - Gondozási Központ</t>
  </si>
  <si>
    <t xml:space="preserve">   - Könyvtár energetika felújítás</t>
  </si>
  <si>
    <t xml:space="preserve">   - Belterületi utak, járdák felújítása</t>
  </si>
  <si>
    <t xml:space="preserve">   - Egészségház tetőtéri rendelő átalakítás</t>
  </si>
  <si>
    <t xml:space="preserve">   - Pénzügyi lízing</t>
  </si>
  <si>
    <t xml:space="preserve">   - Ökoturisztikai központ </t>
  </si>
  <si>
    <t xml:space="preserve">   - Önkormányzat </t>
  </si>
  <si>
    <t xml:space="preserve">       - napközi ételmelegítő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</si>
  <si>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</si>
  <si>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</si>
  <si>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</si>
  <si>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I. rendelet módosítás</t>
  </si>
  <si>
    <t xml:space="preserve">   - ebből Közmunkaprogram</t>
  </si>
  <si>
    <t xml:space="preserve">   - EMVA pályázat erőgép beszerzés</t>
  </si>
  <si>
    <t xml:space="preserve">  - Országgyűlési választás támogatás</t>
  </si>
  <si>
    <t>I. rendelet módósítás</t>
  </si>
  <si>
    <t xml:space="preserve">       - EMVA pályázat erőgépbeszerzés</t>
  </si>
  <si>
    <t>EFOP-1.5.-16 pályázat létszámkeret (2018.04.01-től-2020. 07. 31-ig) (fő)</t>
  </si>
  <si>
    <t xml:space="preserve">   - EMVA pályázat erőgép beszerzés (önként vállat feladat)</t>
  </si>
  <si>
    <t xml:space="preserve">   - 2017. évi Európai Mobilitás Hét pályázat  (önként vállalt feladat)</t>
  </si>
  <si>
    <t>Felhalmozási célú támogatások államháztartáson belülről(10+11) (önként vállat feladat)</t>
  </si>
  <si>
    <t>Felhalmozási célú támogatások államháztartáson belülről(12+13) (önként vállat feladat)</t>
  </si>
  <si>
    <t>II. rendelet módosítás</t>
  </si>
  <si>
    <t xml:space="preserve">Helyi önk, elszámolásból származó kiadások </t>
  </si>
  <si>
    <t>Egyéb működési célú kiadások  (12+13+14+15)</t>
  </si>
  <si>
    <t>II. rendelet módósítás</t>
  </si>
  <si>
    <t>Előző évi pénzmaradvány</t>
  </si>
  <si>
    <t xml:space="preserve">   - Helyi önkormányzatok elszámolásból származó kiadásai</t>
  </si>
  <si>
    <t>Egyéb felhalmozási célű támogatások állaháztartáson kívülre (civil szervezetek támogatása) önként vállat feladat</t>
  </si>
  <si>
    <t>Egyéb működési célű támogatások állaháztartáson kívülre (civil szervezetek támogatása) önként vállat feladat</t>
  </si>
  <si>
    <t>Finanszírozási kiadások (18.+19.+20.)</t>
  </si>
  <si>
    <t>1. melléklet a 10/2018. (VI.27.)  önkormányzati rendelethez</t>
  </si>
  <si>
    <t>1. melléklet folytatása a 10/2018. (VI.27.)  önkormányzati rendelethez</t>
  </si>
  <si>
    <t>2. melléklet a 10/2018. (VI.27.)  önkormányzati rendelethez</t>
  </si>
  <si>
    <t>2. melléklet folytatása a 10/2018. (VI.27.)  önkormányzati rendelethez</t>
  </si>
  <si>
    <t>3. melléklet a 10/2018. (VI.27.)  önkormányzati rendelethez</t>
  </si>
  <si>
    <t>4. melléklet a 10/2018. (VI.27.)  önkormányzati rendelethez</t>
  </si>
  <si>
    <t>4. melléklet folytatása a 10/2018. (VI.27.)  önkormányzati rendelethez</t>
  </si>
  <si>
    <t>5. melléklet  a 10/2018/. (VI.27.)  önkormányzati rendelethez</t>
  </si>
  <si>
    <t>6. melléklet  a 10/2018. (IV.25.) 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</si>
</sst>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#,##0.0"/>
    <numFmt numFmtId="169" formatCode="#,##0_ ;[Red]\-#,##0\ "/>
    <numFmt numFmtId="170" formatCode="_-* #,##0.0\ _F_t_-;\-* #,##0.0\ _F_t_-;_-* &quot;-&quot;??\ _F_t_-;_-@_-"/>
    <numFmt numFmtId="171" formatCode="_-* #,##0\ _F_t_-;\-* #,##0\ _F_t_-;_-* &quot;-&quot;??\ _F_t_-;_-@_-"/>
    <numFmt numFmtId="172" formatCode="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\ &quot;Ft&quot;;[Red]#,##0\ &quot;Ft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0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47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6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6" xfId="125" applyFont="1" applyFill="1" applyBorder="1" applyAlignment="1">
      <alignment vertical="center" wrapText="1"/>
      <protection/>
    </xf>
    <xf numFmtId="0" fontId="29" fillId="0" borderId="16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166" fontId="27" fillId="0" borderId="15" xfId="124" applyNumberFormat="1" applyFont="1" applyFill="1" applyBorder="1" applyAlignment="1">
      <alignment horizontal="center" vertical="center"/>
      <protection/>
    </xf>
    <xf numFmtId="0" fontId="27" fillId="0" borderId="16" xfId="124" applyFont="1" applyFill="1" applyBorder="1" applyAlignment="1">
      <alignment horizontal="left" vertical="center" wrapText="1"/>
      <protection/>
    </xf>
    <xf numFmtId="166" fontId="28" fillId="0" borderId="15" xfId="124" applyNumberFormat="1" applyFont="1" applyFill="1" applyBorder="1" applyAlignment="1">
      <alignment horizontal="center" vertical="center"/>
      <protection/>
    </xf>
    <xf numFmtId="0" fontId="28" fillId="0" borderId="16" xfId="124" applyFont="1" applyFill="1" applyBorder="1" applyAlignment="1">
      <alignment vertical="center" wrapText="1"/>
      <protection/>
    </xf>
    <xf numFmtId="0" fontId="28" fillId="0" borderId="16" xfId="124" applyFont="1" applyFill="1" applyBorder="1" applyAlignment="1">
      <alignment horizontal="left" vertical="center" wrapText="1"/>
      <protection/>
    </xf>
    <xf numFmtId="0" fontId="29" fillId="0" borderId="16" xfId="124" applyFont="1" applyFill="1" applyBorder="1" applyAlignment="1">
      <alignment horizontal="left" vertical="center" wrapText="1"/>
      <protection/>
    </xf>
    <xf numFmtId="0" fontId="29" fillId="0" borderId="16" xfId="124" applyFont="1" applyFill="1" applyBorder="1" applyAlignment="1">
      <alignment vertical="center" wrapText="1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166" fontId="21" fillId="22" borderId="18" xfId="125" applyNumberFormat="1" applyFont="1" applyFill="1" applyBorder="1" applyAlignment="1">
      <alignment vertical="center" wrapText="1"/>
      <protection/>
    </xf>
    <xf numFmtId="0" fontId="21" fillId="22" borderId="19" xfId="125" applyFont="1" applyFill="1" applyBorder="1" applyAlignment="1">
      <alignment horizontal="center" vertical="center"/>
      <protection/>
    </xf>
    <xf numFmtId="166" fontId="21" fillId="22" borderId="18" xfId="124" applyNumberFormat="1" applyFont="1" applyFill="1" applyBorder="1" applyAlignment="1">
      <alignment horizontal="center" vertical="center" wrapText="1"/>
      <protection/>
    </xf>
    <xf numFmtId="0" fontId="21" fillId="22" borderId="19" xfId="124" applyFont="1" applyFill="1" applyBorder="1" applyAlignment="1">
      <alignment horizontal="center" vertical="center"/>
      <protection/>
    </xf>
    <xf numFmtId="0" fontId="30" fillId="5" borderId="16" xfId="125" applyFont="1" applyFill="1" applyBorder="1" applyAlignment="1">
      <alignment vertical="center"/>
      <protection/>
    </xf>
    <xf numFmtId="0" fontId="30" fillId="5" borderId="16" xfId="124" applyFont="1" applyFill="1" applyBorder="1" applyAlignment="1">
      <alignment horizontal="left" vertical="center"/>
      <protection/>
    </xf>
    <xf numFmtId="0" fontId="23" fillId="22" borderId="16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6" xfId="0" applyNumberFormat="1" applyFont="1" applyFill="1" applyBorder="1" applyAlignment="1">
      <alignment horizontal="center"/>
    </xf>
    <xf numFmtId="3" fontId="29" fillId="27" borderId="16" xfId="0" applyNumberFormat="1" applyFont="1" applyFill="1" applyBorder="1" applyAlignment="1">
      <alignment/>
    </xf>
    <xf numFmtId="3" fontId="29" fillId="27" borderId="20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6" xfId="125" applyFont="1" applyFill="1" applyBorder="1" applyAlignment="1">
      <alignment vertical="center" wrapText="1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6" xfId="125" applyFont="1" applyFill="1" applyBorder="1" applyAlignment="1">
      <alignment vertical="center" wrapText="1"/>
      <protection/>
    </xf>
    <xf numFmtId="166" fontId="34" fillId="0" borderId="15" xfId="124" applyNumberFormat="1" applyFont="1" applyFill="1" applyBorder="1" applyAlignment="1">
      <alignment horizontal="center" vertical="center"/>
      <protection/>
    </xf>
    <xf numFmtId="0" fontId="34" fillId="0" borderId="16" xfId="124" applyFont="1" applyFill="1" applyBorder="1" applyAlignment="1">
      <alignment vertical="center" wrapText="1"/>
      <protection/>
    </xf>
    <xf numFmtId="16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6" xfId="124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1" xfId="0" applyFont="1" applyFill="1" applyBorder="1" applyAlignment="1">
      <alignment horizontal="center"/>
    </xf>
    <xf numFmtId="1" fontId="27" fillId="22" borderId="15" xfId="124" applyNumberFormat="1" applyFont="1" applyFill="1" applyBorder="1" applyAlignment="1">
      <alignment horizontal="center" vertical="center"/>
      <protection/>
    </xf>
    <xf numFmtId="0" fontId="30" fillId="22" borderId="16" xfId="12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4" fillId="22" borderId="21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3" fontId="23" fillId="0" borderId="16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6" xfId="0" applyNumberFormat="1" applyFont="1" applyFill="1" applyBorder="1" applyAlignment="1">
      <alignment horizontal="right" vertical="center"/>
    </xf>
    <xf numFmtId="3" fontId="23" fillId="22" borderId="16" xfId="0" applyNumberFormat="1" applyFont="1" applyFill="1" applyBorder="1" applyAlignment="1">
      <alignment/>
    </xf>
    <xf numFmtId="3" fontId="26" fillId="22" borderId="20" xfId="0" applyNumberFormat="1" applyFont="1" applyFill="1" applyBorder="1" applyAlignment="1">
      <alignment vertical="center"/>
    </xf>
    <xf numFmtId="3" fontId="23" fillId="0" borderId="16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19" xfId="124" applyFont="1" applyFill="1" applyBorder="1" applyAlignment="1">
      <alignment horizontal="center" vertical="center" wrapText="1"/>
      <protection/>
    </xf>
    <xf numFmtId="0" fontId="20" fillId="5" borderId="16" xfId="125" applyFont="1" applyFill="1" applyBorder="1" applyAlignment="1">
      <alignment vertical="center"/>
      <protection/>
    </xf>
    <xf numFmtId="3" fontId="27" fillId="0" borderId="16" xfId="125" applyNumberFormat="1" applyFont="1" applyFill="1" applyBorder="1" applyAlignment="1">
      <alignment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6" xfId="124" applyFont="1" applyFill="1" applyBorder="1" applyAlignment="1">
      <alignment horizontal="center" vertical="center"/>
      <protection/>
    </xf>
    <xf numFmtId="3" fontId="28" fillId="0" borderId="16" xfId="125" applyNumberFormat="1" applyFont="1" applyFill="1" applyBorder="1" applyAlignment="1">
      <alignment vertical="center"/>
      <protection/>
    </xf>
    <xf numFmtId="3" fontId="34" fillId="0" borderId="16" xfId="125" applyNumberFormat="1" applyFont="1" applyFill="1" applyBorder="1" applyAlignment="1">
      <alignment vertical="center"/>
      <protection/>
    </xf>
    <xf numFmtId="3" fontId="34" fillId="22" borderId="16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27" fillId="0" borderId="16" xfId="124" applyNumberFormat="1" applyFont="1" applyFill="1" applyBorder="1" applyAlignment="1">
      <alignment vertical="center" wrapText="1"/>
      <protection/>
    </xf>
    <xf numFmtId="3" fontId="28" fillId="0" borderId="16" xfId="124" applyNumberFormat="1" applyFont="1" applyFill="1" applyBorder="1" applyAlignment="1">
      <alignment vertical="center" wrapText="1"/>
      <protection/>
    </xf>
    <xf numFmtId="3" fontId="34" fillId="0" borderId="16" xfId="124" applyNumberFormat="1" applyFont="1" applyFill="1" applyBorder="1" applyAlignment="1">
      <alignment vertical="center" wrapText="1"/>
      <protection/>
    </xf>
    <xf numFmtId="3" fontId="29" fillId="0" borderId="16" xfId="124" applyNumberFormat="1" applyFont="1" applyFill="1" applyBorder="1" applyAlignment="1">
      <alignment vertical="center" wrapText="1"/>
      <protection/>
    </xf>
    <xf numFmtId="3" fontId="34" fillId="22" borderId="16" xfId="124" applyNumberFormat="1" applyFont="1" applyFill="1" applyBorder="1" applyAlignment="1">
      <alignment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17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7" fillId="22" borderId="16" xfId="124" applyFont="1" applyFill="1" applyBorder="1" applyAlignment="1">
      <alignment horizontal="center" vertical="center"/>
      <protection/>
    </xf>
    <xf numFmtId="3" fontId="38" fillId="22" borderId="16" xfId="0" applyNumberFormat="1" applyFont="1" applyFill="1" applyBorder="1" applyAlignment="1">
      <alignment/>
    </xf>
    <xf numFmtId="3" fontId="38" fillId="22" borderId="17" xfId="0" applyNumberFormat="1" applyFont="1" applyFill="1" applyBorder="1" applyAlignment="1">
      <alignment/>
    </xf>
    <xf numFmtId="3" fontId="18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horizontal="right" vertical="center" wrapText="1"/>
    </xf>
    <xf numFmtId="3" fontId="26" fillId="22" borderId="16" xfId="0" applyNumberFormat="1" applyFont="1" applyFill="1" applyBorder="1" applyAlignment="1">
      <alignment vertical="center"/>
    </xf>
    <xf numFmtId="0" fontId="39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20" xfId="0" applyNumberFormat="1" applyFont="1" applyFill="1" applyBorder="1" applyAlignment="1">
      <alignment horizontal="right" vertical="center"/>
    </xf>
    <xf numFmtId="0" fontId="34" fillId="2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20" xfId="0" applyFont="1" applyFill="1" applyBorder="1" applyAlignment="1">
      <alignment horizontal="center"/>
    </xf>
    <xf numFmtId="3" fontId="39" fillId="22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34" fillId="22" borderId="16" xfId="0" applyNumberFormat="1" applyFont="1" applyFill="1" applyBorder="1" applyAlignment="1">
      <alignment horizontal="right" vertical="center"/>
    </xf>
    <xf numFmtId="3" fontId="29" fillId="0" borderId="16" xfId="0" applyNumberFormat="1" applyFont="1" applyFill="1" applyBorder="1" applyAlignment="1">
      <alignment horizontal="right" vertical="center"/>
    </xf>
    <xf numFmtId="3" fontId="34" fillId="22" borderId="17" xfId="0" applyNumberFormat="1" applyFont="1" applyFill="1" applyBorder="1" applyAlignment="1">
      <alignment horizontal="right" vertical="center"/>
    </xf>
    <xf numFmtId="0" fontId="36" fillId="0" borderId="16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vertical="center"/>
    </xf>
    <xf numFmtId="3" fontId="36" fillId="0" borderId="16" xfId="125" applyNumberFormat="1" applyFont="1" applyFill="1" applyBorder="1" applyAlignment="1">
      <alignment vertical="center"/>
      <protection/>
    </xf>
    <xf numFmtId="0" fontId="36" fillId="0" borderId="15" xfId="125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3" fontId="26" fillId="22" borderId="17" xfId="0" applyNumberFormat="1" applyFont="1" applyFill="1" applyBorder="1" applyAlignment="1">
      <alignment vertical="center"/>
    </xf>
    <xf numFmtId="3" fontId="26" fillId="22" borderId="23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 horizontal="right" vertical="center"/>
    </xf>
    <xf numFmtId="166" fontId="28" fillId="0" borderId="0" xfId="124" applyNumberFormat="1" applyFont="1" applyFill="1" applyBorder="1" applyAlignment="1">
      <alignment vertical="center"/>
      <protection/>
    </xf>
    <xf numFmtId="3" fontId="29" fillId="0" borderId="16" xfId="0" applyNumberFormat="1" applyFont="1" applyFill="1" applyBorder="1" applyAlignment="1">
      <alignment horizontal="left" vertical="center"/>
    </xf>
    <xf numFmtId="0" fontId="23" fillId="22" borderId="24" xfId="0" applyFont="1" applyFill="1" applyBorder="1" applyAlignment="1">
      <alignment horizontal="center"/>
    </xf>
    <xf numFmtId="0" fontId="23" fillId="22" borderId="25" xfId="124" applyFont="1" applyFill="1" applyBorder="1" applyAlignment="1">
      <alignment horizontal="left" vertical="center" wrapText="1"/>
      <protection/>
    </xf>
    <xf numFmtId="0" fontId="23" fillId="22" borderId="25" xfId="0" applyFont="1" applyFill="1" applyBorder="1" applyAlignment="1">
      <alignment/>
    </xf>
    <xf numFmtId="166" fontId="34" fillId="22" borderId="21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3" fontId="36" fillId="0" borderId="16" xfId="0" applyNumberFormat="1" applyFont="1" applyFill="1" applyBorder="1" applyAlignment="1">
      <alignment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 vertical="center"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5" borderId="16" xfId="123" applyNumberFormat="1" applyFont="1" applyFill="1" applyBorder="1" applyAlignment="1">
      <alignment horizontal="center" vertical="center" wrapText="1"/>
      <protection/>
    </xf>
    <xf numFmtId="0" fontId="23" fillId="5" borderId="20" xfId="123" applyNumberFormat="1" applyFont="1" applyFill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6" xfId="123" applyFont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5" borderId="20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6" xfId="123" applyNumberFormat="1" applyFont="1" applyBorder="1" applyAlignment="1">
      <alignment horizontal="right" vertical="center"/>
      <protection/>
    </xf>
    <xf numFmtId="3" fontId="23" fillId="5" borderId="16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6" xfId="123" applyNumberFormat="1" applyFont="1" applyBorder="1" applyAlignment="1">
      <alignment horizontal="right" vertical="center"/>
      <protection/>
    </xf>
    <xf numFmtId="3" fontId="29" fillId="5" borderId="16" xfId="123" applyNumberFormat="1" applyFont="1" applyFill="1" applyBorder="1" applyAlignment="1">
      <alignment horizontal="right" vertical="center"/>
      <protection/>
    </xf>
    <xf numFmtId="0" fontId="23" fillId="5" borderId="21" xfId="123" applyFont="1" applyFill="1" applyBorder="1" applyAlignment="1">
      <alignment horizontal="center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20" xfId="123" applyNumberFormat="1" applyFont="1" applyBorder="1" applyAlignment="1">
      <alignment horizontal="center" vertical="center" wrapText="1"/>
      <protection/>
    </xf>
    <xf numFmtId="3" fontId="23" fillId="0" borderId="16" xfId="123" applyNumberFormat="1" applyFont="1" applyBorder="1" applyAlignment="1">
      <alignment vertical="center"/>
      <protection/>
    </xf>
    <xf numFmtId="3" fontId="23" fillId="5" borderId="16" xfId="123" applyNumberFormat="1" applyFont="1" applyFill="1" applyBorder="1" applyAlignment="1">
      <alignment vertical="center"/>
      <protection/>
    </xf>
    <xf numFmtId="168" fontId="23" fillId="0" borderId="16" xfId="123" applyNumberFormat="1" applyFont="1" applyFill="1" applyBorder="1" applyAlignment="1">
      <alignment vertical="center"/>
      <protection/>
    </xf>
    <xf numFmtId="168" fontId="23" fillId="0" borderId="20" xfId="123" applyNumberFormat="1" applyFont="1" applyFill="1" applyBorder="1" applyAlignment="1">
      <alignment vertical="center"/>
      <protection/>
    </xf>
    <xf numFmtId="3" fontId="29" fillId="0" borderId="16" xfId="123" applyNumberFormat="1" applyFont="1" applyBorder="1">
      <alignment/>
      <protection/>
    </xf>
    <xf numFmtId="3" fontId="29" fillId="5" borderId="16" xfId="123" applyNumberFormat="1" applyFont="1" applyFill="1" applyBorder="1">
      <alignment/>
      <protection/>
    </xf>
    <xf numFmtId="168" fontId="29" fillId="0" borderId="16" xfId="123" applyNumberFormat="1" applyFont="1" applyFill="1" applyBorder="1" applyAlignment="1">
      <alignment vertical="center"/>
      <protection/>
    </xf>
    <xf numFmtId="168" fontId="29" fillId="0" borderId="20" xfId="123" applyNumberFormat="1" applyFont="1" applyFill="1" applyBorder="1" applyAlignment="1">
      <alignment vertical="center"/>
      <protection/>
    </xf>
    <xf numFmtId="0" fontId="23" fillId="22" borderId="21" xfId="123" applyFont="1" applyFill="1" applyBorder="1" applyAlignment="1">
      <alignment horizontal="center" vertical="center"/>
      <protection/>
    </xf>
    <xf numFmtId="3" fontId="23" fillId="5" borderId="17" xfId="123" applyNumberFormat="1" applyFont="1" applyFill="1" applyBorder="1">
      <alignment/>
      <protection/>
    </xf>
    <xf numFmtId="168" fontId="23" fillId="5" borderId="17" xfId="123" applyNumberFormat="1" applyFont="1" applyFill="1" applyBorder="1">
      <alignment/>
      <protection/>
    </xf>
    <xf numFmtId="168" fontId="23" fillId="5" borderId="23" xfId="123" applyNumberFormat="1" applyFont="1" applyFill="1" applyBorder="1">
      <alignment/>
      <protection/>
    </xf>
    <xf numFmtId="0" fontId="18" fillId="0" borderId="22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19" fillId="0" borderId="22" xfId="124" applyFont="1" applyFill="1" applyBorder="1" applyAlignment="1">
      <alignment horizontal="right" vertical="center" wrapText="1"/>
      <protection/>
    </xf>
    <xf numFmtId="0" fontId="29" fillId="0" borderId="18" xfId="0" applyFont="1" applyBorder="1" applyAlignment="1">
      <alignment horizontal="left"/>
    </xf>
    <xf numFmtId="0" fontId="25" fillId="0" borderId="22" xfId="123" applyFont="1" applyBorder="1" applyAlignment="1">
      <alignment horizontal="right"/>
      <protection/>
    </xf>
    <xf numFmtId="0" fontId="26" fillId="0" borderId="22" xfId="0" applyFont="1" applyBorder="1" applyAlignment="1">
      <alignment horizontal="center"/>
    </xf>
    <xf numFmtId="3" fontId="29" fillId="0" borderId="26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0" fontId="31" fillId="0" borderId="0" xfId="0" applyFont="1" applyAlignment="1">
      <alignment horizontal="right"/>
    </xf>
    <xf numFmtId="3" fontId="29" fillId="0" borderId="19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5" borderId="20" xfId="123" applyNumberFormat="1" applyFont="1" applyFill="1" applyBorder="1" applyAlignment="1">
      <alignment horizontal="right" vertical="center"/>
      <protection/>
    </xf>
    <xf numFmtId="3" fontId="29" fillId="5" borderId="20" xfId="123" applyNumberFormat="1" applyFont="1" applyFill="1" applyBorder="1" applyAlignment="1">
      <alignment horizontal="right" vertical="center"/>
      <protection/>
    </xf>
    <xf numFmtId="3" fontId="23" fillId="5" borderId="23" xfId="123" applyNumberFormat="1" applyFont="1" applyFill="1" applyBorder="1" applyAlignment="1">
      <alignment horizontal="right" vertical="center"/>
      <protection/>
    </xf>
    <xf numFmtId="3" fontId="18" fillId="0" borderId="20" xfId="0" applyNumberFormat="1" applyFont="1" applyBorder="1" applyAlignment="1">
      <alignment vertical="center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vertical="center"/>
    </xf>
    <xf numFmtId="3" fontId="26" fillId="22" borderId="15" xfId="0" applyNumberFormat="1" applyFont="1" applyFill="1" applyBorder="1" applyAlignment="1">
      <alignment vertical="center"/>
    </xf>
    <xf numFmtId="3" fontId="39" fillId="22" borderId="20" xfId="0" applyNumberFormat="1" applyFont="1" applyFill="1" applyBorder="1" applyAlignment="1">
      <alignment vertical="center"/>
    </xf>
    <xf numFmtId="3" fontId="28" fillId="0" borderId="20" xfId="0" applyNumberFormat="1" applyFont="1" applyFill="1" applyBorder="1" applyAlignment="1">
      <alignment vertical="center"/>
    </xf>
    <xf numFmtId="3" fontId="29" fillId="0" borderId="20" xfId="0" applyNumberFormat="1" applyFont="1" applyFill="1" applyBorder="1" applyAlignment="1">
      <alignment horizontal="right" vertical="center"/>
    </xf>
    <xf numFmtId="3" fontId="28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vertical="center"/>
    </xf>
    <xf numFmtId="3" fontId="38" fillId="0" borderId="20" xfId="0" applyNumberFormat="1" applyFont="1" applyFill="1" applyBorder="1" applyAlignment="1">
      <alignment horizontal="right" vertical="center"/>
    </xf>
    <xf numFmtId="3" fontId="34" fillId="22" borderId="23" xfId="0" applyNumberFormat="1" applyFont="1" applyFill="1" applyBorder="1" applyAlignment="1">
      <alignment horizontal="right" vertical="center"/>
    </xf>
    <xf numFmtId="3" fontId="29" fillId="0" borderId="16" xfId="0" applyNumberFormat="1" applyFont="1" applyBorder="1" applyAlignment="1">
      <alignment horizontal="left" vertical="center"/>
    </xf>
    <xf numFmtId="0" fontId="22" fillId="22" borderId="26" xfId="124" applyFont="1" applyFill="1" applyBorder="1" applyAlignment="1">
      <alignment horizontal="center" vertical="center" wrapText="1"/>
      <protection/>
    </xf>
    <xf numFmtId="0" fontId="20" fillId="5" borderId="27" xfId="125" applyFont="1" applyFill="1" applyBorder="1" applyAlignment="1">
      <alignment vertical="center"/>
      <protection/>
    </xf>
    <xf numFmtId="3" fontId="27" fillId="0" borderId="27" xfId="125" applyNumberFormat="1" applyFont="1" applyFill="1" applyBorder="1" applyAlignment="1">
      <alignment vertical="center"/>
      <protection/>
    </xf>
    <xf numFmtId="3" fontId="28" fillId="0" borderId="27" xfId="125" applyNumberFormat="1" applyFont="1" applyFill="1" applyBorder="1" applyAlignment="1">
      <alignment vertical="center"/>
      <protection/>
    </xf>
    <xf numFmtId="3" fontId="36" fillId="0" borderId="27" xfId="125" applyNumberFormat="1" applyFont="1" applyFill="1" applyBorder="1" applyAlignment="1">
      <alignment vertical="center"/>
      <protection/>
    </xf>
    <xf numFmtId="3" fontId="34" fillId="0" borderId="27" xfId="125" applyNumberFormat="1" applyFont="1" applyFill="1" applyBorder="1" applyAlignment="1">
      <alignment vertical="center"/>
      <protection/>
    </xf>
    <xf numFmtId="3" fontId="34" fillId="22" borderId="27" xfId="125" applyNumberFormat="1" applyFont="1" applyFill="1" applyBorder="1" applyAlignment="1">
      <alignment vertical="center"/>
      <protection/>
    </xf>
    <xf numFmtId="3" fontId="34" fillId="22" borderId="28" xfId="125" applyNumberFormat="1" applyFont="1" applyFill="1" applyBorder="1" applyAlignment="1">
      <alignment vertical="center"/>
      <protection/>
    </xf>
    <xf numFmtId="0" fontId="27" fillId="5" borderId="27" xfId="124" applyFont="1" applyFill="1" applyBorder="1" applyAlignment="1">
      <alignment horizontal="center" vertical="center"/>
      <protection/>
    </xf>
    <xf numFmtId="3" fontId="27" fillId="0" borderId="27" xfId="124" applyNumberFormat="1" applyFont="1" applyFill="1" applyBorder="1" applyAlignment="1">
      <alignment vertical="center" wrapText="1"/>
      <protection/>
    </xf>
    <xf numFmtId="3" fontId="28" fillId="0" borderId="27" xfId="124" applyNumberFormat="1" applyFont="1" applyFill="1" applyBorder="1" applyAlignment="1">
      <alignment vertical="center" wrapText="1"/>
      <protection/>
    </xf>
    <xf numFmtId="3" fontId="34" fillId="0" borderId="27" xfId="124" applyNumberFormat="1" applyFont="1" applyFill="1" applyBorder="1" applyAlignment="1">
      <alignment vertical="center" wrapText="1"/>
      <protection/>
    </xf>
    <xf numFmtId="3" fontId="29" fillId="0" borderId="27" xfId="124" applyNumberFormat="1" applyFont="1" applyFill="1" applyBorder="1" applyAlignment="1">
      <alignment vertical="center" wrapText="1"/>
      <protection/>
    </xf>
    <xf numFmtId="3" fontId="34" fillId="22" borderId="27" xfId="124" applyNumberFormat="1" applyFont="1" applyFill="1" applyBorder="1" applyAlignment="1">
      <alignment vertical="center" wrapText="1"/>
      <protection/>
    </xf>
    <xf numFmtId="0" fontId="23" fillId="22" borderId="27" xfId="0" applyFont="1" applyFill="1" applyBorder="1" applyAlignment="1">
      <alignment/>
    </xf>
    <xf numFmtId="0" fontId="23" fillId="22" borderId="29" xfId="0" applyFont="1" applyFill="1" applyBorder="1" applyAlignment="1">
      <alignment/>
    </xf>
    <xf numFmtId="0" fontId="23" fillId="22" borderId="28" xfId="0" applyFont="1" applyFill="1" applyBorder="1" applyAlignment="1">
      <alignment/>
    </xf>
    <xf numFmtId="0" fontId="27" fillId="0" borderId="16" xfId="124" applyFont="1" applyFill="1" applyBorder="1" applyAlignment="1">
      <alignment vertical="center" wrapText="1"/>
      <protection/>
    </xf>
    <xf numFmtId="0" fontId="27" fillId="22" borderId="27" xfId="124" applyFont="1" applyFill="1" applyBorder="1" applyAlignment="1">
      <alignment horizontal="center" vertical="center"/>
      <protection/>
    </xf>
    <xf numFmtId="3" fontId="34" fillId="22" borderId="28" xfId="124" applyNumberFormat="1" applyFont="1" applyFill="1" applyBorder="1" applyAlignment="1">
      <alignment vertical="center" wrapText="1"/>
      <protection/>
    </xf>
    <xf numFmtId="3" fontId="38" fillId="22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38" fillId="22" borderId="28" xfId="0" applyNumberFormat="1" applyFont="1" applyFill="1" applyBorder="1" applyAlignment="1">
      <alignment/>
    </xf>
    <xf numFmtId="0" fontId="23" fillId="0" borderId="20" xfId="123" applyFont="1" applyBorder="1" applyAlignment="1">
      <alignment horizontal="center"/>
      <protection/>
    </xf>
    <xf numFmtId="3" fontId="26" fillId="22" borderId="21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16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6" fillId="0" borderId="0" xfId="0" applyFont="1" applyAlignment="1">
      <alignment horizontal="center" wrapText="1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3" fillId="0" borderId="31" xfId="123" applyFont="1" applyBorder="1" applyAlignment="1">
      <alignment horizontal="center" vertical="center" wrapText="1"/>
      <protection/>
    </xf>
    <xf numFmtId="0" fontId="23" fillId="0" borderId="32" xfId="123" applyFont="1" applyBorder="1" applyAlignment="1">
      <alignment horizontal="center" vertical="center" wrapText="1"/>
      <protection/>
    </xf>
    <xf numFmtId="0" fontId="23" fillId="0" borderId="33" xfId="123" applyFont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35" xfId="123" applyFont="1" applyBorder="1" applyAlignment="1">
      <alignment horizontal="center" vertical="center" wrapText="1"/>
      <protection/>
    </xf>
    <xf numFmtId="0" fontId="23" fillId="0" borderId="36" xfId="123" applyFont="1" applyBorder="1" applyAlignment="1">
      <alignment horizontal="center" vertical="center" wrapText="1"/>
      <protection/>
    </xf>
    <xf numFmtId="0" fontId="23" fillId="5" borderId="17" xfId="123" applyFont="1" applyFill="1" applyBorder="1" applyAlignment="1">
      <alignment horizontal="left" vertical="center" wrapText="1"/>
      <protection/>
    </xf>
    <xf numFmtId="0" fontId="23" fillId="0" borderId="16" xfId="123" applyFont="1" applyBorder="1" applyAlignment="1">
      <alignment horizontal="left" vertical="center" wrapText="1"/>
      <protection/>
    </xf>
    <xf numFmtId="0" fontId="29" fillId="0" borderId="16" xfId="123" applyFont="1" applyBorder="1" applyAlignment="1">
      <alignment horizontal="left" vertical="center" wrapText="1"/>
      <protection/>
    </xf>
    <xf numFmtId="0" fontId="23" fillId="0" borderId="16" xfId="123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3" fillId="0" borderId="18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26" xfId="123" applyFont="1" applyBorder="1" applyAlignment="1">
      <alignment horizontal="center" vertical="center" wrapText="1"/>
      <protection/>
    </xf>
    <xf numFmtId="0" fontId="23" fillId="5" borderId="31" xfId="123" applyFont="1" applyFill="1" applyBorder="1" applyAlignment="1">
      <alignment horizontal="center" vertical="center"/>
      <protection/>
    </xf>
    <xf numFmtId="0" fontId="23" fillId="5" borderId="32" xfId="123" applyFont="1" applyFill="1" applyBorder="1" applyAlignment="1">
      <alignment horizontal="center" vertical="center"/>
      <protection/>
    </xf>
    <xf numFmtId="0" fontId="23" fillId="5" borderId="29" xfId="123" applyFont="1" applyFill="1" applyBorder="1" applyAlignment="1">
      <alignment horizontal="center" vertical="center"/>
      <protection/>
    </xf>
    <xf numFmtId="0" fontId="23" fillId="5" borderId="34" xfId="123" applyFont="1" applyFill="1" applyBorder="1" applyAlignment="1">
      <alignment horizontal="center" vertical="center"/>
      <protection/>
    </xf>
    <xf numFmtId="0" fontId="23" fillId="5" borderId="35" xfId="123" applyFont="1" applyFill="1" applyBorder="1" applyAlignment="1">
      <alignment horizontal="center" vertical="center"/>
      <protection/>
    </xf>
    <xf numFmtId="0" fontId="23" fillId="5" borderId="39" xfId="123" applyFont="1" applyFill="1" applyBorder="1" applyAlignment="1">
      <alignment horizontal="center" vertical="center"/>
      <protection/>
    </xf>
    <xf numFmtId="0" fontId="23" fillId="0" borderId="31" xfId="123" applyNumberFormat="1" applyFont="1" applyBorder="1" applyAlignment="1">
      <alignment horizontal="center" vertical="center" wrapText="1"/>
      <protection/>
    </xf>
    <xf numFmtId="0" fontId="23" fillId="0" borderId="32" xfId="123" applyNumberFormat="1" applyFont="1" applyBorder="1" applyAlignment="1">
      <alignment horizontal="center" vertical="center" wrapText="1"/>
      <protection/>
    </xf>
    <xf numFmtId="0" fontId="23" fillId="0" borderId="33" xfId="123" applyNumberFormat="1" applyFont="1" applyBorder="1" applyAlignment="1">
      <alignment horizontal="center" vertical="center" wrapText="1"/>
      <protection/>
    </xf>
    <xf numFmtId="0" fontId="23" fillId="0" borderId="34" xfId="123" applyNumberFormat="1" applyFont="1" applyBorder="1" applyAlignment="1">
      <alignment horizontal="center" vertical="center" wrapText="1"/>
      <protection/>
    </xf>
    <xf numFmtId="0" fontId="23" fillId="0" borderId="35" xfId="123" applyNumberFormat="1" applyFont="1" applyBorder="1" applyAlignment="1">
      <alignment horizontal="center" vertical="center" wrapText="1"/>
      <protection/>
    </xf>
    <xf numFmtId="0" fontId="23" fillId="0" borderId="36" xfId="123" applyNumberFormat="1" applyFont="1" applyBorder="1" applyAlignment="1">
      <alignment horizontal="center" vertical="center" wrapText="1"/>
      <protection/>
    </xf>
    <xf numFmtId="0" fontId="23" fillId="0" borderId="40" xfId="123" applyFont="1" applyFill="1" applyBorder="1" applyAlignment="1">
      <alignment horizontal="center" vertical="center" wrapText="1"/>
      <protection/>
    </xf>
    <xf numFmtId="0" fontId="23" fillId="0" borderId="30" xfId="123" applyFont="1" applyFill="1" applyBorder="1" applyAlignment="1">
      <alignment horizontal="center" vertical="center" wrapText="1"/>
      <protection/>
    </xf>
    <xf numFmtId="0" fontId="23" fillId="0" borderId="41" xfId="123" applyFont="1" applyFill="1" applyBorder="1" applyAlignment="1">
      <alignment horizontal="center" vertical="center" wrapText="1"/>
      <protection/>
    </xf>
    <xf numFmtId="0" fontId="23" fillId="0" borderId="42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43" xfId="123" applyFont="1" applyFill="1" applyBorder="1" applyAlignment="1">
      <alignment horizontal="center" vertical="center" wrapText="1"/>
      <protection/>
    </xf>
    <xf numFmtId="0" fontId="23" fillId="0" borderId="34" xfId="123" applyFont="1" applyFill="1" applyBorder="1" applyAlignment="1">
      <alignment horizontal="center" vertical="center" wrapText="1"/>
      <protection/>
    </xf>
    <xf numFmtId="0" fontId="23" fillId="0" borderId="35" xfId="123" applyFont="1" applyFill="1" applyBorder="1" applyAlignment="1">
      <alignment horizontal="center" vertical="center" wrapText="1"/>
      <protection/>
    </xf>
    <xf numFmtId="0" fontId="23" fillId="0" borderId="39" xfId="123" applyFont="1" applyFill="1" applyBorder="1" applyAlignment="1">
      <alignment horizontal="center" vertical="center" wrapText="1"/>
      <protection/>
    </xf>
    <xf numFmtId="0" fontId="23" fillId="5" borderId="31" xfId="123" applyNumberFormat="1" applyFont="1" applyFill="1" applyBorder="1" applyAlignment="1">
      <alignment horizontal="center" vertical="center" wrapText="1"/>
      <protection/>
    </xf>
    <xf numFmtId="0" fontId="23" fillId="5" borderId="32" xfId="123" applyNumberFormat="1" applyFont="1" applyFill="1" applyBorder="1" applyAlignment="1">
      <alignment horizontal="center" vertical="center" wrapText="1"/>
      <protection/>
    </xf>
    <xf numFmtId="0" fontId="23" fillId="5" borderId="33" xfId="123" applyNumberFormat="1" applyFont="1" applyFill="1" applyBorder="1" applyAlignment="1">
      <alignment horizontal="center" vertical="center" wrapText="1"/>
      <protection/>
    </xf>
    <xf numFmtId="0" fontId="23" fillId="5" borderId="34" xfId="123" applyNumberFormat="1" applyFont="1" applyFill="1" applyBorder="1" applyAlignment="1">
      <alignment horizontal="center" vertical="center" wrapText="1"/>
      <protection/>
    </xf>
    <xf numFmtId="0" fontId="23" fillId="5" borderId="35" xfId="123" applyNumberFormat="1" applyFont="1" applyFill="1" applyBorder="1" applyAlignment="1">
      <alignment horizontal="center" vertical="center" wrapText="1"/>
      <protection/>
    </xf>
    <xf numFmtId="0" fontId="23" fillId="5" borderId="36" xfId="123" applyNumberFormat="1" applyFont="1" applyFill="1" applyBorder="1" applyAlignment="1">
      <alignment horizontal="center" vertical="center" wrapText="1"/>
      <protection/>
    </xf>
    <xf numFmtId="0" fontId="25" fillId="0" borderId="0" xfId="123" applyFont="1" applyBorder="1" applyAlignment="1">
      <alignment horizontal="right"/>
      <protection/>
    </xf>
    <xf numFmtId="0" fontId="23" fillId="0" borderId="44" xfId="123" applyFont="1" applyBorder="1" applyAlignment="1">
      <alignment horizontal="center" vertical="center" wrapText="1"/>
      <protection/>
    </xf>
    <xf numFmtId="3" fontId="26" fillId="22" borderId="45" xfId="0" applyNumberFormat="1" applyFont="1" applyFill="1" applyBorder="1" applyAlignment="1">
      <alignment horizontal="center" vertical="center"/>
    </xf>
    <xf numFmtId="3" fontId="26" fillId="22" borderId="46" xfId="0" applyNumberFormat="1" applyFont="1" applyFill="1" applyBorder="1" applyAlignment="1">
      <alignment horizontal="center" vertical="center"/>
    </xf>
    <xf numFmtId="3" fontId="26" fillId="22" borderId="47" xfId="0" applyNumberFormat="1" applyFont="1" applyFill="1" applyBorder="1" applyAlignment="1">
      <alignment horizontal="center" vertical="center"/>
    </xf>
    <xf numFmtId="3" fontId="26" fillId="22" borderId="48" xfId="0" applyNumberFormat="1" applyFont="1" applyFill="1" applyBorder="1" applyAlignment="1">
      <alignment horizontal="center" vertical="center"/>
    </xf>
    <xf numFmtId="3" fontId="26" fillId="22" borderId="49" xfId="0" applyNumberFormat="1" applyFont="1" applyFill="1" applyBorder="1" applyAlignment="1">
      <alignment horizontal="center" vertical="center"/>
    </xf>
    <xf numFmtId="3" fontId="26" fillId="22" borderId="50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left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left" vertical="center"/>
    </xf>
    <xf numFmtId="0" fontId="23" fillId="22" borderId="51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23" fillId="0" borderId="16" xfId="0" applyFont="1" applyBorder="1" applyAlignment="1">
      <alignment horizontal="left"/>
    </xf>
    <xf numFmtId="3" fontId="23" fillId="27" borderId="16" xfId="0" applyNumberFormat="1" applyFont="1" applyFill="1" applyBorder="1" applyAlignment="1">
      <alignment horizontal="left" vertical="center"/>
    </xf>
    <xf numFmtId="0" fontId="23" fillId="22" borderId="19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3" fontId="29" fillId="0" borderId="45" xfId="0" applyNumberFormat="1" applyFont="1" applyBorder="1" applyAlignment="1">
      <alignment horizontal="left" vertical="center"/>
    </xf>
    <xf numFmtId="3" fontId="29" fillId="0" borderId="46" xfId="0" applyNumberFormat="1" applyFont="1" applyBorder="1" applyAlignment="1">
      <alignment horizontal="left" vertical="center"/>
    </xf>
    <xf numFmtId="3" fontId="29" fillId="0" borderId="47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0" fontId="34" fillId="22" borderId="45" xfId="0" applyFont="1" applyFill="1" applyBorder="1" applyAlignment="1">
      <alignment horizontal="left" vertical="center"/>
    </xf>
    <xf numFmtId="0" fontId="34" fillId="22" borderId="46" xfId="0" applyFont="1" applyFill="1" applyBorder="1" applyAlignment="1">
      <alignment horizontal="left" vertical="center"/>
    </xf>
    <xf numFmtId="0" fontId="34" fillId="22" borderId="47" xfId="0" applyFont="1" applyFill="1" applyBorder="1" applyAlignment="1">
      <alignment horizontal="left" vertical="center"/>
    </xf>
    <xf numFmtId="0" fontId="34" fillId="26" borderId="16" xfId="0" applyFont="1" applyFill="1" applyBorder="1" applyAlignment="1">
      <alignment horizontal="left" vertical="center"/>
    </xf>
    <xf numFmtId="0" fontId="34" fillId="22" borderId="48" xfId="0" applyFont="1" applyFill="1" applyBorder="1" applyAlignment="1">
      <alignment horizontal="left" vertical="center"/>
    </xf>
    <xf numFmtId="0" fontId="34" fillId="22" borderId="49" xfId="0" applyFont="1" applyFill="1" applyBorder="1" applyAlignment="1">
      <alignment horizontal="left" vertical="center"/>
    </xf>
    <xf numFmtId="0" fontId="34" fillId="22" borderId="50" xfId="0" applyFont="1" applyFill="1" applyBorder="1" applyAlignment="1">
      <alignment horizontal="left" vertical="center"/>
    </xf>
    <xf numFmtId="0" fontId="27" fillId="26" borderId="16" xfId="0" applyFont="1" applyFill="1" applyBorder="1" applyAlignment="1">
      <alignment horizontal="left" vertical="center" wrapText="1"/>
    </xf>
    <xf numFmtId="0" fontId="27" fillId="26" borderId="45" xfId="0" applyFont="1" applyFill="1" applyBorder="1" applyAlignment="1">
      <alignment horizontal="left" vertical="center"/>
    </xf>
    <xf numFmtId="0" fontId="27" fillId="26" borderId="46" xfId="0" applyFont="1" applyFill="1" applyBorder="1" applyAlignment="1">
      <alignment horizontal="left" vertical="center"/>
    </xf>
    <xf numFmtId="0" fontId="27" fillId="26" borderId="47" xfId="0" applyFont="1" applyFill="1" applyBorder="1" applyAlignment="1">
      <alignment horizontal="left" vertical="center"/>
    </xf>
    <xf numFmtId="0" fontId="27" fillId="26" borderId="45" xfId="0" applyFont="1" applyFill="1" applyBorder="1" applyAlignment="1">
      <alignment horizontal="left" vertical="center" wrapText="1"/>
    </xf>
    <xf numFmtId="0" fontId="27" fillId="26" borderId="46" xfId="0" applyFont="1" applyFill="1" applyBorder="1" applyAlignment="1">
      <alignment horizontal="left" vertical="center" wrapText="1"/>
    </xf>
    <xf numFmtId="0" fontId="27" fillId="26" borderId="4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left" vertical="center"/>
    </xf>
    <xf numFmtId="0" fontId="28" fillId="26" borderId="16" xfId="0" applyFont="1" applyFill="1" applyBorder="1" applyAlignment="1">
      <alignment horizontal="left" vertical="center"/>
    </xf>
    <xf numFmtId="0" fontId="27" fillId="26" borderId="16" xfId="0" applyFont="1" applyFill="1" applyBorder="1" applyAlignment="1">
      <alignment horizontal="left" vertical="center"/>
    </xf>
    <xf numFmtId="0" fontId="39" fillId="22" borderId="16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right"/>
    </xf>
    <xf numFmtId="0" fontId="21" fillId="22" borderId="18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19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1" fillId="22" borderId="52" xfId="0" applyFont="1" applyFill="1" applyBorder="1" applyAlignment="1">
      <alignment horizontal="center" vertical="center" wrapText="1"/>
    </xf>
    <xf numFmtId="0" fontId="21" fillId="22" borderId="53" xfId="0" applyFont="1" applyFill="1" applyBorder="1" applyAlignment="1">
      <alignment horizontal="center" vertical="center" wrapText="1"/>
    </xf>
    <xf numFmtId="0" fontId="21" fillId="22" borderId="54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7" xfId="0" applyFont="1" applyFill="1" applyBorder="1" applyAlignment="1">
      <alignment horizontal="center" vertical="center" wrapText="1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6" width="15.421875" style="1" customWidth="1"/>
    <col min="7" max="16384" width="9.140625" style="1" customWidth="1"/>
  </cols>
  <sheetData>
    <row r="1" spans="2:8" ht="12.75" customHeight="1">
      <c r="B1" s="223" t="s">
        <v>267</v>
      </c>
      <c r="C1" s="223"/>
      <c r="D1" s="223"/>
      <c r="E1" s="223"/>
      <c r="F1" s="223"/>
      <c r="G1" s="4"/>
      <c r="H1"/>
    </row>
    <row r="2" spans="3:8" ht="16.5">
      <c r="C2" s="224" t="s">
        <v>227</v>
      </c>
      <c r="D2" s="224"/>
      <c r="E2" s="224"/>
      <c r="F2" s="5"/>
      <c r="G2" s="5"/>
      <c r="H2" s="5"/>
    </row>
    <row r="3" spans="5:6" ht="13.5" thickBot="1">
      <c r="E3" s="164"/>
      <c r="F3" s="164" t="s">
        <v>187</v>
      </c>
    </row>
    <row r="4" spans="2:6" ht="46.5" customHeight="1" thickTop="1">
      <c r="B4" s="20" t="s">
        <v>5</v>
      </c>
      <c r="C4" s="21" t="s">
        <v>6</v>
      </c>
      <c r="D4" s="66" t="s">
        <v>205</v>
      </c>
      <c r="E4" s="66" t="s">
        <v>247</v>
      </c>
      <c r="F4" s="198" t="s">
        <v>258</v>
      </c>
    </row>
    <row r="5" spans="2:6" ht="15" customHeight="1">
      <c r="B5" s="2"/>
      <c r="C5" s="24" t="s">
        <v>24</v>
      </c>
      <c r="D5" s="67"/>
      <c r="E5" s="67"/>
      <c r="F5" s="199"/>
    </row>
    <row r="6" spans="2:6" ht="15" customHeight="1">
      <c r="B6" s="6" t="s">
        <v>2</v>
      </c>
      <c r="C6" s="7" t="s">
        <v>9</v>
      </c>
      <c r="D6" s="68">
        <v>82322210</v>
      </c>
      <c r="E6" s="68">
        <v>82508382</v>
      </c>
      <c r="F6" s="200">
        <v>82508382</v>
      </c>
    </row>
    <row r="7" spans="2:6" ht="15" customHeight="1">
      <c r="B7" s="6" t="s">
        <v>3</v>
      </c>
      <c r="C7" s="7" t="s">
        <v>10</v>
      </c>
      <c r="D7" s="68">
        <v>112059667</v>
      </c>
      <c r="E7" s="68">
        <v>112059667</v>
      </c>
      <c r="F7" s="200">
        <v>112059667</v>
      </c>
    </row>
    <row r="8" spans="2:6" ht="33" customHeight="1">
      <c r="B8" s="6" t="s">
        <v>4</v>
      </c>
      <c r="C8" s="7" t="s">
        <v>170</v>
      </c>
      <c r="D8" s="68">
        <v>94891469</v>
      </c>
      <c r="E8" s="68">
        <v>97809859</v>
      </c>
      <c r="F8" s="200">
        <v>99885506</v>
      </c>
    </row>
    <row r="9" spans="2:6" ht="15" customHeight="1">
      <c r="B9" s="6" t="s">
        <v>1</v>
      </c>
      <c r="C9" s="7" t="s">
        <v>162</v>
      </c>
      <c r="D9" s="68">
        <v>9400000</v>
      </c>
      <c r="E9" s="68">
        <v>9400000</v>
      </c>
      <c r="F9" s="200">
        <v>9400000</v>
      </c>
    </row>
    <row r="10" spans="2:6" ht="15" customHeight="1">
      <c r="B10" s="6" t="s">
        <v>7</v>
      </c>
      <c r="C10" s="7" t="s">
        <v>11</v>
      </c>
      <c r="D10" s="68">
        <v>6162530</v>
      </c>
      <c r="E10" s="68">
        <v>6162530</v>
      </c>
      <c r="F10" s="200">
        <v>6480101</v>
      </c>
    </row>
    <row r="11" spans="2:6" ht="15" customHeight="1">
      <c r="B11" s="6" t="s">
        <v>28</v>
      </c>
      <c r="C11" s="7" t="s">
        <v>12</v>
      </c>
      <c r="D11" s="68">
        <v>0</v>
      </c>
      <c r="E11" s="68">
        <v>0</v>
      </c>
      <c r="F11" s="200">
        <v>0</v>
      </c>
    </row>
    <row r="12" spans="2:6" ht="15" customHeight="1">
      <c r="B12" s="6" t="s">
        <v>29</v>
      </c>
      <c r="C12" s="7" t="s">
        <v>13</v>
      </c>
      <c r="D12" s="68">
        <v>0</v>
      </c>
      <c r="E12" s="68">
        <v>508078</v>
      </c>
      <c r="F12" s="200">
        <v>915815</v>
      </c>
    </row>
    <row r="13" spans="2:6" ht="15" customHeight="1">
      <c r="B13" s="8" t="s">
        <v>30</v>
      </c>
      <c r="C13" s="9" t="s">
        <v>171</v>
      </c>
      <c r="D13" s="74">
        <f>D6+D7+D8+D10+D9</f>
        <v>304835876</v>
      </c>
      <c r="E13" s="74">
        <f>E6+E7+E8+E10+E9+E12</f>
        <v>308448516</v>
      </c>
      <c r="F13" s="201">
        <f>F6+F7+F8+F10+F9+F12</f>
        <v>311249471</v>
      </c>
    </row>
    <row r="14" spans="2:6" ht="30.75" customHeight="1">
      <c r="B14" s="6" t="s">
        <v>31</v>
      </c>
      <c r="C14" s="7" t="s">
        <v>14</v>
      </c>
      <c r="D14" s="68">
        <f>SUM(D15:D17)</f>
        <v>61422802</v>
      </c>
      <c r="E14" s="68">
        <f>SUM(E15:E21)</f>
        <v>65862527</v>
      </c>
      <c r="F14" s="200">
        <f>SUM(F15:F21)</f>
        <v>67637614</v>
      </c>
    </row>
    <row r="15" spans="2:6" ht="16.5" customHeight="1">
      <c r="B15" s="6"/>
      <c r="C15" s="106" t="s">
        <v>141</v>
      </c>
      <c r="D15" s="109">
        <v>50000000</v>
      </c>
      <c r="E15" s="109">
        <v>50000000</v>
      </c>
      <c r="F15" s="202">
        <v>50000000</v>
      </c>
    </row>
    <row r="16" spans="2:6" ht="16.5" customHeight="1">
      <c r="B16" s="6"/>
      <c r="C16" s="106" t="s">
        <v>244</v>
      </c>
      <c r="D16" s="109">
        <v>10657602</v>
      </c>
      <c r="E16" s="109">
        <v>10657602</v>
      </c>
      <c r="F16" s="202">
        <v>10657602</v>
      </c>
    </row>
    <row r="17" spans="2:6" ht="16.5" customHeight="1">
      <c r="B17" s="6"/>
      <c r="C17" s="106" t="s">
        <v>222</v>
      </c>
      <c r="D17" s="109">
        <v>765200</v>
      </c>
      <c r="E17" s="109">
        <v>765200</v>
      </c>
      <c r="F17" s="202">
        <v>765200</v>
      </c>
    </row>
    <row r="18" spans="2:6" ht="16.5" customHeight="1">
      <c r="B18" s="6"/>
      <c r="C18" s="106" t="s">
        <v>248</v>
      </c>
      <c r="D18" s="109">
        <v>0</v>
      </c>
      <c r="E18" s="109">
        <v>2109425</v>
      </c>
      <c r="F18" s="202">
        <v>3884512</v>
      </c>
    </row>
    <row r="19" spans="2:6" ht="16.5" customHeight="1">
      <c r="B19" s="6"/>
      <c r="C19" s="106" t="s">
        <v>254</v>
      </c>
      <c r="D19" s="109">
        <v>0</v>
      </c>
      <c r="E19" s="109">
        <v>742007</v>
      </c>
      <c r="F19" s="202">
        <v>742007</v>
      </c>
    </row>
    <row r="20" spans="2:6" ht="16.5" customHeight="1">
      <c r="B20" s="6"/>
      <c r="C20" s="106" t="s">
        <v>255</v>
      </c>
      <c r="D20" s="109">
        <v>0</v>
      </c>
      <c r="E20" s="109">
        <v>230687</v>
      </c>
      <c r="F20" s="202">
        <v>230687</v>
      </c>
    </row>
    <row r="21" spans="2:6" ht="16.5" customHeight="1">
      <c r="B21" s="6"/>
      <c r="C21" s="106" t="s">
        <v>250</v>
      </c>
      <c r="D21" s="109">
        <v>0</v>
      </c>
      <c r="E21" s="109">
        <v>1357606</v>
      </c>
      <c r="F21" s="202">
        <v>1357606</v>
      </c>
    </row>
    <row r="22" spans="2:6" ht="30" customHeight="1">
      <c r="B22" s="39" t="s">
        <v>85</v>
      </c>
      <c r="C22" s="40" t="s">
        <v>172</v>
      </c>
      <c r="D22" s="75">
        <f>D13+D14</f>
        <v>366258678</v>
      </c>
      <c r="E22" s="75">
        <f>E13+E14</f>
        <v>374311043</v>
      </c>
      <c r="F22" s="203">
        <f>F13+F14</f>
        <v>378887085</v>
      </c>
    </row>
    <row r="23" spans="2:6" ht="15" customHeight="1">
      <c r="B23" s="6" t="s">
        <v>32</v>
      </c>
      <c r="C23" s="7" t="s">
        <v>15</v>
      </c>
      <c r="D23" s="68">
        <v>0</v>
      </c>
      <c r="E23" s="68">
        <v>0</v>
      </c>
      <c r="F23" s="200">
        <v>0</v>
      </c>
    </row>
    <row r="24" spans="2:6" ht="30" customHeight="1">
      <c r="B24" s="6" t="s">
        <v>33</v>
      </c>
      <c r="C24" s="7" t="s">
        <v>16</v>
      </c>
      <c r="D24" s="68">
        <f>D25+D26</f>
        <v>81309719</v>
      </c>
      <c r="E24" s="68">
        <f>E25+E26+E27</f>
        <v>94171962</v>
      </c>
      <c r="F24" s="200">
        <f>F25+F26+F27</f>
        <v>94171962</v>
      </c>
    </row>
    <row r="25" spans="2:6" ht="18.75" customHeight="1">
      <c r="B25" s="6"/>
      <c r="C25" s="106" t="s">
        <v>225</v>
      </c>
      <c r="D25" s="109">
        <v>76918780</v>
      </c>
      <c r="E25" s="109">
        <v>76918780</v>
      </c>
      <c r="F25" s="202">
        <v>76918780</v>
      </c>
    </row>
    <row r="26" spans="2:6" ht="18.75" customHeight="1">
      <c r="B26" s="6"/>
      <c r="C26" s="106" t="s">
        <v>223</v>
      </c>
      <c r="D26" s="109">
        <v>4390939</v>
      </c>
      <c r="E26" s="109">
        <v>4390939</v>
      </c>
      <c r="F26" s="202">
        <v>4390939</v>
      </c>
    </row>
    <row r="27" spans="2:6" ht="18.75" customHeight="1">
      <c r="B27" s="6"/>
      <c r="C27" s="106" t="s">
        <v>249</v>
      </c>
      <c r="D27" s="109">
        <v>0</v>
      </c>
      <c r="E27" s="109">
        <v>12862243</v>
      </c>
      <c r="F27" s="202">
        <v>12862243</v>
      </c>
    </row>
    <row r="28" spans="2:6" ht="30" customHeight="1">
      <c r="B28" s="39" t="s">
        <v>86</v>
      </c>
      <c r="C28" s="40" t="s">
        <v>256</v>
      </c>
      <c r="D28" s="75">
        <f>D24+D23</f>
        <v>81309719</v>
      </c>
      <c r="E28" s="75">
        <f>E24+E23</f>
        <v>94171962</v>
      </c>
      <c r="F28" s="203">
        <f>F24+F23</f>
        <v>94171962</v>
      </c>
    </row>
    <row r="29" spans="2:6" ht="15" customHeight="1">
      <c r="B29" s="6" t="s">
        <v>34</v>
      </c>
      <c r="C29" s="7" t="s">
        <v>173</v>
      </c>
      <c r="D29" s="68">
        <f>SUM(D30:D31)</f>
        <v>59500000</v>
      </c>
      <c r="E29" s="68">
        <f>SUM(E30:E31)</f>
        <v>59500000</v>
      </c>
      <c r="F29" s="200">
        <f>SUM(F30:F31)</f>
        <v>59500000</v>
      </c>
    </row>
    <row r="30" spans="2:6" ht="15" customHeight="1">
      <c r="B30" s="6" t="s">
        <v>35</v>
      </c>
      <c r="C30" s="7" t="s">
        <v>26</v>
      </c>
      <c r="D30" s="68">
        <v>52000000</v>
      </c>
      <c r="E30" s="68">
        <v>52000000</v>
      </c>
      <c r="F30" s="200">
        <v>52000000</v>
      </c>
    </row>
    <row r="31" spans="2:6" ht="15" customHeight="1">
      <c r="B31" s="6" t="s">
        <v>36</v>
      </c>
      <c r="C31" s="7" t="s">
        <v>27</v>
      </c>
      <c r="D31" s="68">
        <v>7500000</v>
      </c>
      <c r="E31" s="68">
        <v>7500000</v>
      </c>
      <c r="F31" s="200">
        <v>7500000</v>
      </c>
    </row>
    <row r="32" spans="2:6" ht="15" customHeight="1">
      <c r="B32" s="6" t="s">
        <v>37</v>
      </c>
      <c r="C32" s="7" t="s">
        <v>174</v>
      </c>
      <c r="D32" s="68">
        <v>182100000</v>
      </c>
      <c r="E32" s="68">
        <v>182100000</v>
      </c>
      <c r="F32" s="200">
        <v>182100000</v>
      </c>
    </row>
    <row r="33" spans="2:6" ht="15" customHeight="1">
      <c r="B33" s="6" t="s">
        <v>38</v>
      </c>
      <c r="C33" s="7" t="s">
        <v>110</v>
      </c>
      <c r="D33" s="68">
        <v>182100000</v>
      </c>
      <c r="E33" s="68">
        <v>182100000</v>
      </c>
      <c r="F33" s="200">
        <v>182100000</v>
      </c>
    </row>
    <row r="34" spans="2:6" ht="15" customHeight="1">
      <c r="B34" s="6" t="s">
        <v>39</v>
      </c>
      <c r="C34" s="7" t="s">
        <v>17</v>
      </c>
      <c r="D34" s="68">
        <v>20000000</v>
      </c>
      <c r="E34" s="68">
        <v>20000000</v>
      </c>
      <c r="F34" s="200">
        <v>20000000</v>
      </c>
    </row>
    <row r="35" spans="2:6" ht="15" customHeight="1">
      <c r="B35" s="6" t="s">
        <v>40</v>
      </c>
      <c r="C35" s="7" t="s">
        <v>175</v>
      </c>
      <c r="D35" s="68">
        <v>300000</v>
      </c>
      <c r="E35" s="68">
        <v>300000</v>
      </c>
      <c r="F35" s="200">
        <v>300000</v>
      </c>
    </row>
    <row r="36" spans="2:6" ht="15" customHeight="1">
      <c r="B36" s="6" t="s">
        <v>41</v>
      </c>
      <c r="C36" s="7" t="s">
        <v>94</v>
      </c>
      <c r="D36" s="68">
        <v>300000</v>
      </c>
      <c r="E36" s="68">
        <v>300000</v>
      </c>
      <c r="F36" s="200">
        <v>300000</v>
      </c>
    </row>
    <row r="37" spans="2:6" ht="28.5" customHeight="1">
      <c r="B37" s="6" t="s">
        <v>42</v>
      </c>
      <c r="C37" s="7" t="s">
        <v>109</v>
      </c>
      <c r="D37" s="68">
        <v>500000</v>
      </c>
      <c r="E37" s="68">
        <v>500000</v>
      </c>
      <c r="F37" s="200">
        <v>500000</v>
      </c>
    </row>
    <row r="38" spans="2:6" ht="30" customHeight="1">
      <c r="B38" s="39" t="s">
        <v>87</v>
      </c>
      <c r="C38" s="40" t="s">
        <v>176</v>
      </c>
      <c r="D38" s="75">
        <f>D29+D32+D34+D35+D37</f>
        <v>262400000</v>
      </c>
      <c r="E38" s="75">
        <f>E29+E32+E34+E35+E37</f>
        <v>262400000</v>
      </c>
      <c r="F38" s="203">
        <f>F29+F32+F34+F35+F37</f>
        <v>262400000</v>
      </c>
    </row>
    <row r="39" spans="2:6" ht="15" customHeight="1">
      <c r="B39" s="6" t="s">
        <v>43</v>
      </c>
      <c r="C39" s="10" t="s">
        <v>95</v>
      </c>
      <c r="D39" s="68">
        <v>3000000</v>
      </c>
      <c r="E39" s="68">
        <v>3000000</v>
      </c>
      <c r="F39" s="200">
        <v>3000000</v>
      </c>
    </row>
    <row r="40" spans="2:6" ht="15" customHeight="1">
      <c r="B40" s="6" t="s">
        <v>44</v>
      </c>
      <c r="C40" s="10" t="s">
        <v>96</v>
      </c>
      <c r="D40" s="68">
        <v>11000000</v>
      </c>
      <c r="E40" s="68">
        <v>11000000</v>
      </c>
      <c r="F40" s="200">
        <v>11000000</v>
      </c>
    </row>
    <row r="41" spans="2:6" ht="15" customHeight="1">
      <c r="B41" s="6" t="s">
        <v>45</v>
      </c>
      <c r="C41" s="10" t="s">
        <v>97</v>
      </c>
      <c r="D41" s="68">
        <v>11500000</v>
      </c>
      <c r="E41" s="68">
        <v>11500000</v>
      </c>
      <c r="F41" s="200">
        <v>11500000</v>
      </c>
    </row>
    <row r="42" spans="2:6" ht="15" customHeight="1">
      <c r="B42" s="6" t="s">
        <v>46</v>
      </c>
      <c r="C42" s="10" t="s">
        <v>18</v>
      </c>
      <c r="D42" s="68">
        <v>2000000</v>
      </c>
      <c r="E42" s="68">
        <v>2000000</v>
      </c>
      <c r="F42" s="200">
        <v>2000000</v>
      </c>
    </row>
    <row r="43" spans="2:6" ht="15" customHeight="1">
      <c r="B43" s="6" t="s">
        <v>47</v>
      </c>
      <c r="C43" s="10" t="s">
        <v>19</v>
      </c>
      <c r="D43" s="68"/>
      <c r="E43" s="68"/>
      <c r="F43" s="200"/>
    </row>
    <row r="44" spans="2:6" ht="15" customHeight="1">
      <c r="B44" s="6"/>
      <c r="C44" s="10" t="s">
        <v>144</v>
      </c>
      <c r="D44" s="68">
        <v>6075000</v>
      </c>
      <c r="E44" s="68">
        <v>6075000</v>
      </c>
      <c r="F44" s="200">
        <v>6075000</v>
      </c>
    </row>
    <row r="45" spans="2:6" ht="30" customHeight="1">
      <c r="B45" s="39" t="s">
        <v>88</v>
      </c>
      <c r="C45" s="40" t="s">
        <v>177</v>
      </c>
      <c r="D45" s="75">
        <f>D39+D40+D41+D42+D44</f>
        <v>33575000</v>
      </c>
      <c r="E45" s="75">
        <f>E39+E40+E41+E42+E44</f>
        <v>33575000</v>
      </c>
      <c r="F45" s="203">
        <f>F39+F40+F41+F42+F44</f>
        <v>33575000</v>
      </c>
    </row>
    <row r="46" spans="2:6" ht="15" customHeight="1">
      <c r="B46" s="6" t="s">
        <v>48</v>
      </c>
      <c r="C46" s="10" t="s">
        <v>20</v>
      </c>
      <c r="D46" s="68">
        <v>12382825</v>
      </c>
      <c r="E46" s="68">
        <v>12382825</v>
      </c>
      <c r="F46" s="200">
        <v>14947675</v>
      </c>
    </row>
    <row r="47" spans="2:6" ht="15" customHeight="1">
      <c r="B47" s="6" t="s">
        <v>49</v>
      </c>
      <c r="C47" s="10" t="s">
        <v>21</v>
      </c>
      <c r="D47" s="68"/>
      <c r="E47" s="68"/>
      <c r="F47" s="200"/>
    </row>
    <row r="48" spans="2:6" ht="30" customHeight="1">
      <c r="B48" s="39" t="s">
        <v>89</v>
      </c>
      <c r="C48" s="40" t="s">
        <v>178</v>
      </c>
      <c r="D48" s="75">
        <f>D46+D47</f>
        <v>12382825</v>
      </c>
      <c r="E48" s="75">
        <f>E46+E47</f>
        <v>12382825</v>
      </c>
      <c r="F48" s="203">
        <f>F46+F47</f>
        <v>14947675</v>
      </c>
    </row>
    <row r="49" spans="2:6" ht="29.25" customHeight="1">
      <c r="B49" s="6" t="s">
        <v>50</v>
      </c>
      <c r="C49" s="7" t="s">
        <v>98</v>
      </c>
      <c r="D49" s="68">
        <v>210000</v>
      </c>
      <c r="E49" s="68">
        <v>210000</v>
      </c>
      <c r="F49" s="200">
        <v>210000</v>
      </c>
    </row>
    <row r="50" spans="2:6" ht="18.75" customHeight="1">
      <c r="B50" s="6" t="s">
        <v>51</v>
      </c>
      <c r="C50" s="10" t="s">
        <v>140</v>
      </c>
      <c r="D50" s="68">
        <v>0</v>
      </c>
      <c r="E50" s="68">
        <v>0</v>
      </c>
      <c r="F50" s="200">
        <v>0</v>
      </c>
    </row>
    <row r="51" spans="2:6" ht="30" customHeight="1">
      <c r="B51" s="39" t="s">
        <v>90</v>
      </c>
      <c r="C51" s="40" t="s">
        <v>179</v>
      </c>
      <c r="D51" s="75">
        <f>D49+D50</f>
        <v>210000</v>
      </c>
      <c r="E51" s="75">
        <f>E49+E50</f>
        <v>210000</v>
      </c>
      <c r="F51" s="203">
        <f>F49+F50</f>
        <v>210000</v>
      </c>
    </row>
    <row r="52" spans="2:6" ht="30" customHeight="1">
      <c r="B52" s="6" t="s">
        <v>52</v>
      </c>
      <c r="C52" s="7" t="s">
        <v>22</v>
      </c>
      <c r="D52" s="68">
        <v>460000</v>
      </c>
      <c r="E52" s="68">
        <v>460000</v>
      </c>
      <c r="F52" s="200">
        <v>460000</v>
      </c>
    </row>
    <row r="53" spans="2:6" ht="15" customHeight="1">
      <c r="B53" s="6" t="s">
        <v>53</v>
      </c>
      <c r="C53" s="10" t="s">
        <v>117</v>
      </c>
      <c r="D53" s="68">
        <v>0</v>
      </c>
      <c r="E53" s="68">
        <v>0</v>
      </c>
      <c r="F53" s="200">
        <v>0</v>
      </c>
    </row>
    <row r="54" spans="2:6" ht="15" customHeight="1">
      <c r="B54" s="6"/>
      <c r="C54" s="10" t="s">
        <v>149</v>
      </c>
      <c r="D54" s="68">
        <v>0</v>
      </c>
      <c r="E54" s="68">
        <v>0</v>
      </c>
      <c r="F54" s="200">
        <v>0</v>
      </c>
    </row>
    <row r="55" spans="2:6" ht="15" customHeight="1">
      <c r="B55" s="6"/>
      <c r="C55" s="10" t="s">
        <v>151</v>
      </c>
      <c r="D55" s="68">
        <v>0</v>
      </c>
      <c r="E55" s="68">
        <v>0</v>
      </c>
      <c r="F55" s="200">
        <v>0</v>
      </c>
    </row>
    <row r="56" spans="2:6" ht="30" customHeight="1">
      <c r="B56" s="39" t="s">
        <v>91</v>
      </c>
      <c r="C56" s="40" t="s">
        <v>180</v>
      </c>
      <c r="D56" s="75">
        <f>D52+D53</f>
        <v>460000</v>
      </c>
      <c r="E56" s="75">
        <f>E52+E53</f>
        <v>460000</v>
      </c>
      <c r="F56" s="203">
        <f>F52+F53</f>
        <v>460000</v>
      </c>
    </row>
    <row r="57" spans="2:6" ht="30" customHeight="1">
      <c r="B57" s="41" t="s">
        <v>54</v>
      </c>
      <c r="C57" s="42" t="s">
        <v>92</v>
      </c>
      <c r="D57" s="76">
        <f>D22+D28+D38+D45+D48+D51+D56</f>
        <v>756596222</v>
      </c>
      <c r="E57" s="76">
        <f>E22+E28+E38+E45+E48+E51+E56</f>
        <v>777510830</v>
      </c>
      <c r="F57" s="204">
        <f>F22+F28+F38+F45+F48+F51+F56</f>
        <v>784651722</v>
      </c>
    </row>
    <row r="58" spans="2:6" ht="30" customHeight="1">
      <c r="B58" s="6" t="s">
        <v>55</v>
      </c>
      <c r="C58" s="7" t="s">
        <v>224</v>
      </c>
      <c r="D58" s="68">
        <v>394396927</v>
      </c>
      <c r="E58" s="68">
        <v>394396927</v>
      </c>
      <c r="F58" s="200">
        <v>391964449</v>
      </c>
    </row>
    <row r="59" spans="2:6" ht="12" customHeight="1">
      <c r="B59" s="110"/>
      <c r="C59" s="106" t="s">
        <v>148</v>
      </c>
      <c r="D59" s="109">
        <v>110067234</v>
      </c>
      <c r="E59" s="109">
        <v>103889099</v>
      </c>
      <c r="F59" s="202">
        <v>102944171</v>
      </c>
    </row>
    <row r="60" spans="2:6" ht="12" customHeight="1">
      <c r="B60" s="110"/>
      <c r="C60" s="106" t="s">
        <v>245</v>
      </c>
      <c r="D60" s="109">
        <v>284329693</v>
      </c>
      <c r="E60" s="109">
        <v>290507828</v>
      </c>
      <c r="F60" s="202">
        <v>289020275</v>
      </c>
    </row>
    <row r="61" spans="2:6" ht="30" customHeight="1">
      <c r="B61" s="39" t="s">
        <v>93</v>
      </c>
      <c r="C61" s="40" t="s">
        <v>181</v>
      </c>
      <c r="D61" s="75">
        <f>D58</f>
        <v>394396927</v>
      </c>
      <c r="E61" s="75">
        <f>E58</f>
        <v>394396927</v>
      </c>
      <c r="F61" s="203">
        <f>F58</f>
        <v>391964449</v>
      </c>
    </row>
    <row r="62" spans="2:6" ht="30" customHeight="1" thickBot="1">
      <c r="B62" s="53" t="s">
        <v>56</v>
      </c>
      <c r="C62" s="54" t="s">
        <v>182</v>
      </c>
      <c r="D62" s="77">
        <f>D57+D61</f>
        <v>1150993149</v>
      </c>
      <c r="E62" s="77">
        <f>E57+E61</f>
        <v>1171907757</v>
      </c>
      <c r="F62" s="205">
        <f>F57+F61</f>
        <v>1176616171</v>
      </c>
    </row>
    <row r="63" spans="2:5" ht="36" customHeight="1" thickTop="1">
      <c r="B63" s="225"/>
      <c r="C63" s="225"/>
      <c r="D63" s="225"/>
      <c r="E63" s="225"/>
    </row>
  </sheetData>
  <sheetProtection/>
  <mergeCells count="3">
    <mergeCell ref="B1:F1"/>
    <mergeCell ref="C2:E2"/>
    <mergeCell ref="B63:E63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2"/>
  <sheetViews>
    <sheetView zoomScalePageLayoutView="0" workbookViewId="0" topLeftCell="A1">
      <selection activeCell="B3" sqref="B3:F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6" width="15.140625" style="0" customWidth="1"/>
  </cols>
  <sheetData>
    <row r="3" spans="2:6" ht="16.5">
      <c r="B3" s="223" t="s">
        <v>268</v>
      </c>
      <c r="C3" s="223"/>
      <c r="D3" s="223"/>
      <c r="E3" s="223"/>
      <c r="F3" s="223"/>
    </row>
    <row r="4" spans="2:6" ht="16.5">
      <c r="B4" s="224" t="s">
        <v>227</v>
      </c>
      <c r="C4" s="224"/>
      <c r="D4" s="224"/>
      <c r="E4" s="224"/>
      <c r="F4" s="224"/>
    </row>
    <row r="5" spans="3:6" ht="17.25" thickBot="1">
      <c r="C5" s="3"/>
      <c r="D5" s="3"/>
      <c r="E5" s="3"/>
      <c r="F5" s="3" t="s">
        <v>187</v>
      </c>
    </row>
    <row r="6" spans="2:6" ht="29.25" thickTop="1">
      <c r="B6" s="22" t="s">
        <v>5</v>
      </c>
      <c r="C6" s="23" t="s">
        <v>6</v>
      </c>
      <c r="D6" s="66" t="s">
        <v>205</v>
      </c>
      <c r="E6" s="66" t="s">
        <v>247</v>
      </c>
      <c r="F6" s="198" t="s">
        <v>258</v>
      </c>
    </row>
    <row r="7" spans="2:6" ht="18.75">
      <c r="B7" s="11"/>
      <c r="C7" s="25" t="s">
        <v>25</v>
      </c>
      <c r="D7" s="69"/>
      <c r="E7" s="69"/>
      <c r="F7" s="206"/>
    </row>
    <row r="8" spans="2:6" ht="15.75">
      <c r="B8" s="12" t="s">
        <v>2</v>
      </c>
      <c r="C8" s="13" t="s">
        <v>57</v>
      </c>
      <c r="D8" s="78">
        <v>100464562</v>
      </c>
      <c r="E8" s="78">
        <v>101824273</v>
      </c>
      <c r="F8" s="207">
        <v>101922766</v>
      </c>
    </row>
    <row r="9" spans="2:6" ht="15.75">
      <c r="B9" s="12" t="s">
        <v>3</v>
      </c>
      <c r="C9" s="13" t="s">
        <v>64</v>
      </c>
      <c r="D9" s="78">
        <v>188695786</v>
      </c>
      <c r="E9" s="78">
        <v>194158709</v>
      </c>
      <c r="F9" s="207">
        <v>197945955</v>
      </c>
    </row>
    <row r="10" spans="2:6" ht="15.75">
      <c r="B10" s="14" t="s">
        <v>4</v>
      </c>
      <c r="C10" s="15" t="s">
        <v>189</v>
      </c>
      <c r="D10" s="79">
        <f>SUM(D8:D9)</f>
        <v>289160348</v>
      </c>
      <c r="E10" s="79">
        <f>SUM(E8:E9)</f>
        <v>295982982</v>
      </c>
      <c r="F10" s="208">
        <f>SUM(F8:F9)</f>
        <v>299868721</v>
      </c>
    </row>
    <row r="11" spans="2:6" ht="15.75">
      <c r="B11" s="12" t="s">
        <v>1</v>
      </c>
      <c r="C11" s="13" t="s">
        <v>168</v>
      </c>
      <c r="D11" s="78">
        <v>19181400</v>
      </c>
      <c r="E11" s="78">
        <v>16819800</v>
      </c>
      <c r="F11" s="207">
        <v>16819800</v>
      </c>
    </row>
    <row r="12" spans="2:6" ht="31.5">
      <c r="B12" s="12" t="s">
        <v>7</v>
      </c>
      <c r="C12" s="13" t="s">
        <v>150</v>
      </c>
      <c r="D12" s="78">
        <v>9203000</v>
      </c>
      <c r="E12" s="78">
        <v>9203000</v>
      </c>
      <c r="F12" s="207">
        <v>9203000</v>
      </c>
    </row>
    <row r="13" spans="2:6" ht="15.75">
      <c r="B13" s="14" t="s">
        <v>28</v>
      </c>
      <c r="C13" s="16" t="s">
        <v>190</v>
      </c>
      <c r="D13" s="79">
        <f>SUM(D11:D12)</f>
        <v>28384400</v>
      </c>
      <c r="E13" s="79">
        <f>SUM(E11:E12)</f>
        <v>26022800</v>
      </c>
      <c r="F13" s="208">
        <f>SUM(F11:F12)</f>
        <v>26022800</v>
      </c>
    </row>
    <row r="14" spans="2:6" ht="15.75">
      <c r="B14" s="43" t="s">
        <v>99</v>
      </c>
      <c r="C14" s="44" t="s">
        <v>191</v>
      </c>
      <c r="D14" s="80">
        <f>D10+D13</f>
        <v>317544748</v>
      </c>
      <c r="E14" s="80">
        <f>E10+E13</f>
        <v>322005782</v>
      </c>
      <c r="F14" s="209">
        <f>F10+F13</f>
        <v>325891521</v>
      </c>
    </row>
    <row r="15" spans="2:6" ht="15.75">
      <c r="B15" s="12" t="s">
        <v>29</v>
      </c>
      <c r="C15" s="13" t="s">
        <v>57</v>
      </c>
      <c r="D15" s="78">
        <v>21312732</v>
      </c>
      <c r="E15" s="78">
        <v>21568226</v>
      </c>
      <c r="F15" s="207">
        <v>21602282</v>
      </c>
    </row>
    <row r="16" spans="2:6" ht="15.75">
      <c r="B16" s="12" t="s">
        <v>30</v>
      </c>
      <c r="C16" s="13" t="s">
        <v>64</v>
      </c>
      <c r="D16" s="78">
        <v>41961376</v>
      </c>
      <c r="E16" s="78">
        <v>42583657</v>
      </c>
      <c r="F16" s="207">
        <v>43228333</v>
      </c>
    </row>
    <row r="17" spans="2:6" ht="31.5">
      <c r="B17" s="43" t="s">
        <v>100</v>
      </c>
      <c r="C17" s="44" t="s">
        <v>192</v>
      </c>
      <c r="D17" s="80">
        <f>SUM(D15:D16)</f>
        <v>63274108</v>
      </c>
      <c r="E17" s="80">
        <f>SUM(E15:E16)</f>
        <v>64151883</v>
      </c>
      <c r="F17" s="209">
        <f>SUM(F15:F16)</f>
        <v>64830615</v>
      </c>
    </row>
    <row r="18" spans="2:6" ht="15.75">
      <c r="B18" s="12" t="s">
        <v>31</v>
      </c>
      <c r="C18" s="13" t="s">
        <v>57</v>
      </c>
      <c r="D18" s="81">
        <v>15514000</v>
      </c>
      <c r="E18" s="81">
        <v>15525000</v>
      </c>
      <c r="F18" s="210">
        <v>15536571</v>
      </c>
    </row>
    <row r="19" spans="2:6" ht="15.75">
      <c r="B19" s="12" t="s">
        <v>32</v>
      </c>
      <c r="C19" s="13" t="s">
        <v>59</v>
      </c>
      <c r="D19" s="81">
        <v>324597000</v>
      </c>
      <c r="E19" s="81">
        <v>321762309</v>
      </c>
      <c r="F19" s="210">
        <v>317894681</v>
      </c>
    </row>
    <row r="20" spans="2:6" ht="15.75">
      <c r="B20" s="12" t="s">
        <v>33</v>
      </c>
      <c r="C20" s="13" t="s">
        <v>58</v>
      </c>
      <c r="D20" s="81">
        <v>8499000</v>
      </c>
      <c r="E20" s="81">
        <v>8499000</v>
      </c>
      <c r="F20" s="210">
        <v>8499000</v>
      </c>
    </row>
    <row r="21" spans="2:6" ht="15.75">
      <c r="B21" s="43" t="s">
        <v>101</v>
      </c>
      <c r="C21" s="44" t="s">
        <v>193</v>
      </c>
      <c r="D21" s="80">
        <f>D18+D19+D20</f>
        <v>348610000</v>
      </c>
      <c r="E21" s="80">
        <f>E18+E19+E20</f>
        <v>345786309</v>
      </c>
      <c r="F21" s="209">
        <f>F18+F19+F20</f>
        <v>341930252</v>
      </c>
    </row>
    <row r="22" spans="2:6" ht="15.75">
      <c r="B22" s="43" t="s">
        <v>102</v>
      </c>
      <c r="C22" s="44" t="s">
        <v>142</v>
      </c>
      <c r="D22" s="80">
        <v>7873000</v>
      </c>
      <c r="E22" s="80">
        <v>7873000</v>
      </c>
      <c r="F22" s="209">
        <v>7173000</v>
      </c>
    </row>
    <row r="23" spans="2:6" ht="15.75">
      <c r="B23" s="12" t="s">
        <v>34</v>
      </c>
      <c r="C23" s="215" t="s">
        <v>259</v>
      </c>
      <c r="D23" s="78">
        <v>0</v>
      </c>
      <c r="E23" s="78">
        <v>0</v>
      </c>
      <c r="F23" s="207">
        <v>2922700</v>
      </c>
    </row>
    <row r="24" spans="2:6" ht="31.5">
      <c r="B24" s="12" t="s">
        <v>35</v>
      </c>
      <c r="C24" s="18" t="s">
        <v>166</v>
      </c>
      <c r="D24" s="81">
        <v>0</v>
      </c>
      <c r="E24" s="81">
        <v>0</v>
      </c>
      <c r="F24" s="210">
        <v>0</v>
      </c>
    </row>
    <row r="25" spans="2:6" ht="31.5">
      <c r="B25" s="12" t="s">
        <v>36</v>
      </c>
      <c r="C25" s="18" t="s">
        <v>265</v>
      </c>
      <c r="D25" s="81">
        <v>8010000</v>
      </c>
      <c r="E25" s="81">
        <v>10862112</v>
      </c>
      <c r="F25" s="210">
        <v>11562112</v>
      </c>
    </row>
    <row r="26" spans="2:6" ht="15.75">
      <c r="B26" s="12" t="s">
        <v>37</v>
      </c>
      <c r="C26" s="18" t="s">
        <v>0</v>
      </c>
      <c r="D26" s="81">
        <f>D27+D28</f>
        <v>16523248</v>
      </c>
      <c r="E26" s="81">
        <f>E27+E28</f>
        <v>13030248</v>
      </c>
      <c r="F26" s="210">
        <f>F27+F28</f>
        <v>13030248</v>
      </c>
    </row>
    <row r="27" spans="2:6" ht="15.75">
      <c r="B27" s="12"/>
      <c r="C27" s="13" t="s">
        <v>153</v>
      </c>
      <c r="D27" s="81">
        <v>14723248</v>
      </c>
      <c r="E27" s="81">
        <v>11230248</v>
      </c>
      <c r="F27" s="210">
        <v>11230248</v>
      </c>
    </row>
    <row r="28" spans="2:6" ht="15.75">
      <c r="B28" s="12"/>
      <c r="C28" s="13" t="s">
        <v>204</v>
      </c>
      <c r="D28" s="81">
        <v>1800000</v>
      </c>
      <c r="E28" s="81">
        <v>1800000</v>
      </c>
      <c r="F28" s="210">
        <v>1800000</v>
      </c>
    </row>
    <row r="29" spans="2:6" ht="15.75">
      <c r="B29" s="43" t="s">
        <v>103</v>
      </c>
      <c r="C29" s="44" t="s">
        <v>260</v>
      </c>
      <c r="D29" s="80">
        <f>SUM(D24:D26)</f>
        <v>24533248</v>
      </c>
      <c r="E29" s="80">
        <f>SUM(E24:E26)</f>
        <v>23892360</v>
      </c>
      <c r="F29" s="209">
        <f>SUM(F23:F26)</f>
        <v>27515060</v>
      </c>
    </row>
    <row r="30" spans="2:6" ht="15.75">
      <c r="B30" s="43" t="s">
        <v>104</v>
      </c>
      <c r="C30" s="44" t="s">
        <v>78</v>
      </c>
      <c r="D30" s="80">
        <v>322192704</v>
      </c>
      <c r="E30" s="80">
        <v>337324755</v>
      </c>
      <c r="F30" s="209">
        <v>334402055</v>
      </c>
    </row>
    <row r="31" spans="2:6" ht="15.75">
      <c r="B31" s="43" t="s">
        <v>105</v>
      </c>
      <c r="C31" s="44" t="s">
        <v>79</v>
      </c>
      <c r="D31" s="80">
        <v>55547532</v>
      </c>
      <c r="E31" s="80">
        <v>59455859</v>
      </c>
      <c r="F31" s="209">
        <v>59455859</v>
      </c>
    </row>
    <row r="32" spans="2:6" ht="31.5">
      <c r="B32" s="43" t="s">
        <v>38</v>
      </c>
      <c r="C32" s="18" t="s">
        <v>264</v>
      </c>
      <c r="D32" s="78">
        <v>0</v>
      </c>
      <c r="E32" s="78">
        <v>0</v>
      </c>
      <c r="F32" s="207">
        <v>4000000</v>
      </c>
    </row>
    <row r="33" spans="2:6" ht="31.5">
      <c r="B33" s="43" t="s">
        <v>106</v>
      </c>
      <c r="C33" s="44" t="s">
        <v>80</v>
      </c>
      <c r="D33" s="80">
        <v>0</v>
      </c>
      <c r="E33" s="80">
        <v>0</v>
      </c>
      <c r="F33" s="209">
        <v>4000000</v>
      </c>
    </row>
    <row r="34" spans="2:6" s="47" customFormat="1" ht="31.5">
      <c r="B34" s="45" t="s">
        <v>39</v>
      </c>
      <c r="C34" s="46" t="s">
        <v>108</v>
      </c>
      <c r="D34" s="82">
        <f>D14+D17+D21+D22+D29+D30+D31+D33</f>
        <v>1139575340</v>
      </c>
      <c r="E34" s="82">
        <f>E14+E17+E21+E22+E29+E30+E31+E33</f>
        <v>1160489948</v>
      </c>
      <c r="F34" s="211">
        <f>F14+F17+F21+F22+F29+F30+F31+F33</f>
        <v>1165198362</v>
      </c>
    </row>
    <row r="35" spans="2:6" ht="31.5">
      <c r="B35" s="12" t="s">
        <v>40</v>
      </c>
      <c r="C35" s="17" t="s">
        <v>143</v>
      </c>
      <c r="D35" s="81">
        <v>0</v>
      </c>
      <c r="E35" s="81">
        <v>0</v>
      </c>
      <c r="F35" s="210">
        <v>0</v>
      </c>
    </row>
    <row r="36" spans="2:6" ht="15.75">
      <c r="B36" s="12" t="s">
        <v>41</v>
      </c>
      <c r="C36" s="17" t="s">
        <v>194</v>
      </c>
      <c r="D36" s="81">
        <v>10675808</v>
      </c>
      <c r="E36" s="81">
        <v>10675808</v>
      </c>
      <c r="F36" s="210">
        <v>10675808</v>
      </c>
    </row>
    <row r="37" spans="2:6" ht="15.75">
      <c r="B37" s="12" t="s">
        <v>42</v>
      </c>
      <c r="C37" s="17" t="s">
        <v>226</v>
      </c>
      <c r="D37" s="81">
        <v>742001</v>
      </c>
      <c r="E37" s="81">
        <v>742001</v>
      </c>
      <c r="F37" s="210">
        <v>742001</v>
      </c>
    </row>
    <row r="38" spans="2:6" ht="15.75">
      <c r="B38" s="43" t="s">
        <v>107</v>
      </c>
      <c r="C38" s="44" t="s">
        <v>266</v>
      </c>
      <c r="D38" s="80">
        <f>D37+D36</f>
        <v>11417809</v>
      </c>
      <c r="E38" s="80">
        <f>E37+E36</f>
        <v>11417809</v>
      </c>
      <c r="F38" s="209">
        <f>F37+F36</f>
        <v>11417809</v>
      </c>
    </row>
    <row r="39" spans="2:6" s="47" customFormat="1" ht="15.75">
      <c r="B39" s="45" t="s">
        <v>43</v>
      </c>
      <c r="C39" s="46" t="s">
        <v>196</v>
      </c>
      <c r="D39" s="82">
        <f>D34+D38</f>
        <v>1150993149</v>
      </c>
      <c r="E39" s="82">
        <f>E34+E38</f>
        <v>1171907757</v>
      </c>
      <c r="F39" s="211">
        <f>F34+F38</f>
        <v>1176616171</v>
      </c>
    </row>
    <row r="40" spans="2:6" ht="15.75">
      <c r="B40" s="48" t="s">
        <v>44</v>
      </c>
      <c r="C40" s="26" t="s">
        <v>65</v>
      </c>
      <c r="D40" s="83">
        <v>84.5</v>
      </c>
      <c r="E40" s="83">
        <v>87.5</v>
      </c>
      <c r="F40" s="212">
        <v>87.5</v>
      </c>
    </row>
    <row r="41" spans="2:6" ht="15.75">
      <c r="B41" s="119" t="s">
        <v>45</v>
      </c>
      <c r="C41" s="120" t="s">
        <v>188</v>
      </c>
      <c r="D41" s="121">
        <v>9</v>
      </c>
      <c r="E41" s="121">
        <v>9</v>
      </c>
      <c r="F41" s="213">
        <v>9</v>
      </c>
    </row>
    <row r="42" spans="2:6" ht="16.5" thickBot="1">
      <c r="B42" s="49" t="s">
        <v>46</v>
      </c>
      <c r="C42" s="19" t="s">
        <v>66</v>
      </c>
      <c r="D42" s="84">
        <v>25</v>
      </c>
      <c r="E42" s="84">
        <v>25</v>
      </c>
      <c r="F42" s="214">
        <v>25</v>
      </c>
    </row>
    <row r="43" ht="13.5" thickTop="1"/>
  </sheetData>
  <sheetProtection/>
  <mergeCells count="2">
    <mergeCell ref="B3:F3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zoomScalePageLayoutView="0" workbookViewId="0" topLeftCell="A1">
      <selection activeCell="C2" sqref="C2:E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2.57421875" style="0" customWidth="1"/>
    <col min="5" max="6" width="12.57421875" style="29" customWidth="1"/>
  </cols>
  <sheetData>
    <row r="2" spans="2:6" ht="16.5">
      <c r="B2" s="29"/>
      <c r="C2" s="226" t="s">
        <v>269</v>
      </c>
      <c r="D2" s="226"/>
      <c r="E2" s="226"/>
      <c r="F2"/>
    </row>
    <row r="3" spans="2:6" ht="33.75" customHeight="1">
      <c r="B3" s="227" t="s">
        <v>228</v>
      </c>
      <c r="C3" s="227"/>
      <c r="D3" s="227"/>
      <c r="E3" s="227"/>
      <c r="F3"/>
    </row>
    <row r="4" spans="2:6" ht="17.25" thickBot="1">
      <c r="B4" s="111"/>
      <c r="C4" s="171"/>
      <c r="D4" s="171"/>
      <c r="E4" s="165"/>
      <c r="F4" s="165" t="s">
        <v>187</v>
      </c>
    </row>
    <row r="5" spans="2:6" s="1" customFormat="1" ht="46.5" customHeight="1" thickTop="1">
      <c r="B5" s="20" t="s">
        <v>5</v>
      </c>
      <c r="C5" s="21" t="s">
        <v>6</v>
      </c>
      <c r="D5" s="66" t="s">
        <v>205</v>
      </c>
      <c r="E5" s="66" t="s">
        <v>247</v>
      </c>
      <c r="F5" s="198" t="s">
        <v>258</v>
      </c>
    </row>
    <row r="6" spans="2:6" s="1" customFormat="1" ht="15" customHeight="1">
      <c r="B6" s="2"/>
      <c r="C6" s="24" t="s">
        <v>24</v>
      </c>
      <c r="D6" s="67"/>
      <c r="E6" s="67"/>
      <c r="F6" s="199"/>
    </row>
    <row r="7" spans="2:6" s="1" customFormat="1" ht="15" customHeight="1">
      <c r="B7" s="6" t="s">
        <v>2</v>
      </c>
      <c r="C7" s="7" t="s">
        <v>9</v>
      </c>
      <c r="D7" s="68">
        <v>82322210</v>
      </c>
      <c r="E7" s="68">
        <v>82508382</v>
      </c>
      <c r="F7" s="200">
        <v>82508382</v>
      </c>
    </row>
    <row r="8" spans="2:6" s="1" customFormat="1" ht="15" customHeight="1">
      <c r="B8" s="6" t="s">
        <v>3</v>
      </c>
      <c r="C8" s="7" t="s">
        <v>10</v>
      </c>
      <c r="D8" s="68">
        <v>112059667</v>
      </c>
      <c r="E8" s="68">
        <v>112059667</v>
      </c>
      <c r="F8" s="200">
        <v>112059667</v>
      </c>
    </row>
    <row r="9" spans="2:6" s="1" customFormat="1" ht="33" customHeight="1">
      <c r="B9" s="6" t="s">
        <v>4</v>
      </c>
      <c r="C9" s="7" t="s">
        <v>170</v>
      </c>
      <c r="D9" s="68">
        <v>94891469</v>
      </c>
      <c r="E9" s="68">
        <v>97809859</v>
      </c>
      <c r="F9" s="200">
        <v>99885506</v>
      </c>
    </row>
    <row r="10" spans="2:6" s="1" customFormat="1" ht="15" customHeight="1">
      <c r="B10" s="6" t="s">
        <v>1</v>
      </c>
      <c r="C10" s="7" t="s">
        <v>162</v>
      </c>
      <c r="D10" s="68">
        <v>9400000</v>
      </c>
      <c r="E10" s="68">
        <v>9400000</v>
      </c>
      <c r="F10" s="200">
        <v>9400000</v>
      </c>
    </row>
    <row r="11" spans="2:6" s="1" customFormat="1" ht="15" customHeight="1">
      <c r="B11" s="6" t="s">
        <v>7</v>
      </c>
      <c r="C11" s="7" t="s">
        <v>11</v>
      </c>
      <c r="D11" s="68">
        <v>6162530</v>
      </c>
      <c r="E11" s="68">
        <v>6162530</v>
      </c>
      <c r="F11" s="200">
        <v>6480101</v>
      </c>
    </row>
    <row r="12" spans="2:6" s="1" customFormat="1" ht="15" customHeight="1">
      <c r="B12" s="6" t="s">
        <v>28</v>
      </c>
      <c r="C12" s="7" t="s">
        <v>12</v>
      </c>
      <c r="D12" s="68">
        <v>0</v>
      </c>
      <c r="E12" s="68">
        <v>0</v>
      </c>
      <c r="F12" s="200">
        <v>0</v>
      </c>
    </row>
    <row r="13" spans="2:6" s="1" customFormat="1" ht="15" customHeight="1">
      <c r="B13" s="6" t="s">
        <v>29</v>
      </c>
      <c r="C13" s="7" t="s">
        <v>13</v>
      </c>
      <c r="D13" s="68">
        <v>0</v>
      </c>
      <c r="E13" s="68">
        <v>508078</v>
      </c>
      <c r="F13" s="200">
        <v>915815</v>
      </c>
    </row>
    <row r="14" spans="2:6" s="1" customFormat="1" ht="15" customHeight="1">
      <c r="B14" s="8" t="s">
        <v>30</v>
      </c>
      <c r="C14" s="9" t="s">
        <v>171</v>
      </c>
      <c r="D14" s="74">
        <f>D7+D8+D9+D11+D10</f>
        <v>304835876</v>
      </c>
      <c r="E14" s="74">
        <f>E7+E8+E9+E11+E10+E13</f>
        <v>308448516</v>
      </c>
      <c r="F14" s="201">
        <f>F7+F8+F9+F11+F10+F13</f>
        <v>311249471</v>
      </c>
    </row>
    <row r="15" spans="2:6" s="1" customFormat="1" ht="30.75" customHeight="1">
      <c r="B15" s="6" t="s">
        <v>31</v>
      </c>
      <c r="C15" s="7" t="s">
        <v>14</v>
      </c>
      <c r="D15" s="68">
        <f>SUM(D16:D18)</f>
        <v>61422802</v>
      </c>
      <c r="E15" s="68">
        <f>SUM(E16:E22)</f>
        <v>65862527</v>
      </c>
      <c r="F15" s="200">
        <f>SUM(F16:F22)</f>
        <v>67637614</v>
      </c>
    </row>
    <row r="16" spans="2:6" s="1" customFormat="1" ht="16.5" customHeight="1">
      <c r="B16" s="6"/>
      <c r="C16" s="106" t="s">
        <v>141</v>
      </c>
      <c r="D16" s="109">
        <v>50000000</v>
      </c>
      <c r="E16" s="109">
        <v>50000000</v>
      </c>
      <c r="F16" s="202">
        <v>50000000</v>
      </c>
    </row>
    <row r="17" spans="2:6" s="1" customFormat="1" ht="16.5" customHeight="1">
      <c r="B17" s="6"/>
      <c r="C17" s="106" t="s">
        <v>244</v>
      </c>
      <c r="D17" s="109">
        <v>10657602</v>
      </c>
      <c r="E17" s="109">
        <v>10657602</v>
      </c>
      <c r="F17" s="202">
        <v>10657602</v>
      </c>
    </row>
    <row r="18" spans="2:6" s="1" customFormat="1" ht="16.5" customHeight="1">
      <c r="B18" s="6"/>
      <c r="C18" s="106" t="s">
        <v>222</v>
      </c>
      <c r="D18" s="109">
        <v>765200</v>
      </c>
      <c r="E18" s="109">
        <v>765200</v>
      </c>
      <c r="F18" s="202">
        <v>765200</v>
      </c>
    </row>
    <row r="19" spans="2:6" s="1" customFormat="1" ht="16.5" customHeight="1">
      <c r="B19" s="6"/>
      <c r="C19" s="106" t="s">
        <v>248</v>
      </c>
      <c r="D19" s="109">
        <v>0</v>
      </c>
      <c r="E19" s="109">
        <v>2109425</v>
      </c>
      <c r="F19" s="202">
        <v>3884512</v>
      </c>
    </row>
    <row r="20" spans="2:6" s="1" customFormat="1" ht="16.5" customHeight="1">
      <c r="B20" s="6"/>
      <c r="C20" s="106" t="s">
        <v>254</v>
      </c>
      <c r="D20" s="109">
        <v>0</v>
      </c>
      <c r="E20" s="109">
        <v>742007</v>
      </c>
      <c r="F20" s="202">
        <v>742007</v>
      </c>
    </row>
    <row r="21" spans="2:6" s="1" customFormat="1" ht="16.5" customHeight="1">
      <c r="B21" s="6"/>
      <c r="C21" s="106" t="s">
        <v>255</v>
      </c>
      <c r="D21" s="109">
        <v>0</v>
      </c>
      <c r="E21" s="109">
        <v>230687</v>
      </c>
      <c r="F21" s="202">
        <v>230687</v>
      </c>
    </row>
    <row r="22" spans="2:6" s="1" customFormat="1" ht="16.5" customHeight="1">
      <c r="B22" s="6"/>
      <c r="C22" s="106" t="s">
        <v>250</v>
      </c>
      <c r="D22" s="109">
        <v>0</v>
      </c>
      <c r="E22" s="109">
        <v>1357606</v>
      </c>
      <c r="F22" s="202">
        <v>1357606</v>
      </c>
    </row>
    <row r="23" spans="2:6" s="1" customFormat="1" ht="30" customHeight="1">
      <c r="B23" s="39" t="s">
        <v>85</v>
      </c>
      <c r="C23" s="40" t="s">
        <v>172</v>
      </c>
      <c r="D23" s="75">
        <f>D14+D15</f>
        <v>366258678</v>
      </c>
      <c r="E23" s="75">
        <f>E14+E15</f>
        <v>374311043</v>
      </c>
      <c r="F23" s="203">
        <f>F14+F15</f>
        <v>378887085</v>
      </c>
    </row>
    <row r="24" spans="2:6" s="1" customFormat="1" ht="15" customHeight="1">
      <c r="B24" s="6" t="s">
        <v>34</v>
      </c>
      <c r="C24" s="7" t="s">
        <v>173</v>
      </c>
      <c r="D24" s="68">
        <f>SUM(D25:D26)</f>
        <v>59500000</v>
      </c>
      <c r="E24" s="68">
        <f>SUM(E25:E26)</f>
        <v>59500000</v>
      </c>
      <c r="F24" s="200">
        <f>SUM(F25:F26)</f>
        <v>59500000</v>
      </c>
    </row>
    <row r="25" spans="2:6" s="1" customFormat="1" ht="15" customHeight="1">
      <c r="B25" s="6" t="s">
        <v>35</v>
      </c>
      <c r="C25" s="7" t="s">
        <v>26</v>
      </c>
      <c r="D25" s="68">
        <v>52000000</v>
      </c>
      <c r="E25" s="68">
        <v>52000000</v>
      </c>
      <c r="F25" s="200">
        <v>52000000</v>
      </c>
    </row>
    <row r="26" spans="2:6" s="1" customFormat="1" ht="15" customHeight="1">
      <c r="B26" s="6" t="s">
        <v>36</v>
      </c>
      <c r="C26" s="7" t="s">
        <v>27</v>
      </c>
      <c r="D26" s="68">
        <v>7500000</v>
      </c>
      <c r="E26" s="68">
        <v>7500000</v>
      </c>
      <c r="F26" s="200">
        <v>7500000</v>
      </c>
    </row>
    <row r="27" spans="2:6" s="1" customFormat="1" ht="15" customHeight="1">
      <c r="B27" s="6" t="s">
        <v>37</v>
      </c>
      <c r="C27" s="7" t="s">
        <v>174</v>
      </c>
      <c r="D27" s="68">
        <v>182100000</v>
      </c>
      <c r="E27" s="68">
        <v>182100000</v>
      </c>
      <c r="F27" s="200">
        <v>182100000</v>
      </c>
    </row>
    <row r="28" spans="2:6" s="1" customFormat="1" ht="15" customHeight="1">
      <c r="B28" s="6" t="s">
        <v>38</v>
      </c>
      <c r="C28" s="7" t="s">
        <v>110</v>
      </c>
      <c r="D28" s="68">
        <v>182100000</v>
      </c>
      <c r="E28" s="68">
        <v>182100000</v>
      </c>
      <c r="F28" s="200">
        <v>182100000</v>
      </c>
    </row>
    <row r="29" spans="2:6" s="1" customFormat="1" ht="15" customHeight="1">
      <c r="B29" s="6" t="s">
        <v>39</v>
      </c>
      <c r="C29" s="7" t="s">
        <v>17</v>
      </c>
      <c r="D29" s="68">
        <v>20000000</v>
      </c>
      <c r="E29" s="68">
        <v>20000000</v>
      </c>
      <c r="F29" s="200">
        <v>20000000</v>
      </c>
    </row>
    <row r="30" spans="2:6" s="1" customFormat="1" ht="15" customHeight="1">
      <c r="B30" s="6" t="s">
        <v>40</v>
      </c>
      <c r="C30" s="7" t="s">
        <v>175</v>
      </c>
      <c r="D30" s="68">
        <v>300000</v>
      </c>
      <c r="E30" s="68">
        <v>300000</v>
      </c>
      <c r="F30" s="200">
        <v>300000</v>
      </c>
    </row>
    <row r="31" spans="2:6" s="1" customFormat="1" ht="15" customHeight="1">
      <c r="B31" s="6" t="s">
        <v>41</v>
      </c>
      <c r="C31" s="7" t="s">
        <v>94</v>
      </c>
      <c r="D31" s="68">
        <v>300000</v>
      </c>
      <c r="E31" s="68">
        <v>300000</v>
      </c>
      <c r="F31" s="200">
        <v>300000</v>
      </c>
    </row>
    <row r="32" spans="2:6" s="1" customFormat="1" ht="28.5" customHeight="1">
      <c r="B32" s="6" t="s">
        <v>42</v>
      </c>
      <c r="C32" s="7" t="s">
        <v>109</v>
      </c>
      <c r="D32" s="68">
        <v>500000</v>
      </c>
      <c r="E32" s="68">
        <v>500000</v>
      </c>
      <c r="F32" s="200">
        <v>500000</v>
      </c>
    </row>
    <row r="33" spans="2:6" s="1" customFormat="1" ht="30" customHeight="1">
      <c r="B33" s="39" t="s">
        <v>87</v>
      </c>
      <c r="C33" s="40" t="s">
        <v>176</v>
      </c>
      <c r="D33" s="75">
        <f>D24+D27+D29+D30+D32</f>
        <v>262400000</v>
      </c>
      <c r="E33" s="75">
        <f>E24+E27+E29+E30+E32</f>
        <v>262400000</v>
      </c>
      <c r="F33" s="203">
        <f>F24+F27+F29+F30+F32</f>
        <v>262400000</v>
      </c>
    </row>
    <row r="34" spans="2:6" s="1" customFormat="1" ht="15" customHeight="1">
      <c r="B34" s="6" t="s">
        <v>43</v>
      </c>
      <c r="C34" s="10" t="s">
        <v>95</v>
      </c>
      <c r="D34" s="68">
        <v>3000000</v>
      </c>
      <c r="E34" s="68">
        <v>3000000</v>
      </c>
      <c r="F34" s="200">
        <v>3000000</v>
      </c>
    </row>
    <row r="35" spans="2:6" s="1" customFormat="1" ht="15" customHeight="1">
      <c r="B35" s="6" t="s">
        <v>44</v>
      </c>
      <c r="C35" s="10" t="s">
        <v>96</v>
      </c>
      <c r="D35" s="68">
        <v>11000000</v>
      </c>
      <c r="E35" s="68">
        <v>11000000</v>
      </c>
      <c r="F35" s="200">
        <v>11000000</v>
      </c>
    </row>
    <row r="36" spans="2:6" s="1" customFormat="1" ht="15" customHeight="1">
      <c r="B36" s="6" t="s">
        <v>45</v>
      </c>
      <c r="C36" s="10" t="s">
        <v>97</v>
      </c>
      <c r="D36" s="68">
        <v>11500000</v>
      </c>
      <c r="E36" s="68">
        <v>11500000</v>
      </c>
      <c r="F36" s="200">
        <v>11500000</v>
      </c>
    </row>
    <row r="37" spans="2:6" s="1" customFormat="1" ht="15" customHeight="1">
      <c r="B37" s="6" t="s">
        <v>46</v>
      </c>
      <c r="C37" s="10" t="s">
        <v>18</v>
      </c>
      <c r="D37" s="68">
        <v>2000000</v>
      </c>
      <c r="E37" s="68">
        <v>2000000</v>
      </c>
      <c r="F37" s="200">
        <v>2000000</v>
      </c>
    </row>
    <row r="38" spans="2:6" s="1" customFormat="1" ht="15" customHeight="1">
      <c r="B38" s="6" t="s">
        <v>47</v>
      </c>
      <c r="C38" s="10" t="s">
        <v>19</v>
      </c>
      <c r="D38" s="68"/>
      <c r="E38" s="68"/>
      <c r="F38" s="200"/>
    </row>
    <row r="39" spans="2:6" s="1" customFormat="1" ht="15" customHeight="1">
      <c r="B39" s="6"/>
      <c r="C39" s="10" t="s">
        <v>144</v>
      </c>
      <c r="D39" s="68">
        <v>6075000</v>
      </c>
      <c r="E39" s="68">
        <v>6075000</v>
      </c>
      <c r="F39" s="200">
        <v>6075000</v>
      </c>
    </row>
    <row r="40" spans="2:6" s="1" customFormat="1" ht="30" customHeight="1">
      <c r="B40" s="39" t="s">
        <v>88</v>
      </c>
      <c r="C40" s="40" t="s">
        <v>177</v>
      </c>
      <c r="D40" s="75">
        <f>D34+D35+D36+D37+D39</f>
        <v>33575000</v>
      </c>
      <c r="E40" s="75">
        <f>E34+E35+E36+E37+E39</f>
        <v>33575000</v>
      </c>
      <c r="F40" s="203">
        <f>F34+F35+F36+F37+F39</f>
        <v>33575000</v>
      </c>
    </row>
    <row r="41" spans="2:6" s="1" customFormat="1" ht="29.25" customHeight="1">
      <c r="B41" s="6" t="s">
        <v>50</v>
      </c>
      <c r="C41" s="7" t="s">
        <v>98</v>
      </c>
      <c r="D41" s="68">
        <v>210000</v>
      </c>
      <c r="E41" s="68">
        <v>210000</v>
      </c>
      <c r="F41" s="200">
        <v>210000</v>
      </c>
    </row>
    <row r="42" spans="2:6" s="1" customFormat="1" ht="18.75" customHeight="1">
      <c r="B42" s="6" t="s">
        <v>51</v>
      </c>
      <c r="C42" s="10" t="s">
        <v>140</v>
      </c>
      <c r="D42" s="68">
        <v>0</v>
      </c>
      <c r="E42" s="68">
        <v>0</v>
      </c>
      <c r="F42" s="200">
        <v>0</v>
      </c>
    </row>
    <row r="43" spans="2:6" s="1" customFormat="1" ht="30" customHeight="1">
      <c r="B43" s="39" t="s">
        <v>90</v>
      </c>
      <c r="C43" s="40" t="s">
        <v>179</v>
      </c>
      <c r="D43" s="75">
        <f>D41+D42</f>
        <v>210000</v>
      </c>
      <c r="E43" s="75">
        <f>E41+E42</f>
        <v>210000</v>
      </c>
      <c r="F43" s="203">
        <f>F41+F42</f>
        <v>210000</v>
      </c>
    </row>
    <row r="44" spans="2:6" s="1" customFormat="1" ht="30" customHeight="1">
      <c r="B44" s="41" t="s">
        <v>49</v>
      </c>
      <c r="C44" s="42" t="s">
        <v>145</v>
      </c>
      <c r="D44" s="76">
        <f>D23+D33+D40+D43</f>
        <v>662443678</v>
      </c>
      <c r="E44" s="76">
        <f>E23+E33+E40+E43</f>
        <v>670496043</v>
      </c>
      <c r="F44" s="204">
        <f>F23+F33+F40+F43</f>
        <v>675072085</v>
      </c>
    </row>
    <row r="45" spans="2:6" s="1" customFormat="1" ht="21" customHeight="1">
      <c r="B45" s="6" t="s">
        <v>55</v>
      </c>
      <c r="C45" s="7" t="s">
        <v>23</v>
      </c>
      <c r="D45" s="68">
        <v>110067234</v>
      </c>
      <c r="E45" s="68">
        <v>103889099</v>
      </c>
      <c r="F45" s="200">
        <v>102944171</v>
      </c>
    </row>
    <row r="46" spans="2:6" s="1" customFormat="1" ht="15.75" customHeight="1">
      <c r="B46" s="110"/>
      <c r="C46" s="106" t="s">
        <v>148</v>
      </c>
      <c r="D46" s="109">
        <v>110067234</v>
      </c>
      <c r="E46" s="109">
        <v>103889099</v>
      </c>
      <c r="F46" s="202">
        <v>102944171</v>
      </c>
    </row>
    <row r="47" spans="2:6" s="1" customFormat="1" ht="30" customHeight="1" thickBot="1">
      <c r="B47" s="53" t="s">
        <v>52</v>
      </c>
      <c r="C47" s="54" t="s">
        <v>183</v>
      </c>
      <c r="D47" s="77">
        <f>D44+D46</f>
        <v>772510912</v>
      </c>
      <c r="E47" s="77">
        <f>E44+E46</f>
        <v>774385142</v>
      </c>
      <c r="F47" s="205">
        <f>F44+F46</f>
        <v>778016256</v>
      </c>
    </row>
    <row r="48" ht="13.5" thickTop="1"/>
    <row r="49" spans="2:5" s="52" customFormat="1" ht="15.75">
      <c r="B49" s="228"/>
      <c r="C49" s="228"/>
      <c r="D49" s="228"/>
      <c r="E49" s="228"/>
    </row>
  </sheetData>
  <sheetProtection/>
  <mergeCells count="3">
    <mergeCell ref="C2:E2"/>
    <mergeCell ref="B3:E3"/>
    <mergeCell ref="B49:E49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28125" style="0" customWidth="1"/>
    <col min="5" max="6" width="14.421875" style="0" customWidth="1"/>
  </cols>
  <sheetData>
    <row r="2" spans="1:5" ht="16.5">
      <c r="A2" s="4"/>
      <c r="B2" s="223" t="s">
        <v>270</v>
      </c>
      <c r="C2" s="223"/>
      <c r="D2" s="223"/>
      <c r="E2" s="223"/>
    </row>
    <row r="3" spans="2:5" ht="33.75" customHeight="1">
      <c r="B3" s="233" t="s">
        <v>228</v>
      </c>
      <c r="C3" s="233"/>
      <c r="D3" s="233"/>
      <c r="E3" s="233"/>
    </row>
    <row r="4" spans="3:6" ht="16.5">
      <c r="C4" s="3"/>
      <c r="D4" s="3"/>
      <c r="E4" s="3"/>
      <c r="F4" s="3"/>
    </row>
    <row r="5" spans="2:6" s="52" customFormat="1" ht="16.5" thickBot="1">
      <c r="B5" s="86"/>
      <c r="C5" s="85"/>
      <c r="D5" s="85"/>
      <c r="E5" s="168"/>
      <c r="F5" s="168" t="s">
        <v>187</v>
      </c>
    </row>
    <row r="6" spans="2:6" s="1" customFormat="1" ht="46.5" customHeight="1" thickTop="1">
      <c r="B6" s="20" t="s">
        <v>5</v>
      </c>
      <c r="C6" s="21" t="s">
        <v>6</v>
      </c>
      <c r="D6" s="66" t="s">
        <v>205</v>
      </c>
      <c r="E6" s="66" t="s">
        <v>247</v>
      </c>
      <c r="F6" s="198" t="s">
        <v>258</v>
      </c>
    </row>
    <row r="7" spans="2:6" ht="18.75">
      <c r="B7" s="50"/>
      <c r="C7" s="51" t="s">
        <v>25</v>
      </c>
      <c r="D7" s="87"/>
      <c r="E7" s="87"/>
      <c r="F7" s="216"/>
    </row>
    <row r="8" spans="2:6" ht="15.75">
      <c r="B8" s="12" t="s">
        <v>2</v>
      </c>
      <c r="C8" s="13" t="s">
        <v>57</v>
      </c>
      <c r="D8" s="78">
        <v>100464562</v>
      </c>
      <c r="E8" s="78">
        <v>101824273</v>
      </c>
      <c r="F8" s="207">
        <v>101922766</v>
      </c>
    </row>
    <row r="9" spans="2:6" ht="15.75">
      <c r="B9" s="12" t="s">
        <v>3</v>
      </c>
      <c r="C9" s="13" t="s">
        <v>64</v>
      </c>
      <c r="D9" s="78">
        <v>188695786</v>
      </c>
      <c r="E9" s="78">
        <v>194158709</v>
      </c>
      <c r="F9" s="207">
        <v>197945955</v>
      </c>
    </row>
    <row r="10" spans="2:6" ht="15.75">
      <c r="B10" s="14" t="s">
        <v>4</v>
      </c>
      <c r="C10" s="15" t="s">
        <v>189</v>
      </c>
      <c r="D10" s="79">
        <f>SUM(D8:D9)</f>
        <v>289160348</v>
      </c>
      <c r="E10" s="79">
        <f>SUM(E8:E9)</f>
        <v>295982982</v>
      </c>
      <c r="F10" s="208">
        <f>SUM(F8:F9)</f>
        <v>299868721</v>
      </c>
    </row>
    <row r="11" spans="2:6" ht="15.75">
      <c r="B11" s="12" t="s">
        <v>1</v>
      </c>
      <c r="C11" s="13" t="s">
        <v>168</v>
      </c>
      <c r="D11" s="78">
        <v>19181400</v>
      </c>
      <c r="E11" s="78">
        <v>16819800</v>
      </c>
      <c r="F11" s="207">
        <v>16819800</v>
      </c>
    </row>
    <row r="12" spans="2:6" ht="31.5">
      <c r="B12" s="12" t="s">
        <v>7</v>
      </c>
      <c r="C12" s="13" t="s">
        <v>150</v>
      </c>
      <c r="D12" s="78">
        <v>9203000</v>
      </c>
      <c r="E12" s="78">
        <v>9203000</v>
      </c>
      <c r="F12" s="207">
        <v>9203000</v>
      </c>
    </row>
    <row r="13" spans="2:6" ht="15.75">
      <c r="B13" s="14" t="s">
        <v>28</v>
      </c>
      <c r="C13" s="16" t="s">
        <v>190</v>
      </c>
      <c r="D13" s="79">
        <f>SUM(D11:D12)</f>
        <v>28384400</v>
      </c>
      <c r="E13" s="79">
        <f>SUM(E11:E12)</f>
        <v>26022800</v>
      </c>
      <c r="F13" s="208">
        <f>SUM(F11:F12)</f>
        <v>26022800</v>
      </c>
    </row>
    <row r="14" spans="2:6" ht="15.75">
      <c r="B14" s="43" t="s">
        <v>99</v>
      </c>
      <c r="C14" s="44" t="s">
        <v>191</v>
      </c>
      <c r="D14" s="80">
        <f>D10+D13</f>
        <v>317544748</v>
      </c>
      <c r="E14" s="80">
        <f>E10+E13</f>
        <v>322005782</v>
      </c>
      <c r="F14" s="209">
        <f>F10+F13</f>
        <v>325891521</v>
      </c>
    </row>
    <row r="15" spans="2:6" ht="15.75">
      <c r="B15" s="12" t="s">
        <v>29</v>
      </c>
      <c r="C15" s="13" t="s">
        <v>57</v>
      </c>
      <c r="D15" s="78">
        <v>21312732</v>
      </c>
      <c r="E15" s="78">
        <v>21568226</v>
      </c>
      <c r="F15" s="207">
        <v>21602282</v>
      </c>
    </row>
    <row r="16" spans="2:6" ht="15.75">
      <c r="B16" s="12" t="s">
        <v>30</v>
      </c>
      <c r="C16" s="13" t="s">
        <v>64</v>
      </c>
      <c r="D16" s="78">
        <v>41961376</v>
      </c>
      <c r="E16" s="78">
        <v>42583657</v>
      </c>
      <c r="F16" s="207">
        <v>43228333</v>
      </c>
    </row>
    <row r="17" spans="2:6" ht="31.5">
      <c r="B17" s="43" t="s">
        <v>100</v>
      </c>
      <c r="C17" s="44" t="s">
        <v>192</v>
      </c>
      <c r="D17" s="80">
        <f>SUM(D15:D16)</f>
        <v>63274108</v>
      </c>
      <c r="E17" s="80">
        <f>SUM(E15:E16)</f>
        <v>64151883</v>
      </c>
      <c r="F17" s="209">
        <f>SUM(F15:F16)</f>
        <v>64830615</v>
      </c>
    </row>
    <row r="18" spans="2:6" ht="15.75">
      <c r="B18" s="12" t="s">
        <v>31</v>
      </c>
      <c r="C18" s="13" t="s">
        <v>57</v>
      </c>
      <c r="D18" s="81">
        <v>15514000</v>
      </c>
      <c r="E18" s="81">
        <v>15525000</v>
      </c>
      <c r="F18" s="210">
        <v>15536571</v>
      </c>
    </row>
    <row r="19" spans="2:6" ht="15.75">
      <c r="B19" s="12" t="s">
        <v>32</v>
      </c>
      <c r="C19" s="13" t="s">
        <v>59</v>
      </c>
      <c r="D19" s="81">
        <v>324597000</v>
      </c>
      <c r="E19" s="81">
        <v>321762309</v>
      </c>
      <c r="F19" s="210">
        <v>317894681</v>
      </c>
    </row>
    <row r="20" spans="2:6" ht="15.75">
      <c r="B20" s="12" t="s">
        <v>33</v>
      </c>
      <c r="C20" s="13" t="s">
        <v>58</v>
      </c>
      <c r="D20" s="81">
        <v>8499000</v>
      </c>
      <c r="E20" s="81">
        <v>8499000</v>
      </c>
      <c r="F20" s="210">
        <v>8499000</v>
      </c>
    </row>
    <row r="21" spans="2:6" ht="15.75">
      <c r="B21" s="43" t="s">
        <v>101</v>
      </c>
      <c r="C21" s="44" t="s">
        <v>193</v>
      </c>
      <c r="D21" s="80">
        <f>D18+D19+D20</f>
        <v>348610000</v>
      </c>
      <c r="E21" s="80">
        <f>E18+E19+E20</f>
        <v>345786309</v>
      </c>
      <c r="F21" s="209">
        <f>F18+F19+F20</f>
        <v>341930252</v>
      </c>
    </row>
    <row r="22" spans="2:6" ht="15.75">
      <c r="B22" s="43" t="s">
        <v>102</v>
      </c>
      <c r="C22" s="44" t="s">
        <v>142</v>
      </c>
      <c r="D22" s="80">
        <v>7873000</v>
      </c>
      <c r="E22" s="80">
        <v>7873000</v>
      </c>
      <c r="F22" s="209">
        <v>7173000</v>
      </c>
    </row>
    <row r="23" spans="2:6" ht="15.75">
      <c r="B23" s="12" t="s">
        <v>34</v>
      </c>
      <c r="C23" s="215" t="s">
        <v>259</v>
      </c>
      <c r="D23" s="78">
        <v>0</v>
      </c>
      <c r="E23" s="78">
        <v>0</v>
      </c>
      <c r="F23" s="207">
        <v>2922700</v>
      </c>
    </row>
    <row r="24" spans="2:6" ht="31.5">
      <c r="B24" s="12" t="s">
        <v>35</v>
      </c>
      <c r="C24" s="18" t="s">
        <v>166</v>
      </c>
      <c r="D24" s="81">
        <v>0</v>
      </c>
      <c r="E24" s="81">
        <v>0</v>
      </c>
      <c r="F24" s="210">
        <v>0</v>
      </c>
    </row>
    <row r="25" spans="2:6" ht="31.5">
      <c r="B25" s="12" t="s">
        <v>36</v>
      </c>
      <c r="C25" s="18" t="s">
        <v>122</v>
      </c>
      <c r="D25" s="81">
        <v>8010000</v>
      </c>
      <c r="E25" s="81">
        <v>10862112</v>
      </c>
      <c r="F25" s="210">
        <v>11562112</v>
      </c>
    </row>
    <row r="26" spans="2:6" ht="15.75">
      <c r="B26" s="12" t="s">
        <v>37</v>
      </c>
      <c r="C26" s="18" t="s">
        <v>0</v>
      </c>
      <c r="D26" s="81">
        <f>D27+D28</f>
        <v>16523248</v>
      </c>
      <c r="E26" s="81">
        <f>E27+E28</f>
        <v>13030548</v>
      </c>
      <c r="F26" s="210">
        <f>F27+F28</f>
        <v>13030248</v>
      </c>
    </row>
    <row r="27" spans="2:6" ht="15.75">
      <c r="B27" s="12"/>
      <c r="C27" s="13" t="s">
        <v>153</v>
      </c>
      <c r="D27" s="81">
        <v>14723248</v>
      </c>
      <c r="E27" s="81">
        <v>11230548</v>
      </c>
      <c r="F27" s="210">
        <v>11230248</v>
      </c>
    </row>
    <row r="28" spans="2:6" ht="15.75">
      <c r="B28" s="12"/>
      <c r="C28" s="13" t="s">
        <v>204</v>
      </c>
      <c r="D28" s="81">
        <v>1800000</v>
      </c>
      <c r="E28" s="81">
        <v>1800000</v>
      </c>
      <c r="F28" s="210">
        <v>1800000</v>
      </c>
    </row>
    <row r="29" spans="2:6" ht="15.75">
      <c r="B29" s="43" t="s">
        <v>103</v>
      </c>
      <c r="C29" s="44" t="s">
        <v>260</v>
      </c>
      <c r="D29" s="80">
        <f>SUM(D24:D26)</f>
        <v>24533248</v>
      </c>
      <c r="E29" s="80">
        <f>SUM(E24:E26)</f>
        <v>23892660</v>
      </c>
      <c r="F29" s="209">
        <f>SUM(F23:F26)</f>
        <v>27515060</v>
      </c>
    </row>
    <row r="30" spans="2:6" ht="15.75">
      <c r="B30" s="41" t="s">
        <v>37</v>
      </c>
      <c r="C30" s="42" t="s">
        <v>146</v>
      </c>
      <c r="D30" s="76">
        <f>D14+D17+D21+D22+D29</f>
        <v>761835104</v>
      </c>
      <c r="E30" s="76">
        <f>E14+E17+E21+E22+E29</f>
        <v>763709634</v>
      </c>
      <c r="F30" s="204">
        <f>F14+F17+F21+F22+F29</f>
        <v>767340448</v>
      </c>
    </row>
    <row r="31" spans="2:6" ht="31.5">
      <c r="B31" s="12" t="s">
        <v>38</v>
      </c>
      <c r="C31" s="17" t="s">
        <v>143</v>
      </c>
      <c r="D31" s="81">
        <v>0</v>
      </c>
      <c r="E31" s="81">
        <v>0</v>
      </c>
      <c r="F31" s="210">
        <v>0</v>
      </c>
    </row>
    <row r="32" spans="2:6" ht="15.75">
      <c r="B32" s="12" t="s">
        <v>39</v>
      </c>
      <c r="C32" s="17" t="s">
        <v>194</v>
      </c>
      <c r="D32" s="81">
        <v>10675808</v>
      </c>
      <c r="E32" s="81">
        <v>10675808</v>
      </c>
      <c r="F32" s="210">
        <v>10675808</v>
      </c>
    </row>
    <row r="33" spans="2:6" ht="15.75">
      <c r="B33" s="43" t="s">
        <v>107</v>
      </c>
      <c r="C33" s="44" t="s">
        <v>195</v>
      </c>
      <c r="D33" s="80">
        <f>D32</f>
        <v>10675808</v>
      </c>
      <c r="E33" s="80">
        <f>E32</f>
        <v>10675808</v>
      </c>
      <c r="F33" s="209">
        <f>F32</f>
        <v>10675808</v>
      </c>
    </row>
    <row r="34" spans="2:6" s="47" customFormat="1" ht="16.5" thickBot="1">
      <c r="B34" s="122" t="s">
        <v>40</v>
      </c>
      <c r="C34" s="123" t="s">
        <v>196</v>
      </c>
      <c r="D34" s="124">
        <f>D30+D33</f>
        <v>772510912</v>
      </c>
      <c r="E34" s="124">
        <f>E30+E33</f>
        <v>774385442</v>
      </c>
      <c r="F34" s="217">
        <f>F30+F33</f>
        <v>778016256</v>
      </c>
    </row>
    <row r="35" ht="13.5" thickTop="1"/>
    <row r="36" spans="2:5" ht="15.75">
      <c r="B36" s="236" t="s">
        <v>154</v>
      </c>
      <c r="C36" s="236"/>
      <c r="D36" s="236"/>
      <c r="E36" s="236"/>
    </row>
    <row r="37" spans="2:6" ht="16.5" thickBot="1">
      <c r="B37" s="117"/>
      <c r="C37" s="117"/>
      <c r="D37" s="117"/>
      <c r="E37" s="117"/>
      <c r="F37" s="117"/>
    </row>
    <row r="38" spans="2:6" ht="16.5" thickTop="1">
      <c r="B38" s="234" t="s">
        <v>60</v>
      </c>
      <c r="C38" s="235"/>
      <c r="D38" s="175">
        <f>2!D44</f>
        <v>662443678</v>
      </c>
      <c r="E38" s="175">
        <f>2!E44</f>
        <v>670496043</v>
      </c>
      <c r="F38" s="172">
        <f>2!F44</f>
        <v>675072085</v>
      </c>
    </row>
    <row r="39" spans="2:6" ht="15.75">
      <c r="B39" s="229" t="s">
        <v>155</v>
      </c>
      <c r="C39" s="230"/>
      <c r="D39" s="176">
        <f>D34</f>
        <v>772510912</v>
      </c>
      <c r="E39" s="176">
        <f>E34</f>
        <v>774385442</v>
      </c>
      <c r="F39" s="173">
        <f>F34</f>
        <v>778016256</v>
      </c>
    </row>
    <row r="40" spans="2:6" ht="16.5" thickBot="1">
      <c r="B40" s="231" t="s">
        <v>156</v>
      </c>
      <c r="C40" s="232"/>
      <c r="D40" s="177">
        <f>D38-D39</f>
        <v>-110067234</v>
      </c>
      <c r="E40" s="177">
        <f>E38-E39</f>
        <v>-103889399</v>
      </c>
      <c r="F40" s="174">
        <f>F38-F39</f>
        <v>-102944171</v>
      </c>
    </row>
    <row r="41" ht="13.5" thickTop="1"/>
  </sheetData>
  <sheetProtection/>
  <mergeCells count="6">
    <mergeCell ref="B39:C39"/>
    <mergeCell ref="B40:C40"/>
    <mergeCell ref="B2:E2"/>
    <mergeCell ref="B3:E3"/>
    <mergeCell ref="B38:C38"/>
    <mergeCell ref="B36:E3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3.8515625" style="0" customWidth="1"/>
    <col min="5" max="6" width="14.57421875" style="0" customWidth="1"/>
  </cols>
  <sheetData>
    <row r="2" spans="2:5" ht="16.5">
      <c r="B2" s="223" t="s">
        <v>271</v>
      </c>
      <c r="C2" s="223"/>
      <c r="D2" s="223"/>
      <c r="E2" s="223"/>
    </row>
    <row r="3" spans="2:5" ht="30.75" customHeight="1">
      <c r="B3" s="233" t="s">
        <v>229</v>
      </c>
      <c r="C3" s="233"/>
      <c r="D3" s="233"/>
      <c r="E3" s="233"/>
    </row>
    <row r="4" spans="5:6" ht="13.5" thickBot="1">
      <c r="E4" s="178" t="s">
        <v>186</v>
      </c>
      <c r="F4" s="178" t="s">
        <v>186</v>
      </c>
    </row>
    <row r="5" spans="2:6" s="1" customFormat="1" ht="46.5" customHeight="1" thickTop="1">
      <c r="B5" s="20" t="s">
        <v>5</v>
      </c>
      <c r="C5" s="21" t="s">
        <v>6</v>
      </c>
      <c r="D5" s="66" t="s">
        <v>205</v>
      </c>
      <c r="E5" s="66" t="s">
        <v>247</v>
      </c>
      <c r="F5" s="198" t="s">
        <v>258</v>
      </c>
    </row>
    <row r="6" spans="2:6" s="1" customFormat="1" ht="15" customHeight="1">
      <c r="B6" s="2"/>
      <c r="C6" s="24" t="s">
        <v>24</v>
      </c>
      <c r="D6" s="67"/>
      <c r="E6" s="67"/>
      <c r="F6" s="199"/>
    </row>
    <row r="7" spans="2:6" s="1" customFormat="1" ht="15" customHeight="1">
      <c r="B7" s="6" t="s">
        <v>34</v>
      </c>
      <c r="C7" s="7" t="s">
        <v>15</v>
      </c>
      <c r="D7" s="68">
        <v>0</v>
      </c>
      <c r="E7" s="68">
        <v>0</v>
      </c>
      <c r="F7" s="200">
        <v>0</v>
      </c>
    </row>
    <row r="8" spans="2:6" s="1" customFormat="1" ht="30" customHeight="1">
      <c r="B8" s="6" t="s">
        <v>35</v>
      </c>
      <c r="C8" s="7" t="s">
        <v>16</v>
      </c>
      <c r="D8" s="68">
        <v>81309719</v>
      </c>
      <c r="E8" s="68">
        <v>94171962</v>
      </c>
      <c r="F8" s="200">
        <v>94171962</v>
      </c>
    </row>
    <row r="9" spans="2:6" s="1" customFormat="1" ht="30" customHeight="1">
      <c r="B9" s="39" t="s">
        <v>86</v>
      </c>
      <c r="C9" s="40" t="s">
        <v>257</v>
      </c>
      <c r="D9" s="75">
        <f>SUM(D7:D8)</f>
        <v>81309719</v>
      </c>
      <c r="E9" s="75">
        <f>SUM(E7:E8)</f>
        <v>94171962</v>
      </c>
      <c r="F9" s="203">
        <f>SUM(F7:F8)</f>
        <v>94171962</v>
      </c>
    </row>
    <row r="10" spans="2:6" s="1" customFormat="1" ht="15" customHeight="1">
      <c r="B10" s="6" t="s">
        <v>48</v>
      </c>
      <c r="C10" s="10" t="s">
        <v>20</v>
      </c>
      <c r="D10" s="68">
        <v>12382825</v>
      </c>
      <c r="E10" s="68">
        <v>12382825</v>
      </c>
      <c r="F10" s="200">
        <v>14947675</v>
      </c>
    </row>
    <row r="11" spans="2:6" s="1" customFormat="1" ht="15" customHeight="1">
      <c r="B11" s="6" t="s">
        <v>49</v>
      </c>
      <c r="C11" s="10" t="s">
        <v>21</v>
      </c>
      <c r="D11" s="68"/>
      <c r="E11" s="68"/>
      <c r="F11" s="200"/>
    </row>
    <row r="12" spans="2:6" s="1" customFormat="1" ht="30" customHeight="1">
      <c r="B12" s="39" t="s">
        <v>89</v>
      </c>
      <c r="C12" s="40" t="s">
        <v>178</v>
      </c>
      <c r="D12" s="75">
        <f>D10+D11</f>
        <v>12382825</v>
      </c>
      <c r="E12" s="75">
        <f>E10+E11</f>
        <v>12382825</v>
      </c>
      <c r="F12" s="203">
        <f>F10+F11</f>
        <v>14947675</v>
      </c>
    </row>
    <row r="13" spans="2:6" s="1" customFormat="1" ht="30" customHeight="1">
      <c r="B13" s="6" t="s">
        <v>52</v>
      </c>
      <c r="C13" s="7" t="s">
        <v>22</v>
      </c>
      <c r="D13" s="68">
        <v>460000</v>
      </c>
      <c r="E13" s="68">
        <v>460000</v>
      </c>
      <c r="F13" s="200">
        <v>460000</v>
      </c>
    </row>
    <row r="14" spans="2:6" s="1" customFormat="1" ht="15" customHeight="1">
      <c r="B14" s="6" t="s">
        <v>53</v>
      </c>
      <c r="C14" s="10" t="s">
        <v>117</v>
      </c>
      <c r="D14" s="68">
        <v>0</v>
      </c>
      <c r="E14" s="68">
        <v>0</v>
      </c>
      <c r="F14" s="200">
        <v>0</v>
      </c>
    </row>
    <row r="15" spans="2:6" s="1" customFormat="1" ht="15" customHeight="1">
      <c r="B15" s="6"/>
      <c r="C15" s="10" t="s">
        <v>149</v>
      </c>
      <c r="D15" s="68">
        <v>0</v>
      </c>
      <c r="E15" s="68">
        <v>0</v>
      </c>
      <c r="F15" s="200">
        <v>0</v>
      </c>
    </row>
    <row r="16" spans="2:6" s="1" customFormat="1" ht="15" customHeight="1">
      <c r="B16" s="6"/>
      <c r="C16" s="10" t="s">
        <v>151</v>
      </c>
      <c r="D16" s="68">
        <v>0</v>
      </c>
      <c r="E16" s="68">
        <v>0</v>
      </c>
      <c r="F16" s="200">
        <v>0</v>
      </c>
    </row>
    <row r="17" spans="2:6" s="1" customFormat="1" ht="30" customHeight="1">
      <c r="B17" s="39" t="s">
        <v>91</v>
      </c>
      <c r="C17" s="40" t="s">
        <v>180</v>
      </c>
      <c r="D17" s="75">
        <f>D13+D14</f>
        <v>460000</v>
      </c>
      <c r="E17" s="75">
        <f>E13+E14</f>
        <v>460000</v>
      </c>
      <c r="F17" s="203">
        <f>F13+F14</f>
        <v>460000</v>
      </c>
    </row>
    <row r="18" spans="2:6" ht="15.75">
      <c r="B18" s="41" t="s">
        <v>29</v>
      </c>
      <c r="C18" s="42" t="s">
        <v>123</v>
      </c>
      <c r="D18" s="88">
        <f>D9+D12+D17</f>
        <v>94152544</v>
      </c>
      <c r="E18" s="88">
        <f>E9+E12+E17</f>
        <v>107014787</v>
      </c>
      <c r="F18" s="218">
        <f>F9+F12+F17</f>
        <v>109579637</v>
      </c>
    </row>
    <row r="19" spans="2:6" ht="15.75">
      <c r="B19" s="6" t="s">
        <v>30</v>
      </c>
      <c r="C19" s="7" t="s">
        <v>23</v>
      </c>
      <c r="D19" s="68">
        <v>284329693</v>
      </c>
      <c r="E19" s="68">
        <v>290507828</v>
      </c>
      <c r="F19" s="200">
        <v>289020278</v>
      </c>
    </row>
    <row r="20" spans="2:6" s="1" customFormat="1" ht="30" customHeight="1">
      <c r="B20" s="39" t="s">
        <v>93</v>
      </c>
      <c r="C20" s="40" t="s">
        <v>124</v>
      </c>
      <c r="D20" s="75">
        <v>284329693</v>
      </c>
      <c r="E20" s="75">
        <v>290507828</v>
      </c>
      <c r="F20" s="203">
        <v>289020278</v>
      </c>
    </row>
    <row r="21" spans="2:6" ht="15.75">
      <c r="B21" s="41" t="s">
        <v>31</v>
      </c>
      <c r="C21" s="42" t="s">
        <v>125</v>
      </c>
      <c r="D21" s="88">
        <f>D18+D20</f>
        <v>378482237</v>
      </c>
      <c r="E21" s="88">
        <f>E18+E20</f>
        <v>397522615</v>
      </c>
      <c r="F21" s="218">
        <f>F18+F20</f>
        <v>398599915</v>
      </c>
    </row>
    <row r="22" spans="2:6" ht="13.5" thickBot="1">
      <c r="B22" s="70"/>
      <c r="C22" s="71"/>
      <c r="D22" s="71"/>
      <c r="E22" s="71"/>
      <c r="F22" s="219"/>
    </row>
    <row r="23" spans="2:6" ht="29.25" thickTop="1">
      <c r="B23" s="72" t="s">
        <v>5</v>
      </c>
      <c r="C23" s="73" t="s">
        <v>6</v>
      </c>
      <c r="D23" s="66" t="s">
        <v>205</v>
      </c>
      <c r="E23" s="66" t="s">
        <v>247</v>
      </c>
      <c r="F23" s="198" t="s">
        <v>258</v>
      </c>
    </row>
    <row r="24" spans="2:6" ht="18.75">
      <c r="B24" s="11"/>
      <c r="C24" s="25" t="s">
        <v>25</v>
      </c>
      <c r="D24" s="69"/>
      <c r="E24" s="69"/>
      <c r="F24" s="206"/>
    </row>
    <row r="25" spans="2:6" ht="15.75">
      <c r="B25" s="43" t="s">
        <v>104</v>
      </c>
      <c r="C25" s="44" t="s">
        <v>78</v>
      </c>
      <c r="D25" s="80">
        <v>322192704</v>
      </c>
      <c r="E25" s="80">
        <v>337324755</v>
      </c>
      <c r="F25" s="209">
        <v>334402055</v>
      </c>
    </row>
    <row r="26" spans="2:6" ht="15.75">
      <c r="B26" s="43" t="s">
        <v>105</v>
      </c>
      <c r="C26" s="44" t="s">
        <v>79</v>
      </c>
      <c r="D26" s="80">
        <v>55547532</v>
      </c>
      <c r="E26" s="80">
        <v>59455859</v>
      </c>
      <c r="F26" s="209">
        <v>59455859</v>
      </c>
    </row>
    <row r="27" spans="2:6" ht="31.5">
      <c r="B27" s="43"/>
      <c r="C27" s="18" t="s">
        <v>264</v>
      </c>
      <c r="D27" s="78">
        <v>0</v>
      </c>
      <c r="E27" s="78">
        <v>0</v>
      </c>
      <c r="F27" s="207">
        <v>4000000</v>
      </c>
    </row>
    <row r="28" spans="2:6" ht="31.5">
      <c r="B28" s="43" t="s">
        <v>106</v>
      </c>
      <c r="C28" s="44" t="s">
        <v>80</v>
      </c>
      <c r="D28" s="80">
        <v>0</v>
      </c>
      <c r="E28" s="80">
        <v>0</v>
      </c>
      <c r="F28" s="209">
        <v>4000000</v>
      </c>
    </row>
    <row r="29" spans="2:6" ht="15.75">
      <c r="B29" s="41" t="s">
        <v>2</v>
      </c>
      <c r="C29" s="42" t="s">
        <v>197</v>
      </c>
      <c r="D29" s="88">
        <f>SUM(D25:D28)</f>
        <v>377740236</v>
      </c>
      <c r="E29" s="88">
        <f>SUM(E25:E28)</f>
        <v>396780614</v>
      </c>
      <c r="F29" s="218">
        <f>F25+F26+F28</f>
        <v>397857914</v>
      </c>
    </row>
    <row r="30" spans="2:6" s="1" customFormat="1" ht="30" customHeight="1">
      <c r="B30" s="39" t="s">
        <v>107</v>
      </c>
      <c r="C30" s="40" t="s">
        <v>246</v>
      </c>
      <c r="D30" s="75">
        <v>742001</v>
      </c>
      <c r="E30" s="75">
        <v>742001</v>
      </c>
      <c r="F30" s="203">
        <v>742001</v>
      </c>
    </row>
    <row r="31" spans="2:6" ht="16.5" thickBot="1">
      <c r="B31" s="53" t="s">
        <v>3</v>
      </c>
      <c r="C31" s="54" t="s">
        <v>126</v>
      </c>
      <c r="D31" s="89">
        <f>D29+D30</f>
        <v>378482237</v>
      </c>
      <c r="E31" s="89">
        <f>E29+E30</f>
        <v>397522615</v>
      </c>
      <c r="F31" s="220">
        <f>F29+F30</f>
        <v>398599915</v>
      </c>
    </row>
    <row r="32" ht="13.5" thickTop="1"/>
    <row r="34" spans="3:6" ht="15.75">
      <c r="C34" s="236" t="s">
        <v>157</v>
      </c>
      <c r="D34" s="236"/>
      <c r="E34" s="236"/>
      <c r="F34" s="236"/>
    </row>
    <row r="35" spans="3:6" ht="16.5" thickBot="1">
      <c r="C35" s="117"/>
      <c r="D35" s="117"/>
      <c r="E35" s="117"/>
      <c r="F35" s="117"/>
    </row>
    <row r="36" spans="3:6" ht="16.5" thickTop="1">
      <c r="C36" s="169" t="s">
        <v>158</v>
      </c>
      <c r="D36" s="179">
        <f>D18</f>
        <v>94152544</v>
      </c>
      <c r="E36" s="175">
        <f>E18</f>
        <v>107014787</v>
      </c>
      <c r="F36" s="172">
        <f>F18</f>
        <v>109579637</v>
      </c>
    </row>
    <row r="37" spans="3:6" ht="15.75">
      <c r="C37" s="166" t="s">
        <v>159</v>
      </c>
      <c r="D37" s="180">
        <f>D31</f>
        <v>378482237</v>
      </c>
      <c r="E37" s="176">
        <f>E31</f>
        <v>397522615</v>
      </c>
      <c r="F37" s="173">
        <f>F31</f>
        <v>398599915</v>
      </c>
    </row>
    <row r="38" spans="3:6" ht="16.5" thickBot="1">
      <c r="C38" s="167" t="s">
        <v>156</v>
      </c>
      <c r="D38" s="181">
        <f>D36-D37</f>
        <v>-284329693</v>
      </c>
      <c r="E38" s="177">
        <f>E36-E37</f>
        <v>-290507828</v>
      </c>
      <c r="F38" s="174">
        <f>F36-F37</f>
        <v>-289020278</v>
      </c>
    </row>
    <row r="39" ht="13.5" thickTop="1"/>
  </sheetData>
  <sheetProtection/>
  <mergeCells count="3">
    <mergeCell ref="B3:E3"/>
    <mergeCell ref="B2:E2"/>
    <mergeCell ref="C34:F3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PageLayoutView="0" workbookViewId="0" topLeftCell="C1">
      <selection activeCell="D2" sqref="D2:Q2"/>
    </sheetView>
  </sheetViews>
  <sheetFormatPr defaultColWidth="9.140625" defaultRowHeight="12.75"/>
  <cols>
    <col min="1" max="1" width="5.421875" style="126" customWidth="1"/>
    <col min="2" max="4" width="9.140625" style="126" customWidth="1"/>
    <col min="5" max="7" width="13.7109375" style="126" customWidth="1"/>
    <col min="8" max="10" width="18.28125" style="126" customWidth="1"/>
    <col min="11" max="13" width="17.8515625" style="126" customWidth="1"/>
    <col min="14" max="19" width="15.28125" style="126" customWidth="1"/>
    <col min="20" max="16384" width="9.140625" style="126" customWidth="1"/>
  </cols>
  <sheetData>
    <row r="2" spans="4:19" ht="16.5" customHeight="1">
      <c r="D2" s="248" t="s">
        <v>272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27"/>
      <c r="S2" s="127"/>
    </row>
    <row r="3" spans="4:19" ht="16.5" customHeight="1">
      <c r="D3" s="249" t="s">
        <v>230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128"/>
      <c r="S3" s="128"/>
    </row>
    <row r="4" spans="1:19" ht="17.25" thickBot="1">
      <c r="A4" s="129"/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170"/>
      <c r="S4" s="170" t="s">
        <v>186</v>
      </c>
    </row>
    <row r="5" spans="1:19" ht="16.5" customHeight="1" thickTop="1">
      <c r="A5" s="250" t="s">
        <v>206</v>
      </c>
      <c r="B5" s="252" t="s">
        <v>207</v>
      </c>
      <c r="C5" s="252"/>
      <c r="D5" s="252"/>
      <c r="E5" s="253" t="s">
        <v>24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5"/>
    </row>
    <row r="6" spans="1:19" ht="15.75" customHeight="1">
      <c r="A6" s="251"/>
      <c r="B6" s="246"/>
      <c r="C6" s="246"/>
      <c r="D6" s="246"/>
      <c r="E6" s="262" t="s">
        <v>60</v>
      </c>
      <c r="F6" s="263"/>
      <c r="G6" s="264"/>
      <c r="H6" s="237" t="s">
        <v>208</v>
      </c>
      <c r="I6" s="238"/>
      <c r="J6" s="239"/>
      <c r="K6" s="237" t="s">
        <v>209</v>
      </c>
      <c r="L6" s="238"/>
      <c r="M6" s="239"/>
      <c r="N6" s="237" t="s">
        <v>262</v>
      </c>
      <c r="O6" s="238"/>
      <c r="P6" s="239"/>
      <c r="Q6" s="256" t="s">
        <v>61</v>
      </c>
      <c r="R6" s="257"/>
      <c r="S6" s="258"/>
    </row>
    <row r="7" spans="1:19" ht="35.25" customHeight="1">
      <c r="A7" s="251"/>
      <c r="B7" s="246"/>
      <c r="C7" s="246"/>
      <c r="D7" s="246"/>
      <c r="E7" s="265"/>
      <c r="F7" s="266"/>
      <c r="G7" s="267"/>
      <c r="H7" s="240"/>
      <c r="I7" s="241"/>
      <c r="J7" s="242"/>
      <c r="K7" s="240"/>
      <c r="L7" s="241"/>
      <c r="M7" s="242"/>
      <c r="N7" s="240"/>
      <c r="O7" s="241"/>
      <c r="P7" s="242"/>
      <c r="Q7" s="259"/>
      <c r="R7" s="260"/>
      <c r="S7" s="261"/>
    </row>
    <row r="8" spans="1:19" ht="31.5">
      <c r="A8" s="132"/>
      <c r="B8" s="246"/>
      <c r="C8" s="246"/>
      <c r="D8" s="246"/>
      <c r="E8" s="134" t="s">
        <v>205</v>
      </c>
      <c r="F8" s="134" t="s">
        <v>247</v>
      </c>
      <c r="G8" s="134" t="s">
        <v>258</v>
      </c>
      <c r="H8" s="133" t="s">
        <v>205</v>
      </c>
      <c r="I8" s="134" t="s">
        <v>247</v>
      </c>
      <c r="J8" s="134" t="s">
        <v>258</v>
      </c>
      <c r="K8" s="134" t="s">
        <v>205</v>
      </c>
      <c r="L8" s="134" t="s">
        <v>247</v>
      </c>
      <c r="M8" s="134" t="s">
        <v>258</v>
      </c>
      <c r="N8" s="134" t="s">
        <v>205</v>
      </c>
      <c r="O8" s="134" t="s">
        <v>247</v>
      </c>
      <c r="P8" s="134" t="s">
        <v>258</v>
      </c>
      <c r="Q8" s="135" t="s">
        <v>167</v>
      </c>
      <c r="R8" s="135" t="s">
        <v>247</v>
      </c>
      <c r="S8" s="136" t="s">
        <v>258</v>
      </c>
    </row>
    <row r="9" spans="1:19" ht="15.75">
      <c r="A9" s="137" t="s">
        <v>2</v>
      </c>
      <c r="B9" s="247" t="s">
        <v>3</v>
      </c>
      <c r="C9" s="247"/>
      <c r="D9" s="247"/>
      <c r="E9" s="138" t="s">
        <v>4</v>
      </c>
      <c r="F9" s="138" t="s">
        <v>1</v>
      </c>
      <c r="G9" s="138" t="s">
        <v>7</v>
      </c>
      <c r="H9" s="138" t="s">
        <v>28</v>
      </c>
      <c r="I9" s="138" t="s">
        <v>29</v>
      </c>
      <c r="J9" s="138" t="s">
        <v>30</v>
      </c>
      <c r="K9" s="138" t="s">
        <v>31</v>
      </c>
      <c r="L9" s="138" t="s">
        <v>32</v>
      </c>
      <c r="M9" s="138" t="s">
        <v>33</v>
      </c>
      <c r="N9" s="138" t="s">
        <v>34</v>
      </c>
      <c r="O9" s="138" t="s">
        <v>35</v>
      </c>
      <c r="P9" s="138" t="s">
        <v>36</v>
      </c>
      <c r="Q9" s="139" t="s">
        <v>37</v>
      </c>
      <c r="R9" s="139" t="s">
        <v>38</v>
      </c>
      <c r="S9" s="140" t="s">
        <v>39</v>
      </c>
    </row>
    <row r="10" spans="1:19" ht="36.75" customHeight="1">
      <c r="A10" s="141" t="s">
        <v>62</v>
      </c>
      <c r="B10" s="244" t="s">
        <v>210</v>
      </c>
      <c r="C10" s="244"/>
      <c r="D10" s="244"/>
      <c r="E10" s="142">
        <v>0</v>
      </c>
      <c r="F10" s="142">
        <v>0</v>
      </c>
      <c r="G10" s="142">
        <v>0</v>
      </c>
      <c r="H10" s="142">
        <v>81883110</v>
      </c>
      <c r="I10" s="142">
        <v>83509315</v>
      </c>
      <c r="J10" s="142">
        <v>83653435</v>
      </c>
      <c r="K10" s="142">
        <f>'4. (2)'!N10-4!H10</f>
        <v>61971384</v>
      </c>
      <c r="L10" s="142">
        <f>'4. (2)'!O10-4!I10</f>
        <v>61971384</v>
      </c>
      <c r="M10" s="142">
        <f>'4. (2)'!P10-4!G10-4!J10-P10</f>
        <v>61971384</v>
      </c>
      <c r="N10" s="142">
        <v>0</v>
      </c>
      <c r="O10" s="142">
        <v>0</v>
      </c>
      <c r="P10" s="142">
        <v>0</v>
      </c>
      <c r="Q10" s="143">
        <f aca="true" t="shared" si="0" ref="Q10:Q20">K10+H10+E10</f>
        <v>143854494</v>
      </c>
      <c r="R10" s="143">
        <f>F10+I10+L10</f>
        <v>145480699</v>
      </c>
      <c r="S10" s="182">
        <f>G10+J10+M10+P10</f>
        <v>145624819</v>
      </c>
    </row>
    <row r="11" spans="1:19" ht="36.75" customHeight="1">
      <c r="A11" s="144"/>
      <c r="B11" s="245" t="s">
        <v>57</v>
      </c>
      <c r="C11" s="245"/>
      <c r="D11" s="245"/>
      <c r="E11" s="145">
        <v>0</v>
      </c>
      <c r="F11" s="145">
        <v>0</v>
      </c>
      <c r="G11" s="145">
        <v>0</v>
      </c>
      <c r="H11" s="145">
        <v>81883110</v>
      </c>
      <c r="I11" s="145">
        <v>83509315</v>
      </c>
      <c r="J11" s="145">
        <v>83653435</v>
      </c>
      <c r="K11" s="145">
        <f>'4. (2)'!N11-4!H11-4!E11</f>
        <v>61971384</v>
      </c>
      <c r="L11" s="145">
        <f>'4. (2)'!O11-4!I11-4!F11</f>
        <v>61971384</v>
      </c>
      <c r="M11" s="145">
        <f>'4. (2)'!P11-4!G11-4!J11-P11</f>
        <v>61971384</v>
      </c>
      <c r="N11" s="145">
        <v>0</v>
      </c>
      <c r="O11" s="145">
        <v>0</v>
      </c>
      <c r="P11" s="145">
        <v>0</v>
      </c>
      <c r="Q11" s="146">
        <f t="shared" si="0"/>
        <v>143854494</v>
      </c>
      <c r="R11" s="146">
        <f>F11+I11+L11</f>
        <v>145480699</v>
      </c>
      <c r="S11" s="183">
        <f aca="true" t="shared" si="1" ref="S11:S19">G11+J11+M11+P11</f>
        <v>145624819</v>
      </c>
    </row>
    <row r="12" spans="1:19" ht="36.75" customHeight="1">
      <c r="A12" s="141" t="s">
        <v>84</v>
      </c>
      <c r="B12" s="244" t="s">
        <v>211</v>
      </c>
      <c r="C12" s="244"/>
      <c r="D12" s="244"/>
      <c r="E12" s="142">
        <v>3302000</v>
      </c>
      <c r="F12" s="142">
        <v>3302000</v>
      </c>
      <c r="G12" s="142">
        <v>3302000</v>
      </c>
      <c r="H12" s="142">
        <v>145244067</v>
      </c>
      <c r="I12" s="142">
        <v>145381238</v>
      </c>
      <c r="J12" s="142">
        <v>145449641</v>
      </c>
      <c r="K12" s="142">
        <f>'4. (2)'!N12-4!H12-4!E12</f>
        <v>35976750</v>
      </c>
      <c r="L12" s="142">
        <f>'4. (2)'!O12-4!I12-4!F12</f>
        <v>35976750</v>
      </c>
      <c r="M12" s="142">
        <f>'4. (2)'!P12-4!G12-4!J12-P12</f>
        <v>35976750</v>
      </c>
      <c r="N12" s="142">
        <v>0</v>
      </c>
      <c r="O12" s="142">
        <v>0</v>
      </c>
      <c r="P12" s="142">
        <v>0</v>
      </c>
      <c r="Q12" s="143">
        <f t="shared" si="0"/>
        <v>184522817</v>
      </c>
      <c r="R12" s="143">
        <f>R13</f>
        <v>184659988</v>
      </c>
      <c r="S12" s="182">
        <f t="shared" si="1"/>
        <v>184728391</v>
      </c>
    </row>
    <row r="13" spans="1:19" ht="36.75" customHeight="1">
      <c r="A13" s="144"/>
      <c r="B13" s="245" t="s">
        <v>64</v>
      </c>
      <c r="C13" s="245"/>
      <c r="D13" s="245"/>
      <c r="E13" s="145">
        <v>3302000</v>
      </c>
      <c r="F13" s="145">
        <v>3302000</v>
      </c>
      <c r="G13" s="145">
        <v>3302000</v>
      </c>
      <c r="H13" s="145">
        <v>145244067</v>
      </c>
      <c r="I13" s="145">
        <v>145381238</v>
      </c>
      <c r="J13" s="145">
        <v>145449641</v>
      </c>
      <c r="K13" s="145">
        <f>'4. (2)'!N13-4!H13-4!E13</f>
        <v>35976750</v>
      </c>
      <c r="L13" s="145">
        <f>'4. (2)'!O13-4!I13-4!F13</f>
        <v>35976750</v>
      </c>
      <c r="M13" s="145">
        <f>'4. (2)'!P13-4!G13-4!J13-P13</f>
        <v>35976750</v>
      </c>
      <c r="N13" s="145">
        <v>0</v>
      </c>
      <c r="O13" s="145">
        <v>0</v>
      </c>
      <c r="P13" s="145">
        <v>0</v>
      </c>
      <c r="Q13" s="146">
        <f t="shared" si="0"/>
        <v>184522817</v>
      </c>
      <c r="R13" s="146">
        <f aca="true" t="shared" si="2" ref="R13:R20">F13+I13+L13</f>
        <v>184659988</v>
      </c>
      <c r="S13" s="183">
        <f t="shared" si="1"/>
        <v>184728391</v>
      </c>
    </row>
    <row r="14" spans="1:19" ht="36.75" customHeight="1">
      <c r="A14" s="141" t="s">
        <v>63</v>
      </c>
      <c r="B14" s="244" t="s">
        <v>212</v>
      </c>
      <c r="C14" s="244"/>
      <c r="D14" s="244"/>
      <c r="E14" s="142">
        <v>6350000</v>
      </c>
      <c r="F14" s="142">
        <v>6350000</v>
      </c>
      <c r="G14" s="142">
        <v>6350000</v>
      </c>
      <c r="H14" s="142">
        <v>16347000</v>
      </c>
      <c r="I14" s="142">
        <v>17392848</v>
      </c>
      <c r="J14" s="142">
        <v>18114532</v>
      </c>
      <c r="K14" s="142">
        <f>'4. (2)'!N14-4!H14-4!E14</f>
        <v>20713808</v>
      </c>
      <c r="L14" s="142">
        <f>'4. (2)'!O14-4!I14-4!F14</f>
        <v>20713808</v>
      </c>
      <c r="M14" s="142">
        <f>'4. (2)'!P14-4!G14-4!J14-P14</f>
        <v>20713808</v>
      </c>
      <c r="N14" s="142">
        <v>0</v>
      </c>
      <c r="O14" s="142">
        <v>0</v>
      </c>
      <c r="P14" s="142">
        <v>0</v>
      </c>
      <c r="Q14" s="143">
        <f t="shared" si="0"/>
        <v>43410808</v>
      </c>
      <c r="R14" s="143">
        <f t="shared" si="2"/>
        <v>44456656</v>
      </c>
      <c r="S14" s="182">
        <f t="shared" si="1"/>
        <v>45178340</v>
      </c>
    </row>
    <row r="15" spans="1:19" ht="36.75" customHeight="1">
      <c r="A15" s="144"/>
      <c r="B15" s="245" t="s">
        <v>64</v>
      </c>
      <c r="C15" s="245"/>
      <c r="D15" s="245"/>
      <c r="E15" s="145">
        <v>6350000</v>
      </c>
      <c r="F15" s="145">
        <v>6350000</v>
      </c>
      <c r="G15" s="145">
        <v>6350000</v>
      </c>
      <c r="H15" s="145">
        <v>16347000</v>
      </c>
      <c r="I15" s="145">
        <v>17392848</v>
      </c>
      <c r="J15" s="145">
        <v>18114532</v>
      </c>
      <c r="K15" s="145">
        <f>'4. (2)'!N15-4!H15-4!E15</f>
        <v>20703808</v>
      </c>
      <c r="L15" s="145">
        <f>'4. (2)'!O15-4!I15-4!F15</f>
        <v>20713808</v>
      </c>
      <c r="M15" s="145">
        <f>'4. (2)'!P15-4!G15-4!J15-P15</f>
        <v>20713808</v>
      </c>
      <c r="N15" s="145">
        <v>0</v>
      </c>
      <c r="O15" s="145">
        <v>0</v>
      </c>
      <c r="P15" s="145">
        <v>0</v>
      </c>
      <c r="Q15" s="146">
        <f t="shared" si="0"/>
        <v>43400808</v>
      </c>
      <c r="R15" s="146">
        <f t="shared" si="2"/>
        <v>44456656</v>
      </c>
      <c r="S15" s="183">
        <f t="shared" si="1"/>
        <v>45178340</v>
      </c>
    </row>
    <row r="16" spans="1:19" ht="36.75" customHeight="1">
      <c r="A16" s="141" t="s">
        <v>213</v>
      </c>
      <c r="B16" s="244" t="s">
        <v>214</v>
      </c>
      <c r="C16" s="244"/>
      <c r="D16" s="244"/>
      <c r="E16" s="142">
        <v>616000</v>
      </c>
      <c r="F16" s="142">
        <v>616000</v>
      </c>
      <c r="G16" s="142">
        <v>616000</v>
      </c>
      <c r="H16" s="142">
        <v>6162530</v>
      </c>
      <c r="I16" s="142">
        <v>6173255</v>
      </c>
      <c r="J16" s="142">
        <v>6496084</v>
      </c>
      <c r="K16" s="142">
        <f>'4. (2)'!N16-4!H16-4!E16</f>
        <v>16435078</v>
      </c>
      <c r="L16" s="142">
        <f>'4. (2)'!O16-4!I16-4!F16</f>
        <v>16435078</v>
      </c>
      <c r="M16" s="142">
        <f>'4. (2)'!P16-4!G16-4!J16-P16</f>
        <v>16118503</v>
      </c>
      <c r="N16" s="142">
        <v>0</v>
      </c>
      <c r="O16" s="142">
        <v>0</v>
      </c>
      <c r="P16" s="142">
        <v>316575</v>
      </c>
      <c r="Q16" s="143">
        <f t="shared" si="0"/>
        <v>23213608</v>
      </c>
      <c r="R16" s="143">
        <f t="shared" si="2"/>
        <v>23224333</v>
      </c>
      <c r="S16" s="182">
        <f t="shared" si="1"/>
        <v>23547162</v>
      </c>
    </row>
    <row r="17" spans="1:19" ht="36.75" customHeight="1">
      <c r="A17" s="144"/>
      <c r="B17" s="245" t="s">
        <v>64</v>
      </c>
      <c r="C17" s="245"/>
      <c r="D17" s="245"/>
      <c r="E17" s="145">
        <v>616000</v>
      </c>
      <c r="F17" s="145">
        <v>616000</v>
      </c>
      <c r="G17" s="145">
        <v>616000</v>
      </c>
      <c r="H17" s="145">
        <v>6162530</v>
      </c>
      <c r="I17" s="145">
        <v>6173255</v>
      </c>
      <c r="J17" s="145">
        <v>6496084</v>
      </c>
      <c r="K17" s="145">
        <f>'4. (2)'!N17-4!H17-4!E17</f>
        <v>16435078</v>
      </c>
      <c r="L17" s="145">
        <f>'4. (2)'!O17-4!I17-4!F17</f>
        <v>16435078</v>
      </c>
      <c r="M17" s="145">
        <f>'4. (2)'!P17-4!G17-4!J17-P17</f>
        <v>16118503</v>
      </c>
      <c r="N17" s="145">
        <v>0</v>
      </c>
      <c r="O17" s="145">
        <v>0</v>
      </c>
      <c r="P17" s="145">
        <v>316575</v>
      </c>
      <c r="Q17" s="146">
        <f t="shared" si="0"/>
        <v>23213608</v>
      </c>
      <c r="R17" s="146">
        <f t="shared" si="2"/>
        <v>23224333</v>
      </c>
      <c r="S17" s="183">
        <f t="shared" si="1"/>
        <v>23547162</v>
      </c>
    </row>
    <row r="18" spans="1:19" ht="36.75" customHeight="1">
      <c r="A18" s="141" t="s">
        <v>213</v>
      </c>
      <c r="B18" s="244" t="s">
        <v>215</v>
      </c>
      <c r="C18" s="244"/>
      <c r="D18" s="244"/>
      <c r="E18" s="142">
        <v>200000</v>
      </c>
      <c r="F18" s="142">
        <v>200000</v>
      </c>
      <c r="G18" s="142">
        <v>200000</v>
      </c>
      <c r="H18" s="142">
        <v>24800000</v>
      </c>
      <c r="I18" s="142">
        <v>26865208</v>
      </c>
      <c r="J18" s="142">
        <v>28364675</v>
      </c>
      <c r="K18" s="142">
        <f>'4. (2)'!N18-4!H18-4!E18</f>
        <v>13216843</v>
      </c>
      <c r="L18" s="142">
        <f>'4. (2)'!O18-4!I18-4!F18</f>
        <v>13216843</v>
      </c>
      <c r="M18" s="142">
        <f>'4. (2)'!P18-4!G18-4!J18-P18</f>
        <v>10868039</v>
      </c>
      <c r="N18" s="142">
        <v>0</v>
      </c>
      <c r="O18" s="142">
        <v>0</v>
      </c>
      <c r="P18" s="142">
        <v>2348804</v>
      </c>
      <c r="Q18" s="143">
        <f t="shared" si="0"/>
        <v>38216843</v>
      </c>
      <c r="R18" s="143">
        <f t="shared" si="2"/>
        <v>40282051</v>
      </c>
      <c r="S18" s="182">
        <f t="shared" si="1"/>
        <v>41781518</v>
      </c>
    </row>
    <row r="19" spans="1:19" ht="36.75" customHeight="1">
      <c r="A19" s="144"/>
      <c r="B19" s="245" t="s">
        <v>64</v>
      </c>
      <c r="C19" s="245"/>
      <c r="D19" s="245"/>
      <c r="E19" s="145">
        <v>200000</v>
      </c>
      <c r="F19" s="145">
        <v>200000</v>
      </c>
      <c r="G19" s="145">
        <v>200000</v>
      </c>
      <c r="H19" s="145">
        <v>24800000</v>
      </c>
      <c r="I19" s="145">
        <v>26865208</v>
      </c>
      <c r="J19" s="145">
        <v>28364675</v>
      </c>
      <c r="K19" s="145">
        <f>'4. (2)'!N19-4!H19-4!E19</f>
        <v>13131823</v>
      </c>
      <c r="L19" s="145">
        <f>'4. (2)'!O19-4!I19-4!F19</f>
        <v>13216843</v>
      </c>
      <c r="M19" s="145">
        <f>'4. (2)'!P19-4!G19-4!J19-P19</f>
        <v>10868039</v>
      </c>
      <c r="N19" s="145">
        <v>0</v>
      </c>
      <c r="O19" s="145">
        <v>0</v>
      </c>
      <c r="P19" s="145">
        <v>2348804</v>
      </c>
      <c r="Q19" s="146">
        <f t="shared" si="0"/>
        <v>38131823</v>
      </c>
      <c r="R19" s="146">
        <f t="shared" si="2"/>
        <v>40282051</v>
      </c>
      <c r="S19" s="183">
        <f t="shared" si="1"/>
        <v>41781518</v>
      </c>
    </row>
    <row r="20" spans="1:19" ht="36.75" customHeight="1" thickBot="1">
      <c r="A20" s="147" t="s">
        <v>216</v>
      </c>
      <c r="B20" s="243" t="s">
        <v>217</v>
      </c>
      <c r="C20" s="243"/>
      <c r="D20" s="243"/>
      <c r="E20" s="148">
        <f aca="true" t="shared" si="3" ref="E20:L20">E10+E12+E14+E16+E18</f>
        <v>10468000</v>
      </c>
      <c r="F20" s="148">
        <f t="shared" si="3"/>
        <v>10468000</v>
      </c>
      <c r="G20" s="148">
        <f>G10+G12+G14+G16+G18</f>
        <v>10468000</v>
      </c>
      <c r="H20" s="148">
        <f t="shared" si="3"/>
        <v>274436707</v>
      </c>
      <c r="I20" s="148">
        <f t="shared" si="3"/>
        <v>279321864</v>
      </c>
      <c r="J20" s="148">
        <f>J10+J12+J14+J16+J18</f>
        <v>282078367</v>
      </c>
      <c r="K20" s="148">
        <f t="shared" si="3"/>
        <v>148313863</v>
      </c>
      <c r="L20" s="148">
        <f t="shared" si="3"/>
        <v>148313863</v>
      </c>
      <c r="M20" s="148">
        <f>M10+M12+M14+M16+M18</f>
        <v>145648484</v>
      </c>
      <c r="N20" s="148">
        <f>N10+N12+N14+N16+N18</f>
        <v>0</v>
      </c>
      <c r="O20" s="148">
        <f>O10+O12+O14+O16+O18</f>
        <v>0</v>
      </c>
      <c r="P20" s="148">
        <f>P10+P12+P14+P16+P18</f>
        <v>2665379</v>
      </c>
      <c r="Q20" s="148">
        <f t="shared" si="0"/>
        <v>433218570</v>
      </c>
      <c r="R20" s="148">
        <f t="shared" si="2"/>
        <v>438103727</v>
      </c>
      <c r="S20" s="184">
        <f>G20+J20+M20+P20</f>
        <v>440860230</v>
      </c>
    </row>
    <row r="21" ht="13.5" thickTop="1"/>
  </sheetData>
  <sheetProtection/>
  <mergeCells count="23">
    <mergeCell ref="B18:D18"/>
    <mergeCell ref="Q6:S7"/>
    <mergeCell ref="K6:M7"/>
    <mergeCell ref="H6:J7"/>
    <mergeCell ref="E6:G7"/>
    <mergeCell ref="B11:D11"/>
    <mergeCell ref="B12:D12"/>
    <mergeCell ref="B13:D13"/>
    <mergeCell ref="D2:Q2"/>
    <mergeCell ref="D3:Q3"/>
    <mergeCell ref="A5:A7"/>
    <mergeCell ref="B5:D7"/>
    <mergeCell ref="E5:S5"/>
    <mergeCell ref="N6:P7"/>
    <mergeCell ref="B20:D20"/>
    <mergeCell ref="B14:D14"/>
    <mergeCell ref="B15:D15"/>
    <mergeCell ref="B16:D16"/>
    <mergeCell ref="B17:D17"/>
    <mergeCell ref="B19:D19"/>
    <mergeCell ref="B8:D8"/>
    <mergeCell ref="B9:D9"/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2.75"/>
  <cols>
    <col min="1" max="1" width="5.421875" style="126" customWidth="1"/>
    <col min="2" max="4" width="9.140625" style="126" customWidth="1"/>
    <col min="5" max="14" width="15.140625" style="126" customWidth="1"/>
    <col min="15" max="16" width="15.8515625" style="126" customWidth="1"/>
    <col min="17" max="19" width="12.00390625" style="126" customWidth="1"/>
    <col min="20" max="16384" width="9.140625" style="126" customWidth="1"/>
  </cols>
  <sheetData>
    <row r="2" spans="3:22" ht="16.5" customHeight="1">
      <c r="C2" s="248" t="s">
        <v>273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49"/>
      <c r="P2" s="149"/>
      <c r="Q2" s="149"/>
      <c r="R2" s="149"/>
      <c r="S2" s="149"/>
      <c r="T2" s="149"/>
      <c r="U2" s="149"/>
      <c r="V2" s="149"/>
    </row>
    <row r="3" spans="3:22" ht="16.5" customHeight="1">
      <c r="C3" s="150"/>
      <c r="D3" s="249" t="s">
        <v>230</v>
      </c>
      <c r="E3" s="249"/>
      <c r="F3" s="249"/>
      <c r="G3" s="249"/>
      <c r="H3" s="249"/>
      <c r="I3" s="249"/>
      <c r="J3" s="249"/>
      <c r="K3" s="249"/>
      <c r="L3" s="249"/>
      <c r="M3" s="128"/>
      <c r="N3" s="150"/>
      <c r="O3" s="150"/>
      <c r="P3" s="150"/>
      <c r="Q3" s="150"/>
      <c r="R3" s="150"/>
      <c r="S3" s="150"/>
      <c r="T3" s="150"/>
      <c r="U3" s="150"/>
      <c r="V3" s="150"/>
    </row>
    <row r="4" spans="1:18" ht="17.25" thickBot="1">
      <c r="A4" s="129"/>
      <c r="B4" s="129"/>
      <c r="C4" s="129"/>
      <c r="D4" s="129"/>
      <c r="Q4" s="283" t="s">
        <v>186</v>
      </c>
      <c r="R4" s="283"/>
    </row>
    <row r="5" spans="1:19" ht="16.5" customHeight="1" thickTop="1">
      <c r="A5" s="250" t="s">
        <v>206</v>
      </c>
      <c r="B5" s="252" t="s">
        <v>207</v>
      </c>
      <c r="C5" s="252"/>
      <c r="D5" s="252"/>
      <c r="E5" s="253" t="s">
        <v>25</v>
      </c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84"/>
      <c r="Q5" s="268" t="s">
        <v>218</v>
      </c>
      <c r="R5" s="269"/>
      <c r="S5" s="270"/>
    </row>
    <row r="6" spans="1:19" ht="15.75" customHeight="1">
      <c r="A6" s="251"/>
      <c r="B6" s="246"/>
      <c r="C6" s="246"/>
      <c r="D6" s="246"/>
      <c r="E6" s="262" t="s">
        <v>219</v>
      </c>
      <c r="F6" s="263"/>
      <c r="G6" s="264"/>
      <c r="H6" s="262" t="s">
        <v>220</v>
      </c>
      <c r="I6" s="263"/>
      <c r="J6" s="264"/>
      <c r="K6" s="262" t="s">
        <v>221</v>
      </c>
      <c r="L6" s="263"/>
      <c r="M6" s="264"/>
      <c r="N6" s="277" t="s">
        <v>61</v>
      </c>
      <c r="O6" s="278"/>
      <c r="P6" s="279"/>
      <c r="Q6" s="271"/>
      <c r="R6" s="272"/>
      <c r="S6" s="273"/>
    </row>
    <row r="7" spans="1:19" ht="35.25" customHeight="1">
      <c r="A7" s="251"/>
      <c r="B7" s="246"/>
      <c r="C7" s="246"/>
      <c r="D7" s="246"/>
      <c r="E7" s="265"/>
      <c r="F7" s="266"/>
      <c r="G7" s="267"/>
      <c r="H7" s="265"/>
      <c r="I7" s="266"/>
      <c r="J7" s="267"/>
      <c r="K7" s="265"/>
      <c r="L7" s="266"/>
      <c r="M7" s="267"/>
      <c r="N7" s="280"/>
      <c r="O7" s="281"/>
      <c r="P7" s="282"/>
      <c r="Q7" s="274"/>
      <c r="R7" s="275"/>
      <c r="S7" s="276"/>
    </row>
    <row r="8" spans="1:19" ht="31.5">
      <c r="A8" s="132"/>
      <c r="B8" s="246"/>
      <c r="C8" s="246"/>
      <c r="D8" s="246"/>
      <c r="E8" s="134" t="s">
        <v>205</v>
      </c>
      <c r="F8" s="134" t="s">
        <v>247</v>
      </c>
      <c r="G8" s="134" t="s">
        <v>258</v>
      </c>
      <c r="H8" s="134" t="s">
        <v>205</v>
      </c>
      <c r="I8" s="134" t="s">
        <v>247</v>
      </c>
      <c r="J8" s="134" t="s">
        <v>258</v>
      </c>
      <c r="K8" s="134" t="s">
        <v>205</v>
      </c>
      <c r="L8" s="134" t="s">
        <v>247</v>
      </c>
      <c r="M8" s="134" t="s">
        <v>258</v>
      </c>
      <c r="N8" s="135" t="s">
        <v>167</v>
      </c>
      <c r="O8" s="135" t="s">
        <v>247</v>
      </c>
      <c r="P8" s="135" t="s">
        <v>258</v>
      </c>
      <c r="Q8" s="134" t="s">
        <v>205</v>
      </c>
      <c r="R8" s="134" t="s">
        <v>247</v>
      </c>
      <c r="S8" s="151" t="s">
        <v>258</v>
      </c>
    </row>
    <row r="9" spans="1:19" ht="15.75">
      <c r="A9" s="137" t="s">
        <v>2</v>
      </c>
      <c r="B9" s="247" t="s">
        <v>3</v>
      </c>
      <c r="C9" s="247"/>
      <c r="D9" s="247"/>
      <c r="E9" s="138" t="s">
        <v>4</v>
      </c>
      <c r="F9" s="138" t="s">
        <v>1</v>
      </c>
      <c r="G9" s="138" t="s">
        <v>7</v>
      </c>
      <c r="H9" s="138" t="s">
        <v>28</v>
      </c>
      <c r="I9" s="138" t="s">
        <v>29</v>
      </c>
      <c r="J9" s="138" t="s">
        <v>30</v>
      </c>
      <c r="K9" s="138" t="s">
        <v>31</v>
      </c>
      <c r="L9" s="138" t="s">
        <v>32</v>
      </c>
      <c r="M9" s="138" t="s">
        <v>33</v>
      </c>
      <c r="N9" s="139" t="s">
        <v>34</v>
      </c>
      <c r="O9" s="139" t="s">
        <v>35</v>
      </c>
      <c r="P9" s="139" t="s">
        <v>36</v>
      </c>
      <c r="Q9" s="138" t="s">
        <v>37</v>
      </c>
      <c r="R9" s="138" t="s">
        <v>38</v>
      </c>
      <c r="S9" s="221" t="s">
        <v>39</v>
      </c>
    </row>
    <row r="10" spans="1:19" ht="36.75" customHeight="1">
      <c r="A10" s="141" t="s">
        <v>62</v>
      </c>
      <c r="B10" s="244" t="s">
        <v>210</v>
      </c>
      <c r="C10" s="244"/>
      <c r="D10" s="244"/>
      <c r="E10" s="152">
        <v>107027762</v>
      </c>
      <c r="F10" s="152">
        <v>108387473</v>
      </c>
      <c r="G10" s="152">
        <v>108485966</v>
      </c>
      <c r="H10" s="152">
        <v>21312732</v>
      </c>
      <c r="I10" s="152">
        <v>21568226</v>
      </c>
      <c r="J10" s="152">
        <v>21602282</v>
      </c>
      <c r="K10" s="152">
        <v>15514000</v>
      </c>
      <c r="L10" s="152">
        <v>15525000</v>
      </c>
      <c r="M10" s="152">
        <v>15536571</v>
      </c>
      <c r="N10" s="153">
        <f aca="true" t="shared" si="0" ref="N10:N19">K10+H10+E10</f>
        <v>143854494</v>
      </c>
      <c r="O10" s="153">
        <f aca="true" t="shared" si="1" ref="O10:P19">L10+I10+F10</f>
        <v>145480699</v>
      </c>
      <c r="P10" s="153">
        <f t="shared" si="1"/>
        <v>145624819</v>
      </c>
      <c r="Q10" s="154">
        <v>25</v>
      </c>
      <c r="R10" s="154">
        <v>25</v>
      </c>
      <c r="S10" s="155">
        <v>25</v>
      </c>
    </row>
    <row r="11" spans="1:19" ht="36.75" customHeight="1">
      <c r="A11" s="144"/>
      <c r="B11" s="245" t="s">
        <v>57</v>
      </c>
      <c r="C11" s="245"/>
      <c r="D11" s="245"/>
      <c r="E11" s="156">
        <v>107027762</v>
      </c>
      <c r="F11" s="156">
        <v>108387473</v>
      </c>
      <c r="G11" s="156">
        <v>108485966</v>
      </c>
      <c r="H11" s="156">
        <v>21312732</v>
      </c>
      <c r="I11" s="156">
        <v>21568226</v>
      </c>
      <c r="J11" s="156">
        <v>21602282</v>
      </c>
      <c r="K11" s="156">
        <v>15514000</v>
      </c>
      <c r="L11" s="156">
        <v>15525000</v>
      </c>
      <c r="M11" s="156">
        <v>15536571</v>
      </c>
      <c r="N11" s="157">
        <f t="shared" si="0"/>
        <v>143854494</v>
      </c>
      <c r="O11" s="157">
        <f t="shared" si="1"/>
        <v>145480699</v>
      </c>
      <c r="P11" s="157">
        <f t="shared" si="1"/>
        <v>145624819</v>
      </c>
      <c r="Q11" s="158">
        <v>25</v>
      </c>
      <c r="R11" s="158">
        <v>25</v>
      </c>
      <c r="S11" s="159">
        <v>25</v>
      </c>
    </row>
    <row r="12" spans="1:19" ht="36.75" customHeight="1">
      <c r="A12" s="141" t="s">
        <v>84</v>
      </c>
      <c r="B12" s="244" t="s">
        <v>211</v>
      </c>
      <c r="C12" s="244"/>
      <c r="D12" s="244"/>
      <c r="E12" s="152">
        <v>120974683</v>
      </c>
      <c r="F12" s="152">
        <v>121088799</v>
      </c>
      <c r="G12" s="152">
        <v>121146040</v>
      </c>
      <c r="H12" s="152">
        <v>24137134</v>
      </c>
      <c r="I12" s="152">
        <v>24160189</v>
      </c>
      <c r="J12" s="152">
        <v>24171351</v>
      </c>
      <c r="K12" s="152">
        <v>39411000</v>
      </c>
      <c r="L12" s="152">
        <v>39411000</v>
      </c>
      <c r="M12" s="152">
        <v>39411000</v>
      </c>
      <c r="N12" s="153">
        <f t="shared" si="0"/>
        <v>184522817</v>
      </c>
      <c r="O12" s="153">
        <f t="shared" si="1"/>
        <v>184659988</v>
      </c>
      <c r="P12" s="153">
        <f t="shared" si="1"/>
        <v>184728391</v>
      </c>
      <c r="Q12" s="154">
        <v>37</v>
      </c>
      <c r="R12" s="154">
        <v>37</v>
      </c>
      <c r="S12" s="155">
        <v>37</v>
      </c>
    </row>
    <row r="13" spans="1:19" ht="36.75" customHeight="1">
      <c r="A13" s="144"/>
      <c r="B13" s="245" t="s">
        <v>64</v>
      </c>
      <c r="C13" s="245"/>
      <c r="D13" s="245"/>
      <c r="E13" s="156">
        <v>120974683</v>
      </c>
      <c r="F13" s="156">
        <v>121088799</v>
      </c>
      <c r="G13" s="156">
        <v>121146040</v>
      </c>
      <c r="H13" s="156">
        <v>24137134</v>
      </c>
      <c r="I13" s="156">
        <v>24160189</v>
      </c>
      <c r="J13" s="156">
        <v>24171351</v>
      </c>
      <c r="K13" s="156">
        <v>39411000</v>
      </c>
      <c r="L13" s="156">
        <v>39411000</v>
      </c>
      <c r="M13" s="156">
        <v>39411000</v>
      </c>
      <c r="N13" s="157">
        <f t="shared" si="0"/>
        <v>184522817</v>
      </c>
      <c r="O13" s="157">
        <f t="shared" si="1"/>
        <v>184659988</v>
      </c>
      <c r="P13" s="157">
        <f t="shared" si="1"/>
        <v>184728391</v>
      </c>
      <c r="Q13" s="158">
        <v>37</v>
      </c>
      <c r="R13" s="158">
        <v>37</v>
      </c>
      <c r="S13" s="159">
        <v>37</v>
      </c>
    </row>
    <row r="14" spans="1:19" ht="36.75" customHeight="1">
      <c r="A14" s="141" t="s">
        <v>63</v>
      </c>
      <c r="B14" s="244" t="s">
        <v>212</v>
      </c>
      <c r="C14" s="244"/>
      <c r="D14" s="244"/>
      <c r="E14" s="152">
        <v>24761406</v>
      </c>
      <c r="F14" s="152">
        <v>25620445</v>
      </c>
      <c r="G14" s="152">
        <v>26224365</v>
      </c>
      <c r="H14" s="152">
        <v>5031402</v>
      </c>
      <c r="I14" s="152">
        <v>5218211</v>
      </c>
      <c r="J14" s="152">
        <v>5335975</v>
      </c>
      <c r="K14" s="152">
        <v>13618000</v>
      </c>
      <c r="L14" s="152">
        <v>13618000</v>
      </c>
      <c r="M14" s="152">
        <v>13618000</v>
      </c>
      <c r="N14" s="153">
        <f t="shared" si="0"/>
        <v>43410808</v>
      </c>
      <c r="O14" s="153">
        <f t="shared" si="1"/>
        <v>44456656</v>
      </c>
      <c r="P14" s="153">
        <f t="shared" si="1"/>
        <v>45178340</v>
      </c>
      <c r="Q14" s="154">
        <v>9.5</v>
      </c>
      <c r="R14" s="154">
        <v>9.5</v>
      </c>
      <c r="S14" s="155">
        <v>9.5</v>
      </c>
    </row>
    <row r="15" spans="1:19" ht="36.75" customHeight="1">
      <c r="A15" s="144"/>
      <c r="B15" s="245" t="s">
        <v>64</v>
      </c>
      <c r="C15" s="245"/>
      <c r="D15" s="245"/>
      <c r="E15" s="156">
        <v>24761406</v>
      </c>
      <c r="F15" s="156">
        <v>25620445</v>
      </c>
      <c r="G15" s="156">
        <v>26224365</v>
      </c>
      <c r="H15" s="156">
        <v>5021402</v>
      </c>
      <c r="I15" s="156">
        <v>5218211</v>
      </c>
      <c r="J15" s="156">
        <v>5335975</v>
      </c>
      <c r="K15" s="156">
        <v>13618000</v>
      </c>
      <c r="L15" s="156">
        <v>13618000</v>
      </c>
      <c r="M15" s="156">
        <v>13618000</v>
      </c>
      <c r="N15" s="157">
        <f t="shared" si="0"/>
        <v>43400808</v>
      </c>
      <c r="O15" s="157">
        <f t="shared" si="1"/>
        <v>44456656</v>
      </c>
      <c r="P15" s="157">
        <f t="shared" si="1"/>
        <v>45178340</v>
      </c>
      <c r="Q15" s="158">
        <v>9.5</v>
      </c>
      <c r="R15" s="158">
        <v>9.5</v>
      </c>
      <c r="S15" s="159">
        <v>9.5</v>
      </c>
    </row>
    <row r="16" spans="1:19" ht="36.75" customHeight="1">
      <c r="A16" s="141" t="s">
        <v>213</v>
      </c>
      <c r="B16" s="244" t="s">
        <v>214</v>
      </c>
      <c r="C16" s="244"/>
      <c r="D16" s="244"/>
      <c r="E16" s="152">
        <v>9661477</v>
      </c>
      <c r="F16" s="152">
        <v>9670391</v>
      </c>
      <c r="G16" s="152">
        <v>9940541</v>
      </c>
      <c r="H16" s="152">
        <v>1985131</v>
      </c>
      <c r="I16" s="152">
        <v>1986942</v>
      </c>
      <c r="J16" s="152">
        <v>2039621</v>
      </c>
      <c r="K16" s="152">
        <v>11567000</v>
      </c>
      <c r="L16" s="152">
        <v>11567000</v>
      </c>
      <c r="M16" s="152">
        <v>11567000</v>
      </c>
      <c r="N16" s="153">
        <f t="shared" si="0"/>
        <v>23213608</v>
      </c>
      <c r="O16" s="153">
        <f t="shared" si="1"/>
        <v>23224333</v>
      </c>
      <c r="P16" s="153">
        <f t="shared" si="1"/>
        <v>23547162</v>
      </c>
      <c r="Q16" s="154">
        <v>3</v>
      </c>
      <c r="R16" s="154">
        <v>3</v>
      </c>
      <c r="S16" s="155">
        <v>3</v>
      </c>
    </row>
    <row r="17" spans="1:19" ht="36.75" customHeight="1">
      <c r="A17" s="144"/>
      <c r="B17" s="245" t="s">
        <v>64</v>
      </c>
      <c r="C17" s="245"/>
      <c r="D17" s="245"/>
      <c r="E17" s="156">
        <v>9661477</v>
      </c>
      <c r="F17" s="156">
        <v>9670391</v>
      </c>
      <c r="G17" s="156">
        <v>9940541</v>
      </c>
      <c r="H17" s="156">
        <v>1985131</v>
      </c>
      <c r="I17" s="156">
        <v>1986942</v>
      </c>
      <c r="J17" s="156">
        <v>2039621</v>
      </c>
      <c r="K17" s="156">
        <v>11567000</v>
      </c>
      <c r="L17" s="156">
        <v>11567000</v>
      </c>
      <c r="M17" s="156">
        <v>11567000</v>
      </c>
      <c r="N17" s="157">
        <f t="shared" si="0"/>
        <v>23213608</v>
      </c>
      <c r="O17" s="157">
        <f t="shared" si="1"/>
        <v>23224333</v>
      </c>
      <c r="P17" s="157">
        <f t="shared" si="1"/>
        <v>23547162</v>
      </c>
      <c r="Q17" s="158">
        <v>3</v>
      </c>
      <c r="R17" s="158">
        <v>3</v>
      </c>
      <c r="S17" s="159">
        <v>3</v>
      </c>
    </row>
    <row r="18" spans="1:19" ht="36.75" customHeight="1">
      <c r="A18" s="141" t="s">
        <v>213</v>
      </c>
      <c r="B18" s="244" t="s">
        <v>215</v>
      </c>
      <c r="C18" s="244"/>
      <c r="D18" s="244"/>
      <c r="E18" s="152">
        <v>26845993</v>
      </c>
      <c r="F18" s="152">
        <v>28573585</v>
      </c>
      <c r="G18" s="152">
        <v>29828369</v>
      </c>
      <c r="H18" s="152">
        <v>5381850</v>
      </c>
      <c r="I18" s="152">
        <v>5719466</v>
      </c>
      <c r="J18" s="152">
        <v>5964149</v>
      </c>
      <c r="K18" s="152">
        <v>5989000</v>
      </c>
      <c r="L18" s="152">
        <v>5989000</v>
      </c>
      <c r="M18" s="152">
        <v>5989000</v>
      </c>
      <c r="N18" s="153">
        <f t="shared" si="0"/>
        <v>38216843</v>
      </c>
      <c r="O18" s="153">
        <f t="shared" si="1"/>
        <v>40282051</v>
      </c>
      <c r="P18" s="153">
        <f t="shared" si="1"/>
        <v>41781518</v>
      </c>
      <c r="Q18" s="154">
        <v>10</v>
      </c>
      <c r="R18" s="154">
        <v>10</v>
      </c>
      <c r="S18" s="155">
        <v>10</v>
      </c>
    </row>
    <row r="19" spans="1:19" ht="36.75" customHeight="1">
      <c r="A19" s="144"/>
      <c r="B19" s="245" t="s">
        <v>64</v>
      </c>
      <c r="C19" s="245"/>
      <c r="D19" s="245"/>
      <c r="E19" s="156">
        <v>26845993</v>
      </c>
      <c r="F19" s="156">
        <v>28573585</v>
      </c>
      <c r="G19" s="156">
        <v>29828369</v>
      </c>
      <c r="H19" s="156">
        <v>5296830</v>
      </c>
      <c r="I19" s="156">
        <v>5719466</v>
      </c>
      <c r="J19" s="156">
        <v>5964149</v>
      </c>
      <c r="K19" s="156">
        <v>5989000</v>
      </c>
      <c r="L19" s="156">
        <v>5989000</v>
      </c>
      <c r="M19" s="156">
        <v>5989000</v>
      </c>
      <c r="N19" s="157">
        <f t="shared" si="0"/>
        <v>38131823</v>
      </c>
      <c r="O19" s="157">
        <f t="shared" si="1"/>
        <v>40282051</v>
      </c>
      <c r="P19" s="157">
        <f t="shared" si="1"/>
        <v>41781518</v>
      </c>
      <c r="Q19" s="158">
        <v>10</v>
      </c>
      <c r="R19" s="158">
        <v>10</v>
      </c>
      <c r="S19" s="159">
        <v>10</v>
      </c>
    </row>
    <row r="20" spans="1:19" ht="36.75" customHeight="1" thickBot="1">
      <c r="A20" s="160" t="s">
        <v>216</v>
      </c>
      <c r="B20" s="243" t="s">
        <v>217</v>
      </c>
      <c r="C20" s="243"/>
      <c r="D20" s="243"/>
      <c r="E20" s="161">
        <f>E10+E12+E14+E16+E18</f>
        <v>289271321</v>
      </c>
      <c r="F20" s="161">
        <f aca="true" t="shared" si="2" ref="F20:O20">F10+F12+F14+F16+F18</f>
        <v>293340693</v>
      </c>
      <c r="G20" s="161">
        <f t="shared" si="2"/>
        <v>295625281</v>
      </c>
      <c r="H20" s="161">
        <f>H10+H12+H14+H16+H18</f>
        <v>57848249</v>
      </c>
      <c r="I20" s="161">
        <f t="shared" si="2"/>
        <v>58653034</v>
      </c>
      <c r="J20" s="161">
        <f t="shared" si="2"/>
        <v>59113378</v>
      </c>
      <c r="K20" s="161">
        <f>K10+K12+K14+K16+K18</f>
        <v>86099000</v>
      </c>
      <c r="L20" s="161">
        <f>L10+L12+L14+L16+L18</f>
        <v>86110000</v>
      </c>
      <c r="M20" s="161">
        <f>M10+M12+M14+M16+M18</f>
        <v>86121571</v>
      </c>
      <c r="N20" s="161">
        <f t="shared" si="2"/>
        <v>433218570</v>
      </c>
      <c r="O20" s="161">
        <f t="shared" si="2"/>
        <v>438103727</v>
      </c>
      <c r="P20" s="161">
        <f>P10+P12+P14+P16+P18</f>
        <v>440860230</v>
      </c>
      <c r="Q20" s="162">
        <f>Q10+Q12+Q14+Q16+Q18</f>
        <v>84.5</v>
      </c>
      <c r="R20" s="162">
        <f>R10+R12+R14+R16+R18</f>
        <v>84.5</v>
      </c>
      <c r="S20" s="163">
        <f>S10+S12+S14+S16+S18</f>
        <v>84.5</v>
      </c>
    </row>
    <row r="21" ht="13.5" thickTop="1"/>
  </sheetData>
  <sheetProtection/>
  <mergeCells count="24">
    <mergeCell ref="C2:N2"/>
    <mergeCell ref="D3:L3"/>
    <mergeCell ref="Q4:R4"/>
    <mergeCell ref="A5:A7"/>
    <mergeCell ref="B5:D7"/>
    <mergeCell ref="E5:P5"/>
    <mergeCell ref="K6:M7"/>
    <mergeCell ref="H6:J7"/>
    <mergeCell ref="B20:D20"/>
    <mergeCell ref="B13:D13"/>
    <mergeCell ref="B14:D14"/>
    <mergeCell ref="B15:D15"/>
    <mergeCell ref="B16:D16"/>
    <mergeCell ref="B17:D17"/>
    <mergeCell ref="B18:D18"/>
    <mergeCell ref="E6:G7"/>
    <mergeCell ref="Q5:S7"/>
    <mergeCell ref="B19:D19"/>
    <mergeCell ref="B8:D8"/>
    <mergeCell ref="B9:D9"/>
    <mergeCell ref="B10:D10"/>
    <mergeCell ref="B11:D11"/>
    <mergeCell ref="B12:D12"/>
    <mergeCell ref="N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R36"/>
  <sheetViews>
    <sheetView zoomScalePageLayoutView="0" workbookViewId="0" topLeftCell="A1">
      <selection activeCell="C3" sqref="C3:P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10" width="16.28125" style="0" customWidth="1"/>
    <col min="11" max="11" width="5.140625" style="0" customWidth="1"/>
    <col min="15" max="15" width="22.57421875" style="0" customWidth="1"/>
    <col min="16" max="18" width="15.8515625" style="0" customWidth="1"/>
  </cols>
  <sheetData>
    <row r="3" spans="3:18" ht="16.5">
      <c r="C3" s="223" t="s">
        <v>274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64"/>
      <c r="R3" s="64"/>
    </row>
    <row r="4" spans="3:18" ht="16.5">
      <c r="C4" s="300" t="s">
        <v>231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65"/>
      <c r="R4" s="65"/>
    </row>
    <row r="5" spans="3:18" ht="12.75">
      <c r="C5" s="27"/>
      <c r="D5" s="27"/>
      <c r="E5" s="27"/>
      <c r="F5" s="27"/>
      <c r="G5" s="27"/>
      <c r="H5" s="27"/>
      <c r="I5" s="27"/>
      <c r="J5" s="27"/>
      <c r="K5" s="28"/>
      <c r="L5" s="29"/>
      <c r="M5" s="29"/>
      <c r="N5" s="29"/>
      <c r="O5" s="29"/>
      <c r="P5" s="29"/>
      <c r="Q5" s="29"/>
      <c r="R5" s="29"/>
    </row>
    <row r="6" spans="4:18" ht="12.75">
      <c r="D6" s="27"/>
      <c r="E6" s="27"/>
      <c r="F6" s="27"/>
      <c r="G6" s="27"/>
      <c r="H6" s="27"/>
      <c r="I6" s="27"/>
      <c r="J6" s="27"/>
      <c r="K6" s="29"/>
      <c r="L6" s="29"/>
      <c r="M6" s="29"/>
      <c r="N6" s="29"/>
      <c r="O6" s="29"/>
      <c r="P6" s="29"/>
      <c r="Q6" s="29"/>
      <c r="R6" s="29"/>
    </row>
    <row r="7" spans="5:18" ht="12.75">
      <c r="E7" s="27"/>
      <c r="F7" s="27"/>
      <c r="G7" s="27"/>
      <c r="H7" s="27"/>
      <c r="I7" s="27"/>
      <c r="J7" s="27"/>
      <c r="K7" s="29"/>
      <c r="L7" s="29"/>
      <c r="M7" s="29"/>
      <c r="N7" s="29"/>
      <c r="O7" s="29"/>
      <c r="P7" s="29"/>
      <c r="Q7" s="29"/>
      <c r="R7" s="29"/>
    </row>
    <row r="8" spans="3:17" ht="16.5" thickBot="1">
      <c r="C8" s="30"/>
      <c r="D8" s="30"/>
      <c r="E8" s="30"/>
      <c r="F8" s="30"/>
      <c r="G8" s="30"/>
      <c r="H8" s="30"/>
      <c r="I8" s="30"/>
      <c r="J8" s="30"/>
      <c r="K8" s="29"/>
      <c r="L8" s="29"/>
      <c r="M8" s="29"/>
      <c r="N8" s="29"/>
      <c r="O8" s="303" t="s">
        <v>185</v>
      </c>
      <c r="P8" s="303"/>
      <c r="Q8" s="303"/>
    </row>
    <row r="9" spans="3:18" ht="13.5" customHeight="1" thickTop="1">
      <c r="C9" s="301" t="s">
        <v>67</v>
      </c>
      <c r="D9" s="306" t="s">
        <v>6</v>
      </c>
      <c r="E9" s="306"/>
      <c r="F9" s="306"/>
      <c r="G9" s="306"/>
      <c r="H9" s="297" t="s">
        <v>205</v>
      </c>
      <c r="I9" s="297" t="s">
        <v>251</v>
      </c>
      <c r="J9" s="297" t="s">
        <v>261</v>
      </c>
      <c r="K9" s="297" t="s">
        <v>67</v>
      </c>
      <c r="L9" s="306" t="s">
        <v>6</v>
      </c>
      <c r="M9" s="306"/>
      <c r="N9" s="306"/>
      <c r="O9" s="306"/>
      <c r="P9" s="297" t="s">
        <v>205</v>
      </c>
      <c r="Q9" s="297" t="s">
        <v>251</v>
      </c>
      <c r="R9" s="295" t="s">
        <v>261</v>
      </c>
    </row>
    <row r="10" spans="3:18" ht="31.5" customHeight="1">
      <c r="C10" s="302"/>
      <c r="D10" s="307"/>
      <c r="E10" s="307"/>
      <c r="F10" s="307"/>
      <c r="G10" s="307"/>
      <c r="H10" s="298"/>
      <c r="I10" s="298"/>
      <c r="J10" s="298"/>
      <c r="K10" s="298"/>
      <c r="L10" s="307"/>
      <c r="M10" s="307"/>
      <c r="N10" s="307"/>
      <c r="O10" s="307"/>
      <c r="P10" s="298"/>
      <c r="Q10" s="298"/>
      <c r="R10" s="296"/>
    </row>
    <row r="11" spans="3:18" ht="15.75">
      <c r="C11" s="31"/>
      <c r="D11" s="305" t="s">
        <v>68</v>
      </c>
      <c r="E11" s="305"/>
      <c r="F11" s="305"/>
      <c r="G11" s="305"/>
      <c r="H11" s="32"/>
      <c r="I11" s="32"/>
      <c r="J11" s="32"/>
      <c r="K11" s="33"/>
      <c r="L11" s="305" t="s">
        <v>69</v>
      </c>
      <c r="M11" s="305"/>
      <c r="N11" s="305"/>
      <c r="O11" s="305"/>
      <c r="P11" s="33"/>
      <c r="Q11" s="33"/>
      <c r="R11" s="34"/>
    </row>
    <row r="12" spans="3:18" ht="21.75" customHeight="1">
      <c r="C12" s="56" t="s">
        <v>85</v>
      </c>
      <c r="D12" s="294" t="s">
        <v>73</v>
      </c>
      <c r="E12" s="294"/>
      <c r="F12" s="294"/>
      <c r="G12" s="294"/>
      <c r="H12" s="36">
        <v>91821971</v>
      </c>
      <c r="I12" s="36">
        <v>94989179</v>
      </c>
      <c r="J12" s="36">
        <v>96808718</v>
      </c>
      <c r="K12" s="36" t="s">
        <v>99</v>
      </c>
      <c r="L12" s="294" t="s">
        <v>75</v>
      </c>
      <c r="M12" s="294"/>
      <c r="N12" s="294"/>
      <c r="O12" s="294"/>
      <c r="P12" s="36">
        <v>28273427</v>
      </c>
      <c r="Q12" s="36">
        <v>28665089</v>
      </c>
      <c r="R12" s="37">
        <v>30266240</v>
      </c>
    </row>
    <row r="13" spans="3:18" ht="29.25" customHeight="1">
      <c r="C13" s="56" t="s">
        <v>86</v>
      </c>
      <c r="D13" s="299" t="s">
        <v>121</v>
      </c>
      <c r="E13" s="299"/>
      <c r="F13" s="299"/>
      <c r="G13" s="299"/>
      <c r="H13" s="36">
        <v>81309719</v>
      </c>
      <c r="I13" s="36">
        <v>94171962</v>
      </c>
      <c r="J13" s="36">
        <v>94171962</v>
      </c>
      <c r="K13" s="36" t="s">
        <v>100</v>
      </c>
      <c r="L13" s="299" t="s">
        <v>111</v>
      </c>
      <c r="M13" s="299"/>
      <c r="N13" s="299"/>
      <c r="O13" s="299"/>
      <c r="P13" s="36">
        <v>5425859</v>
      </c>
      <c r="Q13" s="36">
        <v>5498849</v>
      </c>
      <c r="R13" s="37">
        <v>5717237</v>
      </c>
    </row>
    <row r="14" spans="3:18" ht="21.75" customHeight="1">
      <c r="C14" s="56" t="s">
        <v>87</v>
      </c>
      <c r="D14" s="294" t="s">
        <v>70</v>
      </c>
      <c r="E14" s="294"/>
      <c r="F14" s="294"/>
      <c r="G14" s="294"/>
      <c r="H14" s="36">
        <v>262400000</v>
      </c>
      <c r="I14" s="36">
        <v>262400000</v>
      </c>
      <c r="J14" s="36">
        <v>262400000</v>
      </c>
      <c r="K14" s="36" t="s">
        <v>100</v>
      </c>
      <c r="L14" s="299" t="s">
        <v>76</v>
      </c>
      <c r="M14" s="299"/>
      <c r="N14" s="299"/>
      <c r="O14" s="299"/>
      <c r="P14" s="36">
        <v>262511000</v>
      </c>
      <c r="Q14" s="36">
        <v>259676309</v>
      </c>
      <c r="R14" s="37">
        <v>255808681</v>
      </c>
    </row>
    <row r="15" spans="3:18" ht="21.75" customHeight="1">
      <c r="C15" s="56" t="s">
        <v>88</v>
      </c>
      <c r="D15" s="294" t="s">
        <v>71</v>
      </c>
      <c r="E15" s="294"/>
      <c r="F15" s="294"/>
      <c r="G15" s="294"/>
      <c r="H15" s="36">
        <v>23107000</v>
      </c>
      <c r="I15" s="36">
        <v>23107000</v>
      </c>
      <c r="J15" s="36">
        <v>23107000</v>
      </c>
      <c r="K15" s="36"/>
      <c r="L15" s="299" t="s">
        <v>165</v>
      </c>
      <c r="M15" s="299"/>
      <c r="N15" s="299"/>
      <c r="O15" s="299"/>
      <c r="P15" s="36">
        <v>8499000</v>
      </c>
      <c r="Q15" s="36">
        <v>8499000</v>
      </c>
      <c r="R15" s="37">
        <v>8499000</v>
      </c>
    </row>
    <row r="16" spans="3:18" ht="21.75" customHeight="1">
      <c r="C16" s="56" t="s">
        <v>89</v>
      </c>
      <c r="D16" s="197" t="s">
        <v>83</v>
      </c>
      <c r="E16" s="197"/>
      <c r="F16" s="197"/>
      <c r="G16" s="197"/>
      <c r="H16" s="36">
        <v>12382825</v>
      </c>
      <c r="I16" s="36">
        <v>12382825</v>
      </c>
      <c r="J16" s="36">
        <v>14947675</v>
      </c>
      <c r="K16" s="36" t="s">
        <v>102</v>
      </c>
      <c r="L16" s="299" t="s">
        <v>8</v>
      </c>
      <c r="M16" s="299"/>
      <c r="N16" s="299"/>
      <c r="O16" s="299"/>
      <c r="P16" s="36">
        <v>7873000</v>
      </c>
      <c r="Q16" s="36">
        <v>7873000</v>
      </c>
      <c r="R16" s="37">
        <v>7173000</v>
      </c>
    </row>
    <row r="17" spans="3:18" ht="21.75" customHeight="1">
      <c r="C17" s="56" t="s">
        <v>90</v>
      </c>
      <c r="D17" s="197" t="s">
        <v>72</v>
      </c>
      <c r="E17" s="197"/>
      <c r="F17" s="197"/>
      <c r="G17" s="197"/>
      <c r="H17" s="36">
        <v>210000</v>
      </c>
      <c r="I17" s="36">
        <v>210000</v>
      </c>
      <c r="J17" s="36">
        <v>210000</v>
      </c>
      <c r="K17" s="36" t="s">
        <v>103</v>
      </c>
      <c r="L17" s="299" t="s">
        <v>77</v>
      </c>
      <c r="M17" s="299"/>
      <c r="N17" s="299"/>
      <c r="O17" s="299"/>
      <c r="P17" s="36">
        <f>P18+P20+P22</f>
        <v>24533248</v>
      </c>
      <c r="Q17" s="36">
        <f>Q18+Q20+Q22</f>
        <v>23892360</v>
      </c>
      <c r="R17" s="37">
        <f>R18+R20+R22</f>
        <v>27515060</v>
      </c>
    </row>
    <row r="18" spans="3:18" ht="21.75" customHeight="1">
      <c r="C18" s="56" t="s">
        <v>91</v>
      </c>
      <c r="D18" s="197" t="s">
        <v>118</v>
      </c>
      <c r="E18" s="197"/>
      <c r="F18" s="197"/>
      <c r="G18" s="197"/>
      <c r="H18" s="36">
        <v>460000</v>
      </c>
      <c r="I18" s="36">
        <v>460000</v>
      </c>
      <c r="J18" s="36">
        <v>460000</v>
      </c>
      <c r="K18" s="36"/>
      <c r="L18" s="299" t="s">
        <v>81</v>
      </c>
      <c r="M18" s="299"/>
      <c r="N18" s="299"/>
      <c r="O18" s="299"/>
      <c r="P18" s="36">
        <v>0</v>
      </c>
      <c r="Q18" s="36">
        <v>0</v>
      </c>
      <c r="R18" s="37">
        <v>2922700</v>
      </c>
    </row>
    <row r="19" spans="3:18" ht="21.75" customHeight="1">
      <c r="C19" s="57" t="s">
        <v>62</v>
      </c>
      <c r="D19" s="63" t="s">
        <v>112</v>
      </c>
      <c r="E19" s="63"/>
      <c r="F19" s="63"/>
      <c r="G19" s="63"/>
      <c r="H19" s="55">
        <f>SUM(H12:H18)</f>
        <v>471691515</v>
      </c>
      <c r="I19" s="55">
        <f>SUM(I12:I18)</f>
        <v>487720966</v>
      </c>
      <c r="J19" s="55">
        <f>SUM(J12:J18)</f>
        <v>492105355</v>
      </c>
      <c r="K19" s="36"/>
      <c r="L19" s="291" t="s">
        <v>263</v>
      </c>
      <c r="M19" s="291"/>
      <c r="N19" s="291"/>
      <c r="O19" s="291"/>
      <c r="P19" s="90">
        <v>0</v>
      </c>
      <c r="Q19" s="90">
        <v>0</v>
      </c>
      <c r="R19" s="185">
        <v>2922700</v>
      </c>
    </row>
    <row r="20" spans="3:18" ht="21.75" customHeight="1">
      <c r="C20" s="56" t="s">
        <v>93</v>
      </c>
      <c r="D20" s="308" t="s">
        <v>74</v>
      </c>
      <c r="E20" s="309"/>
      <c r="F20" s="309"/>
      <c r="G20" s="310"/>
      <c r="H20" s="36">
        <v>394396927</v>
      </c>
      <c r="I20" s="36">
        <v>394396927</v>
      </c>
      <c r="J20" s="36">
        <v>389299070</v>
      </c>
      <c r="K20" s="36"/>
      <c r="L20" s="291" t="s">
        <v>82</v>
      </c>
      <c r="M20" s="291"/>
      <c r="N20" s="291"/>
      <c r="O20" s="291"/>
      <c r="P20" s="90">
        <v>8010000</v>
      </c>
      <c r="Q20" s="90">
        <v>10862112</v>
      </c>
      <c r="R20" s="185">
        <v>11562112</v>
      </c>
    </row>
    <row r="21" spans="3:18" ht="21.75" customHeight="1">
      <c r="C21" s="35"/>
      <c r="D21" s="311" t="s">
        <v>147</v>
      </c>
      <c r="E21" s="311"/>
      <c r="F21" s="311"/>
      <c r="G21" s="311"/>
      <c r="H21" s="90">
        <v>393596476</v>
      </c>
      <c r="I21" s="90">
        <v>393596476</v>
      </c>
      <c r="J21" s="90">
        <v>389299070</v>
      </c>
      <c r="K21" s="36"/>
      <c r="L21" s="291" t="s">
        <v>113</v>
      </c>
      <c r="M21" s="291"/>
      <c r="N21" s="291"/>
      <c r="O21" s="291"/>
      <c r="P21" s="90">
        <v>8010000</v>
      </c>
      <c r="Q21" s="90">
        <v>10862112</v>
      </c>
      <c r="R21" s="185">
        <v>11562112</v>
      </c>
    </row>
    <row r="22" spans="3:18" ht="21.75" customHeight="1">
      <c r="C22" s="35"/>
      <c r="D22" s="311"/>
      <c r="E22" s="311"/>
      <c r="F22" s="311"/>
      <c r="G22" s="311"/>
      <c r="H22" s="90"/>
      <c r="I22" s="90"/>
      <c r="J22" s="90"/>
      <c r="K22" s="36"/>
      <c r="L22" s="291" t="s">
        <v>0</v>
      </c>
      <c r="M22" s="291"/>
      <c r="N22" s="291"/>
      <c r="O22" s="291"/>
      <c r="P22" s="90">
        <v>16523248</v>
      </c>
      <c r="Q22" s="90">
        <v>13030248</v>
      </c>
      <c r="R22" s="185">
        <v>13030248</v>
      </c>
    </row>
    <row r="23" spans="3:18" ht="21.75" customHeight="1">
      <c r="C23" s="56"/>
      <c r="D23" s="294"/>
      <c r="E23" s="294"/>
      <c r="F23" s="294"/>
      <c r="G23" s="294"/>
      <c r="H23" s="36"/>
      <c r="I23" s="36"/>
      <c r="J23" s="36"/>
      <c r="K23" s="36" t="s">
        <v>104</v>
      </c>
      <c r="L23" s="118" t="s">
        <v>78</v>
      </c>
      <c r="M23" s="118"/>
      <c r="N23" s="118"/>
      <c r="O23" s="118"/>
      <c r="P23" s="36">
        <v>322192704</v>
      </c>
      <c r="Q23" s="36">
        <v>337324755</v>
      </c>
      <c r="R23" s="37">
        <v>334402055</v>
      </c>
    </row>
    <row r="24" spans="3:18" ht="21.75" customHeight="1">
      <c r="C24" s="35"/>
      <c r="D24" s="294"/>
      <c r="E24" s="294"/>
      <c r="F24" s="294"/>
      <c r="G24" s="294"/>
      <c r="H24" s="36"/>
      <c r="I24" s="36"/>
      <c r="J24" s="36"/>
      <c r="K24" s="36" t="s">
        <v>105</v>
      </c>
      <c r="L24" s="118" t="s">
        <v>79</v>
      </c>
      <c r="M24" s="118"/>
      <c r="N24" s="118"/>
      <c r="O24" s="118"/>
      <c r="P24" s="36">
        <v>55547532</v>
      </c>
      <c r="Q24" s="36">
        <v>59455859</v>
      </c>
      <c r="R24" s="37">
        <v>59455859</v>
      </c>
    </row>
    <row r="25" spans="3:18" ht="21.75" customHeight="1">
      <c r="C25" s="35"/>
      <c r="D25" s="294"/>
      <c r="E25" s="294"/>
      <c r="F25" s="294"/>
      <c r="G25" s="294"/>
      <c r="H25" s="36"/>
      <c r="I25" s="36"/>
      <c r="J25" s="36"/>
      <c r="K25" s="36" t="s">
        <v>106</v>
      </c>
      <c r="L25" s="118" t="s">
        <v>119</v>
      </c>
      <c r="M25" s="118"/>
      <c r="N25" s="118"/>
      <c r="O25" s="118"/>
      <c r="P25" s="36">
        <v>0</v>
      </c>
      <c r="Q25" s="36">
        <v>0</v>
      </c>
      <c r="R25" s="37">
        <v>4000000</v>
      </c>
    </row>
    <row r="26" spans="3:18" ht="21.75" customHeight="1">
      <c r="C26" s="35"/>
      <c r="D26" s="304"/>
      <c r="E26" s="304"/>
      <c r="F26" s="304"/>
      <c r="G26" s="304"/>
      <c r="H26" s="36"/>
      <c r="I26" s="36"/>
      <c r="J26" s="36"/>
      <c r="K26" s="58" t="s">
        <v>62</v>
      </c>
      <c r="L26" s="63" t="s">
        <v>115</v>
      </c>
      <c r="M26" s="63"/>
      <c r="N26" s="63"/>
      <c r="O26" s="63"/>
      <c r="P26" s="91">
        <f>P12+P13+P14+P16+P17+P23+P24</f>
        <v>706356770</v>
      </c>
      <c r="Q26" s="91">
        <f>Q12+Q13+Q14+Q16+Q17+Q23+Q24</f>
        <v>722386221</v>
      </c>
      <c r="R26" s="186">
        <f>R12+R13+R14+R16+R17+R23+R24+R25</f>
        <v>724338132</v>
      </c>
    </row>
    <row r="27" spans="3:18" ht="21.75" customHeight="1">
      <c r="C27" s="35"/>
      <c r="D27" s="294"/>
      <c r="E27" s="294"/>
      <c r="F27" s="294"/>
      <c r="G27" s="294"/>
      <c r="H27" s="36"/>
      <c r="I27" s="36"/>
      <c r="J27" s="36"/>
      <c r="K27" s="36" t="s">
        <v>107</v>
      </c>
      <c r="L27" s="292" t="s">
        <v>160</v>
      </c>
      <c r="M27" s="292"/>
      <c r="N27" s="292"/>
      <c r="O27" s="292"/>
      <c r="P27" s="55">
        <f>P28+P29+P30</f>
        <v>159731672</v>
      </c>
      <c r="Q27" s="55">
        <f>Q28+Q29+Q30</f>
        <v>159731672</v>
      </c>
      <c r="R27" s="187">
        <f>R28+R29+R30</f>
        <v>157066293</v>
      </c>
    </row>
    <row r="28" spans="3:18" ht="21.75" customHeight="1">
      <c r="C28" s="35"/>
      <c r="D28" s="293"/>
      <c r="E28" s="293"/>
      <c r="F28" s="293"/>
      <c r="G28" s="293"/>
      <c r="H28" s="36"/>
      <c r="I28" s="36"/>
      <c r="J28" s="36"/>
      <c r="K28" s="36"/>
      <c r="L28" s="291" t="s">
        <v>161</v>
      </c>
      <c r="M28" s="291"/>
      <c r="N28" s="291"/>
      <c r="O28" s="291"/>
      <c r="P28" s="36">
        <f>4!K20</f>
        <v>148313863</v>
      </c>
      <c r="Q28" s="36">
        <f>4!L20</f>
        <v>148313863</v>
      </c>
      <c r="R28" s="37">
        <f>4!M20</f>
        <v>145648484</v>
      </c>
    </row>
    <row r="29" spans="3:18" ht="21.75" customHeight="1">
      <c r="C29" s="35"/>
      <c r="D29" s="293"/>
      <c r="E29" s="293"/>
      <c r="F29" s="293"/>
      <c r="G29" s="293"/>
      <c r="H29" s="36"/>
      <c r="I29" s="36"/>
      <c r="J29" s="36"/>
      <c r="K29" s="36"/>
      <c r="L29" s="291" t="s">
        <v>198</v>
      </c>
      <c r="M29" s="291"/>
      <c r="N29" s="291"/>
      <c r="O29" s="291"/>
      <c r="P29" s="36">
        <v>10675808</v>
      </c>
      <c r="Q29" s="36">
        <v>10675808</v>
      </c>
      <c r="R29" s="37">
        <v>10675808</v>
      </c>
    </row>
    <row r="30" spans="3:18" ht="21.75" customHeight="1">
      <c r="C30" s="35"/>
      <c r="D30" s="293"/>
      <c r="E30" s="293"/>
      <c r="F30" s="293"/>
      <c r="G30" s="293"/>
      <c r="H30" s="36"/>
      <c r="I30" s="36"/>
      <c r="J30" s="36"/>
      <c r="K30" s="36"/>
      <c r="L30" s="291" t="s">
        <v>240</v>
      </c>
      <c r="M30" s="291"/>
      <c r="N30" s="291"/>
      <c r="O30" s="291"/>
      <c r="P30" s="36">
        <v>742001</v>
      </c>
      <c r="Q30" s="36">
        <v>742001</v>
      </c>
      <c r="R30" s="37">
        <v>742001</v>
      </c>
    </row>
    <row r="31" spans="3:18" ht="21.75" customHeight="1">
      <c r="C31" s="35"/>
      <c r="D31" s="293"/>
      <c r="E31" s="293"/>
      <c r="F31" s="293"/>
      <c r="G31" s="293"/>
      <c r="H31" s="36"/>
      <c r="I31" s="36"/>
      <c r="J31" s="36"/>
      <c r="K31" s="36"/>
      <c r="L31" s="291"/>
      <c r="M31" s="291"/>
      <c r="N31" s="291"/>
      <c r="O31" s="291"/>
      <c r="P31" s="36"/>
      <c r="Q31" s="36"/>
      <c r="R31" s="37"/>
    </row>
    <row r="32" spans="3:18" ht="16.5">
      <c r="C32" s="59"/>
      <c r="D32" s="92" t="s">
        <v>114</v>
      </c>
      <c r="E32" s="92"/>
      <c r="F32" s="92"/>
      <c r="G32" s="92"/>
      <c r="H32" s="60">
        <f>H19+H20</f>
        <v>866088442</v>
      </c>
      <c r="I32" s="60">
        <f>I19+I20</f>
        <v>882117893</v>
      </c>
      <c r="J32" s="60">
        <f>J19+J20</f>
        <v>881404425</v>
      </c>
      <c r="K32" s="61"/>
      <c r="L32" s="92" t="s">
        <v>116</v>
      </c>
      <c r="M32" s="92"/>
      <c r="N32" s="92"/>
      <c r="O32" s="92"/>
      <c r="P32" s="92">
        <f>P26+P27</f>
        <v>866088442</v>
      </c>
      <c r="Q32" s="92">
        <f>Q26+Q27</f>
        <v>882117893</v>
      </c>
      <c r="R32" s="62">
        <f>R26+R27</f>
        <v>881404425</v>
      </c>
    </row>
    <row r="33" spans="3:18" ht="16.5">
      <c r="C33" s="188" t="s">
        <v>184</v>
      </c>
      <c r="D33" s="92"/>
      <c r="E33" s="92"/>
      <c r="F33" s="92"/>
      <c r="G33" s="92"/>
      <c r="H33" s="285"/>
      <c r="I33" s="286"/>
      <c r="J33" s="286"/>
      <c r="K33" s="286"/>
      <c r="L33" s="286"/>
      <c r="M33" s="286"/>
      <c r="N33" s="286"/>
      <c r="O33" s="286"/>
      <c r="P33" s="286"/>
      <c r="Q33" s="287"/>
      <c r="R33" s="62">
        <v>9</v>
      </c>
    </row>
    <row r="34" spans="3:18" ht="16.5">
      <c r="C34" s="188" t="s">
        <v>164</v>
      </c>
      <c r="D34" s="92"/>
      <c r="E34" s="92"/>
      <c r="F34" s="92"/>
      <c r="G34" s="92"/>
      <c r="H34" s="285"/>
      <c r="I34" s="286"/>
      <c r="J34" s="286"/>
      <c r="K34" s="286"/>
      <c r="L34" s="286"/>
      <c r="M34" s="286"/>
      <c r="N34" s="286"/>
      <c r="O34" s="286"/>
      <c r="P34" s="286">
        <v>25</v>
      </c>
      <c r="Q34" s="287">
        <v>25</v>
      </c>
      <c r="R34" s="62">
        <v>25</v>
      </c>
    </row>
    <row r="35" spans="3:18" ht="16.5">
      <c r="C35" s="188" t="s">
        <v>120</v>
      </c>
      <c r="D35" s="92"/>
      <c r="E35" s="92"/>
      <c r="F35" s="92"/>
      <c r="G35" s="92"/>
      <c r="H35" s="285"/>
      <c r="I35" s="286"/>
      <c r="J35" s="286"/>
      <c r="K35" s="286"/>
      <c r="L35" s="286"/>
      <c r="M35" s="286"/>
      <c r="N35" s="286"/>
      <c r="O35" s="286"/>
      <c r="P35" s="286">
        <v>2</v>
      </c>
      <c r="Q35" s="287">
        <v>2</v>
      </c>
      <c r="R35" s="62">
        <v>2</v>
      </c>
    </row>
    <row r="36" spans="3:18" ht="17.25" thickBot="1">
      <c r="C36" s="222" t="s">
        <v>253</v>
      </c>
      <c r="D36" s="112"/>
      <c r="E36" s="112"/>
      <c r="F36" s="112"/>
      <c r="G36" s="112"/>
      <c r="H36" s="112"/>
      <c r="I36" s="288"/>
      <c r="J36" s="289"/>
      <c r="K36" s="289"/>
      <c r="L36" s="289"/>
      <c r="M36" s="289"/>
      <c r="N36" s="289"/>
      <c r="O36" s="289"/>
      <c r="P36" s="289"/>
      <c r="Q36" s="290"/>
      <c r="R36" s="113">
        <v>3</v>
      </c>
    </row>
    <row r="37" ht="13.5" thickTop="1"/>
  </sheetData>
  <sheetProtection/>
  <mergeCells count="51">
    <mergeCell ref="D23:G23"/>
    <mergeCell ref="D12:G12"/>
    <mergeCell ref="D13:G13"/>
    <mergeCell ref="D9:G10"/>
    <mergeCell ref="D15:G15"/>
    <mergeCell ref="D11:G11"/>
    <mergeCell ref="D20:G20"/>
    <mergeCell ref="D21:G21"/>
    <mergeCell ref="D22:G22"/>
    <mergeCell ref="Q9:Q10"/>
    <mergeCell ref="L12:O12"/>
    <mergeCell ref="H9:H10"/>
    <mergeCell ref="K9:K10"/>
    <mergeCell ref="P9:P10"/>
    <mergeCell ref="D14:G14"/>
    <mergeCell ref="I9:I10"/>
    <mergeCell ref="L9:O10"/>
    <mergeCell ref="L18:O18"/>
    <mergeCell ref="L19:O19"/>
    <mergeCell ref="C3:P3"/>
    <mergeCell ref="L13:O13"/>
    <mergeCell ref="L14:O14"/>
    <mergeCell ref="L16:O16"/>
    <mergeCell ref="L11:O11"/>
    <mergeCell ref="C4:P4"/>
    <mergeCell ref="C9:C10"/>
    <mergeCell ref="L15:O15"/>
    <mergeCell ref="O8:Q8"/>
    <mergeCell ref="D31:G31"/>
    <mergeCell ref="D30:G30"/>
    <mergeCell ref="D29:G29"/>
    <mergeCell ref="D24:G24"/>
    <mergeCell ref="L30:O30"/>
    <mergeCell ref="D26:G26"/>
    <mergeCell ref="D28:G28"/>
    <mergeCell ref="D25:G25"/>
    <mergeCell ref="D27:G27"/>
    <mergeCell ref="L28:O28"/>
    <mergeCell ref="R9:R10"/>
    <mergeCell ref="J9:J10"/>
    <mergeCell ref="L17:O17"/>
    <mergeCell ref="L21:O21"/>
    <mergeCell ref="L22:O22"/>
    <mergeCell ref="L20:O20"/>
    <mergeCell ref="H33:Q33"/>
    <mergeCell ref="H34:Q34"/>
    <mergeCell ref="H35:Q35"/>
    <mergeCell ref="I36:Q36"/>
    <mergeCell ref="L31:O31"/>
    <mergeCell ref="L27:O27"/>
    <mergeCell ref="L29:O29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7" width="16.140625" style="0" customWidth="1"/>
  </cols>
  <sheetData>
    <row r="1" spans="4:16" ht="16.5">
      <c r="D1" s="4" t="s">
        <v>275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7" ht="16.5" customHeight="1">
      <c r="B2" s="332" t="s">
        <v>127</v>
      </c>
      <c r="C2" s="332"/>
      <c r="D2" s="332"/>
      <c r="E2" s="332"/>
      <c r="F2" s="332"/>
      <c r="G2" s="332"/>
    </row>
    <row r="3" spans="2:7" ht="34.5" customHeight="1">
      <c r="B3" s="333" t="s">
        <v>233</v>
      </c>
      <c r="C3" s="333"/>
      <c r="D3" s="333"/>
      <c r="E3" s="333"/>
      <c r="F3" s="333"/>
      <c r="G3" s="333"/>
    </row>
    <row r="4" spans="2:7" ht="15" customHeight="1" thickBot="1">
      <c r="B4" s="38"/>
      <c r="C4" s="38"/>
      <c r="D4" s="38"/>
      <c r="E4" s="38"/>
      <c r="F4" s="334" t="s">
        <v>185</v>
      </c>
      <c r="G4" s="334"/>
    </row>
    <row r="5" spans="2:7" ht="12" customHeight="1" thickTop="1">
      <c r="B5" s="335" t="s">
        <v>128</v>
      </c>
      <c r="C5" s="337" t="s">
        <v>129</v>
      </c>
      <c r="D5" s="337"/>
      <c r="E5" s="337"/>
      <c r="F5" s="339" t="s">
        <v>232</v>
      </c>
      <c r="G5" s="342" t="s">
        <v>247</v>
      </c>
    </row>
    <row r="6" spans="2:7" ht="12" customHeight="1">
      <c r="B6" s="336"/>
      <c r="C6" s="338"/>
      <c r="D6" s="338"/>
      <c r="E6" s="338"/>
      <c r="F6" s="340"/>
      <c r="G6" s="343"/>
    </row>
    <row r="7" spans="2:7" ht="12" customHeight="1">
      <c r="B7" s="336"/>
      <c r="C7" s="338"/>
      <c r="D7" s="338"/>
      <c r="E7" s="338"/>
      <c r="F7" s="340"/>
      <c r="G7" s="343"/>
    </row>
    <row r="8" spans="2:7" ht="18" customHeight="1">
      <c r="B8" s="336"/>
      <c r="C8" s="338"/>
      <c r="D8" s="338"/>
      <c r="E8" s="338"/>
      <c r="F8" s="341"/>
      <c r="G8" s="344"/>
    </row>
    <row r="9" spans="2:7" ht="5.25" customHeight="1">
      <c r="B9" s="326"/>
      <c r="C9" s="327"/>
      <c r="D9" s="327"/>
      <c r="E9" s="327"/>
      <c r="F9" s="327"/>
      <c r="G9" s="100"/>
    </row>
    <row r="10" spans="2:7" ht="24.75" customHeight="1">
      <c r="B10" s="93" t="s">
        <v>62</v>
      </c>
      <c r="C10" s="331" t="s">
        <v>130</v>
      </c>
      <c r="D10" s="331"/>
      <c r="E10" s="331"/>
      <c r="F10" s="101">
        <f>F11+F12+F15+F16</f>
        <v>322192704</v>
      </c>
      <c r="G10" s="189">
        <f>G11+G12+G15+G16</f>
        <v>334402055</v>
      </c>
    </row>
    <row r="11" spans="2:7" ht="19.5" customHeight="1">
      <c r="B11" s="94" t="s">
        <v>2</v>
      </c>
      <c r="C11" s="329" t="s">
        <v>131</v>
      </c>
      <c r="D11" s="329"/>
      <c r="E11" s="329"/>
      <c r="F11" s="102">
        <v>0</v>
      </c>
      <c r="G11" s="95">
        <v>0</v>
      </c>
    </row>
    <row r="12" spans="2:7" ht="19.5" customHeight="1">
      <c r="B12" s="94" t="s">
        <v>3</v>
      </c>
      <c r="C12" s="329" t="s">
        <v>132</v>
      </c>
      <c r="D12" s="329"/>
      <c r="E12" s="329"/>
      <c r="F12" s="114">
        <f>SUM(F13:F14)</f>
        <v>240412671</v>
      </c>
      <c r="G12" s="190">
        <f>SUM(G13:G14)</f>
        <v>237489971</v>
      </c>
    </row>
    <row r="13" spans="2:7" ht="15" customHeight="1">
      <c r="B13" s="94"/>
      <c r="C13" s="323" t="s">
        <v>169</v>
      </c>
      <c r="D13" s="324"/>
      <c r="E13" s="325"/>
      <c r="F13" s="102">
        <v>15000000</v>
      </c>
      <c r="G13" s="95">
        <v>15000000</v>
      </c>
    </row>
    <row r="14" spans="2:7" ht="15" customHeight="1">
      <c r="B14" s="94"/>
      <c r="C14" s="319" t="s">
        <v>241</v>
      </c>
      <c r="D14" s="319"/>
      <c r="E14" s="319"/>
      <c r="F14" s="104">
        <v>225412671</v>
      </c>
      <c r="G14" s="191">
        <v>222489971</v>
      </c>
    </row>
    <row r="15" spans="2:7" ht="15" customHeight="1">
      <c r="B15" s="94" t="s">
        <v>4</v>
      </c>
      <c r="C15" s="329" t="s">
        <v>133</v>
      </c>
      <c r="D15" s="329"/>
      <c r="E15" s="329"/>
      <c r="F15" s="115">
        <v>0</v>
      </c>
      <c r="G15" s="192">
        <v>0</v>
      </c>
    </row>
    <row r="16" spans="2:7" s="47" customFormat="1" ht="15" customHeight="1">
      <c r="B16" s="94" t="s">
        <v>1</v>
      </c>
      <c r="C16" s="329" t="s">
        <v>134</v>
      </c>
      <c r="D16" s="329"/>
      <c r="E16" s="329"/>
      <c r="F16" s="114">
        <f>F17+F21+F22+F23+F24+F25+F20</f>
        <v>81780033</v>
      </c>
      <c r="G16" s="190">
        <f>G17+G21+G22+G23+G24+G25+G20</f>
        <v>96912084</v>
      </c>
    </row>
    <row r="17" spans="2:7" s="47" customFormat="1" ht="15" customHeight="1">
      <c r="B17" s="107"/>
      <c r="C17" s="330" t="s">
        <v>242</v>
      </c>
      <c r="D17" s="330"/>
      <c r="E17" s="330"/>
      <c r="F17" s="108">
        <v>800000</v>
      </c>
      <c r="G17" s="193">
        <f>G18+G19</f>
        <v>15932051</v>
      </c>
    </row>
    <row r="18" spans="2:7" s="47" customFormat="1" ht="15" customHeight="1">
      <c r="B18" s="107"/>
      <c r="C18" s="320" t="s">
        <v>243</v>
      </c>
      <c r="D18" s="321"/>
      <c r="E18" s="322"/>
      <c r="F18" s="108">
        <v>800000</v>
      </c>
      <c r="G18" s="193">
        <v>800000</v>
      </c>
    </row>
    <row r="19" spans="2:7" s="47" customFormat="1" ht="15" customHeight="1">
      <c r="B19" s="107"/>
      <c r="C19" s="320" t="s">
        <v>252</v>
      </c>
      <c r="D19" s="321"/>
      <c r="E19" s="322"/>
      <c r="F19" s="108">
        <v>0</v>
      </c>
      <c r="G19" s="193">
        <v>15132051</v>
      </c>
    </row>
    <row r="20" spans="2:7" s="47" customFormat="1" ht="15" customHeight="1">
      <c r="B20" s="107"/>
      <c r="C20" s="330" t="s">
        <v>234</v>
      </c>
      <c r="D20" s="330"/>
      <c r="E20" s="330"/>
      <c r="F20" s="108">
        <v>76918780</v>
      </c>
      <c r="G20" s="193">
        <v>76918780</v>
      </c>
    </row>
    <row r="21" spans="2:7" s="47" customFormat="1" ht="15" customHeight="1">
      <c r="B21" s="107"/>
      <c r="C21" s="330" t="s">
        <v>152</v>
      </c>
      <c r="D21" s="330"/>
      <c r="E21" s="330"/>
      <c r="F21" s="108">
        <v>500000</v>
      </c>
      <c r="G21" s="193">
        <v>500000</v>
      </c>
    </row>
    <row r="22" spans="2:7" ht="23.25" customHeight="1">
      <c r="B22" s="94"/>
      <c r="C22" s="323" t="s">
        <v>235</v>
      </c>
      <c r="D22" s="324"/>
      <c r="E22" s="325"/>
      <c r="F22" s="108">
        <v>1295000</v>
      </c>
      <c r="G22" s="193">
        <v>1295000</v>
      </c>
    </row>
    <row r="23" spans="2:7" ht="23.25" customHeight="1">
      <c r="B23" s="94"/>
      <c r="C23" s="323" t="s">
        <v>236</v>
      </c>
      <c r="D23" s="324"/>
      <c r="E23" s="325"/>
      <c r="F23" s="102">
        <v>0</v>
      </c>
      <c r="G23" s="95">
        <v>0</v>
      </c>
    </row>
    <row r="24" spans="2:7" ht="15" customHeight="1">
      <c r="B24" s="94"/>
      <c r="C24" s="330" t="s">
        <v>163</v>
      </c>
      <c r="D24" s="330"/>
      <c r="E24" s="330"/>
      <c r="F24" s="108">
        <v>900000</v>
      </c>
      <c r="G24" s="193">
        <v>900000</v>
      </c>
    </row>
    <row r="25" spans="2:7" ht="15" customHeight="1">
      <c r="B25" s="94"/>
      <c r="C25" s="330" t="s">
        <v>200</v>
      </c>
      <c r="D25" s="330"/>
      <c r="E25" s="330"/>
      <c r="F25" s="102">
        <f>F27+F26</f>
        <v>1366253</v>
      </c>
      <c r="G25" s="95">
        <f>G27+G26</f>
        <v>1366253</v>
      </c>
    </row>
    <row r="26" spans="2:7" ht="15" customHeight="1">
      <c r="B26" s="94"/>
      <c r="C26" s="328" t="s">
        <v>201</v>
      </c>
      <c r="D26" s="328"/>
      <c r="E26" s="328"/>
      <c r="F26" s="125">
        <v>750000</v>
      </c>
      <c r="G26" s="194">
        <v>750000</v>
      </c>
    </row>
    <row r="27" spans="2:7" ht="15" customHeight="1">
      <c r="B27" s="94"/>
      <c r="C27" s="328" t="s">
        <v>202</v>
      </c>
      <c r="D27" s="328"/>
      <c r="E27" s="328"/>
      <c r="F27" s="125">
        <v>616253</v>
      </c>
      <c r="G27" s="194">
        <v>616253</v>
      </c>
    </row>
    <row r="28" spans="2:7" ht="24.75" customHeight="1">
      <c r="B28" s="96" t="s">
        <v>84</v>
      </c>
      <c r="C28" s="312" t="s">
        <v>135</v>
      </c>
      <c r="D28" s="313"/>
      <c r="E28" s="314"/>
      <c r="F28" s="103">
        <f>F29+F35+F36</f>
        <v>55547532</v>
      </c>
      <c r="G28" s="97">
        <f>G29+G35+G36</f>
        <v>59455859</v>
      </c>
    </row>
    <row r="29" spans="2:7" ht="19.5" customHeight="1">
      <c r="B29" s="94" t="s">
        <v>2</v>
      </c>
      <c r="C29" s="315" t="s">
        <v>136</v>
      </c>
      <c r="D29" s="315"/>
      <c r="E29" s="315"/>
      <c r="F29" s="116">
        <f>F30+F31+F32+F34+F33</f>
        <v>55547532</v>
      </c>
      <c r="G29" s="195">
        <f>G30+G31+G32+G34+G33</f>
        <v>59455859</v>
      </c>
    </row>
    <row r="30" spans="2:7" ht="28.5" customHeight="1">
      <c r="B30" s="94"/>
      <c r="C30" s="319" t="s">
        <v>237</v>
      </c>
      <c r="D30" s="319"/>
      <c r="E30" s="319"/>
      <c r="F30" s="104">
        <v>40783475</v>
      </c>
      <c r="G30" s="191">
        <v>44691802</v>
      </c>
    </row>
    <row r="31" spans="2:7" ht="28.5" customHeight="1">
      <c r="B31" s="94"/>
      <c r="C31" s="319" t="s">
        <v>238</v>
      </c>
      <c r="D31" s="319"/>
      <c r="E31" s="319"/>
      <c r="F31" s="104">
        <v>11964057</v>
      </c>
      <c r="G31" s="191">
        <v>11964057</v>
      </c>
    </row>
    <row r="32" spans="2:7" ht="30.75" customHeight="1">
      <c r="B32" s="94"/>
      <c r="C32" s="319" t="s">
        <v>203</v>
      </c>
      <c r="D32" s="319"/>
      <c r="E32" s="319"/>
      <c r="F32" s="104">
        <v>0</v>
      </c>
      <c r="G32" s="191">
        <v>0</v>
      </c>
    </row>
    <row r="33" spans="2:7" ht="30.75" customHeight="1">
      <c r="B33" s="94"/>
      <c r="C33" s="319" t="s">
        <v>239</v>
      </c>
      <c r="D33" s="319"/>
      <c r="E33" s="319"/>
      <c r="F33" s="104">
        <v>800000</v>
      </c>
      <c r="G33" s="191">
        <v>800000</v>
      </c>
    </row>
    <row r="34" spans="2:7" ht="28.5" customHeight="1">
      <c r="B34" s="94"/>
      <c r="C34" s="319" t="s">
        <v>199</v>
      </c>
      <c r="D34" s="319"/>
      <c r="E34" s="319"/>
      <c r="F34" s="104">
        <v>2000000</v>
      </c>
      <c r="G34" s="191">
        <v>2000000</v>
      </c>
    </row>
    <row r="35" spans="2:7" ht="28.5" customHeight="1">
      <c r="B35" s="94" t="s">
        <v>3</v>
      </c>
      <c r="C35" s="323" t="s">
        <v>137</v>
      </c>
      <c r="D35" s="324"/>
      <c r="E35" s="325"/>
      <c r="F35" s="104">
        <v>0</v>
      </c>
      <c r="G35" s="191">
        <v>0</v>
      </c>
    </row>
    <row r="36" spans="2:7" ht="28.5" customHeight="1">
      <c r="B36" s="94" t="s">
        <v>4</v>
      </c>
      <c r="C36" s="320" t="s">
        <v>138</v>
      </c>
      <c r="D36" s="321"/>
      <c r="E36" s="322"/>
      <c r="F36" s="104">
        <v>0</v>
      </c>
      <c r="G36" s="191">
        <v>0</v>
      </c>
    </row>
    <row r="37" spans="2:7" ht="28.5" customHeight="1" thickBot="1">
      <c r="B37" s="98" t="s">
        <v>63</v>
      </c>
      <c r="C37" s="316" t="s">
        <v>139</v>
      </c>
      <c r="D37" s="317"/>
      <c r="E37" s="318"/>
      <c r="F37" s="105">
        <f>F10+F28</f>
        <v>377740236</v>
      </c>
      <c r="G37" s="196">
        <f>G10+G28</f>
        <v>393857914</v>
      </c>
    </row>
    <row r="38" s="99" customFormat="1" ht="12.75" customHeight="1" thickTop="1"/>
    <row r="39" spans="2:7" s="99" customFormat="1" ht="12.75" customHeight="1">
      <c r="B39"/>
      <c r="C39"/>
      <c r="D39"/>
      <c r="E39"/>
      <c r="F39"/>
      <c r="G39"/>
    </row>
    <row r="40" spans="2:7" s="99" customFormat="1" ht="12.75" customHeight="1">
      <c r="B40"/>
      <c r="C40"/>
      <c r="D40"/>
      <c r="E40"/>
      <c r="F40"/>
      <c r="G40"/>
    </row>
    <row r="41" spans="2:7" s="99" customFormat="1" ht="12.75" customHeight="1">
      <c r="B41"/>
      <c r="C41"/>
      <c r="D41"/>
      <c r="E41"/>
      <c r="F41"/>
      <c r="G41"/>
    </row>
    <row r="42" spans="2:7" s="99" customFormat="1" ht="12.75" customHeight="1">
      <c r="B42"/>
      <c r="C42"/>
      <c r="D42"/>
      <c r="E42"/>
      <c r="F42"/>
      <c r="G42"/>
    </row>
    <row r="43" spans="2:7" s="99" customFormat="1" ht="12.75" customHeight="1">
      <c r="B43"/>
      <c r="C43"/>
      <c r="D43"/>
      <c r="E43"/>
      <c r="F43"/>
      <c r="G43"/>
    </row>
    <row r="44" spans="2:7" s="99" customFormat="1" ht="12.75" customHeight="1">
      <c r="B44"/>
      <c r="C44"/>
      <c r="D44"/>
      <c r="E44"/>
      <c r="F44"/>
      <c r="G44"/>
    </row>
    <row r="45" spans="2:7" s="99" customFormat="1" ht="12.75" customHeight="1">
      <c r="B45"/>
      <c r="C45"/>
      <c r="D45"/>
      <c r="E45"/>
      <c r="F45"/>
      <c r="G45"/>
    </row>
  </sheetData>
  <sheetProtection/>
  <mergeCells count="36">
    <mergeCell ref="C25:E25"/>
    <mergeCell ref="C22:E22"/>
    <mergeCell ref="C23:E23"/>
    <mergeCell ref="C11:E11"/>
    <mergeCell ref="C12:E12"/>
    <mergeCell ref="C14:E14"/>
    <mergeCell ref="C17:E17"/>
    <mergeCell ref="C18:E18"/>
    <mergeCell ref="C24:E24"/>
    <mergeCell ref="C19:E19"/>
    <mergeCell ref="B2:G2"/>
    <mergeCell ref="B3:G3"/>
    <mergeCell ref="F4:G4"/>
    <mergeCell ref="B5:B8"/>
    <mergeCell ref="C5:E8"/>
    <mergeCell ref="F5:F8"/>
    <mergeCell ref="G5:G8"/>
    <mergeCell ref="B9:F9"/>
    <mergeCell ref="C26:E26"/>
    <mergeCell ref="C27:E27"/>
    <mergeCell ref="C33:E33"/>
    <mergeCell ref="C13:E13"/>
    <mergeCell ref="C15:E15"/>
    <mergeCell ref="C21:E21"/>
    <mergeCell ref="C20:E20"/>
    <mergeCell ref="C16:E16"/>
    <mergeCell ref="C10:E10"/>
    <mergeCell ref="C28:E28"/>
    <mergeCell ref="C29:E29"/>
    <mergeCell ref="C37:E37"/>
    <mergeCell ref="C32:E32"/>
    <mergeCell ref="C36:E36"/>
    <mergeCell ref="C35:E35"/>
    <mergeCell ref="C34:E34"/>
    <mergeCell ref="C30:E30"/>
    <mergeCell ref="C31:E31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2018-06-13T10:04:21Z</cp:lastPrinted>
  <dcterms:created xsi:type="dcterms:W3CDTF">2014-01-08T10:27:41Z</dcterms:created>
  <dcterms:modified xsi:type="dcterms:W3CDTF">2018-07-03T11:19:37Z</dcterms:modified>
  <cp:category/>
  <cp:version/>
  <cp:contentType/>
  <cp:contentStatus/>
</cp:coreProperties>
</file>