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520" yWindow="-12" windowWidth="11556" windowHeight="9684" tabRatio="898" firstSheet="57" activeTab="63"/>
  </bookViews>
  <sheets>
    <sheet name="1. Mérleg Város Összesen" sheetId="53" r:id="rId1"/>
    <sheet name="1.1. Mérleg Önkormányzat" sheetId="116" r:id="rId2"/>
    <sheet name="1.2. Mérleg PH" sheetId="117" r:id="rId3"/>
    <sheet name="1.3. Mérleg GAMESZ" sheetId="118" r:id="rId4"/>
    <sheet name="1.4. Mérleg Óvoda" sheetId="119" r:id="rId5"/>
    <sheet name="1.5. Mérleg Bölcsőde" sheetId="120" r:id="rId6"/>
    <sheet name="1.6. Mérleg Könyvtár " sheetId="121" r:id="rId7"/>
    <sheet name="1.7. Mérleg Műv. Ház" sheetId="122" r:id="rId8"/>
    <sheet name="1.8. Mérleg Id. Otthona" sheetId="123" r:id="rId9"/>
    <sheet name="2. Bev. műk.+felh. mindössz. " sheetId="52" r:id="rId10"/>
    <sheet name="3. Önkorm. műk.+felh. bev." sheetId="54" r:id="rId11"/>
    <sheet name="3.1. Önk.M+F.bev.kötel." sheetId="55" r:id="rId12"/>
    <sheet name="3.2. Önk.M+F.bev.önként." sheetId="56" r:id="rId13"/>
    <sheet name="4. PH. műk.+felh bev." sheetId="60" r:id="rId14"/>
    <sheet name="4.1. PH. műk.+fel. bev. köt." sheetId="63" r:id="rId15"/>
    <sheet name="4.2. PH. műk.+felh. bev. önk." sheetId="64" r:id="rId16"/>
    <sheet name="4.3. PH. műk.+felh. bev. állami" sheetId="65" r:id="rId17"/>
    <sheet name="5. Költségv.szervek  M-F. bev. " sheetId="84" r:id="rId18"/>
    <sheet name="5.1 GAMESZ M-F. bev. " sheetId="66" r:id="rId19"/>
    <sheet name="5.1.1 GAMESZ M-F bev. köt." sheetId="67" r:id="rId20"/>
    <sheet name="5.1.2. GAMESZ M-F bev. önk." sheetId="68" r:id="rId21"/>
    <sheet name="5.2 Óvoda M-F. bev. " sheetId="85" r:id="rId22"/>
    <sheet name="5.2.1. Óvoda M-F bev. köt." sheetId="86" r:id="rId23"/>
    <sheet name="5.2.2. Óvoda M-F bev. önk. " sheetId="87" r:id="rId24"/>
    <sheet name="5.3 Bölcsőde M-F. bev." sheetId="88" r:id="rId25"/>
    <sheet name="5.3.1. Bölcsőde M-F bev. köt." sheetId="89" r:id="rId26"/>
    <sheet name="5.3.2. Bölcsőde M-F bev. önk." sheetId="90" r:id="rId27"/>
    <sheet name="5.4 Könyvtár M-F. bev. " sheetId="91" r:id="rId28"/>
    <sheet name="5.4.1. Könyvtár M-F bev. köt" sheetId="92" r:id="rId29"/>
    <sheet name="5.4.2. Könyvtár M-F bev. önk." sheetId="93" r:id="rId30"/>
    <sheet name="5.5 Műv.ház M-F. bev. " sheetId="94" r:id="rId31"/>
    <sheet name="5.5.1. Műv.Ház M-F bev. köt" sheetId="95" r:id="rId32"/>
    <sheet name="5.5.2. Műv. Ház M-F bev. önk." sheetId="96" r:id="rId33"/>
    <sheet name="5.6 Id. Otthona M-F. bev. " sheetId="97" r:id="rId34"/>
    <sheet name="5.6.1. Id. OtthM-F bev. köt " sheetId="98" r:id="rId35"/>
    <sheet name="5.6.2. Id. Otth M-F bev. önk." sheetId="99" r:id="rId36"/>
    <sheet name="6. Kiad. mindössz." sheetId="8" r:id="rId37"/>
    <sheet name="7. Kiad. Önk. össz." sheetId="70" r:id="rId38"/>
    <sheet name="7.1. Önk.kiad.kötelező" sheetId="71" r:id="rId39"/>
    <sheet name="7.2. Önk.kiad. önként" sheetId="72" r:id="rId40"/>
    <sheet name="7.3. Önk.kiad. állami" sheetId="124" r:id="rId41"/>
    <sheet name="8. PH. kiad. össz. " sheetId="75" r:id="rId42"/>
    <sheet name="8.1. PH.kiad. kötelező" sheetId="73" r:id="rId43"/>
    <sheet name="8.2. PH.kiad. önként" sheetId="74" r:id="rId44"/>
    <sheet name="8.3. PH.kiad. állami" sheetId="76" r:id="rId45"/>
    <sheet name="9. Kv.-i szerv kiad. összes." sheetId="77" r:id="rId46"/>
    <sheet name="9.1. GAMESZ kiad. össz." sheetId="100" r:id="rId47"/>
    <sheet name="9.1.1 GAMESZ kiad. kötel." sheetId="78" r:id="rId48"/>
    <sheet name="9.1.2. GAMESZ kiad. önként" sheetId="79" r:id="rId49"/>
    <sheet name="9.2. ÓVODA kiad. össz. " sheetId="101" r:id="rId50"/>
    <sheet name="9.2.1 ÓVODA kiad. kötel." sheetId="102" r:id="rId51"/>
    <sheet name="9.2.2. ÓVODA kiad. önként" sheetId="103" r:id="rId52"/>
    <sheet name="9.3. BÖLCSŐDE kiad. össz. " sheetId="104" r:id="rId53"/>
    <sheet name="9.3.1 BÖLCSŐDE kiad. kötel." sheetId="105" r:id="rId54"/>
    <sheet name="9.3.2. BÖLCSŐDE kiad. önként" sheetId="106" r:id="rId55"/>
    <sheet name="9.4. KÖNYVTÁR kiad. össz. " sheetId="107" r:id="rId56"/>
    <sheet name="9.4.1 KÖNYVTÁR kiad. kötel" sheetId="108" r:id="rId57"/>
    <sheet name="9.4.2. KÖNYVTÁR kiad. önké" sheetId="109" r:id="rId58"/>
    <sheet name="9.5. MŰV.HÁZ kiad. össz. " sheetId="110" r:id="rId59"/>
    <sheet name="9.5.1 MŰV. HÁZ kiad. kötel" sheetId="111" r:id="rId60"/>
    <sheet name="9.5.2. MŰV. HÁZ kiad. önké" sheetId="112" r:id="rId61"/>
    <sheet name="9.6. ID. OTTHA kiad. össz. " sheetId="113" r:id="rId62"/>
    <sheet name="9.6.1 ID. OTTHA kiad. kötel " sheetId="114" r:id="rId63"/>
    <sheet name="9.6.2. ID. OTTHA kiad. önké " sheetId="115" r:id="rId64"/>
  </sheets>
  <definedNames>
    <definedName name="_xlnm.Print_Titles" localSheetId="11">'3.1. Önk.M+F.bev.kötel.'!$A:$D</definedName>
    <definedName name="_xlnm.Print_Titles" localSheetId="19">'5.1.1 GAMESZ M-F bev. köt.'!$A:$D</definedName>
    <definedName name="_xlnm.Print_Titles" localSheetId="38">'7.1. Önk.kiad.kötelező'!$A:$A</definedName>
    <definedName name="_xlnm.Print_Titles" localSheetId="39">'7.2. Önk.kiad. önként'!$A:$A</definedName>
    <definedName name="_xlnm.Print_Titles" localSheetId="47">'9.1.1 GAMESZ kiad. kötel.'!$A:$A</definedName>
  </definedNames>
  <calcPr calcId="124519"/>
</workbook>
</file>

<file path=xl/calcChain.xml><?xml version="1.0" encoding="utf-8"?>
<calcChain xmlns="http://schemas.openxmlformats.org/spreadsheetml/2006/main">
  <c r="D13" i="72"/>
  <c r="D14"/>
  <c r="S46" i="71" l="1"/>
  <c r="S44"/>
  <c r="S42"/>
  <c r="S33"/>
  <c r="S28"/>
  <c r="S26"/>
  <c r="S17"/>
  <c r="D46"/>
  <c r="D44"/>
  <c r="D42"/>
  <c r="D33"/>
  <c r="D28"/>
  <c r="D26"/>
  <c r="D17"/>
  <c r="O77" i="55"/>
  <c r="O76"/>
  <c r="O74"/>
  <c r="O67"/>
  <c r="O65"/>
  <c r="O59"/>
  <c r="O51"/>
  <c r="O43"/>
  <c r="O34"/>
  <c r="O29"/>
  <c r="O36" s="1"/>
  <c r="O45" s="1"/>
  <c r="O16"/>
  <c r="Q46" i="71"/>
  <c r="Q44"/>
  <c r="Q42"/>
  <c r="Q33"/>
  <c r="Q28"/>
  <c r="Q26"/>
  <c r="Q17"/>
  <c r="D34" i="72" l="1"/>
  <c r="AD11"/>
  <c r="G44" i="63"/>
  <c r="H46" i="72" l="1"/>
  <c r="H44"/>
  <c r="H42"/>
  <c r="H33"/>
  <c r="H28"/>
  <c r="H26"/>
  <c r="H17"/>
  <c r="G41" i="67"/>
  <c r="K32" i="78"/>
  <c r="I77" i="56"/>
  <c r="I75"/>
  <c r="I68"/>
  <c r="I66"/>
  <c r="I60"/>
  <c r="I52"/>
  <c r="I44"/>
  <c r="I37"/>
  <c r="I46" s="1"/>
  <c r="I78" s="1"/>
  <c r="I35"/>
  <c r="I30"/>
  <c r="I17"/>
  <c r="F80" i="99" l="1"/>
  <c r="E80"/>
  <c r="F81" i="98"/>
  <c r="G81"/>
  <c r="E81"/>
  <c r="F79" i="97"/>
  <c r="G79"/>
  <c r="E79"/>
  <c r="F81" i="96"/>
  <c r="G81"/>
  <c r="H81"/>
  <c r="I81"/>
  <c r="E81"/>
  <c r="F78" i="95"/>
  <c r="G78"/>
  <c r="H78"/>
  <c r="I78"/>
  <c r="J78"/>
  <c r="K78"/>
  <c r="E78"/>
  <c r="F80" i="94"/>
  <c r="G80"/>
  <c r="E80"/>
  <c r="F80" i="93"/>
  <c r="G80"/>
  <c r="H80"/>
  <c r="I80"/>
  <c r="E80"/>
  <c r="F82" i="92"/>
  <c r="G82"/>
  <c r="H82"/>
  <c r="I82"/>
  <c r="E82"/>
  <c r="F80" i="91"/>
  <c r="G80"/>
  <c r="E80"/>
  <c r="F82" i="90"/>
  <c r="G82"/>
  <c r="H82"/>
  <c r="I82"/>
  <c r="E82"/>
  <c r="F82" i="89"/>
  <c r="G82"/>
  <c r="H82"/>
  <c r="I82"/>
  <c r="E82"/>
  <c r="F80" i="88"/>
  <c r="G80"/>
  <c r="E80"/>
  <c r="F82" i="87"/>
  <c r="G82"/>
  <c r="H82"/>
  <c r="I82"/>
  <c r="E82"/>
  <c r="F82" i="86"/>
  <c r="G82"/>
  <c r="H82"/>
  <c r="I82"/>
  <c r="J82"/>
  <c r="E82"/>
  <c r="F80" i="85"/>
  <c r="G80"/>
  <c r="E80"/>
  <c r="F78" i="68"/>
  <c r="G78"/>
  <c r="H78"/>
  <c r="I78"/>
  <c r="J78"/>
  <c r="K78"/>
  <c r="L78"/>
  <c r="M78"/>
  <c r="N78"/>
  <c r="O78"/>
  <c r="P78"/>
  <c r="Q78"/>
  <c r="R78"/>
  <c r="E78"/>
  <c r="I78" i="67"/>
  <c r="J78"/>
  <c r="K78"/>
  <c r="L78"/>
  <c r="M78"/>
  <c r="N78"/>
  <c r="O78"/>
  <c r="P78"/>
  <c r="Q78"/>
  <c r="R78"/>
  <c r="S78"/>
  <c r="T78"/>
  <c r="U78"/>
  <c r="V78"/>
  <c r="W78"/>
  <c r="H78"/>
  <c r="G78"/>
  <c r="F78"/>
  <c r="E78"/>
  <c r="F79" i="66"/>
  <c r="F80" i="84"/>
  <c r="F79" i="65"/>
  <c r="G79"/>
  <c r="E79"/>
  <c r="F79" i="64"/>
  <c r="G79"/>
  <c r="H79"/>
  <c r="E79"/>
  <c r="F78" i="63"/>
  <c r="E78"/>
  <c r="F77" i="60" l="1"/>
  <c r="G77"/>
  <c r="F78" i="56"/>
  <c r="G78"/>
  <c r="H78"/>
  <c r="J78"/>
  <c r="K78"/>
  <c r="M78"/>
  <c r="O78"/>
  <c r="E78"/>
  <c r="F77" i="55"/>
  <c r="G77"/>
  <c r="H77"/>
  <c r="I77"/>
  <c r="J77"/>
  <c r="L77"/>
  <c r="M77"/>
  <c r="N77"/>
  <c r="P77"/>
  <c r="Q77"/>
  <c r="R77"/>
  <c r="E77"/>
  <c r="B46" i="100" l="1"/>
  <c r="B40"/>
  <c r="B41"/>
  <c r="B42"/>
  <c r="B43"/>
  <c r="B44"/>
  <c r="B45"/>
  <c r="B39"/>
  <c r="B35"/>
  <c r="B36"/>
  <c r="B32"/>
  <c r="B30"/>
  <c r="B24"/>
  <c r="B25"/>
  <c r="B26"/>
  <c r="B27"/>
  <c r="B28"/>
  <c r="B29"/>
  <c r="B23"/>
  <c r="B21"/>
  <c r="B14"/>
  <c r="B15"/>
  <c r="B16"/>
  <c r="B17"/>
  <c r="B13"/>
  <c r="S46" i="78" l="1"/>
  <c r="S48" s="1"/>
  <c r="O46"/>
  <c r="G46"/>
  <c r="C46"/>
  <c r="C48" s="1"/>
  <c r="S44"/>
  <c r="R44"/>
  <c r="R46" s="1"/>
  <c r="R48" s="1"/>
  <c r="Q44"/>
  <c r="Q46" s="1"/>
  <c r="Q48" s="1"/>
  <c r="P44"/>
  <c r="O44"/>
  <c r="N44"/>
  <c r="N46" s="1"/>
  <c r="N48" s="1"/>
  <c r="M44"/>
  <c r="M46" s="1"/>
  <c r="M48" s="1"/>
  <c r="L44"/>
  <c r="K44"/>
  <c r="J44"/>
  <c r="J46" s="1"/>
  <c r="J48" s="1"/>
  <c r="I44"/>
  <c r="I46" s="1"/>
  <c r="I48" s="1"/>
  <c r="H44"/>
  <c r="G44"/>
  <c r="F44"/>
  <c r="F46" s="1"/>
  <c r="F48" s="1"/>
  <c r="E44"/>
  <c r="E46" s="1"/>
  <c r="E48" s="1"/>
  <c r="D44"/>
  <c r="C44"/>
  <c r="B44"/>
  <c r="B46" s="1"/>
  <c r="B48" s="1"/>
  <c r="T43"/>
  <c r="T42"/>
  <c r="T41"/>
  <c r="T40"/>
  <c r="T39"/>
  <c r="T38"/>
  <c r="T37"/>
  <c r="T44" s="1"/>
  <c r="S35"/>
  <c r="R35"/>
  <c r="Q35"/>
  <c r="P35"/>
  <c r="P46" s="1"/>
  <c r="P48" s="1"/>
  <c r="O35"/>
  <c r="N35"/>
  <c r="M35"/>
  <c r="L35"/>
  <c r="L46" s="1"/>
  <c r="L48" s="1"/>
  <c r="K35"/>
  <c r="K46" s="1"/>
  <c r="J35"/>
  <c r="I35"/>
  <c r="H35"/>
  <c r="H46" s="1"/>
  <c r="H48" s="1"/>
  <c r="G35"/>
  <c r="F35"/>
  <c r="E35"/>
  <c r="D35"/>
  <c r="D46" s="1"/>
  <c r="D48" s="1"/>
  <c r="C35"/>
  <c r="B35"/>
  <c r="T34"/>
  <c r="T33"/>
  <c r="T32"/>
  <c r="B34" i="100" s="1"/>
  <c r="B37" s="1"/>
  <c r="B48" s="1"/>
  <c r="B50" s="1"/>
  <c r="R30" i="78"/>
  <c r="N30"/>
  <c r="J30"/>
  <c r="F30"/>
  <c r="B30"/>
  <c r="S28"/>
  <c r="R28"/>
  <c r="Q28"/>
  <c r="Q30" s="1"/>
  <c r="P28"/>
  <c r="P30" s="1"/>
  <c r="O28"/>
  <c r="N28"/>
  <c r="M28"/>
  <c r="M30" s="1"/>
  <c r="L28"/>
  <c r="L30" s="1"/>
  <c r="K28"/>
  <c r="J28"/>
  <c r="I28"/>
  <c r="I30" s="1"/>
  <c r="H28"/>
  <c r="H30" s="1"/>
  <c r="G28"/>
  <c r="F28"/>
  <c r="E28"/>
  <c r="E30" s="1"/>
  <c r="D28"/>
  <c r="D30" s="1"/>
  <c r="C28"/>
  <c r="B28"/>
  <c r="T27"/>
  <c r="T26"/>
  <c r="T25"/>
  <c r="T24"/>
  <c r="T23"/>
  <c r="T22"/>
  <c r="T28" s="1"/>
  <c r="T30" s="1"/>
  <c r="T21"/>
  <c r="S19"/>
  <c r="S30" s="1"/>
  <c r="R19"/>
  <c r="Q19"/>
  <c r="P19"/>
  <c r="O19"/>
  <c r="O30" s="1"/>
  <c r="N19"/>
  <c r="M19"/>
  <c r="L19"/>
  <c r="K19"/>
  <c r="K30" s="1"/>
  <c r="J19"/>
  <c r="I19"/>
  <c r="H19"/>
  <c r="G19"/>
  <c r="G30" s="1"/>
  <c r="F19"/>
  <c r="E19"/>
  <c r="D19"/>
  <c r="C19"/>
  <c r="C30" s="1"/>
  <c r="B19"/>
  <c r="T17"/>
  <c r="T16"/>
  <c r="T15"/>
  <c r="T14"/>
  <c r="T19" s="1"/>
  <c r="T13"/>
  <c r="M43" i="79"/>
  <c r="M45" s="1"/>
  <c r="L43"/>
  <c r="K43"/>
  <c r="K45" s="1"/>
  <c r="J43"/>
  <c r="I43"/>
  <c r="I45" s="1"/>
  <c r="H43"/>
  <c r="G43"/>
  <c r="G45" s="1"/>
  <c r="F43"/>
  <c r="E43"/>
  <c r="E45" s="1"/>
  <c r="D43"/>
  <c r="C43"/>
  <c r="C45" s="1"/>
  <c r="B43"/>
  <c r="N42"/>
  <c r="C45" i="100" s="1"/>
  <c r="D45" s="1"/>
  <c r="N41" i="79"/>
  <c r="C44" i="100" s="1"/>
  <c r="D44" s="1"/>
  <c r="N40" i="79"/>
  <c r="C43" i="100" s="1"/>
  <c r="D43" s="1"/>
  <c r="N39" i="79"/>
  <c r="N38"/>
  <c r="C41" i="100" s="1"/>
  <c r="D41" s="1"/>
  <c r="N37" i="79"/>
  <c r="C40" i="100" s="1"/>
  <c r="D40" s="1"/>
  <c r="N36" i="79"/>
  <c r="C39" i="100" s="1"/>
  <c r="M34" i="79"/>
  <c r="L34"/>
  <c r="K34"/>
  <c r="J34"/>
  <c r="I34"/>
  <c r="H34"/>
  <c r="G34"/>
  <c r="F34"/>
  <c r="E34"/>
  <c r="D34"/>
  <c r="C34"/>
  <c r="B34"/>
  <c r="N33"/>
  <c r="C36" i="100" s="1"/>
  <c r="D36" s="1"/>
  <c r="G26" i="118" s="1"/>
  <c r="N32" i="79"/>
  <c r="C35" i="100" s="1"/>
  <c r="D35" s="1"/>
  <c r="N31" i="79"/>
  <c r="C34" i="100" s="1"/>
  <c r="J29" i="79"/>
  <c r="M27"/>
  <c r="L27"/>
  <c r="L29" s="1"/>
  <c r="K27"/>
  <c r="J27"/>
  <c r="I27"/>
  <c r="H27"/>
  <c r="H29" s="1"/>
  <c r="G27"/>
  <c r="F27"/>
  <c r="F29" s="1"/>
  <c r="E27"/>
  <c r="D27"/>
  <c r="D29" s="1"/>
  <c r="C27"/>
  <c r="B27"/>
  <c r="B29" s="1"/>
  <c r="N26"/>
  <c r="C29" i="100" s="1"/>
  <c r="D29" s="1"/>
  <c r="N25" i="79"/>
  <c r="C28" i="100" s="1"/>
  <c r="D28" s="1"/>
  <c r="N24" i="79"/>
  <c r="C27" i="100" s="1"/>
  <c r="D27" s="1"/>
  <c r="N23" i="79"/>
  <c r="C26" i="100" s="1"/>
  <c r="D26" s="1"/>
  <c r="N22" i="79"/>
  <c r="C25" i="100" s="1"/>
  <c r="D25" s="1"/>
  <c r="N21" i="79"/>
  <c r="C24" i="100" s="1"/>
  <c r="D24" s="1"/>
  <c r="N20" i="79"/>
  <c r="M18"/>
  <c r="L18"/>
  <c r="K18"/>
  <c r="J18"/>
  <c r="I18"/>
  <c r="H18"/>
  <c r="G18"/>
  <c r="F18"/>
  <c r="E18"/>
  <c r="D18"/>
  <c r="C18"/>
  <c r="B18"/>
  <c r="N17"/>
  <c r="N16"/>
  <c r="C17" i="100" s="1"/>
  <c r="D17" s="1"/>
  <c r="G13" i="118" s="1"/>
  <c r="N15" i="79"/>
  <c r="C16" i="100" s="1"/>
  <c r="D16" s="1"/>
  <c r="G12" i="118" s="1"/>
  <c r="N14" i="79"/>
  <c r="C15" i="100" s="1"/>
  <c r="D15" s="1"/>
  <c r="G11" i="118" s="1"/>
  <c r="N13" i="79"/>
  <c r="N12"/>
  <c r="C13" i="100" s="1"/>
  <c r="G25" i="119"/>
  <c r="G26"/>
  <c r="G24"/>
  <c r="G10"/>
  <c r="G11"/>
  <c r="G12"/>
  <c r="G13"/>
  <c r="G9"/>
  <c r="D40" i="101"/>
  <c r="D41"/>
  <c r="D42"/>
  <c r="D43"/>
  <c r="D44"/>
  <c r="D45"/>
  <c r="D39"/>
  <c r="C40"/>
  <c r="C41"/>
  <c r="C42"/>
  <c r="C43"/>
  <c r="C44"/>
  <c r="C45"/>
  <c r="C39"/>
  <c r="C46" s="1"/>
  <c r="D35"/>
  <c r="D36"/>
  <c r="D34"/>
  <c r="C35"/>
  <c r="C36"/>
  <c r="C34"/>
  <c r="D24"/>
  <c r="D25"/>
  <c r="D26"/>
  <c r="D27"/>
  <c r="D28"/>
  <c r="D29"/>
  <c r="D23"/>
  <c r="C24"/>
  <c r="C25"/>
  <c r="C26"/>
  <c r="C27"/>
  <c r="C28"/>
  <c r="C29"/>
  <c r="C23"/>
  <c r="C30" s="1"/>
  <c r="D14"/>
  <c r="D15"/>
  <c r="D16"/>
  <c r="D17"/>
  <c r="D13"/>
  <c r="D21" s="1"/>
  <c r="C14"/>
  <c r="C21" s="1"/>
  <c r="C15"/>
  <c r="C16"/>
  <c r="C17"/>
  <c r="C13"/>
  <c r="B50"/>
  <c r="B48"/>
  <c r="B46"/>
  <c r="B40"/>
  <c r="B41"/>
  <c r="B42"/>
  <c r="B43"/>
  <c r="B44"/>
  <c r="B45"/>
  <c r="B39"/>
  <c r="B37"/>
  <c r="B35"/>
  <c r="B36"/>
  <c r="B34"/>
  <c r="B32"/>
  <c r="B30"/>
  <c r="B24"/>
  <c r="B25"/>
  <c r="B26"/>
  <c r="B27"/>
  <c r="B28"/>
  <c r="B29"/>
  <c r="B23"/>
  <c r="B21"/>
  <c r="B14"/>
  <c r="B15"/>
  <c r="B16"/>
  <c r="B17"/>
  <c r="B13"/>
  <c r="E46" i="102"/>
  <c r="C46"/>
  <c r="E44"/>
  <c r="D44"/>
  <c r="D46" s="1"/>
  <c r="D48" s="1"/>
  <c r="C44"/>
  <c r="B44"/>
  <c r="B46" s="1"/>
  <c r="B48" s="1"/>
  <c r="F43"/>
  <c r="F42"/>
  <c r="F41"/>
  <c r="F40"/>
  <c r="F44" s="1"/>
  <c r="F46" s="1"/>
  <c r="F39"/>
  <c r="F38"/>
  <c r="F37"/>
  <c r="F35"/>
  <c r="E35"/>
  <c r="D35"/>
  <c r="C35"/>
  <c r="B35"/>
  <c r="F34"/>
  <c r="F33"/>
  <c r="F32"/>
  <c r="D30"/>
  <c r="B30"/>
  <c r="E28"/>
  <c r="E30" s="1"/>
  <c r="D28"/>
  <c r="C28"/>
  <c r="C30" s="1"/>
  <c r="B28"/>
  <c r="F27"/>
  <c r="F26"/>
  <c r="F25"/>
  <c r="F24"/>
  <c r="F23"/>
  <c r="F22"/>
  <c r="F21"/>
  <c r="F28" s="1"/>
  <c r="E19"/>
  <c r="D19"/>
  <c r="C19"/>
  <c r="B19"/>
  <c r="F17"/>
  <c r="F16"/>
  <c r="F15"/>
  <c r="F14"/>
  <c r="F13"/>
  <c r="F19" s="1"/>
  <c r="D44" i="103"/>
  <c r="D46" s="1"/>
  <c r="C44"/>
  <c r="C46" s="1"/>
  <c r="B44"/>
  <c r="B46" s="1"/>
  <c r="E43"/>
  <c r="E42"/>
  <c r="E41"/>
  <c r="E40"/>
  <c r="E39"/>
  <c r="E38"/>
  <c r="E37"/>
  <c r="E44" s="1"/>
  <c r="D35"/>
  <c r="C35"/>
  <c r="B35"/>
  <c r="E34"/>
  <c r="E33"/>
  <c r="E35" s="1"/>
  <c r="E32"/>
  <c r="D28"/>
  <c r="D30" s="1"/>
  <c r="C28"/>
  <c r="C30" s="1"/>
  <c r="B28"/>
  <c r="B30" s="1"/>
  <c r="E27"/>
  <c r="E26"/>
  <c r="E25"/>
  <c r="E24"/>
  <c r="E23"/>
  <c r="E28" s="1"/>
  <c r="E30" s="1"/>
  <c r="E22"/>
  <c r="E21"/>
  <c r="D19"/>
  <c r="C19"/>
  <c r="B19"/>
  <c r="E17"/>
  <c r="E16"/>
  <c r="E15"/>
  <c r="E14"/>
  <c r="E13"/>
  <c r="E19" s="1"/>
  <c r="G25" i="120"/>
  <c r="G26"/>
  <c r="G24"/>
  <c r="G10"/>
  <c r="G11"/>
  <c r="G12"/>
  <c r="G13"/>
  <c r="G9"/>
  <c r="C40" i="104"/>
  <c r="C41"/>
  <c r="C42"/>
  <c r="C43"/>
  <c r="C44"/>
  <c r="D44" s="1"/>
  <c r="C45"/>
  <c r="C39"/>
  <c r="C35"/>
  <c r="C37" s="1"/>
  <c r="C36"/>
  <c r="C34"/>
  <c r="C24"/>
  <c r="C25"/>
  <c r="C26"/>
  <c r="D26" s="1"/>
  <c r="C27"/>
  <c r="C28"/>
  <c r="C29"/>
  <c r="C23"/>
  <c r="C30" s="1"/>
  <c r="C14"/>
  <c r="C21" s="1"/>
  <c r="C15"/>
  <c r="C16"/>
  <c r="C17"/>
  <c r="C13"/>
  <c r="B50"/>
  <c r="B48"/>
  <c r="D40"/>
  <c r="D41"/>
  <c r="D45"/>
  <c r="B40"/>
  <c r="B41"/>
  <c r="B42"/>
  <c r="D42" s="1"/>
  <c r="B43"/>
  <c r="D43" s="1"/>
  <c r="B44"/>
  <c r="B45"/>
  <c r="B39"/>
  <c r="D36"/>
  <c r="D34"/>
  <c r="B35"/>
  <c r="B36"/>
  <c r="B34"/>
  <c r="D25"/>
  <c r="B24"/>
  <c r="D24" s="1"/>
  <c r="B25"/>
  <c r="B26"/>
  <c r="B27"/>
  <c r="D27" s="1"/>
  <c r="B28"/>
  <c r="D28" s="1"/>
  <c r="B29"/>
  <c r="D29" s="1"/>
  <c r="B23"/>
  <c r="D15"/>
  <c r="B14"/>
  <c r="D14" s="1"/>
  <c r="B15"/>
  <c r="B16"/>
  <c r="D16" s="1"/>
  <c r="B17"/>
  <c r="B13"/>
  <c r="E44" i="105"/>
  <c r="D44"/>
  <c r="D46" s="1"/>
  <c r="C44"/>
  <c r="C46" s="1"/>
  <c r="B44"/>
  <c r="B46" s="1"/>
  <c r="E43"/>
  <c r="E42"/>
  <c r="E41"/>
  <c r="E40"/>
  <c r="E39"/>
  <c r="E38"/>
  <c r="E37"/>
  <c r="D35"/>
  <c r="C35"/>
  <c r="B35"/>
  <c r="E34"/>
  <c r="E33"/>
  <c r="E32"/>
  <c r="E35" s="1"/>
  <c r="D28"/>
  <c r="D30" s="1"/>
  <c r="C28"/>
  <c r="C30" s="1"/>
  <c r="B28"/>
  <c r="E27"/>
  <c r="E26"/>
  <c r="E25"/>
  <c r="E24"/>
  <c r="E23"/>
  <c r="E22"/>
  <c r="E21"/>
  <c r="E28" s="1"/>
  <c r="D19"/>
  <c r="C19"/>
  <c r="E17"/>
  <c r="E16"/>
  <c r="B15"/>
  <c r="E15" s="1"/>
  <c r="E14"/>
  <c r="E13"/>
  <c r="D44" i="106"/>
  <c r="D46" s="1"/>
  <c r="C44"/>
  <c r="C46" s="1"/>
  <c r="B44"/>
  <c r="B46" s="1"/>
  <c r="E43"/>
  <c r="E42"/>
  <c r="E41"/>
  <c r="E40"/>
  <c r="E39"/>
  <c r="E38"/>
  <c r="E37"/>
  <c r="E44" s="1"/>
  <c r="D35"/>
  <c r="C35"/>
  <c r="B35"/>
  <c r="E34"/>
  <c r="E35" s="1"/>
  <c r="E33"/>
  <c r="E32"/>
  <c r="D28"/>
  <c r="D30" s="1"/>
  <c r="C28"/>
  <c r="C30" s="1"/>
  <c r="B28"/>
  <c r="B30" s="1"/>
  <c r="E27"/>
  <c r="E26"/>
  <c r="E25"/>
  <c r="E24"/>
  <c r="E23"/>
  <c r="E28" s="1"/>
  <c r="E30" s="1"/>
  <c r="E22"/>
  <c r="E21"/>
  <c r="D19"/>
  <c r="C19"/>
  <c r="B19"/>
  <c r="E17"/>
  <c r="E16"/>
  <c r="E15"/>
  <c r="E14"/>
  <c r="E13"/>
  <c r="E19" s="1"/>
  <c r="G24" i="121"/>
  <c r="G10"/>
  <c r="G11"/>
  <c r="G12"/>
  <c r="G13"/>
  <c r="G9"/>
  <c r="C50" i="107"/>
  <c r="D50"/>
  <c r="B50"/>
  <c r="C48"/>
  <c r="D48"/>
  <c r="B48"/>
  <c r="D40"/>
  <c r="D41"/>
  <c r="D42"/>
  <c r="D46" s="1"/>
  <c r="D43"/>
  <c r="D44"/>
  <c r="D45"/>
  <c r="D39"/>
  <c r="C46"/>
  <c r="B46"/>
  <c r="B40"/>
  <c r="B41"/>
  <c r="B42"/>
  <c r="B43"/>
  <c r="B44"/>
  <c r="B45"/>
  <c r="B39"/>
  <c r="D35"/>
  <c r="D36"/>
  <c r="D34"/>
  <c r="C37"/>
  <c r="B37"/>
  <c r="B35"/>
  <c r="B36"/>
  <c r="B34"/>
  <c r="C32"/>
  <c r="D32"/>
  <c r="B32"/>
  <c r="D24"/>
  <c r="D25"/>
  <c r="D26"/>
  <c r="D30" s="1"/>
  <c r="D27"/>
  <c r="D28"/>
  <c r="D29"/>
  <c r="D23"/>
  <c r="C30"/>
  <c r="B30"/>
  <c r="B24"/>
  <c r="B25"/>
  <c r="B26"/>
  <c r="B27"/>
  <c r="B28"/>
  <c r="B29"/>
  <c r="B23"/>
  <c r="D14"/>
  <c r="D15"/>
  <c r="D16"/>
  <c r="D17"/>
  <c r="D13"/>
  <c r="C21"/>
  <c r="D21"/>
  <c r="B21"/>
  <c r="B14"/>
  <c r="B15"/>
  <c r="B16"/>
  <c r="B17"/>
  <c r="B13"/>
  <c r="D44" i="108"/>
  <c r="D46" s="1"/>
  <c r="C44"/>
  <c r="C46" s="1"/>
  <c r="B44"/>
  <c r="B46" s="1"/>
  <c r="E43"/>
  <c r="E42"/>
  <c r="E41"/>
  <c r="E40"/>
  <c r="E39"/>
  <c r="E38"/>
  <c r="E37"/>
  <c r="E44" s="1"/>
  <c r="D35"/>
  <c r="C35"/>
  <c r="B35"/>
  <c r="E34"/>
  <c r="E35" s="1"/>
  <c r="E33"/>
  <c r="E32"/>
  <c r="D28"/>
  <c r="D30" s="1"/>
  <c r="C28"/>
  <c r="C30" s="1"/>
  <c r="B28"/>
  <c r="B30" s="1"/>
  <c r="E27"/>
  <c r="E26"/>
  <c r="E25"/>
  <c r="E24"/>
  <c r="E23"/>
  <c r="E28" s="1"/>
  <c r="E30" s="1"/>
  <c r="E22"/>
  <c r="E21"/>
  <c r="D19"/>
  <c r="C19"/>
  <c r="B19"/>
  <c r="E17"/>
  <c r="E16"/>
  <c r="E15"/>
  <c r="E14"/>
  <c r="E13"/>
  <c r="E19" s="1"/>
  <c r="G25" i="122"/>
  <c r="G24"/>
  <c r="G12"/>
  <c r="G13"/>
  <c r="G10"/>
  <c r="G11"/>
  <c r="G9"/>
  <c r="C50" i="110"/>
  <c r="D50"/>
  <c r="C48"/>
  <c r="C46"/>
  <c r="C37"/>
  <c r="C32"/>
  <c r="D32"/>
  <c r="C30"/>
  <c r="D30"/>
  <c r="C21"/>
  <c r="C14"/>
  <c r="C15"/>
  <c r="C16"/>
  <c r="C17"/>
  <c r="C23"/>
  <c r="C24"/>
  <c r="C25"/>
  <c r="C26"/>
  <c r="C27"/>
  <c r="C28"/>
  <c r="C29"/>
  <c r="C34"/>
  <c r="C35"/>
  <c r="C36"/>
  <c r="C39"/>
  <c r="C40"/>
  <c r="C41"/>
  <c r="C42"/>
  <c r="C43"/>
  <c r="C44"/>
  <c r="C45"/>
  <c r="C13"/>
  <c r="B50"/>
  <c r="B48"/>
  <c r="D46"/>
  <c r="B46"/>
  <c r="B40"/>
  <c r="B41"/>
  <c r="B42"/>
  <c r="B43"/>
  <c r="B44"/>
  <c r="B45"/>
  <c r="B39"/>
  <c r="D34" i="100" l="1"/>
  <c r="G24" i="118" s="1"/>
  <c r="T35" i="78"/>
  <c r="T46" s="1"/>
  <c r="T48" s="1"/>
  <c r="E47" i="79"/>
  <c r="I47"/>
  <c r="D13" i="100"/>
  <c r="G25" i="118"/>
  <c r="C37" i="100"/>
  <c r="E29" i="79"/>
  <c r="I29"/>
  <c r="M29"/>
  <c r="M47" s="1"/>
  <c r="D45"/>
  <c r="D47" s="1"/>
  <c r="H45"/>
  <c r="H47" s="1"/>
  <c r="L45"/>
  <c r="L47" s="1"/>
  <c r="N18"/>
  <c r="C14" i="100"/>
  <c r="D14" s="1"/>
  <c r="G10" i="118" s="1"/>
  <c r="C46" i="100"/>
  <c r="D39"/>
  <c r="N27" i="79"/>
  <c r="N29" s="1"/>
  <c r="N47" s="1"/>
  <c r="C23" i="100"/>
  <c r="N43" i="79"/>
  <c r="N45" s="1"/>
  <c r="C42" i="100"/>
  <c r="D42" s="1"/>
  <c r="C29" i="79"/>
  <c r="G29"/>
  <c r="G47" s="1"/>
  <c r="K29"/>
  <c r="N34"/>
  <c r="B45"/>
  <c r="B47" s="1"/>
  <c r="F45"/>
  <c r="F47" s="1"/>
  <c r="J45"/>
  <c r="J47" s="1"/>
  <c r="O48" i="78"/>
  <c r="K48"/>
  <c r="G48"/>
  <c r="C47" i="79"/>
  <c r="K47"/>
  <c r="D46" i="101"/>
  <c r="D37"/>
  <c r="C37"/>
  <c r="C48" s="1"/>
  <c r="D30"/>
  <c r="D32" s="1"/>
  <c r="C32"/>
  <c r="E48" i="102"/>
  <c r="F30"/>
  <c r="F48"/>
  <c r="C48"/>
  <c r="B48" i="103"/>
  <c r="D48"/>
  <c r="E46"/>
  <c r="E48" s="1"/>
  <c r="C48"/>
  <c r="C46" i="104"/>
  <c r="C48" s="1"/>
  <c r="D39"/>
  <c r="D46" s="1"/>
  <c r="D35"/>
  <c r="D37" s="1"/>
  <c r="C32"/>
  <c r="D17"/>
  <c r="D13"/>
  <c r="B46"/>
  <c r="B30"/>
  <c r="D23"/>
  <c r="D30" s="1"/>
  <c r="B37"/>
  <c r="B32"/>
  <c r="B21"/>
  <c r="B30" i="105"/>
  <c r="B48" s="1"/>
  <c r="E46"/>
  <c r="E19"/>
  <c r="D48"/>
  <c r="E30"/>
  <c r="C48"/>
  <c r="B19"/>
  <c r="B48" i="106"/>
  <c r="D48"/>
  <c r="E46"/>
  <c r="E48" s="1"/>
  <c r="C48"/>
  <c r="D37" i="107"/>
  <c r="D48" i="108"/>
  <c r="E46"/>
  <c r="E48" s="1"/>
  <c r="C48"/>
  <c r="B48"/>
  <c r="D35" i="110"/>
  <c r="D37" s="1"/>
  <c r="D48" s="1"/>
  <c r="D36"/>
  <c r="D34"/>
  <c r="B37"/>
  <c r="B35"/>
  <c r="B36"/>
  <c r="B34"/>
  <c r="B32"/>
  <c r="D24"/>
  <c r="D25"/>
  <c r="D26"/>
  <c r="D27"/>
  <c r="D28"/>
  <c r="D29"/>
  <c r="D23"/>
  <c r="B30"/>
  <c r="B24"/>
  <c r="B25"/>
  <c r="B26"/>
  <c r="B27"/>
  <c r="B28"/>
  <c r="B29"/>
  <c r="B23"/>
  <c r="D14"/>
  <c r="D15"/>
  <c r="D16"/>
  <c r="D17"/>
  <c r="D13"/>
  <c r="D21" s="1"/>
  <c r="B21"/>
  <c r="B14"/>
  <c r="B15"/>
  <c r="B16"/>
  <c r="B17"/>
  <c r="B13"/>
  <c r="F44" i="111"/>
  <c r="F46" s="1"/>
  <c r="E44"/>
  <c r="D44"/>
  <c r="D46" s="1"/>
  <c r="C44"/>
  <c r="C46" s="1"/>
  <c r="B44"/>
  <c r="B46" s="1"/>
  <c r="G43"/>
  <c r="G42"/>
  <c r="G41"/>
  <c r="G40"/>
  <c r="G39"/>
  <c r="G38"/>
  <c r="G37"/>
  <c r="G44" s="1"/>
  <c r="F35"/>
  <c r="E35"/>
  <c r="E46" s="1"/>
  <c r="D35"/>
  <c r="C35"/>
  <c r="B35"/>
  <c r="G34"/>
  <c r="G33"/>
  <c r="G32"/>
  <c r="G35" s="1"/>
  <c r="F28"/>
  <c r="F30" s="1"/>
  <c r="E28"/>
  <c r="D28"/>
  <c r="D30" s="1"/>
  <c r="C28"/>
  <c r="C30" s="1"/>
  <c r="B28"/>
  <c r="B30" s="1"/>
  <c r="G27"/>
  <c r="G26"/>
  <c r="G25"/>
  <c r="G24"/>
  <c r="G23"/>
  <c r="G22"/>
  <c r="G21"/>
  <c r="G28" s="1"/>
  <c r="G30" s="1"/>
  <c r="F19"/>
  <c r="E19"/>
  <c r="E30" s="1"/>
  <c r="D19"/>
  <c r="C19"/>
  <c r="B19"/>
  <c r="G18"/>
  <c r="G17"/>
  <c r="G16"/>
  <c r="G15"/>
  <c r="G14"/>
  <c r="G19" s="1"/>
  <c r="G13"/>
  <c r="F19" i="52"/>
  <c r="F20" i="84"/>
  <c r="F21"/>
  <c r="F22"/>
  <c r="F23"/>
  <c r="F24"/>
  <c r="F25"/>
  <c r="F26"/>
  <c r="F27"/>
  <c r="F28"/>
  <c r="G22" i="97"/>
  <c r="F22"/>
  <c r="E22"/>
  <c r="G24" i="98"/>
  <c r="F23" i="99"/>
  <c r="F71" i="66"/>
  <c r="F72"/>
  <c r="F73"/>
  <c r="F74"/>
  <c r="F75"/>
  <c r="F70"/>
  <c r="F63"/>
  <c r="F64"/>
  <c r="F62"/>
  <c r="F66" s="1"/>
  <c r="F55"/>
  <c r="F60" s="1"/>
  <c r="F56"/>
  <c r="F57"/>
  <c r="F58"/>
  <c r="F54"/>
  <c r="F48"/>
  <c r="G48" s="1"/>
  <c r="F49"/>
  <c r="F50"/>
  <c r="F51"/>
  <c r="F47"/>
  <c r="G47" s="1"/>
  <c r="F38"/>
  <c r="F39"/>
  <c r="F40"/>
  <c r="F41"/>
  <c r="F42"/>
  <c r="F37"/>
  <c r="F31"/>
  <c r="F32"/>
  <c r="F30"/>
  <c r="F33" s="1"/>
  <c r="F19"/>
  <c r="F20"/>
  <c r="F21"/>
  <c r="F22"/>
  <c r="F23"/>
  <c r="F24"/>
  <c r="F25"/>
  <c r="F26"/>
  <c r="F27"/>
  <c r="F18"/>
  <c r="F12"/>
  <c r="F13"/>
  <c r="F14"/>
  <c r="F11"/>
  <c r="E71"/>
  <c r="E72"/>
  <c r="G72" s="1"/>
  <c r="E73"/>
  <c r="E74"/>
  <c r="G74" s="1"/>
  <c r="E75"/>
  <c r="E70"/>
  <c r="G70" s="1"/>
  <c r="E63"/>
  <c r="G63" s="1"/>
  <c r="E64"/>
  <c r="G64" s="1"/>
  <c r="E62"/>
  <c r="E66" s="1"/>
  <c r="G59"/>
  <c r="E55"/>
  <c r="E56"/>
  <c r="E57"/>
  <c r="G57" s="1"/>
  <c r="E58"/>
  <c r="G58" s="1"/>
  <c r="E54"/>
  <c r="E48"/>
  <c r="E49"/>
  <c r="E52" s="1"/>
  <c r="E50"/>
  <c r="G50" s="1"/>
  <c r="E51"/>
  <c r="E47"/>
  <c r="G39"/>
  <c r="D20" i="118" s="1"/>
  <c r="E38" i="66"/>
  <c r="E39"/>
  <c r="E40"/>
  <c r="G40" s="1"/>
  <c r="E41"/>
  <c r="E37"/>
  <c r="E31"/>
  <c r="G31" s="1"/>
  <c r="E32"/>
  <c r="G32" s="1"/>
  <c r="E30"/>
  <c r="E33" s="1"/>
  <c r="E19"/>
  <c r="E20" i="84" s="1"/>
  <c r="G20" s="1"/>
  <c r="E20" i="66"/>
  <c r="E21" i="84" s="1"/>
  <c r="G21" s="1"/>
  <c r="E21" i="66"/>
  <c r="G21" s="1"/>
  <c r="E22"/>
  <c r="E23" i="84" s="1"/>
  <c r="G23" s="1"/>
  <c r="G25" i="52" s="1"/>
  <c r="H25" s="1"/>
  <c r="E23" i="66"/>
  <c r="E24" i="84" s="1"/>
  <c r="G24" s="1"/>
  <c r="E24" i="66"/>
  <c r="E25" i="84" s="1"/>
  <c r="G25" s="1"/>
  <c r="E25" i="66"/>
  <c r="E26" i="84" s="1"/>
  <c r="G26" s="1"/>
  <c r="E26" i="66"/>
  <c r="E27" i="84" s="1"/>
  <c r="G27" s="1"/>
  <c r="E27" i="66"/>
  <c r="E28" i="84" s="1"/>
  <c r="G28" s="1"/>
  <c r="E18" i="66"/>
  <c r="E28" s="1"/>
  <c r="E12"/>
  <c r="E13"/>
  <c r="E14"/>
  <c r="G14" s="1"/>
  <c r="E11"/>
  <c r="E15" s="1"/>
  <c r="F72" i="85"/>
  <c r="F73"/>
  <c r="F74"/>
  <c r="F75"/>
  <c r="F76"/>
  <c r="F71"/>
  <c r="G71" s="1"/>
  <c r="F64"/>
  <c r="G64" s="1"/>
  <c r="F65"/>
  <c r="G65" s="1"/>
  <c r="F63"/>
  <c r="G63" s="1"/>
  <c r="F56"/>
  <c r="F61" s="1"/>
  <c r="F57"/>
  <c r="F58"/>
  <c r="F59"/>
  <c r="F55"/>
  <c r="F49"/>
  <c r="F50"/>
  <c r="F51"/>
  <c r="F52"/>
  <c r="F48"/>
  <c r="F53" s="1"/>
  <c r="F39"/>
  <c r="F44" s="1"/>
  <c r="F40"/>
  <c r="F41"/>
  <c r="F42"/>
  <c r="F43"/>
  <c r="F38"/>
  <c r="G38" s="1"/>
  <c r="F32"/>
  <c r="G32" s="1"/>
  <c r="F33"/>
  <c r="G33" s="1"/>
  <c r="F31"/>
  <c r="F20"/>
  <c r="F21"/>
  <c r="F22"/>
  <c r="F23"/>
  <c r="F24"/>
  <c r="G24" s="1"/>
  <c r="F25"/>
  <c r="F26"/>
  <c r="F27"/>
  <c r="F28"/>
  <c r="F19"/>
  <c r="F13"/>
  <c r="G13" s="1"/>
  <c r="F14"/>
  <c r="G14" s="1"/>
  <c r="F15"/>
  <c r="F12"/>
  <c r="G12" s="1"/>
  <c r="D20" i="119"/>
  <c r="E79" i="85"/>
  <c r="G72"/>
  <c r="G73"/>
  <c r="G74"/>
  <c r="G75"/>
  <c r="G76"/>
  <c r="E77"/>
  <c r="E72"/>
  <c r="E73"/>
  <c r="E74"/>
  <c r="E75"/>
  <c r="E76"/>
  <c r="E71"/>
  <c r="E69"/>
  <c r="G66"/>
  <c r="E67"/>
  <c r="E64"/>
  <c r="E65"/>
  <c r="E63"/>
  <c r="G56"/>
  <c r="G57"/>
  <c r="G58"/>
  <c r="G59"/>
  <c r="G55"/>
  <c r="G61"/>
  <c r="E61"/>
  <c r="E56"/>
  <c r="E57"/>
  <c r="E58"/>
  <c r="E59"/>
  <c r="E55"/>
  <c r="G49"/>
  <c r="G50"/>
  <c r="G51"/>
  <c r="G52"/>
  <c r="G48"/>
  <c r="E53"/>
  <c r="E49"/>
  <c r="E50"/>
  <c r="E51"/>
  <c r="E52"/>
  <c r="E48"/>
  <c r="E46"/>
  <c r="G39"/>
  <c r="G40"/>
  <c r="G41"/>
  <c r="G42"/>
  <c r="G43"/>
  <c r="E44"/>
  <c r="E39"/>
  <c r="E40"/>
  <c r="E41"/>
  <c r="E42"/>
  <c r="E43"/>
  <c r="E38"/>
  <c r="E36"/>
  <c r="G31"/>
  <c r="E34"/>
  <c r="E32"/>
  <c r="E33"/>
  <c r="E31"/>
  <c r="G20"/>
  <c r="G21"/>
  <c r="G22"/>
  <c r="G23"/>
  <c r="G25"/>
  <c r="G26"/>
  <c r="G27"/>
  <c r="G28"/>
  <c r="E29"/>
  <c r="E20"/>
  <c r="E21"/>
  <c r="E22"/>
  <c r="E23"/>
  <c r="E24"/>
  <c r="E25"/>
  <c r="E26"/>
  <c r="E27"/>
  <c r="E28"/>
  <c r="E19"/>
  <c r="G15"/>
  <c r="E16"/>
  <c r="E13"/>
  <c r="E14"/>
  <c r="E15"/>
  <c r="E12"/>
  <c r="D31" i="120"/>
  <c r="D20"/>
  <c r="D19"/>
  <c r="D11"/>
  <c r="F53" i="88"/>
  <c r="F61"/>
  <c r="F67"/>
  <c r="F49"/>
  <c r="F50"/>
  <c r="F51"/>
  <c r="G51" s="1"/>
  <c r="F52"/>
  <c r="F55"/>
  <c r="G55" s="1"/>
  <c r="F56"/>
  <c r="G56" s="1"/>
  <c r="F57"/>
  <c r="G57" s="1"/>
  <c r="F58"/>
  <c r="F59"/>
  <c r="G59" s="1"/>
  <c r="F63"/>
  <c r="F64"/>
  <c r="G64" s="1"/>
  <c r="F65"/>
  <c r="G65" s="1"/>
  <c r="F71"/>
  <c r="G71" s="1"/>
  <c r="F72"/>
  <c r="G72" s="1"/>
  <c r="F73"/>
  <c r="G73" s="1"/>
  <c r="F74"/>
  <c r="F75"/>
  <c r="G75" s="1"/>
  <c r="F76"/>
  <c r="G76" s="1"/>
  <c r="F48"/>
  <c r="F39"/>
  <c r="F40"/>
  <c r="F41"/>
  <c r="G41" s="1"/>
  <c r="F42"/>
  <c r="F43"/>
  <c r="F38"/>
  <c r="G38" s="1"/>
  <c r="F32"/>
  <c r="G32" s="1"/>
  <c r="F33"/>
  <c r="G33" s="1"/>
  <c r="F31"/>
  <c r="G31" s="1"/>
  <c r="F20"/>
  <c r="G20" s="1"/>
  <c r="F21"/>
  <c r="G21" s="1"/>
  <c r="F22"/>
  <c r="F23"/>
  <c r="F24"/>
  <c r="G24" s="1"/>
  <c r="F25"/>
  <c r="G25" s="1"/>
  <c r="F26"/>
  <c r="F27"/>
  <c r="F28"/>
  <c r="G28" s="1"/>
  <c r="F19"/>
  <c r="G19" s="1"/>
  <c r="F13"/>
  <c r="F16" s="1"/>
  <c r="F14"/>
  <c r="G14" s="1"/>
  <c r="F15"/>
  <c r="F12"/>
  <c r="G74"/>
  <c r="E79"/>
  <c r="E77"/>
  <c r="E72"/>
  <c r="E73"/>
  <c r="E74"/>
  <c r="E75"/>
  <c r="E76"/>
  <c r="E71"/>
  <c r="E69"/>
  <c r="G63"/>
  <c r="G58"/>
  <c r="E67"/>
  <c r="E64"/>
  <c r="E65"/>
  <c r="E63"/>
  <c r="E61"/>
  <c r="E56"/>
  <c r="E57"/>
  <c r="E58"/>
  <c r="E59"/>
  <c r="E55"/>
  <c r="G49"/>
  <c r="G50"/>
  <c r="G52"/>
  <c r="G48"/>
  <c r="E53"/>
  <c r="E49"/>
  <c r="E50"/>
  <c r="E51"/>
  <c r="E52"/>
  <c r="E48"/>
  <c r="G39"/>
  <c r="G40"/>
  <c r="G42"/>
  <c r="G43"/>
  <c r="E46"/>
  <c r="E44"/>
  <c r="E39"/>
  <c r="E40"/>
  <c r="E41"/>
  <c r="E42"/>
  <c r="E43"/>
  <c r="E38"/>
  <c r="E36"/>
  <c r="G22"/>
  <c r="G23"/>
  <c r="G26"/>
  <c r="G27"/>
  <c r="G15"/>
  <c r="G12"/>
  <c r="E34"/>
  <c r="E32"/>
  <c r="E33"/>
  <c r="E31"/>
  <c r="E29"/>
  <c r="E20"/>
  <c r="E21"/>
  <c r="E22"/>
  <c r="E23"/>
  <c r="E24"/>
  <c r="E25"/>
  <c r="E26"/>
  <c r="E27"/>
  <c r="E28"/>
  <c r="E19"/>
  <c r="E16"/>
  <c r="E13"/>
  <c r="E14"/>
  <c r="E15"/>
  <c r="E12"/>
  <c r="D31" i="121"/>
  <c r="D20"/>
  <c r="D19"/>
  <c r="D11"/>
  <c r="D9"/>
  <c r="F72" i="91"/>
  <c r="F77" s="1"/>
  <c r="F73"/>
  <c r="F74"/>
  <c r="G74" s="1"/>
  <c r="F75"/>
  <c r="G75" s="1"/>
  <c r="F76"/>
  <c r="F71"/>
  <c r="G71" s="1"/>
  <c r="F64"/>
  <c r="F65"/>
  <c r="F63"/>
  <c r="F56"/>
  <c r="F57"/>
  <c r="F58"/>
  <c r="G58" s="1"/>
  <c r="F59"/>
  <c r="F55"/>
  <c r="F49"/>
  <c r="F50"/>
  <c r="F51"/>
  <c r="F52"/>
  <c r="G52" s="1"/>
  <c r="F48"/>
  <c r="F53" s="1"/>
  <c r="F39"/>
  <c r="G39" s="1"/>
  <c r="F40"/>
  <c r="F41"/>
  <c r="F42"/>
  <c r="G42" s="1"/>
  <c r="F43"/>
  <c r="G43" s="1"/>
  <c r="F38"/>
  <c r="F32"/>
  <c r="F33"/>
  <c r="F31"/>
  <c r="G31" s="1"/>
  <c r="F20"/>
  <c r="G20" s="1"/>
  <c r="F21"/>
  <c r="G21" s="1"/>
  <c r="F22"/>
  <c r="F23"/>
  <c r="F24"/>
  <c r="G24" s="1"/>
  <c r="F25"/>
  <c r="G25" s="1"/>
  <c r="F26"/>
  <c r="F27"/>
  <c r="F28"/>
  <c r="G28" s="1"/>
  <c r="F19"/>
  <c r="F13"/>
  <c r="G13" s="1"/>
  <c r="F14"/>
  <c r="G14" s="1"/>
  <c r="F15"/>
  <c r="F12"/>
  <c r="G12" s="1"/>
  <c r="G64"/>
  <c r="G65"/>
  <c r="G66"/>
  <c r="G72"/>
  <c r="G73"/>
  <c r="G76"/>
  <c r="E79"/>
  <c r="E77"/>
  <c r="E72"/>
  <c r="E73"/>
  <c r="E74"/>
  <c r="E75"/>
  <c r="E76"/>
  <c r="E71"/>
  <c r="E69"/>
  <c r="E67"/>
  <c r="E64"/>
  <c r="E65"/>
  <c r="E63"/>
  <c r="G56"/>
  <c r="G57"/>
  <c r="G59"/>
  <c r="G60"/>
  <c r="G55"/>
  <c r="E61"/>
  <c r="E56"/>
  <c r="E57"/>
  <c r="E58"/>
  <c r="E59"/>
  <c r="E55"/>
  <c r="G49"/>
  <c r="G50"/>
  <c r="G51"/>
  <c r="E53"/>
  <c r="E49"/>
  <c r="E50"/>
  <c r="E51"/>
  <c r="E52"/>
  <c r="E48"/>
  <c r="E46"/>
  <c r="G40"/>
  <c r="G41"/>
  <c r="G38"/>
  <c r="E44"/>
  <c r="E39"/>
  <c r="E40"/>
  <c r="E41"/>
  <c r="E42"/>
  <c r="E43"/>
  <c r="E38"/>
  <c r="E36"/>
  <c r="G32"/>
  <c r="G33"/>
  <c r="E34"/>
  <c r="E32"/>
  <c r="E33"/>
  <c r="E31"/>
  <c r="G22"/>
  <c r="G23"/>
  <c r="G26"/>
  <c r="G27"/>
  <c r="E29"/>
  <c r="E20"/>
  <c r="E21"/>
  <c r="E22"/>
  <c r="E23"/>
  <c r="E24"/>
  <c r="E25"/>
  <c r="E26"/>
  <c r="E27"/>
  <c r="E28"/>
  <c r="E19"/>
  <c r="G15"/>
  <c r="F16"/>
  <c r="E16"/>
  <c r="E13"/>
  <c r="E14"/>
  <c r="E15"/>
  <c r="E12"/>
  <c r="D31" i="122"/>
  <c r="D20"/>
  <c r="D19"/>
  <c r="D11"/>
  <c r="D9"/>
  <c r="G72" i="94"/>
  <c r="G73"/>
  <c r="G74"/>
  <c r="G75"/>
  <c r="G76"/>
  <c r="G71"/>
  <c r="F72"/>
  <c r="F73"/>
  <c r="F74"/>
  <c r="F75"/>
  <c r="F76"/>
  <c r="F71"/>
  <c r="G64"/>
  <c r="G65"/>
  <c r="G63"/>
  <c r="F64"/>
  <c r="F65"/>
  <c r="F63"/>
  <c r="F67" s="1"/>
  <c r="G56"/>
  <c r="G57"/>
  <c r="G58"/>
  <c r="G59"/>
  <c r="G55"/>
  <c r="F56"/>
  <c r="F57"/>
  <c r="F58"/>
  <c r="F59"/>
  <c r="F55"/>
  <c r="G49"/>
  <c r="G50"/>
  <c r="G51"/>
  <c r="G52"/>
  <c r="G48"/>
  <c r="F49"/>
  <c r="F50"/>
  <c r="F51"/>
  <c r="F52"/>
  <c r="F48"/>
  <c r="G39"/>
  <c r="G40"/>
  <c r="G41"/>
  <c r="G42"/>
  <c r="G43"/>
  <c r="G38"/>
  <c r="F39"/>
  <c r="F44" s="1"/>
  <c r="F40"/>
  <c r="F41"/>
  <c r="F42"/>
  <c r="F43"/>
  <c r="F38"/>
  <c r="G32"/>
  <c r="G34" s="1"/>
  <c r="G33"/>
  <c r="G31"/>
  <c r="F32"/>
  <c r="F33"/>
  <c r="F31"/>
  <c r="F20"/>
  <c r="G20" s="1"/>
  <c r="F21"/>
  <c r="F22"/>
  <c r="F23"/>
  <c r="G23" s="1"/>
  <c r="F24"/>
  <c r="G24" s="1"/>
  <c r="F25"/>
  <c r="F26"/>
  <c r="F27"/>
  <c r="G27" s="1"/>
  <c r="F28"/>
  <c r="G28" s="1"/>
  <c r="F19"/>
  <c r="G21"/>
  <c r="G22"/>
  <c r="G25"/>
  <c r="G26"/>
  <c r="G19"/>
  <c r="F13"/>
  <c r="F14"/>
  <c r="F15"/>
  <c r="F12"/>
  <c r="E79"/>
  <c r="E77"/>
  <c r="E72"/>
  <c r="E73"/>
  <c r="E74"/>
  <c r="E75"/>
  <c r="E76"/>
  <c r="E71"/>
  <c r="E69"/>
  <c r="E67"/>
  <c r="E64"/>
  <c r="E65"/>
  <c r="E63"/>
  <c r="G61"/>
  <c r="E61"/>
  <c r="E56"/>
  <c r="E57"/>
  <c r="E58"/>
  <c r="E59"/>
  <c r="E55"/>
  <c r="F53"/>
  <c r="E53"/>
  <c r="E49"/>
  <c r="E50"/>
  <c r="E51"/>
  <c r="E52"/>
  <c r="E48"/>
  <c r="E46"/>
  <c r="G44"/>
  <c r="E44"/>
  <c r="E39"/>
  <c r="E40"/>
  <c r="E41"/>
  <c r="E42"/>
  <c r="E43"/>
  <c r="E38"/>
  <c r="E36"/>
  <c r="F34"/>
  <c r="E34"/>
  <c r="E32"/>
  <c r="E33"/>
  <c r="E31"/>
  <c r="E29"/>
  <c r="E20"/>
  <c r="E21"/>
  <c r="E22"/>
  <c r="E23"/>
  <c r="E24"/>
  <c r="E25"/>
  <c r="E26"/>
  <c r="E27"/>
  <c r="E28"/>
  <c r="E19"/>
  <c r="G15"/>
  <c r="G12"/>
  <c r="E13"/>
  <c r="E14"/>
  <c r="G14" s="1"/>
  <c r="E15"/>
  <c r="E12"/>
  <c r="E16" s="1"/>
  <c r="G41" i="66" l="1"/>
  <c r="G73"/>
  <c r="G22"/>
  <c r="G26"/>
  <c r="G75"/>
  <c r="D31" i="118" s="1"/>
  <c r="G71" i="66"/>
  <c r="E60"/>
  <c r="E35"/>
  <c r="E68"/>
  <c r="G49"/>
  <c r="E76"/>
  <c r="G12"/>
  <c r="G56"/>
  <c r="G25"/>
  <c r="G13"/>
  <c r="G38"/>
  <c r="G30"/>
  <c r="G33" s="1"/>
  <c r="G62"/>
  <c r="G66" s="1"/>
  <c r="G27"/>
  <c r="G23"/>
  <c r="G19"/>
  <c r="G37"/>
  <c r="E22" i="84"/>
  <c r="G22" s="1"/>
  <c r="G24" i="66"/>
  <c r="G20"/>
  <c r="G51"/>
  <c r="G54"/>
  <c r="D37" i="100"/>
  <c r="D23"/>
  <c r="D30" s="1"/>
  <c r="D32" s="1"/>
  <c r="C30"/>
  <c r="C32" s="1"/>
  <c r="G9" i="118"/>
  <c r="D21" i="100"/>
  <c r="C48"/>
  <c r="C50" s="1"/>
  <c r="D46"/>
  <c r="C21"/>
  <c r="D48" i="101"/>
  <c r="D50" s="1"/>
  <c r="C50"/>
  <c r="C50" i="104"/>
  <c r="D48"/>
  <c r="D21"/>
  <c r="D32" s="1"/>
  <c r="E48" i="105"/>
  <c r="B48" i="111"/>
  <c r="F48"/>
  <c r="E48"/>
  <c r="D48"/>
  <c r="G46"/>
  <c r="G48" s="1"/>
  <c r="C48"/>
  <c r="F76" i="66"/>
  <c r="G55"/>
  <c r="G52"/>
  <c r="F52"/>
  <c r="F68" s="1"/>
  <c r="F43"/>
  <c r="F28"/>
  <c r="G18"/>
  <c r="F15"/>
  <c r="G11"/>
  <c r="G76"/>
  <c r="F77" i="85"/>
  <c r="G77"/>
  <c r="D31" i="119" s="1"/>
  <c r="F67" i="85"/>
  <c r="G67"/>
  <c r="F69"/>
  <c r="F79" s="1"/>
  <c r="G44"/>
  <c r="D19" i="119" s="1"/>
  <c r="G34" i="85"/>
  <c r="F34"/>
  <c r="F29"/>
  <c r="G29"/>
  <c r="D11" i="119" s="1"/>
  <c r="G19" i="85"/>
  <c r="F16"/>
  <c r="G53"/>
  <c r="G16"/>
  <c r="F69" i="88"/>
  <c r="F79" s="1"/>
  <c r="G61"/>
  <c r="G53"/>
  <c r="F77"/>
  <c r="F44"/>
  <c r="F34"/>
  <c r="G34"/>
  <c r="G29"/>
  <c r="F29"/>
  <c r="G16"/>
  <c r="G13"/>
  <c r="G77"/>
  <c r="G67"/>
  <c r="G44"/>
  <c r="G77" i="91"/>
  <c r="F67"/>
  <c r="G63"/>
  <c r="G67" s="1"/>
  <c r="G69" s="1"/>
  <c r="G79" s="1"/>
  <c r="F61"/>
  <c r="G48"/>
  <c r="G53" s="1"/>
  <c r="F44"/>
  <c r="G44"/>
  <c r="G34"/>
  <c r="F34"/>
  <c r="F29"/>
  <c r="G19"/>
  <c r="G29" s="1"/>
  <c r="G16"/>
  <c r="G61"/>
  <c r="G77" i="94"/>
  <c r="F77"/>
  <c r="G67"/>
  <c r="F61"/>
  <c r="F69" s="1"/>
  <c r="F79" s="1"/>
  <c r="G53"/>
  <c r="G29"/>
  <c r="F29"/>
  <c r="G13"/>
  <c r="G16" s="1"/>
  <c r="F16"/>
  <c r="J75" i="95"/>
  <c r="I75"/>
  <c r="H75"/>
  <c r="G75"/>
  <c r="F75"/>
  <c r="E75"/>
  <c r="K74"/>
  <c r="K73"/>
  <c r="K72"/>
  <c r="K71"/>
  <c r="K70"/>
  <c r="K69"/>
  <c r="J65"/>
  <c r="I65"/>
  <c r="H65"/>
  <c r="G65"/>
  <c r="F65"/>
  <c r="E65"/>
  <c r="K63"/>
  <c r="K62"/>
  <c r="K61"/>
  <c r="J59"/>
  <c r="I59"/>
  <c r="H59"/>
  <c r="G59"/>
  <c r="G67" s="1"/>
  <c r="G77" s="1"/>
  <c r="F59"/>
  <c r="E59"/>
  <c r="K57"/>
  <c r="K56"/>
  <c r="K55"/>
  <c r="K54"/>
  <c r="K53"/>
  <c r="J51"/>
  <c r="I51"/>
  <c r="H51"/>
  <c r="G51"/>
  <c r="F51"/>
  <c r="E51"/>
  <c r="K50"/>
  <c r="K49"/>
  <c r="K48"/>
  <c r="K47"/>
  <c r="K46"/>
  <c r="J42"/>
  <c r="I42"/>
  <c r="H42"/>
  <c r="G42"/>
  <c r="F42"/>
  <c r="E42"/>
  <c r="E41"/>
  <c r="K41" s="1"/>
  <c r="K40"/>
  <c r="K39"/>
  <c r="K38"/>
  <c r="K37"/>
  <c r="K36"/>
  <c r="J32"/>
  <c r="I32"/>
  <c r="H32"/>
  <c r="G32"/>
  <c r="F32"/>
  <c r="E32"/>
  <c r="K31"/>
  <c r="K30"/>
  <c r="K29"/>
  <c r="J27"/>
  <c r="I27"/>
  <c r="H27"/>
  <c r="G27"/>
  <c r="F27"/>
  <c r="E27"/>
  <c r="K26"/>
  <c r="K25"/>
  <c r="K24"/>
  <c r="K23"/>
  <c r="K22"/>
  <c r="K21"/>
  <c r="K20"/>
  <c r="K19"/>
  <c r="K18"/>
  <c r="K17"/>
  <c r="K16"/>
  <c r="J14"/>
  <c r="I14"/>
  <c r="H14"/>
  <c r="G14"/>
  <c r="F14"/>
  <c r="E14"/>
  <c r="K13"/>
  <c r="K12"/>
  <c r="K11"/>
  <c r="K10"/>
  <c r="H79" i="92"/>
  <c r="G79"/>
  <c r="F79"/>
  <c r="E79"/>
  <c r="I78"/>
  <c r="I77"/>
  <c r="I76"/>
  <c r="I75"/>
  <c r="I74"/>
  <c r="I73"/>
  <c r="I79" s="1"/>
  <c r="G71"/>
  <c r="G81" s="1"/>
  <c r="E71"/>
  <c r="E81" s="1"/>
  <c r="H69"/>
  <c r="H71" s="1"/>
  <c r="G69"/>
  <c r="F69"/>
  <c r="F71" s="1"/>
  <c r="E69"/>
  <c r="I67"/>
  <c r="I66"/>
  <c r="I65"/>
  <c r="I69" s="1"/>
  <c r="I71" s="1"/>
  <c r="H63"/>
  <c r="G63"/>
  <c r="F63"/>
  <c r="E63"/>
  <c r="I61"/>
  <c r="I60"/>
  <c r="I59"/>
  <c r="I58"/>
  <c r="I57"/>
  <c r="I63" s="1"/>
  <c r="H55"/>
  <c r="G55"/>
  <c r="F55"/>
  <c r="E55"/>
  <c r="I54"/>
  <c r="I53"/>
  <c r="I52"/>
  <c r="I51"/>
  <c r="I50"/>
  <c r="I55" s="1"/>
  <c r="H46"/>
  <c r="G46"/>
  <c r="G48" s="1"/>
  <c r="F46"/>
  <c r="E46"/>
  <c r="E45"/>
  <c r="I45" s="1"/>
  <c r="I44"/>
  <c r="I43"/>
  <c r="I46" s="1"/>
  <c r="I42"/>
  <c r="I41"/>
  <c r="I40"/>
  <c r="H36"/>
  <c r="H38" s="1"/>
  <c r="H48" s="1"/>
  <c r="G36"/>
  <c r="F36"/>
  <c r="F38" s="1"/>
  <c r="F48" s="1"/>
  <c r="E36"/>
  <c r="I35"/>
  <c r="I34"/>
  <c r="I33"/>
  <c r="I36" s="1"/>
  <c r="H31"/>
  <c r="G31"/>
  <c r="F31"/>
  <c r="E31"/>
  <c r="I30"/>
  <c r="I29"/>
  <c r="I28"/>
  <c r="I27"/>
  <c r="I26"/>
  <c r="I25"/>
  <c r="I24"/>
  <c r="I23"/>
  <c r="I22"/>
  <c r="I31" s="1"/>
  <c r="I21"/>
  <c r="H18"/>
  <c r="G18"/>
  <c r="G38" s="1"/>
  <c r="F18"/>
  <c r="E18"/>
  <c r="E38" s="1"/>
  <c r="I17"/>
  <c r="I16"/>
  <c r="I15"/>
  <c r="I14"/>
  <c r="I18" s="1"/>
  <c r="H79" i="90"/>
  <c r="G79"/>
  <c r="F79"/>
  <c r="E79"/>
  <c r="I78"/>
  <c r="I77"/>
  <c r="I76"/>
  <c r="I79" s="1"/>
  <c r="I75"/>
  <c r="I74"/>
  <c r="I73"/>
  <c r="H69"/>
  <c r="G69"/>
  <c r="G71" s="1"/>
  <c r="F69"/>
  <c r="F71" s="1"/>
  <c r="E69"/>
  <c r="I68"/>
  <c r="I67"/>
  <c r="I66"/>
  <c r="I65"/>
  <c r="I69" s="1"/>
  <c r="I71" s="1"/>
  <c r="H63"/>
  <c r="G63"/>
  <c r="F63"/>
  <c r="E63"/>
  <c r="I61"/>
  <c r="I60"/>
  <c r="I59"/>
  <c r="I58"/>
  <c r="I57"/>
  <c r="I63" s="1"/>
  <c r="H55"/>
  <c r="H71" s="1"/>
  <c r="H81" s="1"/>
  <c r="G55"/>
  <c r="F55"/>
  <c r="E55"/>
  <c r="E71" s="1"/>
  <c r="E81" s="1"/>
  <c r="I54"/>
  <c r="I53"/>
  <c r="I52"/>
  <c r="I51"/>
  <c r="I55" s="1"/>
  <c r="I50"/>
  <c r="H46"/>
  <c r="H48" s="1"/>
  <c r="G46"/>
  <c r="F46"/>
  <c r="E46"/>
  <c r="E48" s="1"/>
  <c r="I45"/>
  <c r="I44"/>
  <c r="I43"/>
  <c r="I42"/>
  <c r="I41"/>
  <c r="I40"/>
  <c r="I46" s="1"/>
  <c r="H36"/>
  <c r="H38" s="1"/>
  <c r="G36"/>
  <c r="F36"/>
  <c r="E36"/>
  <c r="E38" s="1"/>
  <c r="I35"/>
  <c r="I34"/>
  <c r="I36" s="1"/>
  <c r="I38" s="1"/>
  <c r="I33"/>
  <c r="H31"/>
  <c r="G31"/>
  <c r="F31"/>
  <c r="E31"/>
  <c r="I30"/>
  <c r="I29"/>
  <c r="I28"/>
  <c r="I27"/>
  <c r="I26"/>
  <c r="I25"/>
  <c r="I24"/>
  <c r="I23"/>
  <c r="I22"/>
  <c r="I21"/>
  <c r="I31" s="1"/>
  <c r="H18"/>
  <c r="G18"/>
  <c r="G38" s="1"/>
  <c r="G48" s="1"/>
  <c r="F18"/>
  <c r="F38" s="1"/>
  <c r="F48" s="1"/>
  <c r="E18"/>
  <c r="I17"/>
  <c r="I16"/>
  <c r="I15"/>
  <c r="I14"/>
  <c r="I18" s="1"/>
  <c r="H79" i="89"/>
  <c r="H81" s="1"/>
  <c r="G79"/>
  <c r="F79"/>
  <c r="F81" s="1"/>
  <c r="I78"/>
  <c r="E78"/>
  <c r="E79" s="1"/>
  <c r="I77"/>
  <c r="I76"/>
  <c r="I75"/>
  <c r="I74"/>
  <c r="I73"/>
  <c r="I79" s="1"/>
  <c r="H71"/>
  <c r="F71"/>
  <c r="I69"/>
  <c r="H69"/>
  <c r="G69"/>
  <c r="G71" s="1"/>
  <c r="G81" s="1"/>
  <c r="F69"/>
  <c r="E69"/>
  <c r="E71" s="1"/>
  <c r="I67"/>
  <c r="I66"/>
  <c r="I65"/>
  <c r="H63"/>
  <c r="G63"/>
  <c r="F63"/>
  <c r="E63"/>
  <c r="I61"/>
  <c r="I60"/>
  <c r="I59"/>
  <c r="I58"/>
  <c r="I63" s="1"/>
  <c r="I57"/>
  <c r="H55"/>
  <c r="G55"/>
  <c r="F55"/>
  <c r="E55"/>
  <c r="I54"/>
  <c r="I53"/>
  <c r="I52"/>
  <c r="I51"/>
  <c r="I55" s="1"/>
  <c r="I50"/>
  <c r="H46"/>
  <c r="G46"/>
  <c r="F46"/>
  <c r="E46"/>
  <c r="I45"/>
  <c r="E45"/>
  <c r="I44"/>
  <c r="I43"/>
  <c r="I42"/>
  <c r="I41"/>
  <c r="I40"/>
  <c r="I46" s="1"/>
  <c r="H36"/>
  <c r="G36"/>
  <c r="G38" s="1"/>
  <c r="G48" s="1"/>
  <c r="F36"/>
  <c r="E36"/>
  <c r="E38" s="1"/>
  <c r="E48" s="1"/>
  <c r="I35"/>
  <c r="I34"/>
  <c r="I36" s="1"/>
  <c r="I33"/>
  <c r="H31"/>
  <c r="G31"/>
  <c r="E31"/>
  <c r="F30"/>
  <c r="I30" s="1"/>
  <c r="I29"/>
  <c r="I28"/>
  <c r="F27"/>
  <c r="I27" s="1"/>
  <c r="F26"/>
  <c r="F31" s="1"/>
  <c r="F38" s="1"/>
  <c r="I25"/>
  <c r="I24"/>
  <c r="I23"/>
  <c r="I22"/>
  <c r="F22"/>
  <c r="I21"/>
  <c r="H18"/>
  <c r="H38" s="1"/>
  <c r="G18"/>
  <c r="F18"/>
  <c r="E18"/>
  <c r="I17"/>
  <c r="I16"/>
  <c r="I15"/>
  <c r="I14"/>
  <c r="I18" s="1"/>
  <c r="H79" i="87"/>
  <c r="G79"/>
  <c r="F79"/>
  <c r="E79"/>
  <c r="I78"/>
  <c r="I77"/>
  <c r="I76"/>
  <c r="I75"/>
  <c r="I74"/>
  <c r="I73"/>
  <c r="I79" s="1"/>
  <c r="G71"/>
  <c r="G81" s="1"/>
  <c r="H69"/>
  <c r="H71" s="1"/>
  <c r="G69"/>
  <c r="F69"/>
  <c r="F71" s="1"/>
  <c r="E69"/>
  <c r="I68"/>
  <c r="I67"/>
  <c r="I66"/>
  <c r="I65"/>
  <c r="I69" s="1"/>
  <c r="H63"/>
  <c r="G63"/>
  <c r="F63"/>
  <c r="E63"/>
  <c r="E71" s="1"/>
  <c r="E81" s="1"/>
  <c r="I62"/>
  <c r="I61"/>
  <c r="I60"/>
  <c r="I59"/>
  <c r="I63" s="1"/>
  <c r="I58"/>
  <c r="I57"/>
  <c r="H55"/>
  <c r="G55"/>
  <c r="F55"/>
  <c r="E55"/>
  <c r="I54"/>
  <c r="I53"/>
  <c r="I52"/>
  <c r="I51"/>
  <c r="I50"/>
  <c r="I55" s="1"/>
  <c r="H46"/>
  <c r="G46"/>
  <c r="G48" s="1"/>
  <c r="F46"/>
  <c r="E46"/>
  <c r="I45"/>
  <c r="I44"/>
  <c r="I43"/>
  <c r="I42"/>
  <c r="I41"/>
  <c r="I40"/>
  <c r="I46" s="1"/>
  <c r="H36"/>
  <c r="G36"/>
  <c r="G38" s="1"/>
  <c r="F36"/>
  <c r="E36"/>
  <c r="E38" s="1"/>
  <c r="I35"/>
  <c r="I34"/>
  <c r="I36" s="1"/>
  <c r="I33"/>
  <c r="H31"/>
  <c r="G31"/>
  <c r="F31"/>
  <c r="E31"/>
  <c r="I30"/>
  <c r="I29"/>
  <c r="I28"/>
  <c r="I27"/>
  <c r="I26"/>
  <c r="I25"/>
  <c r="I24"/>
  <c r="I23"/>
  <c r="I22"/>
  <c r="I21"/>
  <c r="I31" s="1"/>
  <c r="H18"/>
  <c r="H38" s="1"/>
  <c r="H48" s="1"/>
  <c r="G18"/>
  <c r="F18"/>
  <c r="F38" s="1"/>
  <c r="F48" s="1"/>
  <c r="E18"/>
  <c r="I17"/>
  <c r="I16"/>
  <c r="I15"/>
  <c r="I14"/>
  <c r="I18" s="1"/>
  <c r="I79" i="86"/>
  <c r="H79"/>
  <c r="H81" s="1"/>
  <c r="G79"/>
  <c r="F79"/>
  <c r="E79"/>
  <c r="J78"/>
  <c r="J77"/>
  <c r="J76"/>
  <c r="J75"/>
  <c r="J74"/>
  <c r="J73"/>
  <c r="J79" s="1"/>
  <c r="H71"/>
  <c r="I69"/>
  <c r="I71" s="1"/>
  <c r="I81" s="1"/>
  <c r="H69"/>
  <c r="G69"/>
  <c r="F69"/>
  <c r="F71" s="1"/>
  <c r="F81" s="1"/>
  <c r="E69"/>
  <c r="E71" s="1"/>
  <c r="E81" s="1"/>
  <c r="J67"/>
  <c r="J66"/>
  <c r="J65"/>
  <c r="J69" s="1"/>
  <c r="I63"/>
  <c r="H63"/>
  <c r="G63"/>
  <c r="G71" s="1"/>
  <c r="F63"/>
  <c r="E63"/>
  <c r="J61"/>
  <c r="J60"/>
  <c r="J59"/>
  <c r="J63" s="1"/>
  <c r="J58"/>
  <c r="J57"/>
  <c r="I55"/>
  <c r="H55"/>
  <c r="G55"/>
  <c r="F55"/>
  <c r="E55"/>
  <c r="J54"/>
  <c r="J53"/>
  <c r="J52"/>
  <c r="J55" s="1"/>
  <c r="J51"/>
  <c r="J50"/>
  <c r="I46"/>
  <c r="H46"/>
  <c r="G46"/>
  <c r="F46"/>
  <c r="F48" s="1"/>
  <c r="E45"/>
  <c r="J45" s="1"/>
  <c r="J44"/>
  <c r="J43"/>
  <c r="J42"/>
  <c r="J41"/>
  <c r="J40"/>
  <c r="H38"/>
  <c r="H48" s="1"/>
  <c r="I36"/>
  <c r="I38" s="1"/>
  <c r="I48" s="1"/>
  <c r="H36"/>
  <c r="G36"/>
  <c r="F36"/>
  <c r="F38" s="1"/>
  <c r="E36"/>
  <c r="E38" s="1"/>
  <c r="J35"/>
  <c r="J34"/>
  <c r="J33"/>
  <c r="J36" s="1"/>
  <c r="I31"/>
  <c r="H31"/>
  <c r="G31"/>
  <c r="G38" s="1"/>
  <c r="F31"/>
  <c r="E31"/>
  <c r="J30"/>
  <c r="J29"/>
  <c r="J28"/>
  <c r="J27"/>
  <c r="J26"/>
  <c r="J25"/>
  <c r="J24"/>
  <c r="J23"/>
  <c r="J22"/>
  <c r="J21"/>
  <c r="J31" s="1"/>
  <c r="I18"/>
  <c r="H18"/>
  <c r="G18"/>
  <c r="F18"/>
  <c r="E18"/>
  <c r="J17"/>
  <c r="J16"/>
  <c r="J15"/>
  <c r="J18" s="1"/>
  <c r="J14"/>
  <c r="Q75" i="68"/>
  <c r="P75"/>
  <c r="O75"/>
  <c r="N75"/>
  <c r="M75"/>
  <c r="L75"/>
  <c r="K75"/>
  <c r="J75"/>
  <c r="I75"/>
  <c r="H75"/>
  <c r="G75"/>
  <c r="F75"/>
  <c r="E75"/>
  <c r="R74"/>
  <c r="R73"/>
  <c r="R72"/>
  <c r="R71"/>
  <c r="R70"/>
  <c r="R69"/>
  <c r="Q65"/>
  <c r="P65"/>
  <c r="O65"/>
  <c r="N65"/>
  <c r="M65"/>
  <c r="L65"/>
  <c r="K65"/>
  <c r="J65"/>
  <c r="I65"/>
  <c r="H65"/>
  <c r="G65"/>
  <c r="F65"/>
  <c r="E65"/>
  <c r="R63"/>
  <c r="R62"/>
  <c r="R61"/>
  <c r="Q59"/>
  <c r="P59"/>
  <c r="O59"/>
  <c r="N59"/>
  <c r="M59"/>
  <c r="L59"/>
  <c r="K59"/>
  <c r="J59"/>
  <c r="I59"/>
  <c r="H59"/>
  <c r="G59"/>
  <c r="F59"/>
  <c r="E59"/>
  <c r="R57"/>
  <c r="R56"/>
  <c r="R55"/>
  <c r="R54"/>
  <c r="R53"/>
  <c r="Q51"/>
  <c r="P51"/>
  <c r="O51"/>
  <c r="N51"/>
  <c r="M51"/>
  <c r="L51"/>
  <c r="K51"/>
  <c r="J51"/>
  <c r="I51"/>
  <c r="H51"/>
  <c r="G51"/>
  <c r="F51"/>
  <c r="E51"/>
  <c r="R50"/>
  <c r="R49"/>
  <c r="R48"/>
  <c r="R47"/>
  <c r="R46"/>
  <c r="Q42"/>
  <c r="P42"/>
  <c r="O42"/>
  <c r="N42"/>
  <c r="M42"/>
  <c r="L42"/>
  <c r="K42"/>
  <c r="J42"/>
  <c r="I42"/>
  <c r="H42"/>
  <c r="G42"/>
  <c r="F42"/>
  <c r="E42"/>
  <c r="R41"/>
  <c r="R40"/>
  <c r="R39"/>
  <c r="R38"/>
  <c r="R37"/>
  <c r="R36"/>
  <c r="Q32"/>
  <c r="P32"/>
  <c r="O32"/>
  <c r="N32"/>
  <c r="M32"/>
  <c r="L32"/>
  <c r="K32"/>
  <c r="J32"/>
  <c r="I32"/>
  <c r="H32"/>
  <c r="G32"/>
  <c r="F32"/>
  <c r="E32"/>
  <c r="R31"/>
  <c r="R30"/>
  <c r="R29"/>
  <c r="Q27"/>
  <c r="P27"/>
  <c r="O27"/>
  <c r="N27"/>
  <c r="M27"/>
  <c r="L27"/>
  <c r="K27"/>
  <c r="J27"/>
  <c r="I27"/>
  <c r="H27"/>
  <c r="G27"/>
  <c r="F27"/>
  <c r="E27"/>
  <c r="R26"/>
  <c r="R25"/>
  <c r="R24"/>
  <c r="R23"/>
  <c r="R22"/>
  <c r="R21"/>
  <c r="R20"/>
  <c r="R19"/>
  <c r="R18"/>
  <c r="Q14"/>
  <c r="Q34" s="1"/>
  <c r="P14"/>
  <c r="O14"/>
  <c r="N14"/>
  <c r="M14"/>
  <c r="M34" s="1"/>
  <c r="L14"/>
  <c r="K14"/>
  <c r="J14"/>
  <c r="I14"/>
  <c r="I34" s="1"/>
  <c r="H14"/>
  <c r="G14"/>
  <c r="F14"/>
  <c r="E14"/>
  <c r="E34" s="1"/>
  <c r="R13"/>
  <c r="R12"/>
  <c r="R11"/>
  <c r="R10"/>
  <c r="W75" i="67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X74"/>
  <c r="X73"/>
  <c r="X72"/>
  <c r="X71"/>
  <c r="X70"/>
  <c r="X69"/>
  <c r="W65"/>
  <c r="W67" s="1"/>
  <c r="V65"/>
  <c r="U65"/>
  <c r="T65"/>
  <c r="S65"/>
  <c r="S67" s="1"/>
  <c r="R65"/>
  <c r="Q65"/>
  <c r="P65"/>
  <c r="O65"/>
  <c r="O67" s="1"/>
  <c r="N65"/>
  <c r="M65"/>
  <c r="L65"/>
  <c r="K65"/>
  <c r="K67" s="1"/>
  <c r="J65"/>
  <c r="I65"/>
  <c r="H65"/>
  <c r="G65"/>
  <c r="G67" s="1"/>
  <c r="F65"/>
  <c r="E65"/>
  <c r="X63"/>
  <c r="X62"/>
  <c r="X61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X57"/>
  <c r="X56"/>
  <c r="X55"/>
  <c r="X54"/>
  <c r="X53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X50"/>
  <c r="X49"/>
  <c r="X48"/>
  <c r="X47"/>
  <c r="X46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X41"/>
  <c r="E42" i="66" s="1"/>
  <c r="E43" s="1"/>
  <c r="X40" i="67"/>
  <c r="X39"/>
  <c r="X38"/>
  <c r="X37"/>
  <c r="X36"/>
  <c r="W32"/>
  <c r="V32"/>
  <c r="V34" s="1"/>
  <c r="U32"/>
  <c r="T32"/>
  <c r="S32"/>
  <c r="R32"/>
  <c r="R34" s="1"/>
  <c r="Q32"/>
  <c r="P32"/>
  <c r="O32"/>
  <c r="N32"/>
  <c r="N34" s="1"/>
  <c r="M32"/>
  <c r="L32"/>
  <c r="K32"/>
  <c r="J32"/>
  <c r="J34" s="1"/>
  <c r="I32"/>
  <c r="H32"/>
  <c r="G32"/>
  <c r="F32"/>
  <c r="E32"/>
  <c r="X31"/>
  <c r="X30"/>
  <c r="X29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X26"/>
  <c r="X25"/>
  <c r="X24"/>
  <c r="X23"/>
  <c r="X22"/>
  <c r="X21"/>
  <c r="X20"/>
  <c r="X19"/>
  <c r="X18"/>
  <c r="X17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X13"/>
  <c r="X12"/>
  <c r="X11"/>
  <c r="X10"/>
  <c r="G60" i="66" l="1"/>
  <c r="G68" s="1"/>
  <c r="G78" s="1"/>
  <c r="G28"/>
  <c r="D11" i="118" s="1"/>
  <c r="G15" i="66"/>
  <c r="D9" i="118" s="1"/>
  <c r="E45" i="66"/>
  <c r="E78"/>
  <c r="G42"/>
  <c r="G43" s="1"/>
  <c r="D19" i="118" s="1"/>
  <c r="D48" i="100"/>
  <c r="D50" s="1"/>
  <c r="D50" i="104"/>
  <c r="F78" i="66"/>
  <c r="F35"/>
  <c r="F45" s="1"/>
  <c r="G35"/>
  <c r="G34" i="67"/>
  <c r="G44" s="1"/>
  <c r="K34"/>
  <c r="O34"/>
  <c r="S34"/>
  <c r="S44" s="1"/>
  <c r="W34"/>
  <c r="W44" s="1"/>
  <c r="J44"/>
  <c r="N44"/>
  <c r="R44"/>
  <c r="V44"/>
  <c r="X59"/>
  <c r="H67"/>
  <c r="L67"/>
  <c r="L77" s="1"/>
  <c r="P67"/>
  <c r="P77" s="1"/>
  <c r="T67"/>
  <c r="X75"/>
  <c r="G77"/>
  <c r="K77"/>
  <c r="O77"/>
  <c r="S77"/>
  <c r="W77"/>
  <c r="X32"/>
  <c r="X51"/>
  <c r="X27"/>
  <c r="E34"/>
  <c r="E44" s="1"/>
  <c r="I34"/>
  <c r="I44" s="1"/>
  <c r="M34"/>
  <c r="M44" s="1"/>
  <c r="Q34"/>
  <c r="U34"/>
  <c r="U44" s="1"/>
  <c r="X42"/>
  <c r="X65"/>
  <c r="X67" s="1"/>
  <c r="F67"/>
  <c r="J67"/>
  <c r="J77" s="1"/>
  <c r="N67"/>
  <c r="N77" s="1"/>
  <c r="R67"/>
  <c r="V67"/>
  <c r="X14"/>
  <c r="H34"/>
  <c r="H44" s="1"/>
  <c r="L34"/>
  <c r="L44" s="1"/>
  <c r="P34"/>
  <c r="P44" s="1"/>
  <c r="T34"/>
  <c r="T44" s="1"/>
  <c r="K44"/>
  <c r="O44"/>
  <c r="E67"/>
  <c r="E77" s="1"/>
  <c r="I67"/>
  <c r="I77" s="1"/>
  <c r="M67"/>
  <c r="M77" s="1"/>
  <c r="Q67"/>
  <c r="Q77" s="1"/>
  <c r="U67"/>
  <c r="U77" s="1"/>
  <c r="H77"/>
  <c r="T77"/>
  <c r="E67" i="68"/>
  <c r="E77" s="1"/>
  <c r="I67"/>
  <c r="M67"/>
  <c r="M77" s="1"/>
  <c r="Q67"/>
  <c r="Q77" s="1"/>
  <c r="H34"/>
  <c r="H44" s="1"/>
  <c r="L34"/>
  <c r="G34"/>
  <c r="G44" s="1"/>
  <c r="O34"/>
  <c r="O44" s="1"/>
  <c r="R59"/>
  <c r="H67"/>
  <c r="L67"/>
  <c r="L77" s="1"/>
  <c r="R14"/>
  <c r="R51"/>
  <c r="R65"/>
  <c r="F67"/>
  <c r="F77" s="1"/>
  <c r="J67"/>
  <c r="J77" s="1"/>
  <c r="N67"/>
  <c r="N77" s="1"/>
  <c r="P34"/>
  <c r="K34"/>
  <c r="K44" s="1"/>
  <c r="P67"/>
  <c r="P77" s="1"/>
  <c r="R27"/>
  <c r="R32"/>
  <c r="F34"/>
  <c r="F44" s="1"/>
  <c r="J34"/>
  <c r="J44" s="1"/>
  <c r="N34"/>
  <c r="N44" s="1"/>
  <c r="R42"/>
  <c r="G67"/>
  <c r="G77" s="1"/>
  <c r="K67"/>
  <c r="K77" s="1"/>
  <c r="O67"/>
  <c r="O77" s="1"/>
  <c r="R75"/>
  <c r="G69" i="85"/>
  <c r="G79" s="1"/>
  <c r="G36"/>
  <c r="G46" s="1"/>
  <c r="F36"/>
  <c r="F46" s="1"/>
  <c r="G69" i="88"/>
  <c r="G79" s="1"/>
  <c r="F36"/>
  <c r="F46" s="1"/>
  <c r="G46"/>
  <c r="G36"/>
  <c r="F69" i="91"/>
  <c r="F79" s="1"/>
  <c r="F36"/>
  <c r="F46" s="1"/>
  <c r="G36"/>
  <c r="G46" s="1"/>
  <c r="G69" i="94"/>
  <c r="G79" s="1"/>
  <c r="G36"/>
  <c r="G46" s="1"/>
  <c r="F36"/>
  <c r="F46" s="1"/>
  <c r="E34" i="95"/>
  <c r="I34"/>
  <c r="K65"/>
  <c r="E67"/>
  <c r="E77" s="1"/>
  <c r="I67"/>
  <c r="I77" s="1"/>
  <c r="G34"/>
  <c r="G44" s="1"/>
  <c r="H34"/>
  <c r="H44" s="1"/>
  <c r="E44"/>
  <c r="I44"/>
  <c r="F67"/>
  <c r="J67"/>
  <c r="J77" s="1"/>
  <c r="K75"/>
  <c r="K14"/>
  <c r="K42"/>
  <c r="K27"/>
  <c r="K32"/>
  <c r="F34"/>
  <c r="F44" s="1"/>
  <c r="J34"/>
  <c r="J44" s="1"/>
  <c r="K51"/>
  <c r="H67"/>
  <c r="H77" s="1"/>
  <c r="K59"/>
  <c r="F77"/>
  <c r="F81" i="92"/>
  <c r="E48"/>
  <c r="H81"/>
  <c r="I38"/>
  <c r="I48" s="1"/>
  <c r="I81"/>
  <c r="I48" i="90"/>
  <c r="G81"/>
  <c r="I81"/>
  <c r="F81"/>
  <c r="H48" i="89"/>
  <c r="F48"/>
  <c r="I71"/>
  <c r="E81"/>
  <c r="I31"/>
  <c r="I38" s="1"/>
  <c r="I48" s="1"/>
  <c r="I81"/>
  <c r="I26"/>
  <c r="I48" i="87"/>
  <c r="H81"/>
  <c r="I38"/>
  <c r="E48"/>
  <c r="I81"/>
  <c r="I71"/>
  <c r="F81"/>
  <c r="J46" i="86"/>
  <c r="J48" s="1"/>
  <c r="J38"/>
  <c r="G48"/>
  <c r="J81"/>
  <c r="G81"/>
  <c r="J71"/>
  <c r="E46"/>
  <c r="E48" s="1"/>
  <c r="R67" i="68"/>
  <c r="E44"/>
  <c r="I44"/>
  <c r="M44"/>
  <c r="Q44"/>
  <c r="L44"/>
  <c r="P44"/>
  <c r="I77"/>
  <c r="H77"/>
  <c r="X77" i="67"/>
  <c r="Q44"/>
  <c r="F77"/>
  <c r="R77"/>
  <c r="V77"/>
  <c r="F34"/>
  <c r="F44" s="1"/>
  <c r="E79" i="66" l="1"/>
  <c r="G45"/>
  <c r="G79" s="1"/>
  <c r="X34" i="67"/>
  <c r="X44" s="1"/>
  <c r="X78" s="1"/>
  <c r="R77" i="68"/>
  <c r="R34"/>
  <c r="R44" s="1"/>
  <c r="K67" i="95"/>
  <c r="K77" s="1"/>
  <c r="K34"/>
  <c r="K44" s="1"/>
  <c r="AD19" i="72" l="1"/>
  <c r="X46" l="1"/>
  <c r="X44"/>
  <c r="X42"/>
  <c r="X33"/>
  <c r="X28"/>
  <c r="X26"/>
  <c r="X17"/>
  <c r="E25" i="56" l="1"/>
  <c r="F39" i="71" l="1"/>
  <c r="D34" i="122" l="1"/>
  <c r="D27"/>
  <c r="G27"/>
  <c r="G17"/>
  <c r="G22" s="1"/>
  <c r="D17"/>
  <c r="D22" s="1"/>
  <c r="G34"/>
  <c r="G34" i="123"/>
  <c r="AF34" i="72"/>
  <c r="C35" i="70" s="1"/>
  <c r="E35" s="1"/>
  <c r="G36" i="122" l="1"/>
  <c r="D36"/>
  <c r="G29" i="53"/>
  <c r="B35" i="8"/>
  <c r="E35" s="1"/>
  <c r="G29" i="116"/>
  <c r="D42" i="72"/>
  <c r="D44" s="1"/>
  <c r="D33"/>
  <c r="D26"/>
  <c r="D17"/>
  <c r="P42" i="71"/>
  <c r="P33"/>
  <c r="P44" s="1"/>
  <c r="P46" s="1"/>
  <c r="P28"/>
  <c r="P26"/>
  <c r="P17"/>
  <c r="I44"/>
  <c r="I42"/>
  <c r="I33"/>
  <c r="I26"/>
  <c r="I17"/>
  <c r="D34" i="121"/>
  <c r="G27"/>
  <c r="G17"/>
  <c r="G22" s="1"/>
  <c r="D17"/>
  <c r="D34" i="120"/>
  <c r="G27"/>
  <c r="G17"/>
  <c r="G22" s="1"/>
  <c r="D17"/>
  <c r="G27" i="119"/>
  <c r="G17"/>
  <c r="G22" s="1"/>
  <c r="D17"/>
  <c r="G27" i="118"/>
  <c r="G34" s="1"/>
  <c r="G17"/>
  <c r="G22" s="1"/>
  <c r="D17"/>
  <c r="D22" s="1"/>
  <c r="R29" i="55"/>
  <c r="R36" s="1"/>
  <c r="R43"/>
  <c r="R51"/>
  <c r="R59"/>
  <c r="S59" s="1"/>
  <c r="R65"/>
  <c r="R74"/>
  <c r="S74" s="1"/>
  <c r="S75"/>
  <c r="S73"/>
  <c r="S72"/>
  <c r="S71"/>
  <c r="S70"/>
  <c r="S69"/>
  <c r="S65"/>
  <c r="S63"/>
  <c r="S62"/>
  <c r="S61"/>
  <c r="S57"/>
  <c r="S56"/>
  <c r="S55"/>
  <c r="S54"/>
  <c r="S53"/>
  <c r="S51"/>
  <c r="S50"/>
  <c r="S49"/>
  <c r="S48"/>
  <c r="S47"/>
  <c r="S46"/>
  <c r="S42"/>
  <c r="S41"/>
  <c r="S40"/>
  <c r="S39"/>
  <c r="S38"/>
  <c r="S34"/>
  <c r="S33"/>
  <c r="S32"/>
  <c r="S31"/>
  <c r="S28"/>
  <c r="S27"/>
  <c r="S26"/>
  <c r="S25"/>
  <c r="S24"/>
  <c r="S23"/>
  <c r="S22"/>
  <c r="S21"/>
  <c r="S20"/>
  <c r="S18"/>
  <c r="S15"/>
  <c r="S14"/>
  <c r="S13"/>
  <c r="S12"/>
  <c r="S11"/>
  <c r="S10"/>
  <c r="S9"/>
  <c r="S8"/>
  <c r="S7"/>
  <c r="S6"/>
  <c r="R16"/>
  <c r="K76"/>
  <c r="K74"/>
  <c r="K67"/>
  <c r="K65"/>
  <c r="K59"/>
  <c r="K51"/>
  <c r="K43"/>
  <c r="K36"/>
  <c r="K45" s="1"/>
  <c r="K77" s="1"/>
  <c r="K34"/>
  <c r="K29"/>
  <c r="S29" s="1"/>
  <c r="K16"/>
  <c r="D28" i="72" l="1"/>
  <c r="D46" s="1"/>
  <c r="D22" i="119"/>
  <c r="G34"/>
  <c r="G36" s="1"/>
  <c r="D34"/>
  <c r="D36" i="118"/>
  <c r="G36"/>
  <c r="D22" i="121"/>
  <c r="D36" s="1"/>
  <c r="G34"/>
  <c r="G36" s="1"/>
  <c r="D22" i="120"/>
  <c r="D36" s="1"/>
  <c r="G34"/>
  <c r="G36" s="1"/>
  <c r="I28" i="71"/>
  <c r="I46" s="1"/>
  <c r="R45" i="55"/>
  <c r="S43"/>
  <c r="R67"/>
  <c r="S67" s="1"/>
  <c r="B11" i="71"/>
  <c r="B10"/>
  <c r="D36" i="119" l="1"/>
  <c r="R76" i="55"/>
  <c r="S76" l="1"/>
  <c r="F46" i="64" l="1"/>
  <c r="G46"/>
  <c r="H46"/>
  <c r="E46"/>
  <c r="D41" i="8"/>
  <c r="D23"/>
  <c r="D43" i="77"/>
  <c r="C39"/>
  <c r="C40"/>
  <c r="C41"/>
  <c r="C42"/>
  <c r="C44"/>
  <c r="C45"/>
  <c r="B40"/>
  <c r="B41"/>
  <c r="B42"/>
  <c r="B44"/>
  <c r="D44" s="1"/>
  <c r="D42" i="8" s="1"/>
  <c r="B45" i="77"/>
  <c r="B39"/>
  <c r="C34"/>
  <c r="C35"/>
  <c r="C36"/>
  <c r="B35"/>
  <c r="B36"/>
  <c r="B34"/>
  <c r="C23"/>
  <c r="C24"/>
  <c r="C25"/>
  <c r="C26"/>
  <c r="C28"/>
  <c r="C29"/>
  <c r="B24"/>
  <c r="B25"/>
  <c r="B26"/>
  <c r="B28"/>
  <c r="B29"/>
  <c r="B23"/>
  <c r="C13"/>
  <c r="C14"/>
  <c r="C15"/>
  <c r="C16"/>
  <c r="C17"/>
  <c r="B14"/>
  <c r="B15"/>
  <c r="D15" s="1"/>
  <c r="D11" i="8" s="1"/>
  <c r="B16" i="77"/>
  <c r="B17"/>
  <c r="B13"/>
  <c r="D28" l="1"/>
  <c r="D24" i="8" s="1"/>
  <c r="D23" i="77"/>
  <c r="D19" i="8" s="1"/>
  <c r="D17" i="77"/>
  <c r="D13" i="8" s="1"/>
  <c r="C30" i="77"/>
  <c r="D29"/>
  <c r="D25" i="8" s="1"/>
  <c r="D24" i="77"/>
  <c r="D20" i="8" s="1"/>
  <c r="D41" i="77"/>
  <c r="D39" i="8" s="1"/>
  <c r="C46" i="77"/>
  <c r="D36"/>
  <c r="D32" i="8" s="1"/>
  <c r="C37" i="77"/>
  <c r="D14"/>
  <c r="D10" i="8" s="1"/>
  <c r="D25" i="77"/>
  <c r="D21" i="8" s="1"/>
  <c r="D26" i="77"/>
  <c r="D22" i="8" s="1"/>
  <c r="D35" i="77"/>
  <c r="D31" i="8" s="1"/>
  <c r="D42" i="77"/>
  <c r="D40" i="8" s="1"/>
  <c r="D16" i="77"/>
  <c r="D12" i="8" s="1"/>
  <c r="C21" i="77"/>
  <c r="D45"/>
  <c r="D43" i="8" s="1"/>
  <c r="D40" i="77"/>
  <c r="D38" i="8" s="1"/>
  <c r="D13" i="77"/>
  <c r="D9" i="8" s="1"/>
  <c r="B46" i="77"/>
  <c r="D39"/>
  <c r="D37" i="8" s="1"/>
  <c r="B37" i="77"/>
  <c r="D34"/>
  <c r="B30"/>
  <c r="B21"/>
  <c r="G31" i="123"/>
  <c r="G25"/>
  <c r="G26"/>
  <c r="G24"/>
  <c r="G19"/>
  <c r="G10"/>
  <c r="G11"/>
  <c r="G12"/>
  <c r="G13"/>
  <c r="G9"/>
  <c r="C48" i="77" l="1"/>
  <c r="C32"/>
  <c r="B48"/>
  <c r="D30"/>
  <c r="D21"/>
  <c r="D46"/>
  <c r="D30" i="8"/>
  <c r="D37" i="77"/>
  <c r="B32"/>
  <c r="G27" i="123"/>
  <c r="G17"/>
  <c r="G22" s="1"/>
  <c r="G36" s="1"/>
  <c r="B42" i="71"/>
  <c r="B33"/>
  <c r="B26"/>
  <c r="B17"/>
  <c r="W41"/>
  <c r="W40"/>
  <c r="W39"/>
  <c r="W38"/>
  <c r="W37"/>
  <c r="W36"/>
  <c r="W35"/>
  <c r="W32"/>
  <c r="W31"/>
  <c r="W30"/>
  <c r="W25"/>
  <c r="W24"/>
  <c r="W22"/>
  <c r="W21"/>
  <c r="W20"/>
  <c r="W19"/>
  <c r="W18"/>
  <c r="W15"/>
  <c r="W14"/>
  <c r="W13"/>
  <c r="W12"/>
  <c r="W11"/>
  <c r="W10"/>
  <c r="W9"/>
  <c r="C11" i="72"/>
  <c r="C10"/>
  <c r="C9"/>
  <c r="C50" i="77" l="1"/>
  <c r="B50"/>
  <c r="D32"/>
  <c r="D48"/>
  <c r="B28" i="71"/>
  <c r="B46" s="1"/>
  <c r="B44"/>
  <c r="AB42" i="72"/>
  <c r="AB33"/>
  <c r="AB26"/>
  <c r="AB28" s="1"/>
  <c r="AB17"/>
  <c r="D50" i="77" l="1"/>
  <c r="AB44" i="72"/>
  <c r="AB46" s="1"/>
  <c r="Z42"/>
  <c r="Z44" s="1"/>
  <c r="Z33"/>
  <c r="Z26"/>
  <c r="Z17"/>
  <c r="F74" i="55"/>
  <c r="F65"/>
  <c r="F59"/>
  <c r="F51"/>
  <c r="F43"/>
  <c r="F34"/>
  <c r="F29"/>
  <c r="F16"/>
  <c r="H74"/>
  <c r="H65"/>
  <c r="H59"/>
  <c r="H51"/>
  <c r="H43"/>
  <c r="H34"/>
  <c r="H29"/>
  <c r="H16"/>
  <c r="E74"/>
  <c r="E65"/>
  <c r="E59"/>
  <c r="E67" s="1"/>
  <c r="E51"/>
  <c r="E43"/>
  <c r="E34"/>
  <c r="E29"/>
  <c r="E36" s="1"/>
  <c r="E16"/>
  <c r="F75" i="56"/>
  <c r="F66"/>
  <c r="F60"/>
  <c r="F52"/>
  <c r="F35"/>
  <c r="F30"/>
  <c r="F17"/>
  <c r="F42" i="71"/>
  <c r="F33"/>
  <c r="F17"/>
  <c r="L74" i="55"/>
  <c r="L65"/>
  <c r="L59"/>
  <c r="L51"/>
  <c r="L43"/>
  <c r="L34"/>
  <c r="L29"/>
  <c r="L16"/>
  <c r="H75" i="56"/>
  <c r="H66"/>
  <c r="H60"/>
  <c r="H52"/>
  <c r="H44"/>
  <c r="H35"/>
  <c r="H30"/>
  <c r="H17"/>
  <c r="C42" i="72"/>
  <c r="C33"/>
  <c r="C26"/>
  <c r="C17"/>
  <c r="E23" i="56"/>
  <c r="J75"/>
  <c r="J66"/>
  <c r="J60"/>
  <c r="J52"/>
  <c r="J44"/>
  <c r="J35"/>
  <c r="J30"/>
  <c r="J17"/>
  <c r="L75"/>
  <c r="L66"/>
  <c r="L52"/>
  <c r="L44"/>
  <c r="L35"/>
  <c r="L30"/>
  <c r="L17"/>
  <c r="M74" i="55"/>
  <c r="M65"/>
  <c r="M59"/>
  <c r="M51"/>
  <c r="M43"/>
  <c r="M34"/>
  <c r="M29"/>
  <c r="M16"/>
  <c r="O42" i="71"/>
  <c r="O33"/>
  <c r="O26"/>
  <c r="O17"/>
  <c r="L42"/>
  <c r="L33"/>
  <c r="L44" s="1"/>
  <c r="L26"/>
  <c r="L17"/>
  <c r="M42"/>
  <c r="M33"/>
  <c r="M26"/>
  <c r="M17"/>
  <c r="M42" i="72"/>
  <c r="M33"/>
  <c r="M26"/>
  <c r="M17"/>
  <c r="F42"/>
  <c r="F33"/>
  <c r="F44" s="1"/>
  <c r="F26"/>
  <c r="F28" s="1"/>
  <c r="F17"/>
  <c r="O42"/>
  <c r="O33"/>
  <c r="O26"/>
  <c r="O17"/>
  <c r="M28" l="1"/>
  <c r="O44"/>
  <c r="Z28"/>
  <c r="Z46" s="1"/>
  <c r="M44" i="71"/>
  <c r="F44"/>
  <c r="L68" i="56"/>
  <c r="H37"/>
  <c r="F68"/>
  <c r="F77" s="1"/>
  <c r="H68"/>
  <c r="H77" s="1"/>
  <c r="F37"/>
  <c r="F46" s="1"/>
  <c r="H46"/>
  <c r="H67" i="55"/>
  <c r="F36"/>
  <c r="E45"/>
  <c r="E76"/>
  <c r="F45"/>
  <c r="F67"/>
  <c r="F76" s="1"/>
  <c r="H36"/>
  <c r="H45" s="1"/>
  <c r="F26" i="71"/>
  <c r="F28" s="1"/>
  <c r="W23"/>
  <c r="M28"/>
  <c r="F46" i="72"/>
  <c r="M44"/>
  <c r="M46" s="1"/>
  <c r="O28" i="71"/>
  <c r="L28"/>
  <c r="L46" s="1"/>
  <c r="O44"/>
  <c r="H76" i="55"/>
  <c r="M36"/>
  <c r="M45" s="1"/>
  <c r="L36"/>
  <c r="L45" s="1"/>
  <c r="M67"/>
  <c r="M76" s="1"/>
  <c r="L67"/>
  <c r="L76" s="1"/>
  <c r="C28" i="72"/>
  <c r="O28"/>
  <c r="O46" s="1"/>
  <c r="C44"/>
  <c r="J68" i="56"/>
  <c r="L37"/>
  <c r="L46" s="1"/>
  <c r="L78" s="1"/>
  <c r="L77"/>
  <c r="J37"/>
  <c r="J46" s="1"/>
  <c r="J77"/>
  <c r="R42" i="71"/>
  <c r="R33"/>
  <c r="R26"/>
  <c r="R28" s="1"/>
  <c r="R17"/>
  <c r="U42"/>
  <c r="U33"/>
  <c r="U26"/>
  <c r="U17"/>
  <c r="U28" s="1"/>
  <c r="D38" i="70"/>
  <c r="D39"/>
  <c r="D40"/>
  <c r="D41"/>
  <c r="D42"/>
  <c r="D43"/>
  <c r="D37"/>
  <c r="D31"/>
  <c r="D32"/>
  <c r="D30"/>
  <c r="D20"/>
  <c r="D21"/>
  <c r="D22"/>
  <c r="D23"/>
  <c r="D24"/>
  <c r="D25"/>
  <c r="D19"/>
  <c r="D10"/>
  <c r="D11"/>
  <c r="D13"/>
  <c r="D9"/>
  <c r="C42" i="124"/>
  <c r="C44" s="1"/>
  <c r="B42"/>
  <c r="D41"/>
  <c r="D40"/>
  <c r="D39"/>
  <c r="D38"/>
  <c r="D37"/>
  <c r="D36"/>
  <c r="D35"/>
  <c r="D42" s="1"/>
  <c r="C33"/>
  <c r="B33"/>
  <c r="D32"/>
  <c r="D31"/>
  <c r="D30"/>
  <c r="C26"/>
  <c r="B26"/>
  <c r="D25"/>
  <c r="D24"/>
  <c r="D23"/>
  <c r="D22"/>
  <c r="D21"/>
  <c r="D20"/>
  <c r="D19"/>
  <c r="C17"/>
  <c r="B17"/>
  <c r="D15"/>
  <c r="D14"/>
  <c r="D13"/>
  <c r="D12"/>
  <c r="D12" i="70" s="1"/>
  <c r="D17" s="1"/>
  <c r="D11" i="124"/>
  <c r="D10"/>
  <c r="D9"/>
  <c r="C42" i="71"/>
  <c r="C33"/>
  <c r="C26"/>
  <c r="C17"/>
  <c r="P42" i="72"/>
  <c r="P33"/>
  <c r="P26"/>
  <c r="P17"/>
  <c r="AF31"/>
  <c r="AF32"/>
  <c r="E42" i="71"/>
  <c r="E33"/>
  <c r="E26"/>
  <c r="E17"/>
  <c r="I42" i="72"/>
  <c r="I33"/>
  <c r="I44" s="1"/>
  <c r="I26"/>
  <c r="I17"/>
  <c r="G42" i="71"/>
  <c r="G33"/>
  <c r="G26"/>
  <c r="G17"/>
  <c r="N42" i="72"/>
  <c r="N33"/>
  <c r="N26"/>
  <c r="N17"/>
  <c r="B42"/>
  <c r="B33"/>
  <c r="B26"/>
  <c r="B17"/>
  <c r="AF41"/>
  <c r="AF40"/>
  <c r="AF39"/>
  <c r="AF38"/>
  <c r="AF37"/>
  <c r="AF36"/>
  <c r="AF35"/>
  <c r="AF30"/>
  <c r="AF25"/>
  <c r="AF24"/>
  <c r="AF23"/>
  <c r="AF22"/>
  <c r="AF21"/>
  <c r="AF20"/>
  <c r="AF19"/>
  <c r="AF15"/>
  <c r="AF14"/>
  <c r="AF13"/>
  <c r="AF12"/>
  <c r="AF11"/>
  <c r="AF10"/>
  <c r="AF9"/>
  <c r="L42"/>
  <c r="L33"/>
  <c r="L26"/>
  <c r="L17"/>
  <c r="J42"/>
  <c r="J33"/>
  <c r="J26"/>
  <c r="J17"/>
  <c r="K42"/>
  <c r="K33"/>
  <c r="K26"/>
  <c r="K17"/>
  <c r="H42" i="71"/>
  <c r="H33"/>
  <c r="H26"/>
  <c r="H17"/>
  <c r="L44" i="72" l="1"/>
  <c r="I28"/>
  <c r="P44"/>
  <c r="F46" i="71"/>
  <c r="C44"/>
  <c r="D26" i="70"/>
  <c r="D28" s="1"/>
  <c r="D33"/>
  <c r="D44"/>
  <c r="D46" s="1"/>
  <c r="P46" i="72"/>
  <c r="I46"/>
  <c r="P28"/>
  <c r="O46" i="71"/>
  <c r="M46"/>
  <c r="E44"/>
  <c r="C28"/>
  <c r="U44"/>
  <c r="U46" s="1"/>
  <c r="R44"/>
  <c r="R46" s="1"/>
  <c r="G44"/>
  <c r="J44" i="72"/>
  <c r="G28" i="71"/>
  <c r="C46" i="72"/>
  <c r="H28" i="71"/>
  <c r="H44"/>
  <c r="L28" i="72"/>
  <c r="K28"/>
  <c r="K44"/>
  <c r="D17" i="124"/>
  <c r="D28" s="1"/>
  <c r="B28"/>
  <c r="B46" s="1"/>
  <c r="B44"/>
  <c r="C28"/>
  <c r="C46" s="1"/>
  <c r="D26"/>
  <c r="D33"/>
  <c r="D44" s="1"/>
  <c r="E28" i="71"/>
  <c r="N28" i="72"/>
  <c r="L46"/>
  <c r="J28"/>
  <c r="B28"/>
  <c r="N44"/>
  <c r="B44"/>
  <c r="K46" l="1"/>
  <c r="J46"/>
  <c r="B46"/>
  <c r="C46" i="71"/>
  <c r="D48" i="70"/>
  <c r="E46" i="71"/>
  <c r="G46"/>
  <c r="H46"/>
  <c r="D46" i="124"/>
  <c r="N46" i="72"/>
  <c r="F78" i="64" l="1"/>
  <c r="G78"/>
  <c r="H78"/>
  <c r="E78"/>
  <c r="F76"/>
  <c r="G76"/>
  <c r="H76"/>
  <c r="E76"/>
  <c r="F68"/>
  <c r="G68"/>
  <c r="H68"/>
  <c r="E68"/>
  <c r="F66"/>
  <c r="G66"/>
  <c r="H66"/>
  <c r="E66"/>
  <c r="F60"/>
  <c r="G60"/>
  <c r="H60"/>
  <c r="E60"/>
  <c r="F54"/>
  <c r="G54"/>
  <c r="H54"/>
  <c r="E54"/>
  <c r="F48"/>
  <c r="G48"/>
  <c r="H48"/>
  <c r="E48"/>
  <c r="F38"/>
  <c r="G38"/>
  <c r="H38"/>
  <c r="E38"/>
  <c r="F36"/>
  <c r="G36"/>
  <c r="H36"/>
  <c r="E36"/>
  <c r="F31"/>
  <c r="G31"/>
  <c r="H31"/>
  <c r="E31"/>
  <c r="H19"/>
  <c r="H20"/>
  <c r="H21"/>
  <c r="H22"/>
  <c r="H23"/>
  <c r="H24"/>
  <c r="H25"/>
  <c r="H26"/>
  <c r="H27"/>
  <c r="H28"/>
  <c r="H29"/>
  <c r="H30"/>
  <c r="H33"/>
  <c r="H34"/>
  <c r="H35"/>
  <c r="H40"/>
  <c r="H41"/>
  <c r="H42"/>
  <c r="H43"/>
  <c r="H44"/>
  <c r="H45"/>
  <c r="H50"/>
  <c r="H51"/>
  <c r="H52"/>
  <c r="H53"/>
  <c r="H56"/>
  <c r="H57"/>
  <c r="H58"/>
  <c r="H59"/>
  <c r="H62"/>
  <c r="H63"/>
  <c r="H64"/>
  <c r="H65"/>
  <c r="H70"/>
  <c r="H71"/>
  <c r="H72"/>
  <c r="H73"/>
  <c r="H74"/>
  <c r="H75"/>
  <c r="H15"/>
  <c r="H16"/>
  <c r="H17"/>
  <c r="H18"/>
  <c r="H14"/>
  <c r="F77" i="63"/>
  <c r="F75"/>
  <c r="F67"/>
  <c r="F65"/>
  <c r="F59"/>
  <c r="F53"/>
  <c r="F47"/>
  <c r="F37"/>
  <c r="G37"/>
  <c r="F30"/>
  <c r="G30"/>
  <c r="G18" i="60"/>
  <c r="F18"/>
  <c r="E18"/>
  <c r="E37" i="63"/>
  <c r="H19"/>
  <c r="G20" i="65"/>
  <c r="D47" i="76"/>
  <c r="D45"/>
  <c r="D43"/>
  <c r="D34"/>
  <c r="D29"/>
  <c r="D27"/>
  <c r="D18"/>
  <c r="D42" i="73"/>
  <c r="D44" s="1"/>
  <c r="D33"/>
  <c r="D26"/>
  <c r="D17"/>
  <c r="D28" s="1"/>
  <c r="B13"/>
  <c r="D46" l="1"/>
  <c r="H18" i="60"/>
  <c r="D10" i="117" s="1"/>
  <c r="D44" i="8" l="1"/>
  <c r="D33"/>
  <c r="D26"/>
  <c r="D17"/>
  <c r="C47" i="74"/>
  <c r="D47"/>
  <c r="E47"/>
  <c r="B47"/>
  <c r="C45"/>
  <c r="D45"/>
  <c r="E45"/>
  <c r="B45"/>
  <c r="C43"/>
  <c r="D43"/>
  <c r="E43"/>
  <c r="B43"/>
  <c r="C34"/>
  <c r="D34"/>
  <c r="E34"/>
  <c r="B34"/>
  <c r="C29"/>
  <c r="D29"/>
  <c r="E29"/>
  <c r="B29"/>
  <c r="C27"/>
  <c r="D27"/>
  <c r="E27"/>
  <c r="B27"/>
  <c r="C18"/>
  <c r="D18"/>
  <c r="E18"/>
  <c r="B18"/>
  <c r="C44" i="73"/>
  <c r="C42"/>
  <c r="B42"/>
  <c r="C33"/>
  <c r="B33"/>
  <c r="C26"/>
  <c r="B26"/>
  <c r="C17"/>
  <c r="B17"/>
  <c r="B28" s="1"/>
  <c r="E12"/>
  <c r="B13" i="75" s="1"/>
  <c r="E13" i="73"/>
  <c r="B14" i="75" s="1"/>
  <c r="E14" i="73"/>
  <c r="B15" i="75" s="1"/>
  <c r="E15" i="73"/>
  <c r="B16" i="75" s="1"/>
  <c r="E19" i="73"/>
  <c r="E20"/>
  <c r="E21"/>
  <c r="B24" i="75" s="1"/>
  <c r="E22" i="73"/>
  <c r="B25" i="75" s="1"/>
  <c r="E23" i="73"/>
  <c r="B26" i="75" s="1"/>
  <c r="E24" i="73"/>
  <c r="B27" i="75" s="1"/>
  <c r="E25" i="73"/>
  <c r="B28" i="75" s="1"/>
  <c r="E30" i="73"/>
  <c r="E33" s="1"/>
  <c r="E31"/>
  <c r="E32"/>
  <c r="B35" i="75" s="1"/>
  <c r="E35" i="73"/>
  <c r="B38" i="75" s="1"/>
  <c r="E38" s="1"/>
  <c r="C37" i="8" s="1"/>
  <c r="E36" i="73"/>
  <c r="B39" i="75" s="1"/>
  <c r="E37" i="73"/>
  <c r="B40" i="75" s="1"/>
  <c r="E38" i="73"/>
  <c r="B41" i="75" s="1"/>
  <c r="E39" i="73"/>
  <c r="B42" i="75" s="1"/>
  <c r="E40" i="73"/>
  <c r="B43" i="75" s="1"/>
  <c r="E41" i="73"/>
  <c r="E11"/>
  <c r="B12" i="75" s="1"/>
  <c r="Q42" i="72"/>
  <c r="R42"/>
  <c r="S42"/>
  <c r="T42"/>
  <c r="U42"/>
  <c r="V42"/>
  <c r="W42"/>
  <c r="Y42"/>
  <c r="AA42"/>
  <c r="AC42"/>
  <c r="AD42"/>
  <c r="AE42"/>
  <c r="Q33"/>
  <c r="R33"/>
  <c r="S33"/>
  <c r="T33"/>
  <c r="T44" s="1"/>
  <c r="U33"/>
  <c r="V33"/>
  <c r="V44" s="1"/>
  <c r="W33"/>
  <c r="Y33"/>
  <c r="Y44" s="1"/>
  <c r="AA33"/>
  <c r="AC33"/>
  <c r="AC44" s="1"/>
  <c r="AD33"/>
  <c r="AE33"/>
  <c r="Q26"/>
  <c r="R26"/>
  <c r="S26"/>
  <c r="T26"/>
  <c r="U26"/>
  <c r="V26"/>
  <c r="W26"/>
  <c r="Y26"/>
  <c r="AA26"/>
  <c r="AC26"/>
  <c r="AD26"/>
  <c r="AE26"/>
  <c r="Q17"/>
  <c r="R17"/>
  <c r="R28" s="1"/>
  <c r="S17"/>
  <c r="T17"/>
  <c r="U17"/>
  <c r="V17"/>
  <c r="W17"/>
  <c r="Y17"/>
  <c r="AA17"/>
  <c r="AC17"/>
  <c r="AD17"/>
  <c r="AE17"/>
  <c r="N42" i="71"/>
  <c r="T42"/>
  <c r="V42"/>
  <c r="N33"/>
  <c r="T33"/>
  <c r="V33"/>
  <c r="V44" s="1"/>
  <c r="N26"/>
  <c r="T26"/>
  <c r="V26"/>
  <c r="N17"/>
  <c r="T17"/>
  <c r="V17"/>
  <c r="G42" i="72"/>
  <c r="E42"/>
  <c r="G33"/>
  <c r="E33"/>
  <c r="G26"/>
  <c r="E26"/>
  <c r="G17"/>
  <c r="E17"/>
  <c r="C11" i="70"/>
  <c r="C12"/>
  <c r="C13"/>
  <c r="C19"/>
  <c r="C20"/>
  <c r="C23"/>
  <c r="C24"/>
  <c r="C30"/>
  <c r="C31"/>
  <c r="C32"/>
  <c r="C37"/>
  <c r="C39"/>
  <c r="C40"/>
  <c r="C43"/>
  <c r="C9"/>
  <c r="C45" i="76"/>
  <c r="E45"/>
  <c r="F45"/>
  <c r="B45"/>
  <c r="C43"/>
  <c r="E43"/>
  <c r="F43"/>
  <c r="B43"/>
  <c r="C34"/>
  <c r="E34"/>
  <c r="F34"/>
  <c r="B34"/>
  <c r="E29"/>
  <c r="E47" s="1"/>
  <c r="C27"/>
  <c r="E27"/>
  <c r="F27"/>
  <c r="B27"/>
  <c r="C18"/>
  <c r="C29" s="1"/>
  <c r="C47" s="1"/>
  <c r="E18"/>
  <c r="B18"/>
  <c r="B29" s="1"/>
  <c r="B47" s="1"/>
  <c r="F13"/>
  <c r="D13" i="75" s="1"/>
  <c r="F14" i="76"/>
  <c r="D14" i="75" s="1"/>
  <c r="F15" i="76"/>
  <c r="F18" s="1"/>
  <c r="F29" s="1"/>
  <c r="F47" s="1"/>
  <c r="F16"/>
  <c r="F20"/>
  <c r="D22" i="75" s="1"/>
  <c r="F21" i="76"/>
  <c r="F22"/>
  <c r="F23"/>
  <c r="F24"/>
  <c r="F25"/>
  <c r="F26"/>
  <c r="F31"/>
  <c r="F32"/>
  <c r="F33"/>
  <c r="F36"/>
  <c r="F37"/>
  <c r="D39" i="75" s="1"/>
  <c r="F38" i="76"/>
  <c r="D40" i="75" s="1"/>
  <c r="F39" i="76"/>
  <c r="F40"/>
  <c r="F41"/>
  <c r="D43" i="75" s="1"/>
  <c r="F42" i="76"/>
  <c r="D44" i="75" s="1"/>
  <c r="F12" i="76"/>
  <c r="D12" i="75" s="1"/>
  <c r="E13" i="74"/>
  <c r="C13" i="75" s="1"/>
  <c r="E14" i="74"/>
  <c r="E15"/>
  <c r="E16"/>
  <c r="C16" i="75" s="1"/>
  <c r="E20" i="74"/>
  <c r="E21"/>
  <c r="C23" i="75" s="1"/>
  <c r="E22" i="74"/>
  <c r="E23"/>
  <c r="E24"/>
  <c r="C26" i="75" s="1"/>
  <c r="E25" i="74"/>
  <c r="C27" i="75" s="1"/>
  <c r="E26" i="74"/>
  <c r="E31"/>
  <c r="E32"/>
  <c r="C34" i="75" s="1"/>
  <c r="E33" i="74"/>
  <c r="C35" i="75" s="1"/>
  <c r="E36" i="74"/>
  <c r="E37"/>
  <c r="C39" i="75" s="1"/>
  <c r="E38" i="74"/>
  <c r="C40" i="75" s="1"/>
  <c r="E39" i="74"/>
  <c r="E40"/>
  <c r="E41"/>
  <c r="C43" i="75" s="1"/>
  <c r="E42" i="74"/>
  <c r="C44" i="75" s="1"/>
  <c r="E12" i="74"/>
  <c r="C12" i="75" s="1"/>
  <c r="K42" i="71"/>
  <c r="J42"/>
  <c r="K33"/>
  <c r="J33"/>
  <c r="K26"/>
  <c r="J26"/>
  <c r="K17"/>
  <c r="J17"/>
  <c r="B10" i="70"/>
  <c r="B11"/>
  <c r="B12"/>
  <c r="B14"/>
  <c r="B15"/>
  <c r="B19"/>
  <c r="B21"/>
  <c r="B22"/>
  <c r="B23"/>
  <c r="B25"/>
  <c r="B30"/>
  <c r="B31"/>
  <c r="B32"/>
  <c r="W42" i="71"/>
  <c r="B40" i="70"/>
  <c r="B41"/>
  <c r="B42"/>
  <c r="B43"/>
  <c r="D41" i="75"/>
  <c r="D42"/>
  <c r="D38"/>
  <c r="C41"/>
  <c r="C42"/>
  <c r="C38"/>
  <c r="B44"/>
  <c r="D34"/>
  <c r="D35"/>
  <c r="D33"/>
  <c r="C33"/>
  <c r="B34"/>
  <c r="D23"/>
  <c r="D24"/>
  <c r="D25"/>
  <c r="D26"/>
  <c r="D27"/>
  <c r="D28"/>
  <c r="C24"/>
  <c r="C25"/>
  <c r="C28"/>
  <c r="C22"/>
  <c r="B23"/>
  <c r="B22"/>
  <c r="D16"/>
  <c r="C14"/>
  <c r="C15"/>
  <c r="E17"/>
  <c r="G14" i="117" s="1"/>
  <c r="C38" i="70"/>
  <c r="C41"/>
  <c r="C42"/>
  <c r="B38"/>
  <c r="B39"/>
  <c r="B37"/>
  <c r="C21"/>
  <c r="C22"/>
  <c r="C25"/>
  <c r="B20"/>
  <c r="B24"/>
  <c r="C10"/>
  <c r="C14"/>
  <c r="C15"/>
  <c r="B13"/>
  <c r="B9"/>
  <c r="G71" i="60"/>
  <c r="G72"/>
  <c r="F69"/>
  <c r="F70"/>
  <c r="F71"/>
  <c r="F72"/>
  <c r="F73"/>
  <c r="F68"/>
  <c r="E69"/>
  <c r="E70"/>
  <c r="E71"/>
  <c r="E72"/>
  <c r="E73"/>
  <c r="H74" i="63"/>
  <c r="E68" i="60"/>
  <c r="G61"/>
  <c r="F61"/>
  <c r="F62"/>
  <c r="F60"/>
  <c r="E61"/>
  <c r="E62"/>
  <c r="E60"/>
  <c r="G54"/>
  <c r="F55"/>
  <c r="F56"/>
  <c r="F54"/>
  <c r="E55"/>
  <c r="E56"/>
  <c r="E54"/>
  <c r="F49"/>
  <c r="F50"/>
  <c r="F51"/>
  <c r="F48"/>
  <c r="E49"/>
  <c r="E50"/>
  <c r="E51"/>
  <c r="E48"/>
  <c r="G45" i="65"/>
  <c r="G39" i="60"/>
  <c r="G40"/>
  <c r="G38"/>
  <c r="F39"/>
  <c r="F40"/>
  <c r="F41"/>
  <c r="F42"/>
  <c r="F43"/>
  <c r="F38"/>
  <c r="E39"/>
  <c r="E41"/>
  <c r="E42"/>
  <c r="E38"/>
  <c r="G32"/>
  <c r="G31"/>
  <c r="F32"/>
  <c r="F33"/>
  <c r="F31"/>
  <c r="E32"/>
  <c r="E33"/>
  <c r="E31"/>
  <c r="F21"/>
  <c r="F22"/>
  <c r="F23"/>
  <c r="F24"/>
  <c r="F25"/>
  <c r="F26"/>
  <c r="F27"/>
  <c r="F28"/>
  <c r="F20"/>
  <c r="E21"/>
  <c r="E22"/>
  <c r="E23"/>
  <c r="E25"/>
  <c r="E26"/>
  <c r="E27"/>
  <c r="E28"/>
  <c r="E20"/>
  <c r="G13"/>
  <c r="G14"/>
  <c r="F76" i="65"/>
  <c r="E76"/>
  <c r="F66"/>
  <c r="E66"/>
  <c r="E68" s="1"/>
  <c r="F60"/>
  <c r="F68" s="1"/>
  <c r="F78" s="1"/>
  <c r="E60"/>
  <c r="F54"/>
  <c r="E54"/>
  <c r="F46"/>
  <c r="E46"/>
  <c r="F36"/>
  <c r="F38" s="1"/>
  <c r="E36"/>
  <c r="F31"/>
  <c r="E31"/>
  <c r="E38" s="1"/>
  <c r="F18"/>
  <c r="E18"/>
  <c r="G12" i="60"/>
  <c r="F13"/>
  <c r="F14"/>
  <c r="F15"/>
  <c r="F12"/>
  <c r="E13"/>
  <c r="E14"/>
  <c r="E15"/>
  <c r="E12"/>
  <c r="H12" s="1"/>
  <c r="F13" i="52" s="1"/>
  <c r="E40" i="54"/>
  <c r="F75" i="97"/>
  <c r="F76" i="84" s="1"/>
  <c r="F76" i="99"/>
  <c r="E77"/>
  <c r="E44"/>
  <c r="F43"/>
  <c r="F42" i="97" s="1"/>
  <c r="F43" i="84" s="1"/>
  <c r="G77" i="98"/>
  <c r="E75" i="97" s="1"/>
  <c r="F78" i="98"/>
  <c r="E78"/>
  <c r="F45"/>
  <c r="E45"/>
  <c r="G44"/>
  <c r="E42" i="97" s="1"/>
  <c r="E43" i="84" s="1"/>
  <c r="F78" i="96"/>
  <c r="F80" s="1"/>
  <c r="G78"/>
  <c r="G80" s="1"/>
  <c r="H78"/>
  <c r="I78"/>
  <c r="E78"/>
  <c r="E80" s="1"/>
  <c r="I77"/>
  <c r="F45"/>
  <c r="F47" s="1"/>
  <c r="G45"/>
  <c r="G47" s="1"/>
  <c r="H45"/>
  <c r="I45"/>
  <c r="E45"/>
  <c r="E47" s="1"/>
  <c r="I44"/>
  <c r="F77" i="93"/>
  <c r="G77"/>
  <c r="H77"/>
  <c r="E77"/>
  <c r="I76"/>
  <c r="F44"/>
  <c r="G44"/>
  <c r="H44"/>
  <c r="E44"/>
  <c r="I43"/>
  <c r="G75" i="65"/>
  <c r="G73" i="60" s="1"/>
  <c r="G45" i="63"/>
  <c r="G47" s="1"/>
  <c r="G78" s="1"/>
  <c r="E45"/>
  <c r="E47" s="1"/>
  <c r="H44"/>
  <c r="G15" i="65"/>
  <c r="G16"/>
  <c r="G17"/>
  <c r="G15" i="60" s="1"/>
  <c r="G16" s="1"/>
  <c r="G22" i="65"/>
  <c r="G20" i="60" s="1"/>
  <c r="G23" i="65"/>
  <c r="G21" i="60" s="1"/>
  <c r="G24" i="65"/>
  <c r="G22" i="60" s="1"/>
  <c r="G25" i="65"/>
  <c r="G23" i="60" s="1"/>
  <c r="G26" i="65"/>
  <c r="G24" i="60" s="1"/>
  <c r="G27" i="65"/>
  <c r="G25" i="60" s="1"/>
  <c r="G28" i="65"/>
  <c r="G26" i="60" s="1"/>
  <c r="G29" i="65"/>
  <c r="G27" i="60" s="1"/>
  <c r="G30" i="65"/>
  <c r="G28" i="60" s="1"/>
  <c r="G33" i="65"/>
  <c r="G34"/>
  <c r="G35"/>
  <c r="G33" i="60" s="1"/>
  <c r="G40" i="65"/>
  <c r="G41"/>
  <c r="G42"/>
  <c r="G43"/>
  <c r="G41" i="60" s="1"/>
  <c r="G44" i="65"/>
  <c r="G42" i="60" s="1"/>
  <c r="G50" i="65"/>
  <c r="G48" i="60" s="1"/>
  <c r="G51" i="65"/>
  <c r="G49" i="60" s="1"/>
  <c r="G52" i="65"/>
  <c r="G54" s="1"/>
  <c r="G53"/>
  <c r="G51" i="60" s="1"/>
  <c r="G56" i="65"/>
  <c r="G60" s="1"/>
  <c r="G57"/>
  <c r="G55" i="60" s="1"/>
  <c r="G58" i="65"/>
  <c r="G56" i="60" s="1"/>
  <c r="G59" i="65"/>
  <c r="G62"/>
  <c r="G60" i="60" s="1"/>
  <c r="G64" s="1"/>
  <c r="G63" i="65"/>
  <c r="G66" s="1"/>
  <c r="G68" s="1"/>
  <c r="G64"/>
  <c r="G62" i="60" s="1"/>
  <c r="G65" i="65"/>
  <c r="G70"/>
  <c r="G68" i="60" s="1"/>
  <c r="G71" i="65"/>
  <c r="G76" s="1"/>
  <c r="G78" s="1"/>
  <c r="G72"/>
  <c r="G70" i="60" s="1"/>
  <c r="G73" i="65"/>
  <c r="G74"/>
  <c r="G14"/>
  <c r="G18" s="1"/>
  <c r="G75" i="63"/>
  <c r="H75"/>
  <c r="E75"/>
  <c r="G67"/>
  <c r="G77" s="1"/>
  <c r="E67"/>
  <c r="E77" s="1"/>
  <c r="G65"/>
  <c r="H65"/>
  <c r="E65"/>
  <c r="G59"/>
  <c r="H59"/>
  <c r="E59"/>
  <c r="G53"/>
  <c r="H53"/>
  <c r="E53"/>
  <c r="G35"/>
  <c r="H35"/>
  <c r="E35"/>
  <c r="E30"/>
  <c r="H22"/>
  <c r="H30" s="1"/>
  <c r="H37" s="1"/>
  <c r="H23"/>
  <c r="H24"/>
  <c r="H25"/>
  <c r="E24" i="60" s="1"/>
  <c r="H26" i="63"/>
  <c r="H27"/>
  <c r="H28"/>
  <c r="H29"/>
  <c r="H32"/>
  <c r="H33"/>
  <c r="H34"/>
  <c r="H39"/>
  <c r="H40"/>
  <c r="H41"/>
  <c r="E40" i="60" s="1"/>
  <c r="H42" i="63"/>
  <c r="H43"/>
  <c r="H49"/>
  <c r="H50"/>
  <c r="H51"/>
  <c r="H52"/>
  <c r="H55"/>
  <c r="H56"/>
  <c r="H57"/>
  <c r="H58"/>
  <c r="H61"/>
  <c r="H62"/>
  <c r="H63"/>
  <c r="H69"/>
  <c r="H70"/>
  <c r="H71"/>
  <c r="H72"/>
  <c r="H73"/>
  <c r="H21"/>
  <c r="G17"/>
  <c r="H17"/>
  <c r="E17"/>
  <c r="H14"/>
  <c r="H15"/>
  <c r="H16"/>
  <c r="H13"/>
  <c r="G75" i="56"/>
  <c r="K75"/>
  <c r="M75"/>
  <c r="N75"/>
  <c r="O75"/>
  <c r="E75"/>
  <c r="G66"/>
  <c r="K66"/>
  <c r="M66"/>
  <c r="N66"/>
  <c r="O66"/>
  <c r="E66"/>
  <c r="G60"/>
  <c r="K60"/>
  <c r="M60"/>
  <c r="N60"/>
  <c r="O60"/>
  <c r="E60"/>
  <c r="G52"/>
  <c r="K52"/>
  <c r="M52"/>
  <c r="N52"/>
  <c r="O52"/>
  <c r="E52"/>
  <c r="G44"/>
  <c r="K44"/>
  <c r="M44"/>
  <c r="N44"/>
  <c r="O44"/>
  <c r="E44"/>
  <c r="G35"/>
  <c r="K35"/>
  <c r="M35"/>
  <c r="N35"/>
  <c r="O35"/>
  <c r="E35"/>
  <c r="G30"/>
  <c r="K30"/>
  <c r="M30"/>
  <c r="N30"/>
  <c r="O30"/>
  <c r="E30"/>
  <c r="G17"/>
  <c r="K17"/>
  <c r="M17"/>
  <c r="N17"/>
  <c r="O17"/>
  <c r="E17"/>
  <c r="P8"/>
  <c r="F9" i="54" s="1"/>
  <c r="P9" i="56"/>
  <c r="F10" i="54" s="1"/>
  <c r="P10" i="56"/>
  <c r="F11" i="54" s="1"/>
  <c r="P11" i="56"/>
  <c r="F12" i="54" s="1"/>
  <c r="P12" i="56"/>
  <c r="F13" i="54" s="1"/>
  <c r="P13" i="56"/>
  <c r="F14" i="54" s="1"/>
  <c r="P14" i="56"/>
  <c r="F15" i="54" s="1"/>
  <c r="P15" i="56"/>
  <c r="F16" i="54" s="1"/>
  <c r="P16" i="56"/>
  <c r="F17" i="54" s="1"/>
  <c r="P19" i="56"/>
  <c r="F20" i="54" s="1"/>
  <c r="P21" i="56"/>
  <c r="F22" i="54" s="1"/>
  <c r="P22" i="56"/>
  <c r="F23" i="54" s="1"/>
  <c r="P23" i="56"/>
  <c r="F24" i="54" s="1"/>
  <c r="P24" i="56"/>
  <c r="F25" i="54" s="1"/>
  <c r="P25" i="56"/>
  <c r="F26" i="54" s="1"/>
  <c r="P26" i="56"/>
  <c r="F27" i="54" s="1"/>
  <c r="P27" i="56"/>
  <c r="F28" i="54" s="1"/>
  <c r="P28" i="56"/>
  <c r="F29" i="54" s="1"/>
  <c r="P29" i="56"/>
  <c r="F30" i="54" s="1"/>
  <c r="P32" i="56"/>
  <c r="F33" i="54" s="1"/>
  <c r="P33" i="56"/>
  <c r="P34"/>
  <c r="F35" i="54" s="1"/>
  <c r="P39" i="56"/>
  <c r="F40" i="54" s="1"/>
  <c r="P40" i="56"/>
  <c r="F41" i="54" s="1"/>
  <c r="P41" i="56"/>
  <c r="F42" i="54" s="1"/>
  <c r="P42" i="56"/>
  <c r="F43" i="54" s="1"/>
  <c r="P43" i="56"/>
  <c r="F44" i="54" s="1"/>
  <c r="P47" i="56"/>
  <c r="P48"/>
  <c r="F50" i="54" s="1"/>
  <c r="P49" i="56"/>
  <c r="F51" i="54" s="1"/>
  <c r="P50" i="56"/>
  <c r="F52" i="54" s="1"/>
  <c r="P51" i="56"/>
  <c r="F53" i="54" s="1"/>
  <c r="P54" i="56"/>
  <c r="F56" i="54" s="1"/>
  <c r="P55" i="56"/>
  <c r="F57" i="54" s="1"/>
  <c r="P56" i="56"/>
  <c r="F58" i="54" s="1"/>
  <c r="P57" i="56"/>
  <c r="F59" i="54" s="1"/>
  <c r="P58" i="56"/>
  <c r="F60" i="54" s="1"/>
  <c r="P62" i="56"/>
  <c r="F64" i="54" s="1"/>
  <c r="P63" i="56"/>
  <c r="F65" i="54" s="1"/>
  <c r="P64" i="56"/>
  <c r="F66" i="54" s="1"/>
  <c r="P70" i="56"/>
  <c r="P71"/>
  <c r="F73" i="54" s="1"/>
  <c r="P72" i="56"/>
  <c r="F74" i="54" s="1"/>
  <c r="P73" i="56"/>
  <c r="F75" i="54" s="1"/>
  <c r="P74" i="56"/>
  <c r="F76" i="54" s="1"/>
  <c r="P7" i="56"/>
  <c r="F8" i="54" s="1"/>
  <c r="I74" i="55"/>
  <c r="J74"/>
  <c r="N74"/>
  <c r="P74"/>
  <c r="Q74"/>
  <c r="G74"/>
  <c r="I65"/>
  <c r="J65"/>
  <c r="N65"/>
  <c r="P65"/>
  <c r="Q65"/>
  <c r="G65"/>
  <c r="I59"/>
  <c r="J59"/>
  <c r="N59"/>
  <c r="P59"/>
  <c r="Q59"/>
  <c r="G59"/>
  <c r="I51"/>
  <c r="J51"/>
  <c r="N51"/>
  <c r="P51"/>
  <c r="Q51"/>
  <c r="G51"/>
  <c r="I43"/>
  <c r="J43"/>
  <c r="N43"/>
  <c r="P43"/>
  <c r="Q43"/>
  <c r="G43"/>
  <c r="I34"/>
  <c r="J34"/>
  <c r="N34"/>
  <c r="P34"/>
  <c r="Q34"/>
  <c r="G34"/>
  <c r="I29"/>
  <c r="J29"/>
  <c r="N29"/>
  <c r="P29"/>
  <c r="Q29"/>
  <c r="G29"/>
  <c r="E22" i="54"/>
  <c r="E23"/>
  <c r="E24"/>
  <c r="E25"/>
  <c r="E26"/>
  <c r="E27"/>
  <c r="E28"/>
  <c r="E29"/>
  <c r="E30"/>
  <c r="E33"/>
  <c r="E34"/>
  <c r="E35"/>
  <c r="E41"/>
  <c r="E42"/>
  <c r="E43"/>
  <c r="E44"/>
  <c r="E49"/>
  <c r="E50"/>
  <c r="E51"/>
  <c r="E52"/>
  <c r="E53"/>
  <c r="E56"/>
  <c r="E57"/>
  <c r="E58"/>
  <c r="E59"/>
  <c r="E60"/>
  <c r="E64"/>
  <c r="E65"/>
  <c r="E72"/>
  <c r="E73"/>
  <c r="E74"/>
  <c r="E75"/>
  <c r="E76"/>
  <c r="E20"/>
  <c r="I16" i="55"/>
  <c r="J16"/>
  <c r="N16"/>
  <c r="P16"/>
  <c r="Q16"/>
  <c r="G16"/>
  <c r="S16" s="1"/>
  <c r="E9" i="54"/>
  <c r="E10"/>
  <c r="E11"/>
  <c r="E12"/>
  <c r="E13"/>
  <c r="E14"/>
  <c r="E15"/>
  <c r="E16"/>
  <c r="E17"/>
  <c r="E8"/>
  <c r="C48" i="112"/>
  <c r="D48"/>
  <c r="E48"/>
  <c r="B48"/>
  <c r="C46"/>
  <c r="D46"/>
  <c r="E46"/>
  <c r="B46"/>
  <c r="C44"/>
  <c r="D44"/>
  <c r="E44"/>
  <c r="B44"/>
  <c r="C35"/>
  <c r="D35"/>
  <c r="E35"/>
  <c r="B35"/>
  <c r="C30"/>
  <c r="D30"/>
  <c r="E30"/>
  <c r="B30"/>
  <c r="C28"/>
  <c r="D28"/>
  <c r="E28"/>
  <c r="B28"/>
  <c r="C19"/>
  <c r="D19"/>
  <c r="E19"/>
  <c r="B19"/>
  <c r="E14"/>
  <c r="E15"/>
  <c r="E16"/>
  <c r="E17"/>
  <c r="E18"/>
  <c r="E21"/>
  <c r="E22"/>
  <c r="E23"/>
  <c r="E24"/>
  <c r="E25"/>
  <c r="E26"/>
  <c r="E27"/>
  <c r="E32"/>
  <c r="E33"/>
  <c r="E34"/>
  <c r="E37"/>
  <c r="E38"/>
  <c r="E39"/>
  <c r="E40"/>
  <c r="E41"/>
  <c r="E42"/>
  <c r="E43"/>
  <c r="E13"/>
  <c r="C48" i="109"/>
  <c r="D48"/>
  <c r="E48"/>
  <c r="B48"/>
  <c r="C46"/>
  <c r="D46"/>
  <c r="E46"/>
  <c r="B46"/>
  <c r="C44"/>
  <c r="D44"/>
  <c r="E44"/>
  <c r="B44"/>
  <c r="C35"/>
  <c r="D35"/>
  <c r="E35"/>
  <c r="B35"/>
  <c r="C30"/>
  <c r="D30"/>
  <c r="E30"/>
  <c r="B30"/>
  <c r="C28"/>
  <c r="D28"/>
  <c r="E28"/>
  <c r="B28"/>
  <c r="C19"/>
  <c r="D19"/>
  <c r="E19"/>
  <c r="B19"/>
  <c r="E14"/>
  <c r="E15"/>
  <c r="E16"/>
  <c r="E17"/>
  <c r="E21"/>
  <c r="E22"/>
  <c r="E23"/>
  <c r="E24"/>
  <c r="E25"/>
  <c r="E26"/>
  <c r="E27"/>
  <c r="E32"/>
  <c r="E33"/>
  <c r="E34"/>
  <c r="E37"/>
  <c r="E38"/>
  <c r="E39"/>
  <c r="E40"/>
  <c r="E41"/>
  <c r="E42"/>
  <c r="E43"/>
  <c r="E13"/>
  <c r="H80" i="96"/>
  <c r="I80"/>
  <c r="F70"/>
  <c r="G70"/>
  <c r="H70"/>
  <c r="I70"/>
  <c r="E70"/>
  <c r="F68"/>
  <c r="G68"/>
  <c r="H68"/>
  <c r="I68"/>
  <c r="E68"/>
  <c r="F62"/>
  <c r="G62"/>
  <c r="H62"/>
  <c r="I62"/>
  <c r="E62"/>
  <c r="F54"/>
  <c r="G54"/>
  <c r="H54"/>
  <c r="I54"/>
  <c r="E54"/>
  <c r="H47"/>
  <c r="I47"/>
  <c r="F37"/>
  <c r="G37"/>
  <c r="H37"/>
  <c r="I37"/>
  <c r="E37"/>
  <c r="F35"/>
  <c r="G35"/>
  <c r="H35"/>
  <c r="I35"/>
  <c r="E35"/>
  <c r="F30"/>
  <c r="G30"/>
  <c r="H30"/>
  <c r="I30"/>
  <c r="E30"/>
  <c r="F18"/>
  <c r="G18"/>
  <c r="H18"/>
  <c r="I18"/>
  <c r="E18"/>
  <c r="I15"/>
  <c r="I16"/>
  <c r="I17"/>
  <c r="I20"/>
  <c r="I21"/>
  <c r="I22"/>
  <c r="I23"/>
  <c r="I24"/>
  <c r="I25"/>
  <c r="I26"/>
  <c r="I27"/>
  <c r="I28"/>
  <c r="I29"/>
  <c r="I32"/>
  <c r="I33"/>
  <c r="I34"/>
  <c r="I39"/>
  <c r="I40"/>
  <c r="I41"/>
  <c r="I42"/>
  <c r="I43"/>
  <c r="I49"/>
  <c r="I50"/>
  <c r="I51"/>
  <c r="I52"/>
  <c r="I53"/>
  <c r="I56"/>
  <c r="I57"/>
  <c r="I58"/>
  <c r="I59"/>
  <c r="I60"/>
  <c r="I64"/>
  <c r="I65"/>
  <c r="I66"/>
  <c r="I72"/>
  <c r="I73"/>
  <c r="I74"/>
  <c r="I75"/>
  <c r="I76"/>
  <c r="I14"/>
  <c r="F69" i="93"/>
  <c r="E69"/>
  <c r="F67"/>
  <c r="G67"/>
  <c r="G69" s="1"/>
  <c r="H67"/>
  <c r="E67"/>
  <c r="F61"/>
  <c r="G61"/>
  <c r="H61"/>
  <c r="H69" s="1"/>
  <c r="H79" s="1"/>
  <c r="E61"/>
  <c r="F53"/>
  <c r="G53"/>
  <c r="H53"/>
  <c r="E53"/>
  <c r="H36"/>
  <c r="F34"/>
  <c r="G34"/>
  <c r="G36" s="1"/>
  <c r="G46" s="1"/>
  <c r="H34"/>
  <c r="E34"/>
  <c r="F29"/>
  <c r="F36" s="1"/>
  <c r="G29"/>
  <c r="H29"/>
  <c r="E29"/>
  <c r="E36" s="1"/>
  <c r="F17"/>
  <c r="G17"/>
  <c r="H17"/>
  <c r="I17"/>
  <c r="E17"/>
  <c r="I14"/>
  <c r="I15"/>
  <c r="I16"/>
  <c r="I19"/>
  <c r="I29" s="1"/>
  <c r="I20"/>
  <c r="I21"/>
  <c r="I22"/>
  <c r="I23"/>
  <c r="I24"/>
  <c r="I25"/>
  <c r="I26"/>
  <c r="I27"/>
  <c r="I28"/>
  <c r="I31"/>
  <c r="I32"/>
  <c r="I34" s="1"/>
  <c r="I36" s="1"/>
  <c r="I33"/>
  <c r="I38"/>
  <c r="I44" s="1"/>
  <c r="I39"/>
  <c r="I40"/>
  <c r="I41"/>
  <c r="I42"/>
  <c r="I48"/>
  <c r="I49"/>
  <c r="I53" s="1"/>
  <c r="I50"/>
  <c r="I51"/>
  <c r="I52"/>
  <c r="I55"/>
  <c r="I61" s="1"/>
  <c r="I56"/>
  <c r="I57"/>
  <c r="I58"/>
  <c r="I59"/>
  <c r="I63"/>
  <c r="I64"/>
  <c r="I67" s="1"/>
  <c r="I65"/>
  <c r="I66"/>
  <c r="I71"/>
  <c r="I77" s="1"/>
  <c r="I72"/>
  <c r="I73"/>
  <c r="I74"/>
  <c r="I75"/>
  <c r="I13"/>
  <c r="E26" i="73" l="1"/>
  <c r="B33" i="75"/>
  <c r="B44" i="73"/>
  <c r="C28"/>
  <c r="C46" s="1"/>
  <c r="D46" i="8"/>
  <c r="I79" i="93"/>
  <c r="I69"/>
  <c r="I46"/>
  <c r="H46"/>
  <c r="E79"/>
  <c r="F79"/>
  <c r="G79"/>
  <c r="E46"/>
  <c r="F46"/>
  <c r="G75" i="97"/>
  <c r="E76" i="84"/>
  <c r="G76" s="1"/>
  <c r="G78" i="52" s="1"/>
  <c r="G43" i="84"/>
  <c r="G45" i="52" s="1"/>
  <c r="E25" i="70"/>
  <c r="B25" i="8" s="1"/>
  <c r="E42" i="73"/>
  <c r="E44" s="1"/>
  <c r="B46"/>
  <c r="W17" i="71"/>
  <c r="T44"/>
  <c r="H45" i="63"/>
  <c r="H47" s="1"/>
  <c r="H78" s="1"/>
  <c r="D28" i="8"/>
  <c r="AA28" i="72"/>
  <c r="AA44"/>
  <c r="U44"/>
  <c r="U46" s="1"/>
  <c r="W28"/>
  <c r="S28"/>
  <c r="AD44"/>
  <c r="W44"/>
  <c r="W46" s="1"/>
  <c r="U28"/>
  <c r="Q44"/>
  <c r="E28"/>
  <c r="E44"/>
  <c r="AE28"/>
  <c r="AE44"/>
  <c r="G42" i="97"/>
  <c r="K44" i="71"/>
  <c r="Q36" i="55"/>
  <c r="Q45" s="1"/>
  <c r="G36"/>
  <c r="N36"/>
  <c r="N45" s="1"/>
  <c r="N67"/>
  <c r="N76" s="1"/>
  <c r="P36"/>
  <c r="P45" s="1"/>
  <c r="Q67"/>
  <c r="Q76" s="1"/>
  <c r="G67"/>
  <c r="G76" s="1"/>
  <c r="J67"/>
  <c r="J76" s="1"/>
  <c r="G73" i="54"/>
  <c r="E74" i="52" s="1"/>
  <c r="J28" i="71"/>
  <c r="N44"/>
  <c r="E21" i="70"/>
  <c r="B21" i="8" s="1"/>
  <c r="E42" i="70"/>
  <c r="B42" i="8" s="1"/>
  <c r="E37" i="70"/>
  <c r="B37" i="8" s="1"/>
  <c r="G44" i="72"/>
  <c r="R44"/>
  <c r="R46" s="1"/>
  <c r="K68" i="56"/>
  <c r="K77" s="1"/>
  <c r="O68"/>
  <c r="O77" s="1"/>
  <c r="G68"/>
  <c r="G77" s="1"/>
  <c r="P75"/>
  <c r="M68"/>
  <c r="M77" s="1"/>
  <c r="N68"/>
  <c r="N77" s="1"/>
  <c r="N78" s="1"/>
  <c r="P66"/>
  <c r="M37"/>
  <c r="M46" s="1"/>
  <c r="P52"/>
  <c r="E68"/>
  <c r="E77" s="1"/>
  <c r="F62" i="54"/>
  <c r="F68"/>
  <c r="G15"/>
  <c r="E14" i="52" s="1"/>
  <c r="G59" i="54"/>
  <c r="E60" i="52" s="1"/>
  <c r="G27" i="54"/>
  <c r="E27" i="52" s="1"/>
  <c r="G76" i="54"/>
  <c r="E77" i="52" s="1"/>
  <c r="G60" i="54"/>
  <c r="E61" i="52" s="1"/>
  <c r="G56" i="54"/>
  <c r="E57" i="52" s="1"/>
  <c r="G50" i="54"/>
  <c r="E51" i="52" s="1"/>
  <c r="G28" i="54"/>
  <c r="E28" i="52" s="1"/>
  <c r="G24" i="54"/>
  <c r="E23" i="52" s="1"/>
  <c r="P35" i="56"/>
  <c r="N37"/>
  <c r="N46" s="1"/>
  <c r="P60"/>
  <c r="G20" i="54"/>
  <c r="D10" i="116" s="1"/>
  <c r="D10" i="53" s="1"/>
  <c r="G57" i="54"/>
  <c r="E58" i="52" s="1"/>
  <c r="G51" i="54"/>
  <c r="E52" i="52" s="1"/>
  <c r="G35" i="54"/>
  <c r="E35" i="52" s="1"/>
  <c r="G29" i="54"/>
  <c r="E29" i="52" s="1"/>
  <c r="O37" i="56"/>
  <c r="O46" s="1"/>
  <c r="G25" i="54"/>
  <c r="E24" i="52" s="1"/>
  <c r="F72" i="54"/>
  <c r="F77" s="1"/>
  <c r="G11"/>
  <c r="E10" i="52" s="1"/>
  <c r="H10" s="1"/>
  <c r="G75" i="54"/>
  <c r="E76" i="52" s="1"/>
  <c r="G53" i="54"/>
  <c r="E54" i="52" s="1"/>
  <c r="G23" i="54"/>
  <c r="E22" i="52" s="1"/>
  <c r="F49" i="54"/>
  <c r="G49" s="1"/>
  <c r="G64"/>
  <c r="E65" i="52" s="1"/>
  <c r="G42" i="54"/>
  <c r="G74"/>
  <c r="E75" i="52" s="1"/>
  <c r="G65" i="54"/>
  <c r="E66" i="52" s="1"/>
  <c r="G52" i="54"/>
  <c r="E53" i="52" s="1"/>
  <c r="G44" i="54"/>
  <c r="E44" i="52" s="1"/>
  <c r="E37" i="56"/>
  <c r="E46" s="1"/>
  <c r="G37"/>
  <c r="G46" s="1"/>
  <c r="G22" i="54"/>
  <c r="E21" i="52" s="1"/>
  <c r="F34" i="54"/>
  <c r="G34" s="1"/>
  <c r="E34" i="52" s="1"/>
  <c r="G58" i="54"/>
  <c r="E59" i="52" s="1"/>
  <c r="G14" i="54"/>
  <c r="E13" i="52" s="1"/>
  <c r="G10" i="54"/>
  <c r="E9" i="52" s="1"/>
  <c r="H9" s="1"/>
  <c r="P67" i="55"/>
  <c r="P76" s="1"/>
  <c r="G33" i="54"/>
  <c r="E36"/>
  <c r="E18"/>
  <c r="I67" i="55"/>
  <c r="G16" i="54"/>
  <c r="E15" i="52" s="1"/>
  <c r="G12" i="54"/>
  <c r="E11" i="52" s="1"/>
  <c r="H11" s="1"/>
  <c r="E45" i="54"/>
  <c r="J36" i="55"/>
  <c r="J45" s="1"/>
  <c r="G43" i="54"/>
  <c r="E43" i="52" s="1"/>
  <c r="E54" i="54"/>
  <c r="G41"/>
  <c r="E41" i="52" s="1"/>
  <c r="E62" i="54"/>
  <c r="E77"/>
  <c r="G13"/>
  <c r="E12" i="52" s="1"/>
  <c r="H12" s="1"/>
  <c r="G9" i="54"/>
  <c r="E8" i="52" s="1"/>
  <c r="H8" s="1"/>
  <c r="G17" i="54"/>
  <c r="E16" i="52" s="1"/>
  <c r="E66" i="54"/>
  <c r="E31"/>
  <c r="G26"/>
  <c r="E26" i="52" s="1"/>
  <c r="I36" i="55"/>
  <c r="F31" i="54"/>
  <c r="G30"/>
  <c r="E30" i="52" s="1"/>
  <c r="K37" i="56"/>
  <c r="K46" s="1"/>
  <c r="E14" i="70"/>
  <c r="E38"/>
  <c r="B38" i="8" s="1"/>
  <c r="E40" i="70"/>
  <c r="B40" i="8" s="1"/>
  <c r="E20" i="70"/>
  <c r="B20" i="8" s="1"/>
  <c r="E15" i="70"/>
  <c r="E32"/>
  <c r="E23"/>
  <c r="AD28" i="72"/>
  <c r="E24" i="70"/>
  <c r="B24" i="8" s="1"/>
  <c r="E13" i="70"/>
  <c r="E22"/>
  <c r="B22" i="8" s="1"/>
  <c r="E39" i="70"/>
  <c r="B39" i="8" s="1"/>
  <c r="E19" i="70"/>
  <c r="B19" i="8" s="1"/>
  <c r="E31" i="70"/>
  <c r="E11"/>
  <c r="E41"/>
  <c r="E43"/>
  <c r="B43" i="8" s="1"/>
  <c r="E12" i="70"/>
  <c r="E30"/>
  <c r="E9"/>
  <c r="E10"/>
  <c r="T28" i="71"/>
  <c r="V28"/>
  <c r="V46" s="1"/>
  <c r="J44"/>
  <c r="N28"/>
  <c r="AC28" i="72"/>
  <c r="AC46" s="1"/>
  <c r="V28"/>
  <c r="V46" s="1"/>
  <c r="Y28"/>
  <c r="Y46" s="1"/>
  <c r="T28"/>
  <c r="T46" s="1"/>
  <c r="AA46"/>
  <c r="S44"/>
  <c r="Q28"/>
  <c r="K28" i="71"/>
  <c r="G28" i="72"/>
  <c r="E43" i="60"/>
  <c r="F48" i="65"/>
  <c r="E48"/>
  <c r="E78"/>
  <c r="G31"/>
  <c r="G50" i="60"/>
  <c r="H50" s="1"/>
  <c r="G36" i="65"/>
  <c r="H51" i="60"/>
  <c r="F54" i="52" s="1"/>
  <c r="H13" i="60"/>
  <c r="F14" i="52" s="1"/>
  <c r="H73" i="60"/>
  <c r="F78" i="52" s="1"/>
  <c r="H69" i="60"/>
  <c r="F74" i="52" s="1"/>
  <c r="G69" i="60"/>
  <c r="H62"/>
  <c r="F67" i="52" s="1"/>
  <c r="H14" i="60"/>
  <c r="F15" i="52" s="1"/>
  <c r="G46" i="65"/>
  <c r="H49" i="60"/>
  <c r="F52" i="52" s="1"/>
  <c r="H40" i="60"/>
  <c r="F16"/>
  <c r="H67" i="63"/>
  <c r="H77" s="1"/>
  <c r="E44" i="60"/>
  <c r="E52"/>
  <c r="H48"/>
  <c r="F51" i="52" s="1"/>
  <c r="E58" i="60"/>
  <c r="G58"/>
  <c r="E64"/>
  <c r="E66" s="1"/>
  <c r="E76" s="1"/>
  <c r="E74"/>
  <c r="H39"/>
  <c r="F44"/>
  <c r="H61"/>
  <c r="F66" i="52" s="1"/>
  <c r="H72" i="60"/>
  <c r="F77" i="52" s="1"/>
  <c r="E34" i="60"/>
  <c r="G34"/>
  <c r="G36" s="1"/>
  <c r="H60"/>
  <c r="F65" i="52" s="1"/>
  <c r="F64" i="60"/>
  <c r="G29"/>
  <c r="H15"/>
  <c r="F16" i="52" s="1"/>
  <c r="H28" i="60"/>
  <c r="F30" i="52" s="1"/>
  <c r="H24" i="60"/>
  <c r="F26" i="52" s="1"/>
  <c r="H20" i="60"/>
  <c r="F21" i="52" s="1"/>
  <c r="H25" i="60"/>
  <c r="F27" i="52" s="1"/>
  <c r="H21" i="60"/>
  <c r="F22" i="52" s="1"/>
  <c r="H33" i="60"/>
  <c r="F35" i="52" s="1"/>
  <c r="H32" i="60"/>
  <c r="F34" i="52" s="1"/>
  <c r="H56" i="60"/>
  <c r="F59" i="52" s="1"/>
  <c r="H55" i="60"/>
  <c r="F58" i="52" s="1"/>
  <c r="H70" i="60"/>
  <c r="D32" i="117" s="1"/>
  <c r="H27" i="60"/>
  <c r="F29" i="52" s="1"/>
  <c r="H23" i="60"/>
  <c r="F24" i="52" s="1"/>
  <c r="H41" i="60"/>
  <c r="F43" i="52" s="1"/>
  <c r="H26" i="60"/>
  <c r="F28" i="52" s="1"/>
  <c r="H22" i="60"/>
  <c r="F23" i="52" s="1"/>
  <c r="H42" i="60"/>
  <c r="F44" i="52" s="1"/>
  <c r="H71" i="60"/>
  <c r="F76" i="52" s="1"/>
  <c r="F41"/>
  <c r="E16" i="60"/>
  <c r="H31"/>
  <c r="F33" i="52" s="1"/>
  <c r="H54" i="60"/>
  <c r="H38"/>
  <c r="F40" i="52" s="1"/>
  <c r="E29" i="60"/>
  <c r="H68"/>
  <c r="F73" i="52" s="1"/>
  <c r="D15" i="75"/>
  <c r="E15" s="1"/>
  <c r="C14" i="8"/>
  <c r="B36" i="75"/>
  <c r="E26"/>
  <c r="C23" i="8" s="1"/>
  <c r="B29" i="75"/>
  <c r="E17" i="73"/>
  <c r="E28" s="1"/>
  <c r="B20" i="75"/>
  <c r="B45"/>
  <c r="E25"/>
  <c r="C22" i="8" s="1"/>
  <c r="E28" i="75"/>
  <c r="C25" i="8" s="1"/>
  <c r="E41" i="75"/>
  <c r="C40" i="8" s="1"/>
  <c r="W26" i="71"/>
  <c r="W33"/>
  <c r="W44" s="1"/>
  <c r="C26" i="70"/>
  <c r="AF26" i="72"/>
  <c r="AF33"/>
  <c r="AF44" s="1"/>
  <c r="AF17"/>
  <c r="AF42"/>
  <c r="C44" i="70"/>
  <c r="C17"/>
  <c r="E39" i="75"/>
  <c r="C38" i="8" s="1"/>
  <c r="E13" i="75"/>
  <c r="E44"/>
  <c r="C43" i="8" s="1"/>
  <c r="E40" i="75"/>
  <c r="C39" i="8" s="1"/>
  <c r="E14" i="75"/>
  <c r="E22"/>
  <c r="C19" i="8" s="1"/>
  <c r="E33" i="75"/>
  <c r="C30" i="8" s="1"/>
  <c r="E27" i="75"/>
  <c r="C24" i="8" s="1"/>
  <c r="E23" i="75"/>
  <c r="C20" i="8" s="1"/>
  <c r="E43" i="75"/>
  <c r="E35"/>
  <c r="E42"/>
  <c r="C41" i="8" s="1"/>
  <c r="E24" i="75"/>
  <c r="C21" i="8" s="1"/>
  <c r="E34" i="75"/>
  <c r="E16"/>
  <c r="C29"/>
  <c r="E12"/>
  <c r="C20"/>
  <c r="B26" i="70"/>
  <c r="B33"/>
  <c r="B44"/>
  <c r="B17"/>
  <c r="D45" i="75"/>
  <c r="C45"/>
  <c r="D36"/>
  <c r="C36"/>
  <c r="D29"/>
  <c r="C33" i="70"/>
  <c r="G74" i="60"/>
  <c r="F74"/>
  <c r="F58"/>
  <c r="F66" s="1"/>
  <c r="F52"/>
  <c r="G43"/>
  <c r="G44" s="1"/>
  <c r="F34"/>
  <c r="F36" s="1"/>
  <c r="F29"/>
  <c r="F45" i="54"/>
  <c r="G40"/>
  <c r="E40" i="52" s="1"/>
  <c r="F18" i="54"/>
  <c r="G8"/>
  <c r="P17" i="56"/>
  <c r="P44"/>
  <c r="P30"/>
  <c r="F73" i="97"/>
  <c r="F74" i="84" s="1"/>
  <c r="E48" i="97"/>
  <c r="E49" i="84" s="1"/>
  <c r="E47" i="97"/>
  <c r="E48" i="84" s="1"/>
  <c r="E12" i="97"/>
  <c r="E13" i="84" s="1"/>
  <c r="C40" i="113"/>
  <c r="C43"/>
  <c r="C44"/>
  <c r="C35"/>
  <c r="C24"/>
  <c r="C25"/>
  <c r="C28"/>
  <c r="C29"/>
  <c r="B24"/>
  <c r="B26"/>
  <c r="B28"/>
  <c r="B23"/>
  <c r="B13"/>
  <c r="B44" i="115"/>
  <c r="B46" s="1"/>
  <c r="C38"/>
  <c r="C39"/>
  <c r="C41" i="113" s="1"/>
  <c r="C40" i="115"/>
  <c r="C42" i="113" s="1"/>
  <c r="C41" i="115"/>
  <c r="C42"/>
  <c r="C43"/>
  <c r="C45" i="113" s="1"/>
  <c r="C37" i="115"/>
  <c r="C39" i="113" s="1"/>
  <c r="C35" i="115"/>
  <c r="B35"/>
  <c r="C33"/>
  <c r="C34"/>
  <c r="C36" i="113" s="1"/>
  <c r="C32" i="115"/>
  <c r="C34" i="113" s="1"/>
  <c r="C28" i="115"/>
  <c r="B28"/>
  <c r="B30" s="1"/>
  <c r="C22"/>
  <c r="C23"/>
  <c r="C24"/>
  <c r="C26" i="113" s="1"/>
  <c r="C25" i="115"/>
  <c r="C27" i="113" s="1"/>
  <c r="C26" i="115"/>
  <c r="C27"/>
  <c r="C21"/>
  <c r="C23" i="113" s="1"/>
  <c r="B19" i="115"/>
  <c r="C14"/>
  <c r="C14" i="113" s="1"/>
  <c r="C15" i="115"/>
  <c r="C15" i="113" s="1"/>
  <c r="C16" i="115"/>
  <c r="C16" i="113" s="1"/>
  <c r="C17" i="115"/>
  <c r="C17" i="113" s="1"/>
  <c r="C13" i="115"/>
  <c r="C13" i="113" s="1"/>
  <c r="C44" i="114"/>
  <c r="B44"/>
  <c r="D38"/>
  <c r="B40" i="113" s="1"/>
  <c r="D39" i="114"/>
  <c r="B41" i="113" s="1"/>
  <c r="D40" i="114"/>
  <c r="B42" i="113" s="1"/>
  <c r="D41" i="114"/>
  <c r="B43" i="113" s="1"/>
  <c r="D42" i="114"/>
  <c r="B44" i="113" s="1"/>
  <c r="D43" i="114"/>
  <c r="B45" i="113" s="1"/>
  <c r="D37" i="114"/>
  <c r="B39" i="113" s="1"/>
  <c r="C35" i="114"/>
  <c r="B35"/>
  <c r="B46" s="1"/>
  <c r="D33"/>
  <c r="B35" i="113" s="1"/>
  <c r="D34" i="114"/>
  <c r="B36" i="113" s="1"/>
  <c r="D32" i="114"/>
  <c r="B34" i="113" s="1"/>
  <c r="C28" i="114"/>
  <c r="B28"/>
  <c r="D28" s="1"/>
  <c r="D22"/>
  <c r="D23"/>
  <c r="B25" i="113" s="1"/>
  <c r="D25" s="1"/>
  <c r="D24" i="114"/>
  <c r="D25"/>
  <c r="B27" i="113" s="1"/>
  <c r="D26" i="114"/>
  <c r="D27"/>
  <c r="B29" i="113" s="1"/>
  <c r="D29" s="1"/>
  <c r="D21" i="114"/>
  <c r="C19"/>
  <c r="C30" s="1"/>
  <c r="B19"/>
  <c r="B30" s="1"/>
  <c r="D14"/>
  <c r="B14" i="113" s="1"/>
  <c r="D15" i="114"/>
  <c r="B15" i="113" s="1"/>
  <c r="D16" i="114"/>
  <c r="B16" i="113" s="1"/>
  <c r="D17" i="114"/>
  <c r="B17" i="113" s="1"/>
  <c r="D13" i="114"/>
  <c r="F72" i="99"/>
  <c r="F71" i="97" s="1"/>
  <c r="F72" i="84" s="1"/>
  <c r="F73" i="99"/>
  <c r="F72" i="97" s="1"/>
  <c r="F73" i="84" s="1"/>
  <c r="F74" i="99"/>
  <c r="F75"/>
  <c r="F74" i="97" s="1"/>
  <c r="F75" i="84" s="1"/>
  <c r="F71" i="99"/>
  <c r="F70" i="97" s="1"/>
  <c r="F71" i="84" s="1"/>
  <c r="E67" i="99"/>
  <c r="F64"/>
  <c r="F63" i="97" s="1"/>
  <c r="F64" i="84" s="1"/>
  <c r="F65" i="99"/>
  <c r="F64" i="97" s="1"/>
  <c r="F65" i="84" s="1"/>
  <c r="F63" i="99"/>
  <c r="F62" i="97" s="1"/>
  <c r="F63" i="84" s="1"/>
  <c r="E61" i="99"/>
  <c r="F56"/>
  <c r="F55" i="97" s="1"/>
  <c r="F56" i="84" s="1"/>
  <c r="F57" i="99"/>
  <c r="F56" i="97" s="1"/>
  <c r="F57" i="84" s="1"/>
  <c r="F58" i="99"/>
  <c r="F57" i="97" s="1"/>
  <c r="F58" i="84" s="1"/>
  <c r="F59" i="99"/>
  <c r="F58" i="97" s="1"/>
  <c r="F59" i="84" s="1"/>
  <c r="F55" i="99"/>
  <c r="F54" i="97" s="1"/>
  <c r="F55" i="84" s="1"/>
  <c r="E53" i="99"/>
  <c r="F53" s="1"/>
  <c r="F49"/>
  <c r="F48" i="97" s="1"/>
  <c r="F49" i="84" s="1"/>
  <c r="F50" i="99"/>
  <c r="F49" i="97" s="1"/>
  <c r="F50" i="84" s="1"/>
  <c r="F51" i="99"/>
  <c r="F50" i="97" s="1"/>
  <c r="F51" i="84" s="1"/>
  <c r="F52" i="99"/>
  <c r="F51" i="97" s="1"/>
  <c r="F52" i="84" s="1"/>
  <c r="F48" i="99"/>
  <c r="F47" i="97" s="1"/>
  <c r="F48" i="84" s="1"/>
  <c r="F39" i="99"/>
  <c r="F38" i="97" s="1"/>
  <c r="F39" i="84" s="1"/>
  <c r="F40" i="99"/>
  <c r="F39" i="97" s="1"/>
  <c r="F40" i="84" s="1"/>
  <c r="F41" i="99"/>
  <c r="F40" i="97" s="1"/>
  <c r="F41" i="84" s="1"/>
  <c r="F42" i="99"/>
  <c r="F41" i="97" s="1"/>
  <c r="F42" i="84" s="1"/>
  <c r="F38" i="99"/>
  <c r="F37" i="97" s="1"/>
  <c r="F38" i="84" s="1"/>
  <c r="E34" i="99"/>
  <c r="F32"/>
  <c r="F31" i="97" s="1"/>
  <c r="F32" i="84" s="1"/>
  <c r="F33" i="99"/>
  <c r="F32" i="97" s="1"/>
  <c r="F33" i="84" s="1"/>
  <c r="F34" i="99"/>
  <c r="F31"/>
  <c r="F30" i="97" s="1"/>
  <c r="F31" i="84" s="1"/>
  <c r="E29" i="99"/>
  <c r="F29" s="1"/>
  <c r="F20"/>
  <c r="F19" i="97" s="1"/>
  <c r="F21" i="99"/>
  <c r="F20" i="97" s="1"/>
  <c r="F22" i="99"/>
  <c r="F21" i="97" s="1"/>
  <c r="F24" i="99"/>
  <c r="F23" i="97" s="1"/>
  <c r="F25" i="99"/>
  <c r="F24" i="97" s="1"/>
  <c r="F26" i="99"/>
  <c r="F25" i="97" s="1"/>
  <c r="F27" i="99"/>
  <c r="F26" i="97" s="1"/>
  <c r="F28" i="99"/>
  <c r="F27" i="97" s="1"/>
  <c r="F19" i="99"/>
  <c r="F18" i="97" s="1"/>
  <c r="F19" i="84" s="1"/>
  <c r="F16" i="99"/>
  <c r="E16"/>
  <c r="F13"/>
  <c r="F12" i="97" s="1"/>
  <c r="F13" i="84" s="1"/>
  <c r="F14" i="99"/>
  <c r="F13" i="97" s="1"/>
  <c r="F14" i="84" s="1"/>
  <c r="F15" i="99"/>
  <c r="F14" i="97" s="1"/>
  <c r="F15" i="84" s="1"/>
  <c r="F12" i="99"/>
  <c r="F11" i="97" s="1"/>
  <c r="F12" i="84" s="1"/>
  <c r="G73" i="98"/>
  <c r="E71" i="97" s="1"/>
  <c r="E72" i="84" s="1"/>
  <c r="G74" i="98"/>
  <c r="E72" i="97" s="1"/>
  <c r="E73" i="84" s="1"/>
  <c r="G75" i="98"/>
  <c r="E73" i="97" s="1"/>
  <c r="E74" i="84" s="1"/>
  <c r="G76" i="98"/>
  <c r="E74" i="97" s="1"/>
  <c r="E75" i="84" s="1"/>
  <c r="G72" i="98"/>
  <c r="F68"/>
  <c r="E68"/>
  <c r="G65"/>
  <c r="E63" i="97" s="1"/>
  <c r="E64" i="84" s="1"/>
  <c r="G64" s="1"/>
  <c r="G66" i="52" s="1"/>
  <c r="G66" i="98"/>
  <c r="E64" i="97" s="1"/>
  <c r="E65" i="84" s="1"/>
  <c r="G65" s="1"/>
  <c r="G67" i="52" s="1"/>
  <c r="G64" i="98"/>
  <c r="E62" i="97" s="1"/>
  <c r="E63" i="84" s="1"/>
  <c r="F62" i="98"/>
  <c r="E62"/>
  <c r="G57"/>
  <c r="E55" i="97" s="1"/>
  <c r="E56" i="84" s="1"/>
  <c r="G58" i="98"/>
  <c r="E56" i="97" s="1"/>
  <c r="E57" i="84" s="1"/>
  <c r="G59" i="98"/>
  <c r="E57" i="97" s="1"/>
  <c r="E58" i="84" s="1"/>
  <c r="G60" i="98"/>
  <c r="E58" i="97" s="1"/>
  <c r="E59" i="84" s="1"/>
  <c r="G56" i="98"/>
  <c r="E54" i="97" s="1"/>
  <c r="E55" i="84" s="1"/>
  <c r="F54" i="98"/>
  <c r="E54"/>
  <c r="G54" s="1"/>
  <c r="G50"/>
  <c r="G51"/>
  <c r="E49" i="97" s="1"/>
  <c r="E50" i="84" s="1"/>
  <c r="G52" i="98"/>
  <c r="E50" i="97" s="1"/>
  <c r="E51" i="84" s="1"/>
  <c r="G53" i="98"/>
  <c r="E51" i="97" s="1"/>
  <c r="E52" i="84" s="1"/>
  <c r="G52" s="1"/>
  <c r="G54" i="52" s="1"/>
  <c r="G49" i="98"/>
  <c r="G40"/>
  <c r="E38" i="97" s="1"/>
  <c r="E39" i="84" s="1"/>
  <c r="G41" i="98"/>
  <c r="E39" i="97" s="1"/>
  <c r="E40" i="84" s="1"/>
  <c r="G42" i="98"/>
  <c r="E40" i="97" s="1"/>
  <c r="E41" i="84" s="1"/>
  <c r="G43" i="98"/>
  <c r="E41" i="97" s="1"/>
  <c r="E42" i="84" s="1"/>
  <c r="G39" i="98"/>
  <c r="F35"/>
  <c r="E35"/>
  <c r="G33"/>
  <c r="E31" i="97" s="1"/>
  <c r="E32" i="84" s="1"/>
  <c r="G34" i="98"/>
  <c r="E32" i="97" s="1"/>
  <c r="E33" i="84" s="1"/>
  <c r="G32" i="98"/>
  <c r="E30" i="97" s="1"/>
  <c r="E31" i="84" s="1"/>
  <c r="F30" i="98"/>
  <c r="E30"/>
  <c r="G21"/>
  <c r="E19" i="97" s="1"/>
  <c r="G22" i="98"/>
  <c r="E20" i="97" s="1"/>
  <c r="G23" i="98"/>
  <c r="E21" i="97" s="1"/>
  <c r="G25" i="98"/>
  <c r="E23" i="97" s="1"/>
  <c r="G26" i="98"/>
  <c r="E24" i="97" s="1"/>
  <c r="G27" i="98"/>
  <c r="E25" i="97" s="1"/>
  <c r="G28" i="98"/>
  <c r="E26" i="97" s="1"/>
  <c r="G29" i="98"/>
  <c r="E27" i="97" s="1"/>
  <c r="G20" i="98"/>
  <c r="E18" i="97" s="1"/>
  <c r="E19" i="84" s="1"/>
  <c r="F17" i="98"/>
  <c r="E17"/>
  <c r="G17" s="1"/>
  <c r="G14"/>
  <c r="G15"/>
  <c r="E13" i="97" s="1"/>
  <c r="G16" i="98"/>
  <c r="E14" i="97" s="1"/>
  <c r="E15" i="84" s="1"/>
  <c r="G13" i="98"/>
  <c r="E11" i="97" s="1"/>
  <c r="E12" i="84" s="1"/>
  <c r="G29" i="52" l="1"/>
  <c r="H29" s="1"/>
  <c r="G24"/>
  <c r="H24" s="1"/>
  <c r="G59" i="84"/>
  <c r="G61" i="52" s="1"/>
  <c r="H61" s="1"/>
  <c r="G30"/>
  <c r="H30" s="1"/>
  <c r="G26"/>
  <c r="H26" s="1"/>
  <c r="G32" i="84"/>
  <c r="G34" i="52" s="1"/>
  <c r="H34" s="1"/>
  <c r="G75" i="84"/>
  <c r="G77" i="52" s="1"/>
  <c r="H77" s="1"/>
  <c r="G28"/>
  <c r="H28" s="1"/>
  <c r="G23"/>
  <c r="H23" s="1"/>
  <c r="G57" i="84"/>
  <c r="G59" i="52" s="1"/>
  <c r="H59" s="1"/>
  <c r="F29" i="84"/>
  <c r="S46" i="72"/>
  <c r="B30" i="8"/>
  <c r="E30" s="1"/>
  <c r="AE46" i="72"/>
  <c r="E17" i="70"/>
  <c r="C46"/>
  <c r="B23" i="8"/>
  <c r="B26" s="1"/>
  <c r="G20" i="116"/>
  <c r="B41" i="8"/>
  <c r="E41" s="1"/>
  <c r="G32" i="116"/>
  <c r="G74" i="84"/>
  <c r="G76" i="52" s="1"/>
  <c r="H76" s="1"/>
  <c r="F44" i="84"/>
  <c r="E69" i="99"/>
  <c r="E79" s="1"/>
  <c r="G42" i="84"/>
  <c r="G44" i="52" s="1"/>
  <c r="H44" s="1"/>
  <c r="F36" i="99"/>
  <c r="G27" i="52"/>
  <c r="H27" s="1"/>
  <c r="G22"/>
  <c r="H22" s="1"/>
  <c r="G33" i="84"/>
  <c r="G35" i="52" s="1"/>
  <c r="H35" s="1"/>
  <c r="G72" i="84"/>
  <c r="G74" i="52" s="1"/>
  <c r="H74" s="1"/>
  <c r="G49" i="84"/>
  <c r="G51" i="52" s="1"/>
  <c r="H51" s="1"/>
  <c r="E29" i="84"/>
  <c r="G19"/>
  <c r="F70" i="98"/>
  <c r="F80" s="1"/>
  <c r="E70"/>
  <c r="E80" s="1"/>
  <c r="G62"/>
  <c r="G51" i="84"/>
  <c r="G53" i="52" s="1"/>
  <c r="E53" i="84"/>
  <c r="G48"/>
  <c r="F16"/>
  <c r="G56"/>
  <c r="G58" i="52" s="1"/>
  <c r="H58" s="1"/>
  <c r="G39" i="84"/>
  <c r="G41" i="52" s="1"/>
  <c r="H41" s="1"/>
  <c r="G50" i="84"/>
  <c r="G52" i="52" s="1"/>
  <c r="H52" s="1"/>
  <c r="G41" i="84"/>
  <c r="G43" i="52" s="1"/>
  <c r="H43" s="1"/>
  <c r="G13" i="84"/>
  <c r="G14" i="52" s="1"/>
  <c r="H14" s="1"/>
  <c r="G58" i="84"/>
  <c r="G60" i="52" s="1"/>
  <c r="H60" s="1"/>
  <c r="F77" i="84"/>
  <c r="G12"/>
  <c r="G13" i="97"/>
  <c r="E14" i="84"/>
  <c r="G14" s="1"/>
  <c r="G15" i="52" s="1"/>
  <c r="H15" s="1"/>
  <c r="E34" i="84"/>
  <c r="G31"/>
  <c r="G63"/>
  <c r="E67"/>
  <c r="E61"/>
  <c r="G55"/>
  <c r="F61"/>
  <c r="F53"/>
  <c r="F67"/>
  <c r="G15"/>
  <c r="G16" i="52" s="1"/>
  <c r="H16" s="1"/>
  <c r="F34" i="84"/>
  <c r="G45" i="55"/>
  <c r="S45" s="1"/>
  <c r="S77" s="1"/>
  <c r="S36"/>
  <c r="B46" i="70"/>
  <c r="G13" i="116"/>
  <c r="K46" i="71"/>
  <c r="E46" i="72"/>
  <c r="B47" i="75"/>
  <c r="E46" i="73"/>
  <c r="P68" i="56"/>
  <c r="P77" s="1"/>
  <c r="E42" i="52"/>
  <c r="E46" s="1"/>
  <c r="D20" i="116"/>
  <c r="T46" i="71"/>
  <c r="F42" i="52"/>
  <c r="D20" i="117"/>
  <c r="G73" i="84"/>
  <c r="G40"/>
  <c r="D48" i="8"/>
  <c r="G78" i="98"/>
  <c r="C37" i="113"/>
  <c r="B48" i="115"/>
  <c r="C44"/>
  <c r="C46" s="1"/>
  <c r="C46" i="113"/>
  <c r="D16"/>
  <c r="D27"/>
  <c r="D17"/>
  <c r="D36"/>
  <c r="D42"/>
  <c r="B37"/>
  <c r="D19" i="114"/>
  <c r="D30" s="1"/>
  <c r="B48"/>
  <c r="B46" i="113"/>
  <c r="B48" s="1"/>
  <c r="B30"/>
  <c r="D35"/>
  <c r="D14"/>
  <c r="D44"/>
  <c r="D28"/>
  <c r="D24"/>
  <c r="D45"/>
  <c r="D41"/>
  <c r="D35" i="114"/>
  <c r="D46" s="1"/>
  <c r="D44"/>
  <c r="C46"/>
  <c r="C48" s="1"/>
  <c r="F76" i="97"/>
  <c r="F67" i="99"/>
  <c r="E36"/>
  <c r="E46" s="1"/>
  <c r="F77"/>
  <c r="Q46" i="72"/>
  <c r="AD46"/>
  <c r="F37" i="98"/>
  <c r="F47" s="1"/>
  <c r="G30"/>
  <c r="G27" i="97" s="1"/>
  <c r="E37" i="98"/>
  <c r="G35"/>
  <c r="G45"/>
  <c r="G19" i="97"/>
  <c r="E70"/>
  <c r="G70" s="1"/>
  <c r="G68" i="98"/>
  <c r="G70" s="1"/>
  <c r="E37" i="97"/>
  <c r="I45" i="55"/>
  <c r="I76"/>
  <c r="E19" i="52"/>
  <c r="H19" s="1"/>
  <c r="J46" i="71"/>
  <c r="N46"/>
  <c r="G46" i="72"/>
  <c r="G45" i="54"/>
  <c r="D19" i="116" s="1"/>
  <c r="E38" i="8"/>
  <c r="F54" i="54"/>
  <c r="F70" s="1"/>
  <c r="F79" s="1"/>
  <c r="G36"/>
  <c r="D12" i="116" s="1"/>
  <c r="H54" i="52"/>
  <c r="D32" i="116"/>
  <c r="F36" i="54"/>
  <c r="F38" s="1"/>
  <c r="F47" s="1"/>
  <c r="G72"/>
  <c r="E73" i="52" s="1"/>
  <c r="G54" i="54"/>
  <c r="D24" i="116" s="1"/>
  <c r="E50" i="52"/>
  <c r="G62" i="54"/>
  <c r="D25" i="116" s="1"/>
  <c r="E63" i="52"/>
  <c r="H66"/>
  <c r="E33"/>
  <c r="E36" s="1"/>
  <c r="E31"/>
  <c r="E38" i="54"/>
  <c r="E47" s="1"/>
  <c r="E68"/>
  <c r="E70" s="1"/>
  <c r="E79" s="1"/>
  <c r="G66"/>
  <c r="G31"/>
  <c r="D11" i="116" s="1"/>
  <c r="G18" i="54"/>
  <c r="D9" i="116" s="1"/>
  <c r="E7" i="52"/>
  <c r="B13" i="8"/>
  <c r="E21"/>
  <c r="E20"/>
  <c r="E43"/>
  <c r="G10" i="116"/>
  <c r="B10" i="8"/>
  <c r="G12" i="116"/>
  <c r="B12" i="8"/>
  <c r="G15" i="116"/>
  <c r="B15" i="8"/>
  <c r="G9" i="116"/>
  <c r="B9" i="8"/>
  <c r="E22"/>
  <c r="E24"/>
  <c r="E39"/>
  <c r="E25"/>
  <c r="G14" i="116"/>
  <c r="G14" i="53" s="1"/>
  <c r="B14" i="8"/>
  <c r="E14" s="1"/>
  <c r="E40"/>
  <c r="E37"/>
  <c r="W28" i="71"/>
  <c r="W46" s="1"/>
  <c r="G26" i="116"/>
  <c r="B32" i="8"/>
  <c r="G25" i="116"/>
  <c r="B31" i="8"/>
  <c r="AF28" i="72"/>
  <c r="G11" i="116"/>
  <c r="B11" i="8"/>
  <c r="F46" i="60"/>
  <c r="F53" i="52"/>
  <c r="H52" i="60"/>
  <c r="D24" i="117" s="1"/>
  <c r="G52" i="60"/>
  <c r="G66" s="1"/>
  <c r="G48" i="65"/>
  <c r="G38"/>
  <c r="G46" i="60"/>
  <c r="E36"/>
  <c r="E46" s="1"/>
  <c r="E77" s="1"/>
  <c r="F55" i="52"/>
  <c r="H64" i="60"/>
  <c r="D26" i="117" s="1"/>
  <c r="F69" i="52"/>
  <c r="F76" i="60"/>
  <c r="H74"/>
  <c r="D31" i="117" s="1"/>
  <c r="G76" i="60"/>
  <c r="F17" i="52"/>
  <c r="H16" i="60"/>
  <c r="D9" i="117" s="1"/>
  <c r="F75" i="52"/>
  <c r="F79" s="1"/>
  <c r="H43" i="60"/>
  <c r="F45" i="52" s="1"/>
  <c r="H45" s="1"/>
  <c r="H29" i="60"/>
  <c r="D11" i="117" s="1"/>
  <c r="F31" i="52"/>
  <c r="F36"/>
  <c r="H34" i="60"/>
  <c r="H58"/>
  <c r="D25" i="117" s="1"/>
  <c r="F57" i="52"/>
  <c r="E36" i="75"/>
  <c r="G24" i="117"/>
  <c r="D20" i="75"/>
  <c r="D31" s="1"/>
  <c r="D49" s="1"/>
  <c r="C26" i="8"/>
  <c r="E19"/>
  <c r="G25" i="117"/>
  <c r="C31" i="8"/>
  <c r="G26" i="117"/>
  <c r="C32" i="8"/>
  <c r="B31" i="75"/>
  <c r="E45"/>
  <c r="G31" i="117" s="1"/>
  <c r="C42" i="8"/>
  <c r="E18" i="75"/>
  <c r="C15" i="8" s="1"/>
  <c r="G13" i="117"/>
  <c r="C13" i="8"/>
  <c r="G12" i="117"/>
  <c r="C12" i="8"/>
  <c r="G11" i="117"/>
  <c r="C11" i="8"/>
  <c r="G10" i="117"/>
  <c r="C10" i="8"/>
  <c r="G9" i="117"/>
  <c r="C9" i="8"/>
  <c r="E29" i="75"/>
  <c r="G19" i="117" s="1"/>
  <c r="B28" i="70"/>
  <c r="E44"/>
  <c r="C28"/>
  <c r="E26"/>
  <c r="D47" i="75"/>
  <c r="C47"/>
  <c r="C31"/>
  <c r="G24" i="116"/>
  <c r="E33" i="70"/>
  <c r="G23" i="97"/>
  <c r="G18"/>
  <c r="G25"/>
  <c r="G20"/>
  <c r="G74"/>
  <c r="F43"/>
  <c r="G71"/>
  <c r="F44" i="99"/>
  <c r="F46" s="1"/>
  <c r="G49" i="97"/>
  <c r="G58"/>
  <c r="F60"/>
  <c r="G31"/>
  <c r="G26"/>
  <c r="G12"/>
  <c r="G38"/>
  <c r="G55"/>
  <c r="G62"/>
  <c r="G24"/>
  <c r="G39"/>
  <c r="D20" i="123" s="1"/>
  <c r="G51" i="97"/>
  <c r="G72"/>
  <c r="D32" i="123" s="1"/>
  <c r="G14" i="97"/>
  <c r="G21"/>
  <c r="G40"/>
  <c r="F66"/>
  <c r="E15"/>
  <c r="G11"/>
  <c r="E52"/>
  <c r="G57"/>
  <c r="G64"/>
  <c r="P37" i="56"/>
  <c r="P46" s="1"/>
  <c r="P78" s="1"/>
  <c r="D40" i="113"/>
  <c r="D43"/>
  <c r="D15"/>
  <c r="B21"/>
  <c r="B32" s="1"/>
  <c r="B50" s="1"/>
  <c r="D23"/>
  <c r="D26"/>
  <c r="D34"/>
  <c r="D39"/>
  <c r="G73" i="97"/>
  <c r="G32"/>
  <c r="G56"/>
  <c r="G30"/>
  <c r="G41"/>
  <c r="G54"/>
  <c r="G63"/>
  <c r="G48"/>
  <c r="G50"/>
  <c r="E60"/>
  <c r="E66"/>
  <c r="G47"/>
  <c r="E33"/>
  <c r="F52"/>
  <c r="F33"/>
  <c r="F28"/>
  <c r="F15"/>
  <c r="C30" i="113"/>
  <c r="C21"/>
  <c r="D13"/>
  <c r="C19" i="115"/>
  <c r="C30" s="1"/>
  <c r="F61" i="99"/>
  <c r="G80" i="98"/>
  <c r="E80" i="54" l="1"/>
  <c r="G77"/>
  <c r="D31" i="116" s="1"/>
  <c r="F80" i="54"/>
  <c r="G34" i="117"/>
  <c r="B44" i="8"/>
  <c r="F36" i="84"/>
  <c r="F46" s="1"/>
  <c r="H53" i="52"/>
  <c r="E16" i="84"/>
  <c r="E36" s="1"/>
  <c r="G31" i="116"/>
  <c r="G31" i="53" s="1"/>
  <c r="G19" i="116"/>
  <c r="G19" i="53" s="1"/>
  <c r="B17" i="8"/>
  <c r="B28" s="1"/>
  <c r="E23"/>
  <c r="E26" s="1"/>
  <c r="G21" i="52"/>
  <c r="G29" i="84"/>
  <c r="E76" i="97"/>
  <c r="E71" i="84"/>
  <c r="G61"/>
  <c r="G57" i="52"/>
  <c r="G63" s="1"/>
  <c r="G33"/>
  <c r="G36" s="1"/>
  <c r="G34" i="84"/>
  <c r="G13" i="52"/>
  <c r="G16" i="84"/>
  <c r="G50" i="52"/>
  <c r="G55" s="1"/>
  <c r="G53" i="84"/>
  <c r="E43" i="97"/>
  <c r="E38" i="84"/>
  <c r="G65" i="52"/>
  <c r="G67" i="84"/>
  <c r="F69"/>
  <c r="F79" s="1"/>
  <c r="E69"/>
  <c r="E46" i="70"/>
  <c r="D20" i="53"/>
  <c r="D32"/>
  <c r="G13"/>
  <c r="E47" i="75"/>
  <c r="B49"/>
  <c r="G75" i="52"/>
  <c r="G42"/>
  <c r="C48" i="113"/>
  <c r="C50" s="1"/>
  <c r="C32"/>
  <c r="C48" i="115"/>
  <c r="D37" i="113"/>
  <c r="D21"/>
  <c r="D30"/>
  <c r="D48" i="114"/>
  <c r="F69" i="99"/>
  <c r="F79" s="1"/>
  <c r="E28" i="97"/>
  <c r="E35" s="1"/>
  <c r="E45" s="1"/>
  <c r="G37" i="98"/>
  <c r="G47" s="1"/>
  <c r="E47"/>
  <c r="G76" i="97"/>
  <c r="D31" i="123" s="1"/>
  <c r="D31" i="53" s="1"/>
  <c r="G37" i="97"/>
  <c r="G43" s="1"/>
  <c r="D19" i="123" s="1"/>
  <c r="E55" i="52"/>
  <c r="E13" i="8"/>
  <c r="E67" i="52"/>
  <c r="G68" i="54"/>
  <c r="G38"/>
  <c r="G47" s="1"/>
  <c r="D17" i="116"/>
  <c r="D22" s="1"/>
  <c r="H7" i="52"/>
  <c r="E17"/>
  <c r="E38" s="1"/>
  <c r="E48" s="1"/>
  <c r="AF46" i="72"/>
  <c r="E12" i="8"/>
  <c r="B33"/>
  <c r="G10" i="53"/>
  <c r="G12"/>
  <c r="E15" i="8"/>
  <c r="E10"/>
  <c r="G11" i="53"/>
  <c r="G9"/>
  <c r="E11" i="8"/>
  <c r="G17" i="116"/>
  <c r="G27"/>
  <c r="G25" i="53"/>
  <c r="E31" i="8"/>
  <c r="G26" i="53"/>
  <c r="E32" i="8"/>
  <c r="G24" i="53"/>
  <c r="H36" i="60"/>
  <c r="F46" i="52"/>
  <c r="H44" i="60"/>
  <c r="D19" i="117" s="1"/>
  <c r="D19" i="53" s="1"/>
  <c r="F38" i="52"/>
  <c r="D12" i="117"/>
  <c r="D27"/>
  <c r="D34" s="1"/>
  <c r="F63" i="52"/>
  <c r="H66" i="60"/>
  <c r="H76" s="1"/>
  <c r="E20" i="75"/>
  <c r="C33" i="8"/>
  <c r="E42"/>
  <c r="E44" s="1"/>
  <c r="C44"/>
  <c r="C46" s="1"/>
  <c r="G27" i="117"/>
  <c r="G15"/>
  <c r="G15" i="53" s="1"/>
  <c r="G17" i="117"/>
  <c r="G22" s="1"/>
  <c r="C17" i="8"/>
  <c r="C28" s="1"/>
  <c r="E9"/>
  <c r="B48" i="70"/>
  <c r="C48"/>
  <c r="E28"/>
  <c r="C49" i="75"/>
  <c r="E31"/>
  <c r="F68" i="97"/>
  <c r="F78" s="1"/>
  <c r="G15"/>
  <c r="D9" i="123" s="1"/>
  <c r="D9" i="53" s="1"/>
  <c r="G28" i="97"/>
  <c r="D11" i="123" s="1"/>
  <c r="G60" i="97"/>
  <c r="D25" i="123" s="1"/>
  <c r="D25" i="53" s="1"/>
  <c r="G33" i="97"/>
  <c r="G66"/>
  <c r="D26" i="123" s="1"/>
  <c r="G52" i="97"/>
  <c r="D24" i="123" s="1"/>
  <c r="F35" i="97"/>
  <c r="F45" s="1"/>
  <c r="D46" i="113"/>
  <c r="E68" i="97"/>
  <c r="B46" i="8" l="1"/>
  <c r="B48" s="1"/>
  <c r="G34" i="116"/>
  <c r="G36" i="84"/>
  <c r="G22" i="116"/>
  <c r="D27" i="123"/>
  <c r="D34" s="1"/>
  <c r="D17"/>
  <c r="D22" s="1"/>
  <c r="H57" i="52"/>
  <c r="G31"/>
  <c r="H21"/>
  <c r="H31" s="1"/>
  <c r="G69" i="84"/>
  <c r="G69" i="52"/>
  <c r="G71" s="1"/>
  <c r="H65"/>
  <c r="G71" i="84"/>
  <c r="E77"/>
  <c r="E79" s="1"/>
  <c r="H33" i="52"/>
  <c r="H36" s="1"/>
  <c r="G38" i="84"/>
  <c r="E44"/>
  <c r="E46" s="1"/>
  <c r="E80" s="1"/>
  <c r="G17" i="52"/>
  <c r="H13"/>
  <c r="H17" s="1"/>
  <c r="D24" i="53"/>
  <c r="H50" i="52"/>
  <c r="H55" s="1"/>
  <c r="E78" i="97"/>
  <c r="E49" i="75"/>
  <c r="H75" i="52"/>
  <c r="H42"/>
  <c r="D11" i="53"/>
  <c r="D48" i="113"/>
  <c r="D32"/>
  <c r="E79" i="52"/>
  <c r="H78"/>
  <c r="E69"/>
  <c r="E71" s="1"/>
  <c r="H67"/>
  <c r="G70" i="54"/>
  <c r="G79" s="1"/>
  <c r="G80" s="1"/>
  <c r="D26" i="116"/>
  <c r="G17" i="53"/>
  <c r="G22" s="1"/>
  <c r="E33" i="8"/>
  <c r="E46" s="1"/>
  <c r="E17"/>
  <c r="E28" s="1"/>
  <c r="G27" i="53"/>
  <c r="G34" s="1"/>
  <c r="H46" i="60"/>
  <c r="H77" s="1"/>
  <c r="F48" i="52"/>
  <c r="F82" s="1"/>
  <c r="D17" i="117"/>
  <c r="D22" s="1"/>
  <c r="D36" s="1"/>
  <c r="D12" i="53"/>
  <c r="H63" i="52"/>
  <c r="F71"/>
  <c r="F81" s="1"/>
  <c r="C48" i="8"/>
  <c r="G36" i="117"/>
  <c r="E48" i="70"/>
  <c r="G35" i="97"/>
  <c r="G45" s="1"/>
  <c r="G68"/>
  <c r="G78" s="1"/>
  <c r="G36" i="116" l="1"/>
  <c r="D36" i="123"/>
  <c r="G38" i="52"/>
  <c r="H38"/>
  <c r="H69"/>
  <c r="H71" s="1"/>
  <c r="G73"/>
  <c r="G77" i="84"/>
  <c r="G79" s="1"/>
  <c r="G40" i="52"/>
  <c r="G44" i="84"/>
  <c r="G46" s="1"/>
  <c r="G80" s="1"/>
  <c r="D17" i="53"/>
  <c r="D22" s="1"/>
  <c r="D50" i="113"/>
  <c r="E81" i="52"/>
  <c r="E82" s="1"/>
  <c r="D27" i="116"/>
  <c r="D34" s="1"/>
  <c r="D26" i="53"/>
  <c r="D27" s="1"/>
  <c r="D34" s="1"/>
  <c r="E48" i="8"/>
  <c r="G36" i="53"/>
  <c r="H73" i="52" l="1"/>
  <c r="H79" s="1"/>
  <c r="H81" s="1"/>
  <c r="G79"/>
  <c r="G81" s="1"/>
  <c r="H40"/>
  <c r="H46" s="1"/>
  <c r="H48" s="1"/>
  <c r="G46"/>
  <c r="G48" s="1"/>
  <c r="D36" i="53"/>
  <c r="D36" i="116"/>
  <c r="G82" i="52" l="1"/>
  <c r="H82"/>
</calcChain>
</file>

<file path=xl/comments1.xml><?xml version="1.0" encoding="utf-8"?>
<comments xmlns="http://schemas.openxmlformats.org/spreadsheetml/2006/main">
  <authors>
    <author>szabok</author>
  </authors>
  <commentList>
    <comment ref="D19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az intézmény finanszírozással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az intézmény finanszírozással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az intézmény finanszírozással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38"/>
          </rPr>
          <t>szabok:</t>
        </r>
        <r>
          <rPr>
            <sz val="9"/>
            <color indexed="81"/>
            <rFont val="Tahoma"/>
            <family val="2"/>
            <charset val="238"/>
          </rPr>
          <t xml:space="preserve">
csökkentve az intézmény finanszírozással</t>
        </r>
      </text>
    </comment>
  </commentList>
</comments>
</file>

<file path=xl/sharedStrings.xml><?xml version="1.0" encoding="utf-8"?>
<sst xmlns="http://schemas.openxmlformats.org/spreadsheetml/2006/main" count="3470" uniqueCount="361">
  <si>
    <t xml:space="preserve">        Ezer Ft-ban</t>
  </si>
  <si>
    <t>Ezer Ft-ban</t>
  </si>
  <si>
    <t xml:space="preserve">  BEVÉTELEK JOGCÍMEI</t>
  </si>
  <si>
    <t xml:space="preserve">Önkormányzat </t>
  </si>
  <si>
    <t xml:space="preserve">KIADÁSOK JOGCÍMEI </t>
  </si>
  <si>
    <t xml:space="preserve">Összesen </t>
  </si>
  <si>
    <t xml:space="preserve">Mindösszesen </t>
  </si>
  <si>
    <t>KÖLTSÉGVETÉS MÉRLEGE</t>
  </si>
  <si>
    <t xml:space="preserve">Megnevezés </t>
  </si>
  <si>
    <t xml:space="preserve">Kv.-i szervek összesen </t>
  </si>
  <si>
    <t>Előirányzat</t>
  </si>
  <si>
    <t xml:space="preserve">Bevétel </t>
  </si>
  <si>
    <t>Kiadás</t>
  </si>
  <si>
    <t xml:space="preserve">C. MŰKÖDÉSI KIADÁSOK MINDÖSSZESEN (A+B) </t>
  </si>
  <si>
    <t xml:space="preserve">F. FELHALMOZÁSI KIADÁSOK MINDÖSSZESEN (D+E) </t>
  </si>
  <si>
    <t>G. BEVÉTELEK MINDÖSSZESEN (C+F)</t>
  </si>
  <si>
    <t xml:space="preserve">Kötelező feladatok </t>
  </si>
  <si>
    <t>C. MŰKÖDÉSI BEVÉTELEK MINDÖSSZESEN (A+B)</t>
  </si>
  <si>
    <t xml:space="preserve">KÖTELEZŐ FELADATOK </t>
  </si>
  <si>
    <t xml:space="preserve">ÖNKÉNT VÁLLALT FELADATOK </t>
  </si>
  <si>
    <t>KÖTELEZŐ FELADATONKÉNT</t>
  </si>
  <si>
    <t xml:space="preserve">Önként vállalt feladatok </t>
  </si>
  <si>
    <t xml:space="preserve">MINDÖSSZESEN </t>
  </si>
  <si>
    <t xml:space="preserve">ÖNKORMÁNYZAT </t>
  </si>
  <si>
    <t xml:space="preserve">ÁLLAMI (ÁLLAMIGAZGATÁSI) FELADATOK </t>
  </si>
  <si>
    <t xml:space="preserve">Költségvetési szervek </t>
  </si>
  <si>
    <t>G. KIADÁS MINDÖSSZESEN (C+F)</t>
  </si>
  <si>
    <t>Kötelező feladatok</t>
  </si>
  <si>
    <t>ÖNKÉNT VÁLLALT FELADATONKÉNT</t>
  </si>
  <si>
    <t>Állami (Államigazg.) feladat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</si>
  <si>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</si>
  <si>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</si>
  <si>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</si>
  <si>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</si>
  <si>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</si>
  <si>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</si>
  <si>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</si>
  <si>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</si>
  <si>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</si>
  <si>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</si>
  <si>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</si>
  <si>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</si>
  <si>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</si>
  <si>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</si>
  <si>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</si>
  <si>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</si>
  <si>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</si>
  <si>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</si>
  <si>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</si>
  <si>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</si>
  <si>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</si>
  <si>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</si>
  <si>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</si>
  <si>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</si>
  <si>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</si>
  <si>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>D. FELHALMOZÁSI KÖLTSÉGVETÉSI KIADÁSOK ÖSSZESEN (K6. …+K8.)</t>
  </si>
  <si>
    <t xml:space="preserve">E. Finanszírozási kiadások összesen (K911. …+K917.) </t>
  </si>
  <si>
    <t xml:space="preserve">B. FINANSZÍROZÁSI BEVÉTELEK (B8.) ÖSSZESEN </t>
  </si>
  <si>
    <t>B. FINASZÍROZÁSI KIADÁSOK (K9.) ÖSSZESEN</t>
  </si>
  <si>
    <t xml:space="preserve">K2. Munkaadót terhelő járulékok és szociális hozzájárulási adó </t>
  </si>
  <si>
    <t xml:space="preserve">E. FINANSZÍROZÁSI BEVÉTELEK (B8.) ÖSSZESEN </t>
  </si>
  <si>
    <t>F. FELHALMOZÁSI BEVÉTELEK MINDÖSSZESEN (D+E)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</si>
  <si>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</si>
  <si>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</si>
  <si>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</si>
  <si>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</si>
  <si>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</si>
  <si>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</si>
  <si>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</si>
  <si>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</si>
  <si>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</si>
  <si>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</si>
  <si>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</si>
  <si>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</si>
  <si>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</si>
  <si>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</si>
  <si>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</si>
  <si>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</si>
  <si>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</si>
  <si>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</si>
  <si>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</si>
  <si>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</si>
  <si>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</si>
  <si>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</si>
  <si>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</si>
  <si>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</si>
  <si>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</si>
  <si>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</si>
  <si>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</si>
  <si>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</si>
  <si>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</si>
  <si>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</si>
  <si>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</si>
  <si>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</si>
  <si>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</si>
  <si>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</si>
  <si>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</si>
  <si>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</si>
  <si>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</si>
  <si>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</si>
  <si>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</si>
  <si>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</si>
  <si>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</si>
  <si>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</si>
  <si>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</si>
  <si>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</si>
  <si>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</si>
  <si>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</si>
  <si>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KÖLTSÉGVETÉSI BEVÉTELEK ÖSSZESEN (B1.+B3.+B4.+B.5.) </t>
  </si>
  <si>
    <t xml:space="preserve">MŰKÖDÉSI BEVÉTELEK MINDÖSSZESEN </t>
  </si>
  <si>
    <t>B8. Finaszírozási bevételek összesen (B811. … +B815.)</t>
  </si>
  <si>
    <t xml:space="preserve">B1. Működési célú támogatások államázt.-on belülről összesen </t>
  </si>
  <si>
    <t>D. FELHALMOZÁSI KÖLTSÉGVETÉSI BEVÉTELEK ÖSSZESEN (B2.+B5.+B7.)</t>
  </si>
  <si>
    <t>FELHALMOZÁSI KÖLTSÉGVETÉSI BEVÉTELEK ÖSSZESEN (B2.+B5.+B7.)</t>
  </si>
  <si>
    <t>FELHALMOZÁSI BEVÉTELEK MINDÖSSZESEN</t>
  </si>
  <si>
    <t>4.1. melléklet</t>
  </si>
  <si>
    <t>1. melléklet</t>
  </si>
  <si>
    <t>4.2. melléklet</t>
  </si>
  <si>
    <t>2. melléklet</t>
  </si>
  <si>
    <t>4. melléklet</t>
  </si>
  <si>
    <t>Költségvetési szerv megnevezése:</t>
  </si>
  <si>
    <t xml:space="preserve">Állami (államigazg.) feladatok </t>
  </si>
  <si>
    <t>ÁLLAMI (ÁLLAMIGAZGATÁS) FELADATONKÉNT</t>
  </si>
  <si>
    <t>ÁLLAMI (ÁLLAMIGAZGATÁSI) FELADAT</t>
  </si>
  <si>
    <t>ÖNKÉNT VÁLLALT FELADAT</t>
  </si>
  <si>
    <t>KÖTELEZŐ FELADAT</t>
  </si>
  <si>
    <t xml:space="preserve">B63. Egyéb működési célú átvett pénzeszközök 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</si>
  <si>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</si>
  <si>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</si>
  <si>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</si>
  <si>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</si>
  <si>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</si>
  <si>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</si>
  <si>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</si>
  <si>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</si>
  <si>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>xx</t>
  </si>
  <si>
    <t xml:space="preserve">A 2014. évi MŰKÖDÉSI ÉS FELHALMOZÁSI KÖLTSÉGVETÉS KIADÁSI előirányzatai  </t>
  </si>
  <si>
    <t xml:space="preserve">  9. melléklet</t>
  </si>
  <si>
    <t xml:space="preserve">Az ÖNKORMÁNYZAT 2014. évi MŰKÖDÉSI ÉS FELHALMOZÁSI KÖLTSÉGVETÉS KIADÁSI ELŐIRÁNYZATAI </t>
  </si>
  <si>
    <t xml:space="preserve">A 2014. évi MŰKÖDÉSI ÉS FELHALMOZÁSI KÖLTSÉGVETÉS KIADÁSI ELŐIRÁNYZATAI </t>
  </si>
  <si>
    <t xml:space="preserve">MŰKÖDÉSI KÖLTSÉGVETÉSI BEVÉTELEK ÖSSZESEN (B1.+B3.+B4.+B.6.) </t>
  </si>
  <si>
    <t xml:space="preserve">Ebből: B813. Maradvány igénybevétele </t>
  </si>
  <si>
    <t>Költségvetési szervek</t>
  </si>
  <si>
    <t>GAMESZ</t>
  </si>
  <si>
    <t>KÉZ A KÉZBEN ÓVODA</t>
  </si>
  <si>
    <t>8.2.2. melléklet</t>
  </si>
  <si>
    <t>MESELIGET BÖLCSŐDE</t>
  </si>
  <si>
    <t>KÖLCSEY FERENC KÖNYVTÁR</t>
  </si>
  <si>
    <t>VÁCI MIHÁLY MŰVELŐDÉSI HÁZ</t>
  </si>
  <si>
    <t>IDŐSEK OTTHONA</t>
  </si>
  <si>
    <t xml:space="preserve">KÖTELEZŐ FELADAT </t>
  </si>
  <si>
    <t xml:space="preserve">F. FELHALMOZÁSI KIADÁSOK MINDÖSSZESEN (D+F) </t>
  </si>
  <si>
    <t>Veresegyház Város Önkormányzat</t>
  </si>
  <si>
    <t>MINDÖSSZESEN</t>
  </si>
  <si>
    <t>1.1. melléklet</t>
  </si>
  <si>
    <t>1.2. melléklet</t>
  </si>
  <si>
    <t>Veresegyházi Polgármesteri Hivatal</t>
  </si>
  <si>
    <t>1.3. melléklet</t>
  </si>
  <si>
    <t>GAZDASÁGI MŰSZAKI ELLÁTÓ SZERVEZET</t>
  </si>
  <si>
    <t>1.4. melléklet</t>
  </si>
  <si>
    <t>1.5. melléklet</t>
  </si>
  <si>
    <t>MESELIGET VÁROSI ÖNKORMÁNYZATI BÖLCSŐDE</t>
  </si>
  <si>
    <t>1.6. melléklet</t>
  </si>
  <si>
    <t>KÖLCSEY FERENC VÁROSI KÖNYVTÁR</t>
  </si>
  <si>
    <t>1.7. melléklet</t>
  </si>
  <si>
    <t>1.8. melléklet</t>
  </si>
  <si>
    <t xml:space="preserve">     A 2014. évi MŰKÖDÉSI ÉS FELHALMOZÁSI BEVÉTELEK  ELŐIRÁNYZATAI</t>
  </si>
  <si>
    <t xml:space="preserve">     A 2014. évi MŰKÖDÉSI ÉS FELHALMOZÁSI KÖLTSÉGVETÉS BEVÉTELI ELŐIRÁNYZATA FELADATONKÉNT</t>
  </si>
  <si>
    <t>3. melléklet</t>
  </si>
  <si>
    <t>3.1. melléklet</t>
  </si>
  <si>
    <t>3.2. melléklet</t>
  </si>
  <si>
    <t>A 2014. évi MŰKÖDÉSI ÉS FELHALMOZÁSI KÖLTSÉGVETÉS BEVÉTELI ELŐIRÁNYZATAI FELADATONKÉNT</t>
  </si>
  <si>
    <t>POLGÁRMESTERI HIVATAL</t>
  </si>
  <si>
    <t xml:space="preserve">A 2014. évi MŰKÖDÉSI ÉS FELHALMOZÁSI KÖLTSÉGVETÉS BEVÉTELI ELŐIRÁNYZATAI </t>
  </si>
  <si>
    <t>Polgármesteri Hivatal</t>
  </si>
  <si>
    <t>4.3. melléklet</t>
  </si>
  <si>
    <t>5. melléklet</t>
  </si>
  <si>
    <t>5.1. melléklet</t>
  </si>
  <si>
    <t>5.1.1. melléklet</t>
  </si>
  <si>
    <t>5.1.2. melléklet</t>
  </si>
  <si>
    <t>5.2. melléklet</t>
  </si>
  <si>
    <t>5.2.1. melléklet</t>
  </si>
  <si>
    <t>5.3. melléklet</t>
  </si>
  <si>
    <t>5.3.1. melléklet</t>
  </si>
  <si>
    <t>5.3.2. melléklet</t>
  </si>
  <si>
    <t>5.4. melléklet</t>
  </si>
  <si>
    <t>5.4.1. melléklet</t>
  </si>
  <si>
    <t>5.4.2. melléklet</t>
  </si>
  <si>
    <t>5.5. melléklet</t>
  </si>
  <si>
    <t>5.5.1. melléklet</t>
  </si>
  <si>
    <t>5.5.2. melléklet</t>
  </si>
  <si>
    <t>5.6. melléklet</t>
  </si>
  <si>
    <t>5.6.1. melléklet</t>
  </si>
  <si>
    <t xml:space="preserve">A 2014. évi MŰKÖDÉSI É FELHALMOZÁSI KÖLTSÉGVETÉS BEVÉTELI ELŐIRÁNYZATAI </t>
  </si>
  <si>
    <t>5.6.2. melléklet</t>
  </si>
  <si>
    <t xml:space="preserve">  6. melléklet</t>
  </si>
  <si>
    <t>7. melléklet</t>
  </si>
  <si>
    <t xml:space="preserve">  7.1. melléklet</t>
  </si>
  <si>
    <t xml:space="preserve">  7.2. melléklet</t>
  </si>
  <si>
    <t xml:space="preserve">  8. melléklet</t>
  </si>
  <si>
    <t xml:space="preserve">  8.1. melléklet</t>
  </si>
  <si>
    <t xml:space="preserve">  8.2. melléklet</t>
  </si>
  <si>
    <t xml:space="preserve">  8.3. melléklet</t>
  </si>
  <si>
    <t xml:space="preserve">  9.1. melléklet</t>
  </si>
  <si>
    <t xml:space="preserve"> 9.1.1. melléklet</t>
  </si>
  <si>
    <t xml:space="preserve">  9.1.2. melléklet</t>
  </si>
  <si>
    <t xml:space="preserve">  9.2. melléklet</t>
  </si>
  <si>
    <t xml:space="preserve">  9.2.1. melléklet</t>
  </si>
  <si>
    <t xml:space="preserve">  9.2.2. melléklet</t>
  </si>
  <si>
    <t xml:space="preserve"> 9.3. melléklet</t>
  </si>
  <si>
    <t xml:space="preserve">  9.3.1. melléklet</t>
  </si>
  <si>
    <t xml:space="preserve">  9.3.2. melléklet</t>
  </si>
  <si>
    <t xml:space="preserve">  9.4. melléklet</t>
  </si>
  <si>
    <t xml:space="preserve"> 9.4.1. melléklet</t>
  </si>
  <si>
    <t xml:space="preserve"> 9.4.2. melléklet</t>
  </si>
  <si>
    <t xml:space="preserve">  9.5. melléklet</t>
  </si>
  <si>
    <t xml:space="preserve">  9.5.1. melléklet</t>
  </si>
  <si>
    <t xml:space="preserve">  9.5.2. melléklet</t>
  </si>
  <si>
    <t xml:space="preserve">  9.6. melléklet</t>
  </si>
  <si>
    <t xml:space="preserve">  9.6.1. melléklet</t>
  </si>
  <si>
    <t xml:space="preserve"> 9.6.2. melléklet</t>
  </si>
  <si>
    <t>B816. Központi irányító szervi támogatás</t>
  </si>
  <si>
    <t>B8. Finaszírozási bevételek összesen (B811. … +B816.)</t>
  </si>
  <si>
    <t xml:space="preserve">Polgármesteri Hivatal </t>
  </si>
  <si>
    <t>Veresegyház Város Önkormányzata</t>
  </si>
  <si>
    <t xml:space="preserve">Az ÖNKORMÁNYZAT 2014. évi MŰKÖDÉSI ÉS FELHALMOZÁSI KÖLTSÉGVETÉS KIADÁSI előirányzatai  </t>
  </si>
  <si>
    <t xml:space="preserve">A POLGÁRMESTERI HIVATAL 2014. évi MŰKÖDÉSI ÉS FELHALMOZÁSI KÖLTSÉGVETÉS KIADÁSI ELŐIRÁNYZATAI </t>
  </si>
  <si>
    <t>042 220 Erdőgazdálkodás</t>
  </si>
  <si>
    <t>011 130  Önkormányzatok és önkormányzati hivatalok jogalkotó és általános igazgatási tevékenysége</t>
  </si>
  <si>
    <t>011 220 Adó, vám és jövedéki igazgatás</t>
  </si>
  <si>
    <t>031 030 Közterület rendjének fenntartása</t>
  </si>
  <si>
    <t xml:space="preserve">105 010 Munkanélküli aktív korúak ellátásai </t>
  </si>
  <si>
    <t>104 050 Gyermekvédelmi pénzbeli és természetbeli ellátások</t>
  </si>
  <si>
    <t>101 150 Betegségekkel kapcsolatos pénzbeli ellátások</t>
  </si>
  <si>
    <t>106 020 Lakásfenntartással, lakhatással összefüggő ellátások</t>
  </si>
  <si>
    <t>111 130 Önkormányzatok és önkormányzati hivatalok jogalkotó és általános igazgatási  tevékenysége</t>
  </si>
  <si>
    <t>018 030 Támogatási célú finanszírozási műveletek</t>
  </si>
  <si>
    <t>052 080 Szennyvízcsatorna építése, fenntartása, üzemeltetése</t>
  </si>
  <si>
    <t>045 120 Út, autópálya építése</t>
  </si>
  <si>
    <t>044 110 Ásványianyag -(kivéve: szilárd ásványi fűtőanyag) bányászat igazgatása és támogatása</t>
  </si>
  <si>
    <t>045 160 Közutak, hidak, alagutak üzemeltetése, fenntartása</t>
  </si>
  <si>
    <t>083 030 Egyéb kiadói tevékenység</t>
  </si>
  <si>
    <t>081 041 Versenysport- és utánpótlás-nevelési tevékenység</t>
  </si>
  <si>
    <t>081 030 Sportlétesítmények, edzőtáborok működtetése és fejlesztése</t>
  </si>
  <si>
    <t>081 045 Szabadidősport-(rekreációs sport) tevékenység és támogatása</t>
  </si>
  <si>
    <t>084 031 Civil szervezetek működési támogatása</t>
  </si>
  <si>
    <t>084 032 Civil szervezetek program támogatása</t>
  </si>
  <si>
    <t>013 350 Az önkormányzati vagyonnal való gazdálkodással kapcsolatos feladatok (nem szociális bérlakás)</t>
  </si>
  <si>
    <t>082 064 Múzeumi közművelődési, közönségkapcsolati tevékenység</t>
  </si>
  <si>
    <t>Nem közfeladat Templom</t>
  </si>
  <si>
    <t>086 010 Határon túli magyarok egyéb támogatásai</t>
  </si>
  <si>
    <t>072 430 Képalkotó diagnosztikai szolgáltatások</t>
  </si>
  <si>
    <t>086 030 Nemzetközi kulturális együttműködés</t>
  </si>
  <si>
    <t>016 080 Kemelt állami és önkormányzati rendezvények</t>
  </si>
  <si>
    <t>091 140 Óvodai nevelés, ellátás működtetési feladatai</t>
  </si>
  <si>
    <t>066 020 Város-községgazdálkodási egyéb szolgáltatások</t>
  </si>
  <si>
    <t>013 320 Köztemető-fenntartás és működtetés</t>
  </si>
  <si>
    <t>075 032 Ifjúság-egészségügyi gondozás</t>
  </si>
  <si>
    <t>092 120 Köznevelési intézmény 5-8. évfolyamán tanulók nevelésével, oktatásával összefüggő működtetési feladatok</t>
  </si>
  <si>
    <t>101 150 Betegségekkel kapcsolatos pénzbeli ellátások, támogatások</t>
  </si>
  <si>
    <t>104 051 Gyermekvédelmi pénzbeli és természetbeni ellátások</t>
  </si>
  <si>
    <t xml:space="preserve">  7.3. melléklet</t>
  </si>
  <si>
    <t xml:space="preserve">ÁLLAMI FELADATOK </t>
  </si>
  <si>
    <t>Állami feladatok</t>
  </si>
  <si>
    <t>107 060 Egyéb szociális természetbeni és pénzbeli ellátások, támogatások</t>
  </si>
  <si>
    <t>107 051 Szociális étkeztetés</t>
  </si>
  <si>
    <t>107 052 Házi segítségnyújtás</t>
  </si>
  <si>
    <t>104 030 Gyermekek napközbeni ellátása</t>
  </si>
  <si>
    <t>082 091 Közművelődés-közösségi és társadalmi részvétel fejlesztése</t>
  </si>
  <si>
    <t>082 080 Növény- és állatkertek működtetése és megőrzése</t>
  </si>
  <si>
    <t>043 610 Egyéb energiaipar igazgatása és támogatása</t>
  </si>
  <si>
    <t>081 061 Szabadidős park, fürdő és strandszolgáltatás</t>
  </si>
  <si>
    <t>064 010 Közvilágítás</t>
  </si>
  <si>
    <t>900 060 Befektetési célú finanszírozási műveletek</t>
  </si>
  <si>
    <t>054 020 Védett természeti területek és természeti értékek bemutatása, megőrzése és fenntartása</t>
  </si>
  <si>
    <t>074 032 Ifjúság-egészségügyi gondozás</t>
  </si>
  <si>
    <t>044 110 Ásványianyag -( kivéve: szilárd ásványi fűtőanyag) bányászat igazgatása és támogatása</t>
  </si>
  <si>
    <t>074 031 Család és nővédelmi egészségügyi gondozás</t>
  </si>
  <si>
    <t>106 010 Lakóingatlan szociális célú bérbeadása, üzemeltetése</t>
  </si>
  <si>
    <t>091 250 Alapfokú művészetoktatással összefüggő működtetési feladatok</t>
  </si>
  <si>
    <t>082 080 Növény - és állatkertek működtetése és megőrzése</t>
  </si>
  <si>
    <t>013 350 Az önkormányzati vagyonnal való gazdálkodással kapcsolatos feladatok</t>
  </si>
  <si>
    <t xml:space="preserve">B404. Tulajdonosi bevételek </t>
  </si>
  <si>
    <t>013 370 Informatikai fejlesztések, szolgáltatások</t>
  </si>
  <si>
    <t>066 020 Város, községgazdálkodási egyéb szolgáltatások</t>
  </si>
  <si>
    <t>018 010 Önkormányzatok elszámolása központi költségvetéssel</t>
  </si>
  <si>
    <t>900 060 Forgatási és befektetési célú finanszírozási műveletek</t>
  </si>
  <si>
    <t>011 130 Önormányzatok és önkormányzati hivatalok jogalkotó és általános igazgatási tevékenysége</t>
  </si>
  <si>
    <t>011 220 Adó-,vám-és jövedéki igazgatás</t>
  </si>
  <si>
    <t>102 021 Időskorúak, demens betegek tartós bentlakásos ellátása</t>
  </si>
  <si>
    <t>107 015 Hajléktalanok nappali ellátása</t>
  </si>
  <si>
    <t>011 130 Önkormányzatok és önkormányzati hivatalok jogalkotó és általános igazgatási tevékenysége</t>
  </si>
  <si>
    <t>102 021 Időskorúak , demens betegek tartós bentlakásos ellátása</t>
  </si>
  <si>
    <t>102 022 Időskorúak , demens betegek átmeneti ellátása</t>
  </si>
  <si>
    <t>900 080 (Egyéb étkeztetés, szabadidős park, fürdő és strandszolgáltatás)</t>
  </si>
  <si>
    <t>045 120 Út, autópálya építés</t>
  </si>
  <si>
    <t>054 020 Védett természeti területek és természeti értékek bemutatása, megőrzése fenntartása</t>
  </si>
  <si>
    <t>050 010 Természet- és tájvédelmi igazgatás és támogatás</t>
  </si>
  <si>
    <t>084 010 Társadalmi tevékenységekkel, esélyegyenlőséggel, érdekképviselettel összefüggő feladatok</t>
  </si>
  <si>
    <t>E. Általános tartalék</t>
  </si>
  <si>
    <t xml:space="preserve">F. Finanszírozási kiadások összesen (K911. …+K917.) </t>
  </si>
  <si>
    <t xml:space="preserve">G. FELHALMOZÁSI KIADÁSOK MINDÖSSZESEN (D+E+F) </t>
  </si>
  <si>
    <t>H. KIADÁS MINDÖSSZESEN (C+F)</t>
  </si>
  <si>
    <t xml:space="preserve"> Ebből: Általános tartalék </t>
  </si>
  <si>
    <t xml:space="preserve"> </t>
  </si>
  <si>
    <t>F. FINANSZÍROZÁSI KIADÁSOK (K9.) ÖSSZESEN</t>
  </si>
  <si>
    <t>H. KIADÁSOK MINDÖSSZESEN (C+F)</t>
  </si>
  <si>
    <t>KÖTELEZŐ FELADATOK</t>
  </si>
  <si>
    <t xml:space="preserve">Ebből: K915. Központi, irányítószervi támogatás folyósítása </t>
  </si>
  <si>
    <t>092 260 Gimnázium és szakképző iskola tanulóinak közismereti és szakmai elméleti oktatásával összefüggő működtetési feladatok</t>
  </si>
  <si>
    <t>013320
Köztemető-fenntartás és -működtetés</t>
  </si>
  <si>
    <t>013360
Más szerv részére végzett pénzügyi-gazdálkodási, üzemeltetési, egyéb szolgáltatások</t>
  </si>
  <si>
    <t>18030
Támogatási célú finanszírozási műveletek</t>
  </si>
  <si>
    <t>031030
Közterület rendjének fenntartása</t>
  </si>
  <si>
    <t>041233
Hosszabb időtartamú köz-foglalkoztatás</t>
  </si>
  <si>
    <t>041232
Start-munkaprogram - Téli közfoglalkoztatás</t>
  </si>
  <si>
    <t>045160
Közutak, hidak, alagutak üzemeltetése, fenntartása</t>
  </si>
  <si>
    <t>051020
Nem veszélyes (települési) hulladék összetevőinek válogatása, elkülönített begyűjtése, szállítása, átrakása</t>
  </si>
  <si>
    <t>051030
Nem veszélyes (települési) hulladék vegyes (ömlesztett) begyűjtése, szállítása, átrakása</t>
  </si>
  <si>
    <t>052020
Szennyvíz gyűjtése, tisztítása, elhelyezése</t>
  </si>
  <si>
    <t>066010
Zöldterület-kezelés</t>
  </si>
  <si>
    <t>074031
Család és nővédelmi egészségügyi gondozás</t>
  </si>
  <si>
    <t>074032
Ifjúság-egészségügyi gondozás</t>
  </si>
  <si>
    <t>081030
Sport-létesítmények, edzőtáborok, működtetése és fejlesztése</t>
  </si>
  <si>
    <t>091211
Köznevelési intézményben tanulók nappali rendszerű nevelésének, oktatásának szakmai feldatai 1-4. évfolyam</t>
  </si>
  <si>
    <t>091220
Köznevelési intézmény 1-4. évfolyamán tanulók nevelésével, oktatásával összefüggő működtetési feldatok</t>
  </si>
  <si>
    <t>092111
Köznevelési intézményben tanulók nappali rendszerű nevelésének, oktatásának szakmai feldatai 5-8. évfolyam</t>
  </si>
  <si>
    <t>092120
Köznevelési intézmény 5-8. évfolyamán tanulók nevelésével, oktatásával összefüggő működtetési feldatok</t>
  </si>
  <si>
    <t>096020
Iskolai intézményi étkeztetés</t>
  </si>
  <si>
    <t>B405. Ellátási díjak</t>
  </si>
  <si>
    <t>042220
Erdő-gazdálkodás</t>
  </si>
  <si>
    <t>047120
Piac üzemeltetése</t>
  </si>
  <si>
    <t>066020
Város-, község-gazdálkodási egyéb szolgáltatások</t>
  </si>
  <si>
    <t>081061
Szabadidős park, fürdő és strand-szolgáltatás</t>
  </si>
  <si>
    <t>081071
Üdülői szálláshely-szolgáltatás és étkeztetés</t>
  </si>
  <si>
    <t>082080
Növény- és állatkertek működtetése és megőrzése</t>
  </si>
  <si>
    <t>091240
Alapfokú művészet oktatás</t>
  </si>
  <si>
    <t>091250
Alapfokú műv. oktatással összefüggő működtetési feladatok</t>
  </si>
  <si>
    <t>092211
Gimnáziumi oktatás, nevelés szakami feladatai</t>
  </si>
  <si>
    <t>092260
Gimnázium és szakképző isk. tanulóinak közismereti és szakmai elméleti oktatással összefüggő működtetési feladatai</t>
  </si>
  <si>
    <t>900080
Szabad kap. t. végzett nem haszon-szerzési célú tev. (munkahelyi étkezés, külső főzés)</t>
  </si>
  <si>
    <t>900090
Vállalkozási tevékenységek (termálfűtés)</t>
  </si>
  <si>
    <t xml:space="preserve">096010
Óvodai intézményi étkeztetés </t>
  </si>
  <si>
    <t>091110 Óvodai nevelés, szakmai feladatai</t>
  </si>
  <si>
    <t>091120
SNI gyermekek óvodai nevelésének, ellátásának szakmai feladatai</t>
  </si>
  <si>
    <t>091140 Óvodai nevelés, ellátás működtetési feladatai</t>
  </si>
  <si>
    <t>900080
Szabad kap. t. végzett nem haszonszerzési célú tev. kiadásai (munkahelyi étkezés, külső főzés)</t>
  </si>
  <si>
    <t>104030
Gyermekek napközbeni ellátása</t>
  </si>
  <si>
    <t>082042
Könyvtári állomány gyarapítása, nyilvántartása</t>
  </si>
  <si>
    <t>082043
Könyvtári állomány feltárása, megőrzése, védelme</t>
  </si>
  <si>
    <t>082044
Könyvtári szolgáltatások</t>
  </si>
  <si>
    <t>082091
Közművelődés - közösségi és társadalmi részvétel fejlesztése</t>
  </si>
  <si>
    <t>082092
Közművelődés - hagyományos közösségi kulturális értékek gondozása</t>
  </si>
  <si>
    <t>082093
Közművelődés - egész életre kiterjedő tanulás, amatőr művészetek</t>
  </si>
  <si>
    <t>086020
Heyi, térségi közösségi tér biztosítása, működtetése</t>
  </si>
  <si>
    <t xml:space="preserve">086030
Nemzetközi kulturális együttműködés </t>
  </si>
  <si>
    <t>900080
Szabad kap. t. végzett nem haszonszerzési célú tev. (munkahelyi étkezés, külső főzés)</t>
  </si>
  <si>
    <t>091120 SNI gyermekek óvodai nevelésének, ellátásának szakmai feladatai</t>
  </si>
  <si>
    <t>BEVÉTELEK MINDÖSSZESEN</t>
  </si>
  <si>
    <t xml:space="preserve"> BEVÉTELEK MINDÖSSZESEN</t>
  </si>
  <si>
    <t>018030
Támogatási célú finanszírozási műveletek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</si>
</sst>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7"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401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3" xfId="0" applyBorder="1"/>
    <xf numFmtId="0" fontId="1" fillId="0" borderId="3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7" fillId="0" borderId="3" xfId="0" applyFont="1" applyBorder="1"/>
    <xf numFmtId="0" fontId="8" fillId="0" borderId="3" xfId="0" applyFont="1" applyBorder="1"/>
    <xf numFmtId="0" fontId="7" fillId="0" borderId="3" xfId="0" applyFont="1" applyBorder="1" applyAlignment="1">
      <alignment horizontal="center"/>
    </xf>
    <xf numFmtId="16" fontId="7" fillId="0" borderId="3" xfId="0" applyNumberFormat="1" applyFont="1" applyBorder="1" applyAlignment="1">
      <alignment wrapText="1"/>
    </xf>
    <xf numFmtId="0" fontId="7" fillId="0" borderId="3" xfId="0" applyFont="1" applyBorder="1" applyAlignment="1"/>
    <xf numFmtId="0" fontId="8" fillId="2" borderId="3" xfId="0" applyFont="1" applyFill="1" applyBorder="1"/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/>
    <xf numFmtId="0" fontId="10" fillId="0" borderId="3" xfId="0" applyFont="1" applyBorder="1"/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left"/>
    </xf>
    <xf numFmtId="0" fontId="7" fillId="0" borderId="3" xfId="0" applyFont="1" applyFill="1" applyBorder="1" applyAlignme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4" xfId="0" applyFont="1" applyBorder="1" applyAlignment="1">
      <alignment vertic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left" vertical="center"/>
    </xf>
    <xf numFmtId="16" fontId="7" fillId="0" borderId="3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16" fontId="8" fillId="0" borderId="3" xfId="0" applyNumberFormat="1" applyFont="1" applyBorder="1" applyAlignment="1">
      <alignment wrapText="1"/>
    </xf>
    <xf numFmtId="16" fontId="7" fillId="0" borderId="4" xfId="0" applyNumberFormat="1" applyFont="1" applyBorder="1" applyAlignment="1">
      <alignment horizontal="left" wrapText="1"/>
    </xf>
    <xf numFmtId="0" fontId="7" fillId="0" borderId="4" xfId="0" applyFont="1" applyBorder="1"/>
    <xf numFmtId="16" fontId="7" fillId="0" borderId="4" xfId="0" applyNumberFormat="1" applyFont="1" applyBorder="1" applyAlignment="1">
      <alignment horizontal="left" vertical="center" wrapText="1"/>
    </xf>
    <xf numFmtId="16" fontId="7" fillId="0" borderId="3" xfId="0" applyNumberFormat="1" applyFont="1" applyBorder="1" applyAlignment="1">
      <alignment horizontal="right" wrapText="1"/>
    </xf>
    <xf numFmtId="0" fontId="1" fillId="0" borderId="0" xfId="0" applyFont="1" applyAlignment="1"/>
    <xf numFmtId="0" fontId="1" fillId="0" borderId="3" xfId="0" applyFont="1" applyBorder="1" applyAlignment="1"/>
    <xf numFmtId="0" fontId="8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3" fontId="8" fillId="0" borderId="3" xfId="0" applyNumberFormat="1" applyFont="1" applyBorder="1" applyAlignment="1">
      <alignment wrapText="1"/>
    </xf>
    <xf numFmtId="0" fontId="11" fillId="0" borderId="0" xfId="0" applyFont="1"/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7" fillId="0" borderId="3" xfId="0" applyFont="1" applyBorder="1"/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3" fontId="7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3" fontId="7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3" fontId="0" fillId="0" borderId="0" xfId="0" applyNumberFormat="1"/>
    <xf numFmtId="3" fontId="8" fillId="2" borderId="3" xfId="0" applyNumberFormat="1" applyFont="1" applyFill="1" applyBorder="1"/>
    <xf numFmtId="3" fontId="7" fillId="0" borderId="3" xfId="0" applyNumberFormat="1" applyFont="1" applyBorder="1" applyAlignment="1"/>
    <xf numFmtId="3" fontId="8" fillId="0" borderId="3" xfId="0" applyNumberFormat="1" applyFont="1" applyBorder="1" applyAlignment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3" fontId="7" fillId="2" borderId="3" xfId="0" applyNumberFormat="1" applyFont="1" applyFill="1" applyBorder="1"/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7" fillId="0" borderId="4" xfId="0" applyNumberFormat="1" applyFont="1" applyBorder="1" applyAlignment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/>
    <xf numFmtId="3" fontId="8" fillId="0" borderId="3" xfId="0" applyNumberFormat="1" applyFont="1" applyFill="1" applyBorder="1" applyAlignment="1"/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/>
    </xf>
    <xf numFmtId="3" fontId="13" fillId="0" borderId="3" xfId="0" applyNumberFormat="1" applyFont="1" applyBorder="1"/>
    <xf numFmtId="0" fontId="13" fillId="2" borderId="3" xfId="0" applyFont="1" applyFill="1" applyBorder="1"/>
    <xf numFmtId="0" fontId="13" fillId="0" borderId="3" xfId="0" applyFont="1" applyBorder="1" applyAlignment="1">
      <alignment horizontal="left"/>
    </xf>
    <xf numFmtId="0" fontId="13" fillId="0" borderId="3" xfId="0" applyFont="1" applyBorder="1"/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3" fontId="13" fillId="0" borderId="3" xfId="0" applyNumberFormat="1" applyFont="1" applyFill="1" applyBorder="1"/>
    <xf numFmtId="3" fontId="12" fillId="0" borderId="3" xfId="0" applyNumberFormat="1" applyFont="1" applyBorder="1"/>
    <xf numFmtId="0" fontId="12" fillId="0" borderId="3" xfId="0" applyFont="1" applyBorder="1"/>
    <xf numFmtId="0" fontId="13" fillId="0" borderId="8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3" xfId="0" applyFont="1" applyFill="1" applyBorder="1" applyAlignment="1"/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left" wrapText="1"/>
    </xf>
    <xf numFmtId="3" fontId="13" fillId="0" borderId="3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/>
    <xf numFmtId="49" fontId="12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/>
    <xf numFmtId="164" fontId="7" fillId="0" borderId="3" xfId="0" applyNumberFormat="1" applyFont="1" applyBorder="1"/>
    <xf numFmtId="3" fontId="8" fillId="0" borderId="4" xfId="0" applyNumberFormat="1" applyFont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9" fillId="0" borderId="3" xfId="0" applyNumberFormat="1" applyFont="1" applyBorder="1"/>
    <xf numFmtId="3" fontId="0" fillId="0" borderId="0" xfId="0" applyNumberFormat="1" applyFill="1"/>
    <xf numFmtId="0" fontId="13" fillId="0" borderId="3" xfId="0" applyFont="1" applyFill="1" applyBorder="1"/>
    <xf numFmtId="3" fontId="12" fillId="0" borderId="3" xfId="0" applyNumberFormat="1" applyFont="1" applyFill="1" applyBorder="1"/>
    <xf numFmtId="0" fontId="12" fillId="0" borderId="3" xfId="0" applyFont="1" applyFill="1" applyBorder="1"/>
    <xf numFmtId="0" fontId="13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9" fillId="0" borderId="3" xfId="0" applyFont="1" applyFill="1" applyBorder="1" applyAlignment="1">
      <alignment wrapText="1"/>
    </xf>
    <xf numFmtId="16" fontId="7" fillId="0" borderId="3" xfId="0" applyNumberFormat="1" applyFont="1" applyFill="1" applyBorder="1" applyAlignment="1">
      <alignment wrapText="1"/>
    </xf>
    <xf numFmtId="3" fontId="8" fillId="0" borderId="3" xfId="0" applyNumberFormat="1" applyFont="1" applyFill="1" applyBorder="1" applyAlignment="1">
      <alignment horizontal="right"/>
    </xf>
    <xf numFmtId="16" fontId="8" fillId="0" borderId="3" xfId="0" applyNumberFormat="1" applyFont="1" applyFill="1" applyBorder="1" applyAlignment="1">
      <alignment wrapText="1"/>
    </xf>
    <xf numFmtId="3" fontId="7" fillId="0" borderId="3" xfId="0" applyNumberFormat="1" applyFont="1" applyFill="1" applyBorder="1"/>
    <xf numFmtId="16" fontId="7" fillId="0" borderId="3" xfId="0" applyNumberFormat="1" applyFont="1" applyFill="1" applyBorder="1" applyAlignment="1">
      <alignment horizontal="right" wrapText="1"/>
    </xf>
    <xf numFmtId="16" fontId="7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/>
    <xf numFmtId="3" fontId="8" fillId="0" borderId="3" xfId="0" applyNumberFormat="1" applyFont="1" applyFill="1" applyBorder="1"/>
    <xf numFmtId="0" fontId="0" fillId="0" borderId="0" xfId="0" applyFill="1"/>
    <xf numFmtId="0" fontId="8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/>
    <xf numFmtId="3" fontId="7" fillId="0" borderId="3" xfId="0" applyNumberFormat="1" applyFont="1" applyFill="1" applyBorder="1" applyAlignment="1"/>
    <xf numFmtId="0" fontId="7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center" wrapText="1"/>
    </xf>
    <xf numFmtId="16" fontId="7" fillId="0" borderId="4" xfId="0" applyNumberFormat="1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/>
    <xf numFmtId="1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0" xfId="0" applyFont="1"/>
    <xf numFmtId="49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7" fillId="0" borderId="3" xfId="1" applyNumberFormat="1" applyFont="1" applyBorder="1"/>
    <xf numFmtId="3" fontId="8" fillId="0" borderId="3" xfId="1" applyNumberFormat="1" applyFont="1" applyBorder="1"/>
    <xf numFmtId="0" fontId="8" fillId="0" borderId="0" xfId="0" applyFont="1"/>
    <xf numFmtId="3" fontId="7" fillId="0" borderId="0" xfId="1" applyNumberFormat="1" applyFont="1"/>
    <xf numFmtId="3" fontId="8" fillId="0" borderId="0" xfId="1" applyNumberFormat="1" applyFont="1"/>
    <xf numFmtId="3" fontId="8" fillId="0" borderId="3" xfId="1" applyNumberFormat="1" applyFont="1" applyBorder="1" applyAlignment="1">
      <alignment horizontal="left"/>
    </xf>
    <xf numFmtId="3" fontId="7" fillId="0" borderId="3" xfId="1" applyNumberFormat="1" applyFont="1" applyFill="1" applyBorder="1" applyAlignment="1"/>
    <xf numFmtId="3" fontId="7" fillId="0" borderId="3" xfId="1" applyNumberFormat="1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5" fontId="7" fillId="0" borderId="3" xfId="1" applyNumberFormat="1" applyFont="1" applyBorder="1"/>
    <xf numFmtId="165" fontId="8" fillId="0" borderId="3" xfId="1" applyNumberFormat="1" applyFont="1" applyBorder="1"/>
    <xf numFmtId="165" fontId="1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3" xfId="1" applyNumberFormat="1" applyFont="1" applyBorder="1" applyAlignment="1">
      <alignment horizontal="left"/>
    </xf>
    <xf numFmtId="165" fontId="8" fillId="0" borderId="3" xfId="1" applyNumberFormat="1" applyFont="1" applyFill="1" applyBorder="1" applyAlignment="1"/>
    <xf numFmtId="165" fontId="7" fillId="0" borderId="3" xfId="1" applyNumberFormat="1" applyFont="1" applyFill="1" applyBorder="1" applyAlignment="1"/>
    <xf numFmtId="165" fontId="7" fillId="0" borderId="3" xfId="1" applyNumberFormat="1" applyFont="1" applyBorder="1" applyAlignment="1"/>
    <xf numFmtId="165" fontId="8" fillId="0" borderId="3" xfId="1" applyNumberFormat="1" applyFont="1" applyBorder="1" applyAlignment="1"/>
    <xf numFmtId="0" fontId="12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/>
    <xf numFmtId="0" fontId="0" fillId="0" borderId="0" xfId="0" applyFont="1"/>
    <xf numFmtId="3" fontId="7" fillId="0" borderId="0" xfId="0" applyNumberFormat="1" applyFont="1"/>
    <xf numFmtId="3" fontId="8" fillId="0" borderId="0" xfId="0" applyNumberFormat="1" applyFont="1"/>
    <xf numFmtId="3" fontId="8" fillId="0" borderId="3" xfId="0" applyNumberFormat="1" applyFont="1" applyBorder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7" fillId="0" borderId="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7" fillId="0" borderId="0" xfId="0" applyFont="1" applyBorder="1"/>
    <xf numFmtId="3" fontId="7" fillId="0" borderId="3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/>
    <xf numFmtId="3" fontId="8" fillId="2" borderId="3" xfId="0" applyNumberFormat="1" applyFont="1" applyFill="1" applyBorder="1" applyAlignment="1">
      <alignment horizontal="right" vertical="center"/>
    </xf>
    <xf numFmtId="0" fontId="1" fillId="0" borderId="4" xfId="0" applyFont="1" applyBorder="1" applyAlignment="1"/>
    <xf numFmtId="3" fontId="1" fillId="0" borderId="3" xfId="0" applyNumberFormat="1" applyFont="1" applyBorder="1" applyAlignment="1">
      <alignment horizontal="right" vertical="center"/>
    </xf>
    <xf numFmtId="0" fontId="1" fillId="0" borderId="0" xfId="0" applyFont="1" applyBorder="1"/>
    <xf numFmtId="3" fontId="10" fillId="0" borderId="3" xfId="0" applyNumberFormat="1" applyFont="1" applyBorder="1"/>
    <xf numFmtId="0" fontId="13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3" fontId="10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3" fontId="0" fillId="0" borderId="0" xfId="0" applyNumberFormat="1" applyBorder="1"/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49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left"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5" xfId="0" applyBorder="1"/>
    <xf numFmtId="0" fontId="1" fillId="0" borderId="1" xfId="0" applyFont="1" applyBorder="1" applyAlignment="1">
      <alignment horizontal="center"/>
    </xf>
    <xf numFmtId="3" fontId="7" fillId="0" borderId="4" xfId="0" applyNumberFormat="1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view="pageLayout" workbookViewId="0">
      <selection activeCell="D38" sqref="D38:G41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t="s">
        <v>152</v>
      </c>
    </row>
    <row r="2" spans="1:7">
      <c r="A2" t="s">
        <v>153</v>
      </c>
    </row>
    <row r="3" spans="1:7" ht="12" customHeight="1">
      <c r="F3" s="4"/>
      <c r="G3" s="5" t="s">
        <v>116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28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9" t="s">
        <v>10</v>
      </c>
      <c r="E8" s="307" t="s">
        <v>8</v>
      </c>
      <c r="F8" s="307"/>
      <c r="G8" s="9" t="s">
        <v>10</v>
      </c>
    </row>
    <row r="9" spans="1:7" ht="12" customHeight="1">
      <c r="A9" s="284" t="s">
        <v>30</v>
      </c>
      <c r="B9" s="284"/>
      <c r="C9" s="284"/>
      <c r="D9" s="98">
        <f>+'1.1. Mérleg Önkormányzat'!D9+'1.2. Mérleg PH'!D9+'1.3. Mérleg GAMESZ'!D9+'1.4. Mérleg Óvoda'!D9+'1.5. Mérleg Bölcsőde'!D9+'1.6. Mérleg Könyvtár '!D9+'1.7. Mérleg Műv. Ház'!D9+'1.8. Mérleg Id. Otthona'!D9</f>
        <v>809454</v>
      </c>
      <c r="E9" s="284" t="s">
        <v>36</v>
      </c>
      <c r="F9" s="284"/>
      <c r="G9" s="98">
        <f>+'1.1. Mérleg Önkormányzat'!G9+'1.2. Mérleg PH'!G9+'1.3. Mérleg GAMESZ'!G9+'1.4. Mérleg Óvoda'!G9+'1.5. Mérleg Bölcsőde'!G9+'1.6. Mérleg Könyvtár '!G9+'1.7. Mérleg Műv. Ház'!G9+'1.8. Mérleg Id. Otthona'!G9</f>
        <v>1245520.9879999999</v>
      </c>
    </row>
    <row r="10" spans="1:7" ht="12" customHeight="1">
      <c r="A10" s="299" t="s">
        <v>31</v>
      </c>
      <c r="B10" s="300"/>
      <c r="C10" s="301"/>
      <c r="D10" s="98">
        <f>+'1.1. Mérleg Önkormányzat'!D10+'1.2. Mérleg PH'!D10+'1.3. Mérleg GAMESZ'!D10+'1.4. Mérleg Óvoda'!D10+'1.5. Mérleg Bölcsőde'!D10+'1.6. Mérleg Könyvtár '!D10+'1.7. Mérleg Műv. Ház'!D10+'1.8. Mérleg Id. Otthona'!D10</f>
        <v>3844200</v>
      </c>
      <c r="E10" s="302" t="s">
        <v>59</v>
      </c>
      <c r="F10" s="302"/>
      <c r="G10" s="98">
        <f>+'1.1. Mérleg Önkormányzat'!G10+'1.2. Mérleg PH'!G10+'1.3. Mérleg GAMESZ'!G10+'1.4. Mérleg Óvoda'!G10+'1.5. Mérleg Bölcsőde'!G10+'1.6. Mérleg Könyvtár '!G10+'1.7. Mérleg Műv. Ház'!G10+'1.8. Mérleg Id. Otthona'!G10</f>
        <v>347921.17599999998</v>
      </c>
    </row>
    <row r="11" spans="1:7" ht="12" customHeight="1">
      <c r="A11" s="282" t="s">
        <v>32</v>
      </c>
      <c r="B11" s="296"/>
      <c r="C11" s="283"/>
      <c r="D11" s="98">
        <f>+'1.1. Mérleg Önkormányzat'!D11+'1.2. Mérleg PH'!D11+'1.3. Mérleg GAMESZ'!D11+'1.4. Mérleg Óvoda'!D11+'1.5. Mérleg Bölcsőde'!D11+'1.6. Mérleg Könyvtár '!D11+'1.7. Mérleg Műv. Ház'!D11+'1.8. Mérleg Id. Otthona'!D11</f>
        <v>1461287</v>
      </c>
      <c r="E11" s="284" t="s">
        <v>38</v>
      </c>
      <c r="F11" s="284"/>
      <c r="G11" s="98">
        <f>+'1.1. Mérleg Önkormányzat'!G11+'1.2. Mérleg PH'!G11+'1.3. Mérleg GAMESZ'!G11+'1.4. Mérleg Óvoda'!G11+'1.5. Mérleg Bölcsőde'!G11+'1.6. Mérleg Könyvtár '!G11+'1.7. Mérleg Műv. Ház'!G11+'1.8. Mérleg Id. Otthona'!G11</f>
        <v>1788771</v>
      </c>
    </row>
    <row r="12" spans="1:7" ht="12" customHeight="1">
      <c r="A12" s="282" t="s">
        <v>33</v>
      </c>
      <c r="B12" s="296"/>
      <c r="C12" s="283"/>
      <c r="D12" s="98">
        <f>+'1.1. Mérleg Önkormányzat'!D12+'1.2. Mérleg PH'!D12+'1.3. Mérleg GAMESZ'!D12+'1.4. Mérleg Óvoda'!D12+'1.5. Mérleg Bölcsőde'!D12+'1.6. Mérleg Könyvtár '!D12+'1.7. Mérleg Műv. Ház'!D12+'1.8. Mérleg Id. Otthona'!D12</f>
        <v>184764</v>
      </c>
      <c r="E12" s="284" t="s">
        <v>39</v>
      </c>
      <c r="F12" s="284"/>
      <c r="G12" s="98">
        <f>+'1.1. Mérleg Önkormányzat'!G12+'1.2. Mérleg PH'!G12+'1.3. Mérleg GAMESZ'!G12+'1.4. Mérleg Óvoda'!G12+'1.5. Mérleg Bölcsőde'!G12+'1.6. Mérleg Könyvtár '!G12+'1.7. Mérleg Műv. Ház'!G12+'1.8. Mérleg Id. Otthona'!G12</f>
        <v>133600</v>
      </c>
    </row>
    <row r="13" spans="1:7" ht="12" customHeight="1">
      <c r="A13" s="284"/>
      <c r="B13" s="284"/>
      <c r="C13" s="284"/>
      <c r="D13" s="98"/>
      <c r="E13" s="284" t="s">
        <v>40</v>
      </c>
      <c r="F13" s="284"/>
      <c r="G13" s="98">
        <f>+'1.1. Mérleg Önkormányzat'!G13+'1.2. Mérleg PH'!G13+'1.3. Mérleg GAMESZ'!G13+'1.4. Mérleg Óvoda'!G13+'1.5. Mérleg Bölcsőde'!G13+'1.6. Mérleg Könyvtár '!G13+'1.7. Mérleg Műv. Ház'!G13+'1.8. Mérleg Id. Otthona'!G13</f>
        <v>417585</v>
      </c>
    </row>
    <row r="14" spans="1:7" ht="12" customHeight="1">
      <c r="A14" s="285"/>
      <c r="B14" s="285"/>
      <c r="C14" s="285"/>
      <c r="D14" s="14"/>
      <c r="E14" s="297" t="s">
        <v>41</v>
      </c>
      <c r="F14" s="298"/>
      <c r="G14" s="98">
        <f>+'1.1. Mérleg Önkormányzat'!G14+'1.2. Mérleg PH'!G14+'1.3. Mérleg GAMESZ'!G14+'1.4. Mérleg Óvoda'!G14+'1.5. Mérleg Bölcsőde'!G14+'1.6. Mérleg Könyvtár '!G14+'1.7. Mérleg Műv. Ház'!G14+'1.8. Mérleg Id. Otthona'!G14</f>
        <v>176658</v>
      </c>
    </row>
    <row r="15" spans="1:7" ht="12" customHeight="1">
      <c r="A15" s="295"/>
      <c r="B15" s="295"/>
      <c r="C15" s="295"/>
      <c r="D15" s="14"/>
      <c r="E15" s="282" t="s">
        <v>42</v>
      </c>
      <c r="F15" s="283"/>
      <c r="G15" s="98">
        <f>+'1.1. Mérleg Önkormányzat'!G15+'1.2. Mérleg PH'!G15+'1.3. Mérleg GAMESZ'!G15+'1.4. Mérleg Óvoda'!G15+'1.5. Mérleg Bölcsőde'!G15+'1.6. Mérleg Könyvtár '!G15+'1.7. Mérleg Műv. Ház'!G15+'1.8. Mérleg Id. Otthona'!G15</f>
        <v>0</v>
      </c>
    </row>
    <row r="16" spans="1:7" ht="12" customHeight="1">
      <c r="A16" s="282"/>
      <c r="B16" s="296"/>
      <c r="C16" s="283"/>
      <c r="D16" s="14"/>
      <c r="E16" s="292"/>
      <c r="F16" s="293"/>
      <c r="G16" s="14"/>
    </row>
    <row r="17" spans="1:8" ht="12" customHeight="1">
      <c r="A17" s="285" t="s">
        <v>35</v>
      </c>
      <c r="B17" s="285"/>
      <c r="C17" s="285"/>
      <c r="D17" s="97">
        <f>SUM(D9:D12)</f>
        <v>6299705</v>
      </c>
      <c r="E17" s="286" t="s">
        <v>43</v>
      </c>
      <c r="F17" s="288"/>
      <c r="G17" s="97">
        <f>+G9+G10+G11+G12+G13</f>
        <v>3933398.1639999999</v>
      </c>
    </row>
    <row r="18" spans="1:8" ht="12" customHeight="1">
      <c r="A18" s="282"/>
      <c r="B18" s="296"/>
      <c r="C18" s="283"/>
      <c r="D18" s="97"/>
      <c r="E18" s="282"/>
      <c r="F18" s="283"/>
      <c r="G18" s="97"/>
    </row>
    <row r="19" spans="1:8" ht="12" customHeight="1">
      <c r="A19" s="286" t="s">
        <v>57</v>
      </c>
      <c r="B19" s="287"/>
      <c r="C19" s="288"/>
      <c r="D19" s="190">
        <f>+'1.1. Mérleg Önkormányzat'!D19+'1.2. Mérleg PH'!D19+'1.3. Mérleg GAMESZ'!D19+'1.4. Mérleg Óvoda'!D19+'1.5. Mérleg Bölcsőde'!D19+'1.6. Mérleg Könyvtár '!D19+'1.7. Mérleg Műv. Ház'!D19+'1.8. Mérleg Id. Otthona'!D19-'1.1. Mérleg Önkormányzat'!G20</f>
        <v>824436</v>
      </c>
      <c r="E19" s="286" t="s">
        <v>58</v>
      </c>
      <c r="F19" s="288"/>
      <c r="G19" s="190">
        <f>+'1.1. Mérleg Önkormányzat'!G19+'1.2. Mérleg PH'!G19+'1.3. Mérleg GAMESZ'!G19+'1.4. Mérleg Óvoda'!G19+'1.5. Mérleg Bölcsőde'!G19+'1.6. Mérleg Könyvtár '!G19+'1.7. Mérleg Műv. Ház'!G19+'1.8. Mérleg Id. Otthona'!G19-'1.1. Mérleg Önkormányzat'!G20</f>
        <v>944454</v>
      </c>
      <c r="H19" s="191"/>
    </row>
    <row r="20" spans="1:8" ht="12" customHeight="1">
      <c r="A20" s="289" t="s">
        <v>141</v>
      </c>
      <c r="B20" s="284"/>
      <c r="C20" s="284"/>
      <c r="D20" s="98">
        <f>+'1.1. Mérleg Önkormányzat'!D20+'1.2. Mérleg PH'!D20+'1.3. Mérleg GAMESZ'!D20+'1.4. Mérleg Óvoda'!D20+'1.5. Mérleg Bölcsőde'!D20+'1.6. Mérleg Könyvtár '!D20+'1.7. Mérleg Műv. Ház'!D20+'1.8. Mérleg Id. Otthona'!D20</f>
        <v>314436</v>
      </c>
      <c r="E20" s="112"/>
      <c r="F20" s="113"/>
      <c r="G20" s="97"/>
    </row>
    <row r="21" spans="1:8" ht="12" customHeight="1">
      <c r="A21" s="295"/>
      <c r="B21" s="295"/>
      <c r="C21" s="295"/>
      <c r="D21" s="97"/>
      <c r="E21" s="303"/>
      <c r="F21" s="304"/>
      <c r="G21" s="97"/>
    </row>
    <row r="22" spans="1:8" ht="12" customHeight="1">
      <c r="A22" s="294" t="s">
        <v>17</v>
      </c>
      <c r="B22" s="294"/>
      <c r="C22" s="294"/>
      <c r="D22" s="97">
        <f>+D19+D17</f>
        <v>7124141</v>
      </c>
      <c r="E22" s="286" t="s">
        <v>13</v>
      </c>
      <c r="F22" s="288"/>
      <c r="G22" s="97">
        <f>+G17+G19</f>
        <v>4877852.1639999999</v>
      </c>
    </row>
    <row r="23" spans="1:8" ht="12" customHeight="1">
      <c r="A23" s="302"/>
      <c r="B23" s="302"/>
      <c r="C23" s="302"/>
      <c r="D23" s="14"/>
      <c r="E23" s="282"/>
      <c r="F23" s="283"/>
      <c r="G23" s="14"/>
    </row>
    <row r="24" spans="1:8" ht="12" customHeight="1">
      <c r="A24" s="299" t="s">
        <v>92</v>
      </c>
      <c r="B24" s="300"/>
      <c r="C24" s="301"/>
      <c r="D24" s="98">
        <f>+'1.1. Mérleg Önkormányzat'!D24+'1.2. Mérleg PH'!D24+'1.3. Mérleg GAMESZ'!D24+'1.4. Mérleg Óvoda'!D24+'1.5. Mérleg Bölcsőde'!D24+'1.6. Mérleg Könyvtár '!D24+'1.7. Mérleg Műv. Ház'!D24+'1.8. Mérleg Id. Otthona'!D24</f>
        <v>42225</v>
      </c>
      <c r="E24" s="282" t="s">
        <v>52</v>
      </c>
      <c r="F24" s="283"/>
      <c r="G24" s="98">
        <f>+'1.1. Mérleg Önkormányzat'!G24+'1.2. Mérleg PH'!G24+'1.3. Mérleg GAMESZ'!G24+'1.4. Mérleg Óvoda'!G24+'1.5. Mérleg Bölcsőde'!G24+'1.6. Mérleg Könyvtár '!G24+'1.7. Mérleg Műv. Ház'!G24+'1.8. Mérleg Id. Otthona'!G24</f>
        <v>3367759</v>
      </c>
    </row>
    <row r="25" spans="1:8" ht="12" customHeight="1">
      <c r="A25" s="299" t="s">
        <v>93</v>
      </c>
      <c r="B25" s="300"/>
      <c r="C25" s="301"/>
      <c r="D25" s="98">
        <f>+'1.1. Mérleg Önkormányzat'!D25+'1.2. Mérleg PH'!D25+'1.3. Mérleg GAMESZ'!D25+'1.4. Mérleg Óvoda'!D25+'1.5. Mérleg Bölcsőde'!D25+'1.6. Mérleg Könyvtár '!D25+'1.7. Mérleg Műv. Ház'!D25+'1.8. Mérleg Id. Otthona'!D25</f>
        <v>350000</v>
      </c>
      <c r="E25" s="282" t="s">
        <v>53</v>
      </c>
      <c r="F25" s="283"/>
      <c r="G25" s="98">
        <f>+'1.1. Mérleg Önkormányzat'!G25+'1.2. Mérleg PH'!G25+'1.3. Mérleg GAMESZ'!G25+'1.4. Mérleg Óvoda'!G25+'1.5. Mérleg Bölcsőde'!G25+'1.6. Mérleg Könyvtár '!G25+'1.7. Mérleg Műv. Ház'!G25+'1.8. Mérleg Id. Otthona'!G25</f>
        <v>128236</v>
      </c>
    </row>
    <row r="26" spans="1:8" ht="12" customHeight="1">
      <c r="A26" s="284" t="s">
        <v>94</v>
      </c>
      <c r="B26" s="284"/>
      <c r="C26" s="284"/>
      <c r="D26" s="98">
        <f>+'1.1. Mérleg Önkormányzat'!D26+'1.2. Mérleg PH'!D26+'1.3. Mérleg GAMESZ'!D26+'1.4. Mérleg Óvoda'!D26+'1.5. Mérleg Bölcsőde'!D26+'1.6. Mérleg Könyvtár '!D26+'1.7. Mérleg Műv. Ház'!D26+'1.8. Mérleg Id. Otthona'!D26</f>
        <v>34372</v>
      </c>
      <c r="E26" s="282" t="s">
        <v>54</v>
      </c>
      <c r="F26" s="283"/>
      <c r="G26" s="98">
        <f>+'1.1. Mérleg Önkormányzat'!G26+'1.2. Mérleg PH'!G26+'1.3. Mérleg GAMESZ'!G26+'1.4. Mérleg Óvoda'!G26+'1.5. Mérleg Bölcsőde'!G26+'1.6. Mérleg Könyvtár '!G26+'1.7. Mérleg Műv. Ház'!G26+'1.8. Mérleg Id. Otthona'!G26</f>
        <v>77268</v>
      </c>
    </row>
    <row r="27" spans="1:8" ht="12" customHeight="1">
      <c r="A27" s="285" t="s">
        <v>112</v>
      </c>
      <c r="B27" s="285"/>
      <c r="C27" s="285"/>
      <c r="D27" s="97">
        <f>SUM(D24:D26)</f>
        <v>426597</v>
      </c>
      <c r="E27" s="286" t="s">
        <v>55</v>
      </c>
      <c r="F27" s="288"/>
      <c r="G27" s="97">
        <f>SUM(G24:G26)</f>
        <v>3573263</v>
      </c>
    </row>
    <row r="28" spans="1:8" ht="12" customHeight="1">
      <c r="A28" s="284"/>
      <c r="B28" s="284"/>
      <c r="C28" s="284"/>
      <c r="D28" s="97"/>
      <c r="E28" s="121"/>
      <c r="F28" s="122"/>
      <c r="G28" s="97"/>
    </row>
    <row r="29" spans="1:8" ht="12" customHeight="1">
      <c r="A29" s="284"/>
      <c r="B29" s="284"/>
      <c r="C29" s="284"/>
      <c r="D29" s="97"/>
      <c r="E29" s="121" t="s">
        <v>299</v>
      </c>
      <c r="F29" s="122"/>
      <c r="G29" s="97">
        <f>+'7. Kiad. Önk. össz.'!E35</f>
        <v>297510</v>
      </c>
    </row>
    <row r="30" spans="1:8" ht="12" customHeight="1">
      <c r="A30" s="284"/>
      <c r="B30" s="284"/>
      <c r="C30" s="284"/>
      <c r="D30" s="14"/>
      <c r="E30" s="282" t="s">
        <v>304</v>
      </c>
      <c r="F30" s="283"/>
      <c r="G30" s="97"/>
    </row>
    <row r="31" spans="1:8" ht="12" customHeight="1">
      <c r="A31" s="286" t="s">
        <v>60</v>
      </c>
      <c r="B31" s="287"/>
      <c r="C31" s="288"/>
      <c r="D31" s="97">
        <f>+'1.1. Mérleg Önkormányzat'!D31+'1.2. Mérleg PH'!D31+'1.3. Mérleg GAMESZ'!D31+'1.4. Mérleg Óvoda'!D31+'1.5. Mérleg Bölcsőde'!D31+'1.6. Mérleg Könyvtár '!D31+'1.7. Mérleg Műv. Ház'!D31+'1.8. Mérleg Id. Otthona'!D31-'1.1. Mérleg Önkormányzat'!G32</f>
        <v>1200000</v>
      </c>
      <c r="E31" s="286" t="s">
        <v>305</v>
      </c>
      <c r="F31" s="288"/>
      <c r="G31" s="97">
        <f>+'1.1. Mérleg Önkormányzat'!G31+'1.2. Mérleg PH'!G31+'1.3. Mérleg GAMESZ'!G31+'1.4. Mérleg Óvoda'!G31+'1.5. Mérleg Bölcsőde'!G31+'1.6. Mérleg Könyvtár '!G31+'1.7. Mérleg Műv. Ház'!G31+'1.8. Mérleg Id. Otthona'!G31-'1.1. Mérleg Önkormányzat'!G32</f>
        <v>2113</v>
      </c>
    </row>
    <row r="32" spans="1:8" ht="12" customHeight="1">
      <c r="A32" s="289" t="s">
        <v>141</v>
      </c>
      <c r="B32" s="284"/>
      <c r="C32" s="284"/>
      <c r="D32" s="90">
        <f>+'1.1. Mérleg Önkormányzat'!D32+'1.2. Mérleg PH'!D32+'1.3. Mérleg GAMESZ'!D32+'1.4. Mérleg Óvoda'!D32+'1.5. Mérleg Bölcsőde'!D32+'1.6. Mérleg Könyvtár '!D32+'1.7. Mérleg Műv. Ház'!D32+'1.8. Mérleg Id. Otthona'!D32</f>
        <v>0</v>
      </c>
      <c r="E32" s="10"/>
      <c r="F32" s="54"/>
      <c r="G32" s="97"/>
    </row>
    <row r="33" spans="1:7" ht="12" customHeight="1">
      <c r="A33" s="284"/>
      <c r="B33" s="284"/>
      <c r="C33" s="284"/>
      <c r="D33" s="14"/>
      <c r="E33" s="282"/>
      <c r="F33" s="283"/>
      <c r="G33" s="97"/>
    </row>
    <row r="34" spans="1:7" ht="12" customHeight="1">
      <c r="A34" s="294" t="s">
        <v>61</v>
      </c>
      <c r="B34" s="294"/>
      <c r="C34" s="294"/>
      <c r="D34" s="97">
        <f>+D31+D27</f>
        <v>1626597</v>
      </c>
      <c r="E34" s="286" t="s">
        <v>301</v>
      </c>
      <c r="F34" s="288"/>
      <c r="G34" s="97">
        <f>+G31+G27+G29</f>
        <v>3872886</v>
      </c>
    </row>
    <row r="35" spans="1:7" ht="12" customHeight="1">
      <c r="A35" s="291"/>
      <c r="B35" s="291"/>
      <c r="C35" s="291"/>
      <c r="D35" s="97"/>
      <c r="E35" s="292"/>
      <c r="F35" s="293"/>
      <c r="G35" s="97"/>
    </row>
    <row r="36" spans="1:7" ht="12.75" customHeight="1">
      <c r="A36" s="290" t="s">
        <v>15</v>
      </c>
      <c r="B36" s="290"/>
      <c r="C36" s="290"/>
      <c r="D36" s="97">
        <f>+D34+D22</f>
        <v>8750738</v>
      </c>
      <c r="E36" s="290" t="s">
        <v>306</v>
      </c>
      <c r="F36" s="290"/>
      <c r="G36" s="97">
        <f>+G34+G22</f>
        <v>8750738.1640000008</v>
      </c>
    </row>
    <row r="38" spans="1:7">
      <c r="D38" s="100"/>
      <c r="G38" s="100"/>
    </row>
    <row r="40" spans="1:7">
      <c r="D40" s="100"/>
    </row>
    <row r="41" spans="1:7">
      <c r="D41" s="100"/>
    </row>
    <row r="47" spans="1:7" ht="19.8" customHeight="1"/>
    <row r="48" spans="1:7" ht="23.4" customHeight="1"/>
    <row r="49" ht="27" customHeight="1"/>
  </sheetData>
  <mergeCells count="60">
    <mergeCell ref="A4:G4"/>
    <mergeCell ref="A5:G5"/>
    <mergeCell ref="A7:D7"/>
    <mergeCell ref="A8:C8"/>
    <mergeCell ref="E8:F8"/>
    <mergeCell ref="E7:G7"/>
    <mergeCell ref="A6:C6"/>
    <mergeCell ref="E6:F6"/>
    <mergeCell ref="E9:F9"/>
    <mergeCell ref="A10:C10"/>
    <mergeCell ref="A9:C9"/>
    <mergeCell ref="E10:F10"/>
    <mergeCell ref="A12:C12"/>
    <mergeCell ref="E11:F11"/>
    <mergeCell ref="A11:C11"/>
    <mergeCell ref="E25:F25"/>
    <mergeCell ref="A25:C25"/>
    <mergeCell ref="A23:C23"/>
    <mergeCell ref="A19:C19"/>
    <mergeCell ref="A24:C24"/>
    <mergeCell ref="E21:F21"/>
    <mergeCell ref="A22:C22"/>
    <mergeCell ref="E23:F23"/>
    <mergeCell ref="E24:F24"/>
    <mergeCell ref="A21:C21"/>
    <mergeCell ref="E19:F19"/>
    <mergeCell ref="E22:F22"/>
    <mergeCell ref="E16:F16"/>
    <mergeCell ref="E12:F12"/>
    <mergeCell ref="A13:C13"/>
    <mergeCell ref="E15:F15"/>
    <mergeCell ref="A20:C20"/>
    <mergeCell ref="E13:F13"/>
    <mergeCell ref="A15:C15"/>
    <mergeCell ref="A16:C16"/>
    <mergeCell ref="E18:F18"/>
    <mergeCell ref="A17:C17"/>
    <mergeCell ref="A18:C18"/>
    <mergeCell ref="A14:C14"/>
    <mergeCell ref="E17:F17"/>
    <mergeCell ref="E14:F14"/>
    <mergeCell ref="A36:C36"/>
    <mergeCell ref="E36:F36"/>
    <mergeCell ref="A35:C35"/>
    <mergeCell ref="E35:F35"/>
    <mergeCell ref="A34:C34"/>
    <mergeCell ref="A33:C33"/>
    <mergeCell ref="E31:F31"/>
    <mergeCell ref="E33:F33"/>
    <mergeCell ref="E34:F34"/>
    <mergeCell ref="A32:C32"/>
    <mergeCell ref="E30:F30"/>
    <mergeCell ref="A26:C26"/>
    <mergeCell ref="A30:C30"/>
    <mergeCell ref="A27:C27"/>
    <mergeCell ref="A31:C31"/>
    <mergeCell ref="A28:C28"/>
    <mergeCell ref="A29:C29"/>
    <mergeCell ref="E26:F26"/>
    <mergeCell ref="E27:F27"/>
  </mergeCells>
  <phoneticPr fontId="0" type="noConversion"/>
  <printOptions horizontalCentered="1"/>
  <pageMargins left="0.59055118110236227" right="0.31496062992125984" top="0.27559055118110237" bottom="0.47244094488188981" header="0.43307086614173229" footer="0.15748031496062992"/>
  <pageSetup paperSize="9" orientation="landscape" r:id="rId1"/>
  <headerFooter alignWithMargins="0">
    <oddFooter>&amp;LVeresegyház, 2014. Február 18.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3"/>
  <sheetViews>
    <sheetView workbookViewId="0">
      <selection activeCell="E17" sqref="E17"/>
    </sheetView>
  </sheetViews>
  <sheetFormatPr defaultRowHeight="13.2"/>
  <cols>
    <col min="4" max="4" width="25.109375" customWidth="1"/>
    <col min="5" max="5" width="12.6640625" customWidth="1"/>
    <col min="6" max="6" width="13.5546875" customWidth="1"/>
    <col min="7" max="7" width="12.77734375" customWidth="1"/>
    <col min="8" max="8" width="11.5546875" customWidth="1"/>
  </cols>
  <sheetData>
    <row r="1" spans="1:8">
      <c r="A1" s="320" t="s">
        <v>118</v>
      </c>
      <c r="B1" s="320"/>
      <c r="C1" s="320"/>
      <c r="D1" s="320"/>
      <c r="E1" s="320"/>
      <c r="F1" s="320"/>
      <c r="G1" s="320"/>
      <c r="H1" s="320"/>
    </row>
    <row r="2" spans="1:8">
      <c r="A2" s="321" t="s">
        <v>166</v>
      </c>
      <c r="B2" s="321"/>
      <c r="C2" s="321"/>
      <c r="D2" s="321"/>
      <c r="E2" s="321"/>
      <c r="F2" s="321"/>
      <c r="G2" s="321"/>
      <c r="H2" s="321"/>
    </row>
    <row r="3" spans="1:8">
      <c r="A3" s="321" t="s">
        <v>22</v>
      </c>
      <c r="B3" s="321"/>
      <c r="C3" s="321"/>
      <c r="D3" s="321"/>
      <c r="E3" s="321"/>
      <c r="F3" s="321"/>
      <c r="G3" s="321"/>
      <c r="H3" s="321"/>
    </row>
    <row r="4" spans="1:8">
      <c r="A4" s="322" t="s">
        <v>1</v>
      </c>
      <c r="B4" s="322"/>
      <c r="C4" s="322"/>
      <c r="D4" s="322"/>
      <c r="E4" s="322"/>
      <c r="F4" s="322"/>
      <c r="G4" s="322"/>
      <c r="H4" s="322"/>
    </row>
    <row r="5" spans="1:8">
      <c r="A5" s="323" t="s">
        <v>2</v>
      </c>
      <c r="B5" s="324"/>
      <c r="C5" s="324"/>
      <c r="D5" s="325"/>
      <c r="E5" s="331" t="s">
        <v>3</v>
      </c>
      <c r="F5" s="329" t="s">
        <v>223</v>
      </c>
      <c r="G5" s="329" t="s">
        <v>25</v>
      </c>
      <c r="H5" s="307" t="s">
        <v>5</v>
      </c>
    </row>
    <row r="6" spans="1:8">
      <c r="A6" s="326"/>
      <c r="B6" s="327"/>
      <c r="C6" s="327"/>
      <c r="D6" s="328"/>
      <c r="E6" s="332"/>
      <c r="F6" s="329"/>
      <c r="G6" s="329"/>
      <c r="H6" s="307"/>
    </row>
    <row r="7" spans="1:8">
      <c r="A7" s="330" t="s">
        <v>62</v>
      </c>
      <c r="B7" s="330"/>
      <c r="C7" s="330"/>
      <c r="D7" s="330"/>
      <c r="E7" s="111">
        <f>+'3. Önkorm. műk.+felh. bev.'!G8</f>
        <v>22607</v>
      </c>
      <c r="F7" s="111"/>
      <c r="G7" s="111"/>
      <c r="H7" s="111">
        <f>SUM(E7:G7)</f>
        <v>22607</v>
      </c>
    </row>
    <row r="8" spans="1:8">
      <c r="A8" s="284" t="s">
        <v>63</v>
      </c>
      <c r="B8" s="284"/>
      <c r="C8" s="284"/>
      <c r="D8" s="284"/>
      <c r="E8" s="111">
        <f>+'3. Önkorm. műk.+felh. bev.'!G9</f>
        <v>429515</v>
      </c>
      <c r="F8" s="111"/>
      <c r="G8" s="111"/>
      <c r="H8" s="111">
        <f t="shared" ref="H8:H16" si="0">SUM(E8:G8)</f>
        <v>429515</v>
      </c>
    </row>
    <row r="9" spans="1:8" ht="23.25" customHeight="1">
      <c r="A9" s="299" t="s">
        <v>64</v>
      </c>
      <c r="B9" s="300"/>
      <c r="C9" s="300"/>
      <c r="D9" s="301"/>
      <c r="E9" s="111">
        <f>+'3. Önkorm. műk.+felh. bev.'!G10</f>
        <v>250917</v>
      </c>
      <c r="F9" s="111"/>
      <c r="G9" s="111"/>
      <c r="H9" s="111">
        <f t="shared" si="0"/>
        <v>250917</v>
      </c>
    </row>
    <row r="10" spans="1:8">
      <c r="A10" s="282" t="s">
        <v>65</v>
      </c>
      <c r="B10" s="296"/>
      <c r="C10" s="296"/>
      <c r="D10" s="283"/>
      <c r="E10" s="111">
        <f>+'3. Önkorm. műk.+felh. bev.'!G11</f>
        <v>19090</v>
      </c>
      <c r="F10" s="111"/>
      <c r="G10" s="111"/>
      <c r="H10" s="111">
        <f t="shared" si="0"/>
        <v>19090</v>
      </c>
    </row>
    <row r="11" spans="1:8">
      <c r="A11" s="282" t="s">
        <v>66</v>
      </c>
      <c r="B11" s="296"/>
      <c r="C11" s="296"/>
      <c r="D11" s="283"/>
      <c r="E11" s="111">
        <f>+'3. Önkorm. műk.+felh. bev.'!G12</f>
        <v>1850</v>
      </c>
      <c r="F11" s="111"/>
      <c r="G11" s="111"/>
      <c r="H11" s="111">
        <f t="shared" si="0"/>
        <v>1850</v>
      </c>
    </row>
    <row r="12" spans="1:8">
      <c r="A12" s="282" t="s">
        <v>67</v>
      </c>
      <c r="B12" s="296"/>
      <c r="C12" s="296"/>
      <c r="D12" s="283"/>
      <c r="E12" s="111">
        <f>+'3. Önkorm. műk.+felh. bev.'!G13</f>
        <v>0</v>
      </c>
      <c r="F12" s="111"/>
      <c r="G12" s="111"/>
      <c r="H12" s="111">
        <f t="shared" si="0"/>
        <v>0</v>
      </c>
    </row>
    <row r="13" spans="1:8" ht="23.25" customHeight="1">
      <c r="A13" s="299" t="s">
        <v>68</v>
      </c>
      <c r="B13" s="300"/>
      <c r="C13" s="300"/>
      <c r="D13" s="301"/>
      <c r="E13" s="111">
        <f>+'3. Önkorm. műk.+felh. bev.'!G14</f>
        <v>0</v>
      </c>
      <c r="F13" s="111">
        <f>+'4. PH. műk.+felh bev.'!H12</f>
        <v>0</v>
      </c>
      <c r="G13" s="111">
        <f>+'5. Költségv.szervek  M-F. bev. '!G12</f>
        <v>0</v>
      </c>
      <c r="H13" s="111">
        <f t="shared" si="0"/>
        <v>0</v>
      </c>
    </row>
    <row r="14" spans="1:8" ht="23.25" customHeight="1">
      <c r="A14" s="299" t="s">
        <v>69</v>
      </c>
      <c r="B14" s="300"/>
      <c r="C14" s="300"/>
      <c r="D14" s="301"/>
      <c r="E14" s="111">
        <f>+'3. Önkorm. műk.+felh. bev.'!G15</f>
        <v>0</v>
      </c>
      <c r="F14" s="111">
        <f>+'4. PH. műk.+felh bev.'!H13</f>
        <v>0</v>
      </c>
      <c r="G14" s="111">
        <f>+'5. Költségv.szervek  M-F. bev. '!G13</f>
        <v>0</v>
      </c>
      <c r="H14" s="111">
        <f t="shared" si="0"/>
        <v>0</v>
      </c>
    </row>
    <row r="15" spans="1:8" ht="23.25" customHeight="1">
      <c r="A15" s="299" t="s">
        <v>70</v>
      </c>
      <c r="B15" s="300"/>
      <c r="C15" s="300"/>
      <c r="D15" s="301"/>
      <c r="E15" s="111">
        <f>+'3. Önkorm. műk.+felh. bev.'!G16</f>
        <v>21000</v>
      </c>
      <c r="F15" s="111">
        <f>+'4. PH. műk.+felh bev.'!H14</f>
        <v>0</v>
      </c>
      <c r="G15" s="111">
        <f>+'5. Költségv.szervek  M-F. bev. '!G14</f>
        <v>0</v>
      </c>
      <c r="H15" s="111">
        <f t="shared" si="0"/>
        <v>21000</v>
      </c>
    </row>
    <row r="16" spans="1:8" ht="12.75" customHeight="1">
      <c r="A16" s="299" t="s">
        <v>71</v>
      </c>
      <c r="B16" s="300"/>
      <c r="C16" s="300"/>
      <c r="D16" s="301"/>
      <c r="E16" s="111">
        <f>+'3. Önkorm. műk.+felh. bev.'!G17</f>
        <v>45535</v>
      </c>
      <c r="F16" s="111">
        <f>+'4. PH. műk.+felh bev.'!H15</f>
        <v>0</v>
      </c>
      <c r="G16" s="111">
        <f>+'5. Költségv.szervek  M-F. bev. '!G15</f>
        <v>18940</v>
      </c>
      <c r="H16" s="111">
        <f t="shared" si="0"/>
        <v>64475</v>
      </c>
    </row>
    <row r="17" spans="1:8" ht="12.75" customHeight="1">
      <c r="A17" s="311" t="s">
        <v>111</v>
      </c>
      <c r="B17" s="312"/>
      <c r="C17" s="312"/>
      <c r="D17" s="313"/>
      <c r="E17" s="101">
        <f>SUM(E7:E16)</f>
        <v>790514</v>
      </c>
      <c r="F17" s="101">
        <f t="shared" ref="F17:H17" si="1">SUM(F7:F16)</f>
        <v>0</v>
      </c>
      <c r="G17" s="101">
        <f t="shared" si="1"/>
        <v>18940</v>
      </c>
      <c r="H17" s="101">
        <f t="shared" si="1"/>
        <v>809454</v>
      </c>
    </row>
    <row r="18" spans="1:8" ht="7.8" customHeight="1">
      <c r="A18" s="284"/>
      <c r="B18" s="284"/>
      <c r="C18" s="284"/>
      <c r="D18" s="284"/>
      <c r="E18" s="21"/>
      <c r="F18" s="14"/>
      <c r="G18" s="14"/>
      <c r="H18" s="14"/>
    </row>
    <row r="19" spans="1:8">
      <c r="A19" s="333" t="s">
        <v>72</v>
      </c>
      <c r="B19" s="334"/>
      <c r="C19" s="334"/>
      <c r="D19" s="335"/>
      <c r="E19" s="101">
        <f>+'3. Önkorm. műk.+felh. bev.'!G20</f>
        <v>3840700</v>
      </c>
      <c r="F19" s="101">
        <f>+'4. PH. műk.+felh bev.'!H18</f>
        <v>3500</v>
      </c>
      <c r="G19" s="101">
        <v>0</v>
      </c>
      <c r="H19" s="101">
        <f>SUM(E19:G19)</f>
        <v>3844200</v>
      </c>
    </row>
    <row r="20" spans="1:8" ht="7.2" customHeight="1">
      <c r="A20" s="285"/>
      <c r="B20" s="285"/>
      <c r="C20" s="285"/>
      <c r="D20" s="285"/>
      <c r="E20" s="21"/>
      <c r="F20" s="14"/>
      <c r="G20" s="14"/>
      <c r="H20" s="14"/>
    </row>
    <row r="21" spans="1:8">
      <c r="A21" s="315" t="s">
        <v>73</v>
      </c>
      <c r="B21" s="315"/>
      <c r="C21" s="315"/>
      <c r="D21" s="315"/>
      <c r="E21" s="111">
        <f>+'3. Önkorm. műk.+felh. bev.'!G22</f>
        <v>0</v>
      </c>
      <c r="F21" s="111">
        <f>+'4. PH. műk.+felh bev.'!H20</f>
        <v>0</v>
      </c>
      <c r="G21" s="111">
        <f>+'5. Költségv.szervek  M-F. bev. '!G19</f>
        <v>0</v>
      </c>
      <c r="H21" s="111">
        <f>SUM(E21:G21)</f>
        <v>0</v>
      </c>
    </row>
    <row r="22" spans="1:8">
      <c r="A22" s="302" t="s">
        <v>74</v>
      </c>
      <c r="B22" s="302"/>
      <c r="C22" s="302"/>
      <c r="D22" s="302"/>
      <c r="E22" s="111">
        <f>+'3. Önkorm. műk.+felh. bev.'!G23</f>
        <v>77416</v>
      </c>
      <c r="F22" s="111">
        <f>+'4. PH. műk.+felh bev.'!H21</f>
        <v>2500</v>
      </c>
      <c r="G22" s="111">
        <f>+'5. Költségv.szervek  M-F. bev. '!G20</f>
        <v>326878</v>
      </c>
      <c r="H22" s="111">
        <f t="shared" ref="H22:H30" si="2">SUM(E22:G22)</f>
        <v>406794</v>
      </c>
    </row>
    <row r="23" spans="1:8">
      <c r="A23" s="284" t="s">
        <v>75</v>
      </c>
      <c r="B23" s="284"/>
      <c r="C23" s="284"/>
      <c r="D23" s="284"/>
      <c r="E23" s="111">
        <f>+'3. Önkorm. műk.+felh. bev.'!G24</f>
        <v>33819</v>
      </c>
      <c r="F23" s="111">
        <f>+'4. PH. műk.+felh bev.'!H22</f>
        <v>0</v>
      </c>
      <c r="G23" s="111">
        <f>+'5. Költségv.szervek  M-F. bev. '!G21</f>
        <v>7700</v>
      </c>
      <c r="H23" s="111">
        <f t="shared" si="2"/>
        <v>41519</v>
      </c>
    </row>
    <row r="24" spans="1:8">
      <c r="A24" s="315" t="s">
        <v>282</v>
      </c>
      <c r="B24" s="315"/>
      <c r="C24" s="315"/>
      <c r="D24" s="315"/>
      <c r="E24" s="111">
        <f>+'3. Önkorm. műk.+felh. bev.'!G25</f>
        <v>70319</v>
      </c>
      <c r="F24" s="111">
        <f>+'4. PH. műk.+felh bev.'!H23</f>
        <v>0</v>
      </c>
      <c r="G24" s="111">
        <f>+'5. Költségv.szervek  M-F. bev. '!G22</f>
        <v>210014</v>
      </c>
      <c r="H24" s="111">
        <f t="shared" si="2"/>
        <v>280333</v>
      </c>
    </row>
    <row r="25" spans="1:8">
      <c r="A25" s="315" t="s">
        <v>329</v>
      </c>
      <c r="B25" s="315"/>
      <c r="C25" s="315"/>
      <c r="D25" s="315"/>
      <c r="E25" s="111">
        <v>0</v>
      </c>
      <c r="F25" s="111">
        <v>0</v>
      </c>
      <c r="G25" s="111">
        <f>+'5. Költségv.szervek  M-F. bev. '!G23</f>
        <v>145055</v>
      </c>
      <c r="H25" s="111">
        <f t="shared" si="2"/>
        <v>145055</v>
      </c>
    </row>
    <row r="26" spans="1:8">
      <c r="A26" s="284" t="s">
        <v>76</v>
      </c>
      <c r="B26" s="284"/>
      <c r="C26" s="284"/>
      <c r="D26" s="284"/>
      <c r="E26" s="111">
        <f>+'3. Önkorm. műk.+felh. bev.'!G26</f>
        <v>123059</v>
      </c>
      <c r="F26" s="111">
        <f>+'4. PH. műk.+felh bev.'!H24</f>
        <v>675</v>
      </c>
      <c r="G26" s="111">
        <f>+'5. Költségv.szervek  M-F. bev. '!G24</f>
        <v>109904</v>
      </c>
      <c r="H26" s="111">
        <f t="shared" si="2"/>
        <v>233638</v>
      </c>
    </row>
    <row r="27" spans="1:8">
      <c r="A27" s="282" t="s">
        <v>77</v>
      </c>
      <c r="B27" s="296"/>
      <c r="C27" s="296"/>
      <c r="D27" s="283"/>
      <c r="E27" s="111">
        <f>+'3. Önkorm. műk.+felh. bev.'!G27</f>
        <v>0</v>
      </c>
      <c r="F27" s="111">
        <f>+'4. PH. műk.+felh bev.'!H25</f>
        <v>0</v>
      </c>
      <c r="G27" s="111">
        <f>+'5. Költségv.szervek  M-F. bev. '!G25</f>
        <v>53144</v>
      </c>
      <c r="H27" s="111">
        <f t="shared" si="2"/>
        <v>53144</v>
      </c>
    </row>
    <row r="28" spans="1:8">
      <c r="A28" s="284" t="s">
        <v>78</v>
      </c>
      <c r="B28" s="284"/>
      <c r="C28" s="284"/>
      <c r="D28" s="284"/>
      <c r="E28" s="111">
        <f>+'3. Önkorm. műk.+felh. bev.'!G28</f>
        <v>1305</v>
      </c>
      <c r="F28" s="111">
        <f>+'4. PH. műk.+felh bev.'!H26</f>
        <v>0</v>
      </c>
      <c r="G28" s="111">
        <f>+'5. Költségv.szervek  M-F. bev. '!G26</f>
        <v>300</v>
      </c>
      <c r="H28" s="111">
        <f t="shared" si="2"/>
        <v>1605</v>
      </c>
    </row>
    <row r="29" spans="1:8">
      <c r="A29" s="284" t="s">
        <v>79</v>
      </c>
      <c r="B29" s="285"/>
      <c r="C29" s="285"/>
      <c r="D29" s="285"/>
      <c r="E29" s="111">
        <f>+'3. Önkorm. műk.+felh. bev.'!G29</f>
        <v>0</v>
      </c>
      <c r="F29" s="111">
        <f>+'4. PH. műk.+felh bev.'!H27</f>
        <v>0</v>
      </c>
      <c r="G29" s="111">
        <f>+'5. Költségv.szervek  M-F. bev. '!G27</f>
        <v>0</v>
      </c>
      <c r="H29" s="111">
        <f t="shared" si="2"/>
        <v>0</v>
      </c>
    </row>
    <row r="30" spans="1:8">
      <c r="A30" s="282" t="s">
        <v>80</v>
      </c>
      <c r="B30" s="296"/>
      <c r="C30" s="296"/>
      <c r="D30" s="283"/>
      <c r="E30" s="111">
        <f>+'3. Önkorm. műk.+felh. bev.'!G30</f>
        <v>270762</v>
      </c>
      <c r="F30" s="111">
        <f>+'4. PH. műk.+felh bev.'!H28</f>
        <v>0</v>
      </c>
      <c r="G30" s="111">
        <f>+'5. Költségv.szervek  M-F. bev. '!G28</f>
        <v>28437</v>
      </c>
      <c r="H30" s="111">
        <f t="shared" si="2"/>
        <v>299199</v>
      </c>
    </row>
    <row r="31" spans="1:8">
      <c r="A31" s="285" t="s">
        <v>81</v>
      </c>
      <c r="B31" s="285"/>
      <c r="C31" s="285"/>
      <c r="D31" s="285"/>
      <c r="E31" s="101">
        <f>SUM(E21:E30)</f>
        <v>576680</v>
      </c>
      <c r="F31" s="101">
        <f t="shared" ref="F31:H31" si="3">SUM(F21:F30)</f>
        <v>3175</v>
      </c>
      <c r="G31" s="101">
        <f t="shared" si="3"/>
        <v>881432</v>
      </c>
      <c r="H31" s="101">
        <f t="shared" si="3"/>
        <v>1461287</v>
      </c>
    </row>
    <row r="32" spans="1:8" ht="9.6" customHeight="1">
      <c r="A32" s="309"/>
      <c r="B32" s="309"/>
      <c r="C32" s="309"/>
      <c r="D32" s="309"/>
      <c r="E32" s="21"/>
      <c r="F32" s="7"/>
      <c r="G32" s="7"/>
      <c r="H32" s="7"/>
    </row>
    <row r="33" spans="1:8" ht="23.25" customHeight="1">
      <c r="A33" s="302" t="s">
        <v>82</v>
      </c>
      <c r="B33" s="302"/>
      <c r="C33" s="302"/>
      <c r="D33" s="302"/>
      <c r="E33" s="111">
        <f>+'3. Önkorm. műk.+felh. bev.'!G33</f>
        <v>0</v>
      </c>
      <c r="F33" s="111">
        <f>+'4. PH. műk.+felh bev.'!H31</f>
        <v>0</v>
      </c>
      <c r="G33" s="111">
        <f>+'5. Költségv.szervek  M-F. bev. '!G31</f>
        <v>0</v>
      </c>
      <c r="H33" s="111">
        <f>SUM(E33:G33)</f>
        <v>0</v>
      </c>
    </row>
    <row r="34" spans="1:8" ht="23.25" customHeight="1">
      <c r="A34" s="302" t="s">
        <v>83</v>
      </c>
      <c r="B34" s="302"/>
      <c r="C34" s="302"/>
      <c r="D34" s="302"/>
      <c r="E34" s="111">
        <f>+'3. Önkorm. műk.+felh. bev.'!G34</f>
        <v>149841</v>
      </c>
      <c r="F34" s="111">
        <f>+'4. PH. műk.+felh bev.'!H32</f>
        <v>0</v>
      </c>
      <c r="G34" s="111">
        <f>+'5. Költségv.szervek  M-F. bev. '!G32</f>
        <v>0</v>
      </c>
      <c r="H34" s="111">
        <f t="shared" ref="H34:H35" si="4">SUM(E34:G34)</f>
        <v>149841</v>
      </c>
    </row>
    <row r="35" spans="1:8">
      <c r="A35" s="284" t="s">
        <v>126</v>
      </c>
      <c r="B35" s="284"/>
      <c r="C35" s="284"/>
      <c r="D35" s="284"/>
      <c r="E35" s="111">
        <f>+'3. Önkorm. műk.+felh. bev.'!G35</f>
        <v>34923</v>
      </c>
      <c r="F35" s="111">
        <f>+'4. PH. műk.+felh bev.'!H33</f>
        <v>0</v>
      </c>
      <c r="G35" s="111">
        <f>+'5. Költségv.szervek  M-F. bev. '!G33</f>
        <v>0</v>
      </c>
      <c r="H35" s="111">
        <f t="shared" si="4"/>
        <v>34923</v>
      </c>
    </row>
    <row r="36" spans="1:8">
      <c r="A36" s="285" t="s">
        <v>85</v>
      </c>
      <c r="B36" s="285"/>
      <c r="C36" s="285"/>
      <c r="D36" s="285"/>
      <c r="E36" s="111">
        <f>SUM(E33:E35)</f>
        <v>184764</v>
      </c>
      <c r="F36" s="111">
        <f t="shared" ref="F36:H36" si="5">SUM(F33:F35)</f>
        <v>0</v>
      </c>
      <c r="G36" s="111">
        <f t="shared" si="5"/>
        <v>0</v>
      </c>
      <c r="H36" s="111">
        <f t="shared" si="5"/>
        <v>184764</v>
      </c>
    </row>
    <row r="37" spans="1:8" ht="9" customHeight="1">
      <c r="A37" s="284"/>
      <c r="B37" s="284"/>
      <c r="C37" s="284"/>
      <c r="D37" s="284"/>
      <c r="E37" s="21"/>
      <c r="F37" s="7"/>
      <c r="G37" s="7"/>
      <c r="H37" s="7"/>
    </row>
    <row r="38" spans="1:8">
      <c r="A38" s="285" t="s">
        <v>140</v>
      </c>
      <c r="B38" s="285"/>
      <c r="C38" s="285"/>
      <c r="D38" s="285"/>
      <c r="E38" s="101">
        <f>+E36+E31++E19+E17</f>
        <v>5392658</v>
      </c>
      <c r="F38" s="101">
        <f t="shared" ref="F38:H38" si="6">+F36+F31++F19+F17</f>
        <v>6675</v>
      </c>
      <c r="G38" s="101">
        <f t="shared" si="6"/>
        <v>900372</v>
      </c>
      <c r="H38" s="101">
        <f t="shared" si="6"/>
        <v>6299705</v>
      </c>
    </row>
    <row r="39" spans="1:8" ht="9.6" customHeight="1">
      <c r="A39" s="284"/>
      <c r="B39" s="284"/>
      <c r="C39" s="284"/>
      <c r="D39" s="284"/>
      <c r="E39" s="21"/>
      <c r="F39" s="7"/>
      <c r="G39" s="7"/>
      <c r="H39" s="7"/>
    </row>
    <row r="40" spans="1:8">
      <c r="A40" s="284" t="s">
        <v>104</v>
      </c>
      <c r="B40" s="284"/>
      <c r="C40" s="284"/>
      <c r="D40" s="284"/>
      <c r="E40" s="111">
        <f>+'3. Önkorm. műk.+felh. bev.'!G40</f>
        <v>510000</v>
      </c>
      <c r="F40" s="111">
        <f>+'4. PH. műk.+felh bev.'!H38</f>
        <v>0</v>
      </c>
      <c r="G40" s="111">
        <f>+'5. Költségv.szervek  M-F. bev. '!G38</f>
        <v>0</v>
      </c>
      <c r="H40" s="111">
        <f>SUM(E40:G40)</f>
        <v>510000</v>
      </c>
    </row>
    <row r="41" spans="1:8">
      <c r="A41" s="284" t="s">
        <v>34</v>
      </c>
      <c r="B41" s="284"/>
      <c r="C41" s="284"/>
      <c r="D41" s="284"/>
      <c r="E41" s="111">
        <f>+'3. Önkorm. műk.+felh. bev.'!G41</f>
        <v>0</v>
      </c>
      <c r="F41" s="111">
        <f>+'4. PH. műk.+felh bev.'!H39</f>
        <v>0</v>
      </c>
      <c r="G41" s="111">
        <f>+'5. Költségv.szervek  M-F. bev. '!G39</f>
        <v>0</v>
      </c>
      <c r="H41" s="111">
        <f t="shared" ref="H41:H45" si="7">SUM(E41:G41)</f>
        <v>0</v>
      </c>
    </row>
    <row r="42" spans="1:8">
      <c r="A42" s="284" t="s">
        <v>105</v>
      </c>
      <c r="B42" s="284"/>
      <c r="C42" s="284"/>
      <c r="D42" s="284"/>
      <c r="E42" s="111">
        <f>+'3. Önkorm. műk.+felh. bev.'!G42</f>
        <v>293392</v>
      </c>
      <c r="F42" s="111">
        <f>+'4. PH. műk.+felh bev.'!H40</f>
        <v>271</v>
      </c>
      <c r="G42" s="111">
        <f>+'5. Költségv.szervek  M-F. bev. '!G40</f>
        <v>20773</v>
      </c>
      <c r="H42" s="111">
        <f t="shared" si="7"/>
        <v>314436</v>
      </c>
    </row>
    <row r="43" spans="1:8">
      <c r="A43" s="284" t="s">
        <v>106</v>
      </c>
      <c r="B43" s="284"/>
      <c r="C43" s="284"/>
      <c r="D43" s="284"/>
      <c r="E43" s="111">
        <f>+'3. Önkorm. műk.+felh. bev.'!G43</f>
        <v>0</v>
      </c>
      <c r="F43" s="111">
        <f>+'4. PH. műk.+felh bev.'!H41</f>
        <v>0</v>
      </c>
      <c r="G43" s="111">
        <f>+'5. Költségv.szervek  M-F. bev. '!G41</f>
        <v>0</v>
      </c>
      <c r="H43" s="111">
        <f t="shared" si="7"/>
        <v>0</v>
      </c>
    </row>
    <row r="44" spans="1:8" ht="19.8" customHeight="1">
      <c r="A44" s="284" t="s">
        <v>107</v>
      </c>
      <c r="B44" s="284"/>
      <c r="C44" s="284"/>
      <c r="D44" s="284"/>
      <c r="E44" s="111">
        <f>+'3. Önkorm. műk.+felh. bev.'!G44</f>
        <v>0</v>
      </c>
      <c r="F44" s="111">
        <f>+'4. PH. műk.+felh bev.'!H42</f>
        <v>0</v>
      </c>
      <c r="G44" s="111">
        <f>+'5. Költségv.szervek  M-F. bev. '!G42</f>
        <v>0</v>
      </c>
      <c r="H44" s="111">
        <f t="shared" si="7"/>
        <v>0</v>
      </c>
    </row>
    <row r="45" spans="1:8" ht="23.4" customHeight="1">
      <c r="A45" s="284" t="s">
        <v>221</v>
      </c>
      <c r="B45" s="284"/>
      <c r="C45" s="284"/>
      <c r="D45" s="284"/>
      <c r="E45" s="111">
        <v>0</v>
      </c>
      <c r="F45" s="111">
        <f>+'4. PH. műk.+felh bev.'!H43</f>
        <v>449284</v>
      </c>
      <c r="G45" s="111">
        <f>+'5. Költségv.szervek  M-F. bev. '!G43</f>
        <v>1283811</v>
      </c>
      <c r="H45" s="111">
        <f t="shared" si="7"/>
        <v>1733095</v>
      </c>
    </row>
    <row r="46" spans="1:8" ht="15.6" customHeight="1">
      <c r="A46" s="285" t="s">
        <v>222</v>
      </c>
      <c r="B46" s="285"/>
      <c r="C46" s="285"/>
      <c r="D46" s="285"/>
      <c r="E46" s="101">
        <f>SUM(E40:E45)</f>
        <v>803392</v>
      </c>
      <c r="F46" s="101">
        <f t="shared" ref="F46:H46" si="8">SUM(F40:F45)</f>
        <v>449555</v>
      </c>
      <c r="G46" s="101">
        <f t="shared" si="8"/>
        <v>1304584</v>
      </c>
      <c r="H46" s="101">
        <f t="shared" si="8"/>
        <v>2557531</v>
      </c>
    </row>
    <row r="47" spans="1:8" ht="10.199999999999999" customHeight="1">
      <c r="A47" s="284"/>
      <c r="B47" s="284"/>
      <c r="C47" s="284"/>
      <c r="D47" s="284"/>
      <c r="E47" s="21"/>
      <c r="F47" s="7"/>
      <c r="G47" s="7"/>
      <c r="H47" s="7"/>
    </row>
    <row r="48" spans="1:8" ht="12.6" customHeight="1">
      <c r="A48" s="285" t="s">
        <v>109</v>
      </c>
      <c r="B48" s="285"/>
      <c r="C48" s="285"/>
      <c r="D48" s="285"/>
      <c r="E48" s="101">
        <f>+E46+E38</f>
        <v>6196050</v>
      </c>
      <c r="F48" s="101">
        <f t="shared" ref="F48:H48" si="9">+F46+F38</f>
        <v>456230</v>
      </c>
      <c r="G48" s="101">
        <f t="shared" si="9"/>
        <v>2204956</v>
      </c>
      <c r="H48" s="101">
        <f t="shared" si="9"/>
        <v>8857236</v>
      </c>
    </row>
    <row r="49" spans="1:8" ht="9" customHeight="1">
      <c r="E49" s="21"/>
    </row>
    <row r="50" spans="1:8" ht="18.600000000000001" customHeight="1">
      <c r="A50" s="315" t="s">
        <v>86</v>
      </c>
      <c r="B50" s="315"/>
      <c r="C50" s="315"/>
      <c r="D50" s="315"/>
      <c r="E50" s="21">
        <f>+'3. Önkorm. műk.+felh. bev.'!G49</f>
        <v>0</v>
      </c>
      <c r="F50" s="72"/>
      <c r="G50" s="110">
        <f>+'5. Költségv.szervek  M-F. bev. '!G48</f>
        <v>0</v>
      </c>
      <c r="H50" s="72">
        <f>SUM(E50:G50)</f>
        <v>0</v>
      </c>
    </row>
    <row r="51" spans="1:8" ht="24" customHeight="1">
      <c r="A51" s="318" t="s">
        <v>87</v>
      </c>
      <c r="B51" s="318"/>
      <c r="C51" s="318"/>
      <c r="D51" s="318"/>
      <c r="E51" s="21">
        <f>+'3. Önkorm. műk.+felh. bev.'!G50</f>
        <v>0</v>
      </c>
      <c r="F51" s="72">
        <f>+'4. PH. műk.+felh bev.'!H48</f>
        <v>0</v>
      </c>
      <c r="G51" s="72">
        <f>+'5. Költségv.szervek  M-F. bev. '!G49</f>
        <v>0</v>
      </c>
      <c r="H51" s="90">
        <f t="shared" ref="H51:H54" si="10">SUM(E51:G51)</f>
        <v>0</v>
      </c>
    </row>
    <row r="52" spans="1:8" ht="24" customHeight="1">
      <c r="A52" s="314" t="s">
        <v>88</v>
      </c>
      <c r="B52" s="314"/>
      <c r="C52" s="314"/>
      <c r="D52" s="314"/>
      <c r="E52" s="21">
        <f>+'3. Önkorm. műk.+felh. bev.'!G51</f>
        <v>0</v>
      </c>
      <c r="F52" s="90">
        <f>+'4. PH. műk.+felh bev.'!H49</f>
        <v>0</v>
      </c>
      <c r="G52" s="110">
        <f>+'5. Költségv.szervek  M-F. bev. '!G50</f>
        <v>0</v>
      </c>
      <c r="H52" s="90">
        <f t="shared" si="10"/>
        <v>0</v>
      </c>
    </row>
    <row r="53" spans="1:8" ht="24" customHeight="1">
      <c r="A53" s="314" t="s">
        <v>89</v>
      </c>
      <c r="B53" s="314"/>
      <c r="C53" s="314"/>
      <c r="D53" s="314"/>
      <c r="E53" s="21">
        <f>+'3. Önkorm. műk.+felh. bev.'!G52</f>
        <v>0</v>
      </c>
      <c r="F53" s="90">
        <f>+'4. PH. műk.+felh bev.'!H50</f>
        <v>0</v>
      </c>
      <c r="G53" s="110">
        <f>+'5. Költségv.szervek  M-F. bev. '!G51</f>
        <v>0</v>
      </c>
      <c r="H53" s="90">
        <f t="shared" si="10"/>
        <v>0</v>
      </c>
    </row>
    <row r="54" spans="1:8" ht="12.6" customHeight="1">
      <c r="A54" s="336" t="s">
        <v>90</v>
      </c>
      <c r="B54" s="337"/>
      <c r="C54" s="337"/>
      <c r="D54" s="338"/>
      <c r="E54" s="111">
        <f>+'3. Önkorm. műk.+felh. bev.'!G53</f>
        <v>42225</v>
      </c>
      <c r="F54" s="111">
        <f>+'4. PH. műk.+felh bev.'!H51</f>
        <v>0</v>
      </c>
      <c r="G54" s="110">
        <f>+'5. Költségv.szervek  M-F. bev. '!G52</f>
        <v>0</v>
      </c>
      <c r="H54" s="111">
        <f t="shared" si="10"/>
        <v>42225</v>
      </c>
    </row>
    <row r="55" spans="1:8">
      <c r="A55" s="339" t="s">
        <v>91</v>
      </c>
      <c r="B55" s="339"/>
      <c r="C55" s="339"/>
      <c r="D55" s="339"/>
      <c r="E55" s="101">
        <f>SUM(E50:E54)</f>
        <v>42225</v>
      </c>
      <c r="F55" s="101">
        <f t="shared" ref="F55:H55" si="11">SUM(F50:F54)</f>
        <v>0</v>
      </c>
      <c r="G55" s="101">
        <f t="shared" si="11"/>
        <v>0</v>
      </c>
      <c r="H55" s="101">
        <f t="shared" si="11"/>
        <v>42225</v>
      </c>
    </row>
    <row r="56" spans="1:8" ht="7.8" customHeight="1">
      <c r="A56" s="319"/>
      <c r="B56" s="319"/>
      <c r="C56" s="319"/>
      <c r="D56" s="319"/>
      <c r="E56" s="21"/>
      <c r="F56" s="72"/>
      <c r="G56" s="72"/>
      <c r="H56" s="72"/>
    </row>
    <row r="57" spans="1:8">
      <c r="A57" s="314" t="s">
        <v>95</v>
      </c>
      <c r="B57" s="314"/>
      <c r="C57" s="314"/>
      <c r="D57" s="314"/>
      <c r="E57" s="21">
        <f>+'3. Önkorm. műk.+felh. bev.'!G56</f>
        <v>0</v>
      </c>
      <c r="F57" s="72">
        <f>+'4. PH. műk.+felh bev.'!H54</f>
        <v>0</v>
      </c>
      <c r="G57" s="72">
        <f>+'5. Költségv.szervek  M-F. bev. '!G55</f>
        <v>0</v>
      </c>
      <c r="H57" s="72">
        <f>SUM(E57:G57)</f>
        <v>0</v>
      </c>
    </row>
    <row r="58" spans="1:8">
      <c r="A58" s="314" t="s">
        <v>96</v>
      </c>
      <c r="B58" s="314"/>
      <c r="C58" s="314"/>
      <c r="D58" s="314"/>
      <c r="E58" s="111">
        <f>+'3. Önkorm. műk.+felh. bev.'!G57</f>
        <v>350000</v>
      </c>
      <c r="F58" s="111">
        <f>+'4. PH. műk.+felh bev.'!H55</f>
        <v>0</v>
      </c>
      <c r="G58" s="110">
        <f>+'5. Költségv.szervek  M-F. bev. '!G56</f>
        <v>0</v>
      </c>
      <c r="H58" s="111">
        <f t="shared" ref="H58:H61" si="12">SUM(E58:G58)</f>
        <v>350000</v>
      </c>
    </row>
    <row r="59" spans="1:8">
      <c r="A59" s="284" t="s">
        <v>97</v>
      </c>
      <c r="B59" s="284"/>
      <c r="C59" s="284"/>
      <c r="D59" s="284"/>
      <c r="E59" s="111">
        <f>+'3. Önkorm. műk.+felh. bev.'!G58</f>
        <v>0</v>
      </c>
      <c r="F59" s="111">
        <f>+'4. PH. műk.+felh bev.'!H56</f>
        <v>0</v>
      </c>
      <c r="G59" s="110">
        <f>+'5. Költségv.szervek  M-F. bev. '!G57</f>
        <v>0</v>
      </c>
      <c r="H59" s="111">
        <f t="shared" si="12"/>
        <v>0</v>
      </c>
    </row>
    <row r="60" spans="1:8">
      <c r="A60" s="282" t="s">
        <v>98</v>
      </c>
      <c r="B60" s="296"/>
      <c r="C60" s="296"/>
      <c r="D60" s="283"/>
      <c r="E60" s="111">
        <f>+'3. Önkorm. műk.+felh. bev.'!G59</f>
        <v>0</v>
      </c>
      <c r="F60" s="111">
        <v>0</v>
      </c>
      <c r="G60" s="110">
        <f>+'5. Költségv.szervek  M-F. bev. '!G58</f>
        <v>0</v>
      </c>
      <c r="H60" s="111">
        <f t="shared" si="12"/>
        <v>0</v>
      </c>
    </row>
    <row r="61" spans="1:8">
      <c r="A61" s="282" t="s">
        <v>99</v>
      </c>
      <c r="B61" s="296"/>
      <c r="C61" s="296"/>
      <c r="D61" s="283"/>
      <c r="E61" s="111">
        <f>+'3. Önkorm. műk.+felh. bev.'!G60</f>
        <v>0</v>
      </c>
      <c r="F61" s="111">
        <v>0</v>
      </c>
      <c r="G61" s="110">
        <f>+'5. Költségv.szervek  M-F. bev. '!G59</f>
        <v>0</v>
      </c>
      <c r="H61" s="111">
        <f t="shared" si="12"/>
        <v>0</v>
      </c>
    </row>
    <row r="62" spans="1:8" ht="7.8" customHeight="1">
      <c r="A62" s="316"/>
      <c r="B62" s="316"/>
      <c r="C62" s="316"/>
      <c r="D62" s="316"/>
      <c r="E62" s="111"/>
      <c r="F62" s="111"/>
      <c r="G62" s="111"/>
      <c r="H62" s="111"/>
    </row>
    <row r="63" spans="1:8">
      <c r="A63" s="317" t="s">
        <v>100</v>
      </c>
      <c r="B63" s="317"/>
      <c r="C63" s="317"/>
      <c r="D63" s="317"/>
      <c r="E63" s="101">
        <f>SUM(E57:E62)</f>
        <v>350000</v>
      </c>
      <c r="F63" s="101">
        <f>SUM(F57:F62)</f>
        <v>0</v>
      </c>
      <c r="G63" s="101">
        <f>SUM(G57:G62)</f>
        <v>0</v>
      </c>
      <c r="H63" s="101">
        <f>SUM(E63:G63)</f>
        <v>350000</v>
      </c>
    </row>
    <row r="64" spans="1:8" ht="7.8" customHeight="1">
      <c r="A64" s="316"/>
      <c r="B64" s="316"/>
      <c r="C64" s="316"/>
      <c r="D64" s="316"/>
      <c r="E64" s="21"/>
      <c r="F64" s="72"/>
      <c r="G64" s="72"/>
      <c r="H64" s="72"/>
    </row>
    <row r="65" spans="1:8" ht="21.6" customHeight="1">
      <c r="A65" s="318" t="s">
        <v>101</v>
      </c>
      <c r="B65" s="318"/>
      <c r="C65" s="318"/>
      <c r="D65" s="318"/>
      <c r="E65" s="21">
        <f>+'3. Önkorm. műk.+felh. bev.'!G64</f>
        <v>0</v>
      </c>
      <c r="F65" s="90">
        <f>+'4. PH. műk.+felh bev.'!H60</f>
        <v>0</v>
      </c>
      <c r="G65" s="110">
        <f>+'5. Költségv.szervek  M-F. bev. '!G63</f>
        <v>0</v>
      </c>
      <c r="H65" s="90">
        <f>SUM(E65:G65)</f>
        <v>0</v>
      </c>
    </row>
    <row r="66" spans="1:8" ht="21.6" customHeight="1">
      <c r="A66" s="314" t="s">
        <v>102</v>
      </c>
      <c r="B66" s="314"/>
      <c r="C66" s="314"/>
      <c r="D66" s="314"/>
      <c r="E66" s="21">
        <f>+'3. Önkorm. műk.+felh. bev.'!G65</f>
        <v>0</v>
      </c>
      <c r="F66" s="90">
        <f>+'4. PH. műk.+felh bev.'!H61</f>
        <v>0</v>
      </c>
      <c r="G66" s="110">
        <f>+'5. Költségv.szervek  M-F. bev. '!G64</f>
        <v>0</v>
      </c>
      <c r="H66" s="90">
        <f t="shared" ref="H66:H67" si="13">SUM(E66:G66)</f>
        <v>0</v>
      </c>
    </row>
    <row r="67" spans="1:8" ht="17.399999999999999" customHeight="1">
      <c r="A67" s="315" t="s">
        <v>103</v>
      </c>
      <c r="B67" s="315"/>
      <c r="C67" s="315"/>
      <c r="D67" s="315"/>
      <c r="E67" s="111">
        <f>+'3. Önkorm. műk.+felh. bev.'!G66</f>
        <v>34372</v>
      </c>
      <c r="F67" s="111">
        <f>+'4. PH. műk.+felh bev.'!H62</f>
        <v>0</v>
      </c>
      <c r="G67" s="110">
        <f>+'5. Költségv.szervek  M-F. bev. '!G65</f>
        <v>0</v>
      </c>
      <c r="H67" s="111">
        <f t="shared" si="13"/>
        <v>34372</v>
      </c>
    </row>
    <row r="68" spans="1:8" ht="9" customHeight="1">
      <c r="A68" s="284"/>
      <c r="B68" s="284"/>
      <c r="C68" s="284"/>
      <c r="D68" s="284"/>
      <c r="E68" s="111"/>
      <c r="F68" s="111"/>
      <c r="G68" s="111"/>
      <c r="H68" s="111"/>
    </row>
    <row r="69" spans="1:8">
      <c r="A69" s="310" t="s">
        <v>94</v>
      </c>
      <c r="B69" s="310"/>
      <c r="C69" s="310"/>
      <c r="D69" s="310"/>
      <c r="E69" s="101">
        <f>SUM(E65:E68)</f>
        <v>34372</v>
      </c>
      <c r="F69" s="101">
        <f t="shared" ref="F69:H69" si="14">SUM(F65:F68)</f>
        <v>0</v>
      </c>
      <c r="G69" s="101">
        <f t="shared" si="14"/>
        <v>0</v>
      </c>
      <c r="H69" s="101">
        <f t="shared" si="14"/>
        <v>34372</v>
      </c>
    </row>
    <row r="70" spans="1:8" ht="7.8" customHeight="1">
      <c r="A70" s="284"/>
      <c r="B70" s="284"/>
      <c r="C70" s="284"/>
      <c r="D70" s="284"/>
      <c r="E70" s="21"/>
      <c r="F70" s="7"/>
      <c r="G70" s="7"/>
      <c r="H70" s="7"/>
    </row>
    <row r="71" spans="1:8">
      <c r="A71" s="311" t="s">
        <v>113</v>
      </c>
      <c r="B71" s="312"/>
      <c r="C71" s="312"/>
      <c r="D71" s="313"/>
      <c r="E71" s="101">
        <f>+E69+E63+E55</f>
        <v>426597</v>
      </c>
      <c r="F71" s="101">
        <f t="shared" ref="F71:H71" si="15">+F69+F63+F55</f>
        <v>0</v>
      </c>
      <c r="G71" s="101">
        <f t="shared" si="15"/>
        <v>0</v>
      </c>
      <c r="H71" s="101">
        <f t="shared" si="15"/>
        <v>426597</v>
      </c>
    </row>
    <row r="72" spans="1:8">
      <c r="A72" s="284"/>
      <c r="B72" s="284"/>
      <c r="C72" s="284"/>
      <c r="D72" s="284"/>
      <c r="E72" s="21"/>
      <c r="F72" s="7"/>
      <c r="G72" s="7"/>
      <c r="H72" s="7"/>
    </row>
    <row r="73" spans="1:8">
      <c r="A73" s="284" t="s">
        <v>104</v>
      </c>
      <c r="B73" s="284"/>
      <c r="C73" s="284"/>
      <c r="D73" s="284"/>
      <c r="E73" s="111">
        <f>+'3. Önkorm. műk.+felh. bev.'!G72</f>
        <v>1200000</v>
      </c>
      <c r="F73" s="111">
        <f>+'4. PH. műk.+felh bev.'!H68</f>
        <v>0</v>
      </c>
      <c r="G73" s="111">
        <f>+'5. Költségv.szervek  M-F. bev. '!G71</f>
        <v>0</v>
      </c>
      <c r="H73" s="111">
        <f>SUM(E73:G73)</f>
        <v>1200000</v>
      </c>
    </row>
    <row r="74" spans="1:8">
      <c r="A74" s="284" t="s">
        <v>34</v>
      </c>
      <c r="B74" s="284"/>
      <c r="C74" s="284"/>
      <c r="D74" s="284"/>
      <c r="E74" s="111">
        <f>+'3. Önkorm. műk.+felh. bev.'!G73</f>
        <v>0</v>
      </c>
      <c r="F74" s="111">
        <f>+'4. PH. műk.+felh bev.'!H69</f>
        <v>0</v>
      </c>
      <c r="G74" s="111">
        <f>+'5. Költségv.szervek  M-F. bev. '!G72</f>
        <v>0</v>
      </c>
      <c r="H74" s="111">
        <f t="shared" ref="H74:H78" si="16">SUM(E74:G74)</f>
        <v>0</v>
      </c>
    </row>
    <row r="75" spans="1:8">
      <c r="A75" s="284" t="s">
        <v>105</v>
      </c>
      <c r="B75" s="284"/>
      <c r="C75" s="284"/>
      <c r="D75" s="284"/>
      <c r="E75" s="111">
        <f>+'3. Önkorm. műk.+felh. bev.'!G74</f>
        <v>0</v>
      </c>
      <c r="F75" s="111">
        <f>+'4. PH. műk.+felh bev.'!H70</f>
        <v>0</v>
      </c>
      <c r="G75" s="111">
        <f>+'5. Költségv.szervek  M-F. bev. '!G73</f>
        <v>0</v>
      </c>
      <c r="H75" s="111">
        <f t="shared" si="16"/>
        <v>0</v>
      </c>
    </row>
    <row r="76" spans="1:8">
      <c r="A76" s="284" t="s">
        <v>106</v>
      </c>
      <c r="B76" s="284"/>
      <c r="C76" s="284"/>
      <c r="D76" s="284"/>
      <c r="E76" s="111">
        <f>+'3. Önkorm. műk.+felh. bev.'!G75</f>
        <v>0</v>
      </c>
      <c r="F76" s="111">
        <f>+'4. PH. műk.+felh bev.'!H71</f>
        <v>0</v>
      </c>
      <c r="G76" s="111">
        <f>+'5. Költségv.szervek  M-F. bev. '!G74</f>
        <v>0</v>
      </c>
      <c r="H76" s="111">
        <f t="shared" si="16"/>
        <v>0</v>
      </c>
    </row>
    <row r="77" spans="1:8">
      <c r="A77" s="284" t="s">
        <v>107</v>
      </c>
      <c r="B77" s="284"/>
      <c r="C77" s="284"/>
      <c r="D77" s="284"/>
      <c r="E77" s="111">
        <f>+'3. Önkorm. műk.+felh. bev.'!G76</f>
        <v>0</v>
      </c>
      <c r="F77" s="111">
        <f>+'4. PH. műk.+felh bev.'!H72</f>
        <v>0</v>
      </c>
      <c r="G77" s="111">
        <f>+'5. Költségv.szervek  M-F. bev. '!G75</f>
        <v>0</v>
      </c>
      <c r="H77" s="111">
        <f t="shared" si="16"/>
        <v>0</v>
      </c>
    </row>
    <row r="78" spans="1:8">
      <c r="A78" s="284" t="s">
        <v>221</v>
      </c>
      <c r="B78" s="284"/>
      <c r="C78" s="284"/>
      <c r="D78" s="284"/>
      <c r="E78" s="111">
        <v>0</v>
      </c>
      <c r="F78" s="111">
        <f>+'4. PH. műk.+felh bev.'!H73</f>
        <v>0</v>
      </c>
      <c r="G78" s="111">
        <f>+'5. Költségv.szervek  M-F. bev. '!G76</f>
        <v>37890</v>
      </c>
      <c r="H78" s="111">
        <f t="shared" si="16"/>
        <v>37890</v>
      </c>
    </row>
    <row r="79" spans="1:8">
      <c r="A79" s="285" t="s">
        <v>222</v>
      </c>
      <c r="B79" s="285"/>
      <c r="C79" s="285"/>
      <c r="D79" s="285"/>
      <c r="E79" s="101">
        <f>SUM(E73:E78)</f>
        <v>1200000</v>
      </c>
      <c r="F79" s="101">
        <f t="shared" ref="F79:H79" si="17">SUM(F73:F78)</f>
        <v>0</v>
      </c>
      <c r="G79" s="101">
        <f t="shared" si="17"/>
        <v>37890</v>
      </c>
      <c r="H79" s="101">
        <f t="shared" si="17"/>
        <v>1237890</v>
      </c>
    </row>
    <row r="80" spans="1:8">
      <c r="A80" s="309"/>
      <c r="B80" s="309"/>
      <c r="C80" s="309"/>
      <c r="D80" s="309"/>
      <c r="E80" s="21"/>
      <c r="F80" s="7"/>
      <c r="G80" s="7"/>
      <c r="H80" s="7"/>
    </row>
    <row r="81" spans="1:8">
      <c r="A81" s="285" t="s">
        <v>114</v>
      </c>
      <c r="B81" s="285"/>
      <c r="C81" s="285"/>
      <c r="D81" s="285"/>
      <c r="E81" s="101">
        <f>+E79+E71</f>
        <v>1626597</v>
      </c>
      <c r="F81" s="101">
        <f t="shared" ref="F81:H81" si="18">+F79+F71</f>
        <v>0</v>
      </c>
      <c r="G81" s="101">
        <f t="shared" si="18"/>
        <v>37890</v>
      </c>
      <c r="H81" s="101">
        <f t="shared" si="18"/>
        <v>1664487</v>
      </c>
    </row>
    <row r="82" spans="1:8">
      <c r="A82" s="285" t="s">
        <v>359</v>
      </c>
      <c r="B82" s="285"/>
      <c r="C82" s="285"/>
      <c r="D82" s="285"/>
      <c r="E82" s="101">
        <f>+E81+E48</f>
        <v>7822647</v>
      </c>
      <c r="F82" s="101">
        <f t="shared" ref="F82:H82" si="19">+F81+F48</f>
        <v>456230</v>
      </c>
      <c r="G82" s="101">
        <f t="shared" si="19"/>
        <v>2242846</v>
      </c>
      <c r="H82" s="101">
        <f t="shared" si="19"/>
        <v>10521723</v>
      </c>
    </row>
    <row r="83" spans="1:8">
      <c r="E83" s="100"/>
      <c r="F83" s="100"/>
      <c r="G83" s="100"/>
      <c r="H83" s="100"/>
    </row>
  </sheetData>
  <mergeCells count="84">
    <mergeCell ref="A35:D35"/>
    <mergeCell ref="A82:D82"/>
    <mergeCell ref="A31:D31"/>
    <mergeCell ref="A57:D57"/>
    <mergeCell ref="A58:D58"/>
    <mergeCell ref="A52:D52"/>
    <mergeCell ref="A53:D53"/>
    <mergeCell ref="A54:D54"/>
    <mergeCell ref="A55:D55"/>
    <mergeCell ref="A50:D50"/>
    <mergeCell ref="A38:D38"/>
    <mergeCell ref="A39:D39"/>
    <mergeCell ref="A40:D40"/>
    <mergeCell ref="A32:D32"/>
    <mergeCell ref="A33:D33"/>
    <mergeCell ref="A34:D34"/>
    <mergeCell ref="A19:D19"/>
    <mergeCell ref="A23:D23"/>
    <mergeCell ref="A24:D24"/>
    <mergeCell ref="A29:D29"/>
    <mergeCell ref="A30:D30"/>
    <mergeCell ref="A20:D20"/>
    <mergeCell ref="A21:D21"/>
    <mergeCell ref="A22:D22"/>
    <mergeCell ref="A27:D27"/>
    <mergeCell ref="A28:D28"/>
    <mergeCell ref="A26:D26"/>
    <mergeCell ref="A25:D25"/>
    <mergeCell ref="A13:D13"/>
    <mergeCell ref="A14:D14"/>
    <mergeCell ref="A18:D18"/>
    <mergeCell ref="A16:D16"/>
    <mergeCell ref="A17:D17"/>
    <mergeCell ref="A1:H1"/>
    <mergeCell ref="A15:D15"/>
    <mergeCell ref="A2:H2"/>
    <mergeCell ref="A3:H3"/>
    <mergeCell ref="A4:H4"/>
    <mergeCell ref="A5:D6"/>
    <mergeCell ref="H5:H6"/>
    <mergeCell ref="A9:D9"/>
    <mergeCell ref="G5:G6"/>
    <mergeCell ref="A7:D7"/>
    <mergeCell ref="A8:D8"/>
    <mergeCell ref="E5:E6"/>
    <mergeCell ref="F5:F6"/>
    <mergeCell ref="A10:D10"/>
    <mergeCell ref="A11:D11"/>
    <mergeCell ref="A12:D12"/>
    <mergeCell ref="A60:D60"/>
    <mergeCell ref="A61:D61"/>
    <mergeCell ref="A59:D59"/>
    <mergeCell ref="A41:D41"/>
    <mergeCell ref="A36:D36"/>
    <mergeCell ref="A37:D37"/>
    <mergeCell ref="A45:D45"/>
    <mergeCell ref="A56:D56"/>
    <mergeCell ref="A46:D46"/>
    <mergeCell ref="A47:D47"/>
    <mergeCell ref="A51:D51"/>
    <mergeCell ref="A44:D44"/>
    <mergeCell ref="A48:D48"/>
    <mergeCell ref="A43:D43"/>
    <mergeCell ref="A42:D42"/>
    <mergeCell ref="A66:D66"/>
    <mergeCell ref="A67:D67"/>
    <mergeCell ref="A68:D68"/>
    <mergeCell ref="A62:D62"/>
    <mergeCell ref="A63:D63"/>
    <mergeCell ref="A64:D64"/>
    <mergeCell ref="A65:D65"/>
    <mergeCell ref="A69:D69"/>
    <mergeCell ref="A70:D70"/>
    <mergeCell ref="A71:D71"/>
    <mergeCell ref="A72:D72"/>
    <mergeCell ref="A73:D73"/>
    <mergeCell ref="A74:D74"/>
    <mergeCell ref="A81:D81"/>
    <mergeCell ref="A75:D75"/>
    <mergeCell ref="A76:D76"/>
    <mergeCell ref="A77:D77"/>
    <mergeCell ref="A79:D79"/>
    <mergeCell ref="A80:D80"/>
    <mergeCell ref="A78:D78"/>
  </mergeCells>
  <phoneticPr fontId="7" type="noConversion"/>
  <printOptions horizontalCentered="1"/>
  <pageMargins left="0.59055118110236227" right="0.31496062992125984" top="0.27559055118110237" bottom="0.39370078740157483" header="0.15748031496062992" footer="0.15748031496062992"/>
  <pageSetup paperSize="9" scale="70" orientation="portrait" r:id="rId1"/>
  <headerFooter alignWithMargins="0">
    <oddHeader>&amp;LVERESEGYHÁZ VÁROS ÖNKORMÁNYZATA</oddHeader>
    <oddFooter>&amp;LVeresegyház, 2014. Február 18.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G80"/>
  <sheetViews>
    <sheetView view="pageLayout" workbookViewId="0">
      <selection activeCell="G80" sqref="G80"/>
    </sheetView>
  </sheetViews>
  <sheetFormatPr defaultRowHeight="13.2"/>
  <cols>
    <col min="4" max="4" width="29.77734375" customWidth="1"/>
    <col min="5" max="5" width="15.5546875" customWidth="1"/>
    <col min="6" max="6" width="16.33203125" customWidth="1"/>
    <col min="7" max="7" width="15.88671875" customWidth="1"/>
  </cols>
  <sheetData>
    <row r="2" spans="1:7">
      <c r="A2" s="320" t="s">
        <v>168</v>
      </c>
      <c r="B2" s="320"/>
      <c r="C2" s="320"/>
      <c r="D2" s="320"/>
      <c r="E2" s="320"/>
      <c r="F2" s="320"/>
      <c r="G2" s="320"/>
    </row>
    <row r="3" spans="1:7">
      <c r="A3" s="321" t="s">
        <v>167</v>
      </c>
      <c r="B3" s="321"/>
      <c r="C3" s="321"/>
      <c r="D3" s="321"/>
      <c r="E3" s="321"/>
      <c r="F3" s="321"/>
      <c r="G3" s="321"/>
    </row>
    <row r="4" spans="1:7">
      <c r="A4" s="321" t="s">
        <v>23</v>
      </c>
      <c r="B4" s="321"/>
      <c r="C4" s="321"/>
      <c r="D4" s="321"/>
      <c r="E4" s="321"/>
      <c r="F4" s="321"/>
      <c r="G4" s="321"/>
    </row>
    <row r="5" spans="1:7">
      <c r="A5" s="322" t="s">
        <v>1</v>
      </c>
      <c r="B5" s="322"/>
      <c r="C5" s="322"/>
      <c r="D5" s="322"/>
      <c r="E5" s="322"/>
      <c r="F5" s="322"/>
      <c r="G5" s="322"/>
    </row>
    <row r="6" spans="1:7" ht="12.75" customHeight="1">
      <c r="A6" s="323" t="s">
        <v>2</v>
      </c>
      <c r="B6" s="324"/>
      <c r="C6" s="324"/>
      <c r="D6" s="325"/>
      <c r="E6" s="331" t="s">
        <v>16</v>
      </c>
      <c r="F6" s="329" t="s">
        <v>21</v>
      </c>
      <c r="G6" s="307" t="s">
        <v>5</v>
      </c>
    </row>
    <row r="7" spans="1:7">
      <c r="A7" s="326"/>
      <c r="B7" s="327"/>
      <c r="C7" s="327"/>
      <c r="D7" s="328"/>
      <c r="E7" s="332"/>
      <c r="F7" s="329"/>
      <c r="G7" s="307"/>
    </row>
    <row r="8" spans="1:7">
      <c r="A8" s="330" t="s">
        <v>62</v>
      </c>
      <c r="B8" s="330"/>
      <c r="C8" s="330"/>
      <c r="D8" s="330"/>
      <c r="E8" s="111">
        <f>+'3.1. Önk.M+F.bev.kötel.'!S6</f>
        <v>22607</v>
      </c>
      <c r="F8" s="111">
        <f>+'3.2. Önk.M+F.bev.önként.'!P7</f>
        <v>0</v>
      </c>
      <c r="G8" s="111">
        <f>SUM(E8:F8)</f>
        <v>22607</v>
      </c>
    </row>
    <row r="9" spans="1:7">
      <c r="A9" s="284" t="s">
        <v>63</v>
      </c>
      <c r="B9" s="284"/>
      <c r="C9" s="284"/>
      <c r="D9" s="284"/>
      <c r="E9" s="111">
        <f>+'3.1. Önk.M+F.bev.kötel.'!S7</f>
        <v>429515</v>
      </c>
      <c r="F9" s="111">
        <f>+'3.2. Önk.M+F.bev.önként.'!P8</f>
        <v>0</v>
      </c>
      <c r="G9" s="111">
        <f t="shared" ref="G9:G17" si="0">SUM(E9:F9)</f>
        <v>429515</v>
      </c>
    </row>
    <row r="10" spans="1:7" ht="23.25" customHeight="1">
      <c r="A10" s="299" t="s">
        <v>64</v>
      </c>
      <c r="B10" s="300"/>
      <c r="C10" s="300"/>
      <c r="D10" s="301"/>
      <c r="E10" s="111">
        <f>+'3.1. Önk.M+F.bev.kötel.'!S8</f>
        <v>250917</v>
      </c>
      <c r="F10" s="111">
        <f>+'3.2. Önk.M+F.bev.önként.'!P9</f>
        <v>0</v>
      </c>
      <c r="G10" s="111">
        <f t="shared" si="0"/>
        <v>250917</v>
      </c>
    </row>
    <row r="11" spans="1:7">
      <c r="A11" s="282" t="s">
        <v>65</v>
      </c>
      <c r="B11" s="296"/>
      <c r="C11" s="296"/>
      <c r="D11" s="283"/>
      <c r="E11" s="111">
        <f>+'3.1. Önk.M+F.bev.kötel.'!S9</f>
        <v>19090</v>
      </c>
      <c r="F11" s="111">
        <f>+'3.2. Önk.M+F.bev.önként.'!P10</f>
        <v>0</v>
      </c>
      <c r="G11" s="111">
        <f t="shared" si="0"/>
        <v>19090</v>
      </c>
    </row>
    <row r="12" spans="1:7">
      <c r="A12" s="282" t="s">
        <v>66</v>
      </c>
      <c r="B12" s="296"/>
      <c r="C12" s="296"/>
      <c r="D12" s="283"/>
      <c r="E12" s="111">
        <f>+'3.1. Önk.M+F.bev.kötel.'!S10</f>
        <v>1850</v>
      </c>
      <c r="F12" s="111">
        <f>+'3.2. Önk.M+F.bev.önként.'!P11</f>
        <v>0</v>
      </c>
      <c r="G12" s="111">
        <f t="shared" si="0"/>
        <v>1850</v>
      </c>
    </row>
    <row r="13" spans="1:7">
      <c r="A13" s="282" t="s">
        <v>67</v>
      </c>
      <c r="B13" s="296"/>
      <c r="C13" s="296"/>
      <c r="D13" s="283"/>
      <c r="E13" s="111">
        <f>+'3.1. Önk.M+F.bev.kötel.'!S11</f>
        <v>0</v>
      </c>
      <c r="F13" s="111">
        <f>+'3.2. Önk.M+F.bev.önként.'!P12</f>
        <v>0</v>
      </c>
      <c r="G13" s="111">
        <f t="shared" si="0"/>
        <v>0</v>
      </c>
    </row>
    <row r="14" spans="1:7" ht="23.25" customHeight="1">
      <c r="A14" s="299" t="s">
        <v>68</v>
      </c>
      <c r="B14" s="300"/>
      <c r="C14" s="300"/>
      <c r="D14" s="301"/>
      <c r="E14" s="111">
        <f>+'3.1. Önk.M+F.bev.kötel.'!S12</f>
        <v>0</v>
      </c>
      <c r="F14" s="111">
        <f>+'3.2. Önk.M+F.bev.önként.'!P13</f>
        <v>0</v>
      </c>
      <c r="G14" s="111">
        <f t="shared" si="0"/>
        <v>0</v>
      </c>
    </row>
    <row r="15" spans="1:7" ht="23.25" customHeight="1">
      <c r="A15" s="299" t="s">
        <v>69</v>
      </c>
      <c r="B15" s="300"/>
      <c r="C15" s="300"/>
      <c r="D15" s="301"/>
      <c r="E15" s="111">
        <f>+'3.1. Önk.M+F.bev.kötel.'!S13</f>
        <v>0</v>
      </c>
      <c r="F15" s="111">
        <f>+'3.2. Önk.M+F.bev.önként.'!P14</f>
        <v>0</v>
      </c>
      <c r="G15" s="111">
        <f t="shared" si="0"/>
        <v>0</v>
      </c>
    </row>
    <row r="16" spans="1:7" ht="23.25" customHeight="1">
      <c r="A16" s="299" t="s">
        <v>70</v>
      </c>
      <c r="B16" s="300"/>
      <c r="C16" s="300"/>
      <c r="D16" s="301"/>
      <c r="E16" s="111">
        <f>+'3.1. Önk.M+F.bev.kötel.'!S14</f>
        <v>0</v>
      </c>
      <c r="F16" s="111">
        <f>+'3.2. Önk.M+F.bev.önként.'!P15</f>
        <v>21000</v>
      </c>
      <c r="G16" s="111">
        <f t="shared" si="0"/>
        <v>21000</v>
      </c>
    </row>
    <row r="17" spans="1:7" ht="12.75" customHeight="1">
      <c r="A17" s="299" t="s">
        <v>71</v>
      </c>
      <c r="B17" s="300"/>
      <c r="C17" s="300"/>
      <c r="D17" s="301"/>
      <c r="E17" s="111">
        <f>+'3.1. Önk.M+F.bev.kötel.'!S15</f>
        <v>42535</v>
      </c>
      <c r="F17" s="111">
        <f>+'3.2. Önk.M+F.bev.önként.'!P16</f>
        <v>3000</v>
      </c>
      <c r="G17" s="111">
        <f t="shared" si="0"/>
        <v>45535</v>
      </c>
    </row>
    <row r="18" spans="1:7" ht="12.75" customHeight="1">
      <c r="A18" s="311" t="s">
        <v>111</v>
      </c>
      <c r="B18" s="312"/>
      <c r="C18" s="312"/>
      <c r="D18" s="313"/>
      <c r="E18" s="97">
        <f>SUM(E8:E17)</f>
        <v>766514</v>
      </c>
      <c r="F18" s="97">
        <f t="shared" ref="F18:G18" si="1">SUM(F8:F17)</f>
        <v>24000</v>
      </c>
      <c r="G18" s="97">
        <f t="shared" si="1"/>
        <v>790514</v>
      </c>
    </row>
    <row r="19" spans="1:7">
      <c r="A19" s="282"/>
      <c r="B19" s="296"/>
      <c r="C19" s="296"/>
      <c r="D19" s="283"/>
      <c r="E19" s="14"/>
      <c r="F19" s="14"/>
      <c r="G19" s="14"/>
    </row>
    <row r="20" spans="1:7">
      <c r="A20" s="333" t="s">
        <v>72</v>
      </c>
      <c r="B20" s="334"/>
      <c r="C20" s="334"/>
      <c r="D20" s="335"/>
      <c r="E20" s="101">
        <f>+'3.1. Önk.M+F.bev.kötel.'!S18</f>
        <v>3840700</v>
      </c>
      <c r="F20" s="101">
        <f>+'3.2. Önk.M+F.bev.önként.'!P19</f>
        <v>0</v>
      </c>
      <c r="G20" s="101">
        <f>+F20+E20</f>
        <v>3840700</v>
      </c>
    </row>
    <row r="21" spans="1:7">
      <c r="A21" s="285"/>
      <c r="B21" s="285"/>
      <c r="C21" s="285"/>
      <c r="D21" s="285"/>
      <c r="E21" s="15"/>
      <c r="F21" s="14"/>
      <c r="G21" s="14"/>
    </row>
    <row r="22" spans="1:7">
      <c r="A22" s="315" t="s">
        <v>73</v>
      </c>
      <c r="B22" s="315"/>
      <c r="C22" s="315"/>
      <c r="D22" s="315"/>
      <c r="E22" s="111">
        <f>+'3.1. Önk.M+F.bev.kötel.'!S20</f>
        <v>0</v>
      </c>
      <c r="F22" s="111">
        <f>+'3.2. Önk.M+F.bev.önként.'!P21</f>
        <v>0</v>
      </c>
      <c r="G22" s="111">
        <f>SUM(E22:F22)</f>
        <v>0</v>
      </c>
    </row>
    <row r="23" spans="1:7">
      <c r="A23" s="302" t="s">
        <v>74</v>
      </c>
      <c r="B23" s="302"/>
      <c r="C23" s="302"/>
      <c r="D23" s="302"/>
      <c r="E23" s="111">
        <f>+'3.1. Önk.M+F.bev.kötel.'!S21</f>
        <v>0</v>
      </c>
      <c r="F23" s="111">
        <f>+'3.2. Önk.M+F.bev.önként.'!P22</f>
        <v>77416</v>
      </c>
      <c r="G23" s="111">
        <f t="shared" ref="G23:G30" si="2">SUM(E23:F23)</f>
        <v>77416</v>
      </c>
    </row>
    <row r="24" spans="1:7">
      <c r="A24" s="284" t="s">
        <v>75</v>
      </c>
      <c r="B24" s="284"/>
      <c r="C24" s="284"/>
      <c r="D24" s="284"/>
      <c r="E24" s="111">
        <f>+'3.1. Önk.M+F.bev.kötel.'!S22</f>
        <v>0</v>
      </c>
      <c r="F24" s="111">
        <f>+'3.2. Önk.M+F.bev.önként.'!P23</f>
        <v>33819</v>
      </c>
      <c r="G24" s="111">
        <f t="shared" si="2"/>
        <v>33819</v>
      </c>
    </row>
    <row r="25" spans="1:7">
      <c r="A25" s="315" t="s">
        <v>282</v>
      </c>
      <c r="B25" s="315"/>
      <c r="C25" s="315"/>
      <c r="D25" s="315"/>
      <c r="E25" s="111">
        <f>+'3.1. Önk.M+F.bev.kötel.'!S23</f>
        <v>0</v>
      </c>
      <c r="F25" s="111">
        <f>+'3.2. Önk.M+F.bev.önként.'!P24</f>
        <v>70319</v>
      </c>
      <c r="G25" s="111">
        <f t="shared" si="2"/>
        <v>70319</v>
      </c>
    </row>
    <row r="26" spans="1:7">
      <c r="A26" s="284" t="s">
        <v>76</v>
      </c>
      <c r="B26" s="284"/>
      <c r="C26" s="284"/>
      <c r="D26" s="284"/>
      <c r="E26" s="111">
        <f>+'3.1. Önk.M+F.bev.kötel.'!S24</f>
        <v>8100</v>
      </c>
      <c r="F26" s="111">
        <f>+'3.2. Önk.M+F.bev.önként.'!P25</f>
        <v>114959</v>
      </c>
      <c r="G26" s="111">
        <f t="shared" si="2"/>
        <v>123059</v>
      </c>
    </row>
    <row r="27" spans="1:7">
      <c r="A27" s="282" t="s">
        <v>77</v>
      </c>
      <c r="B27" s="296"/>
      <c r="C27" s="296"/>
      <c r="D27" s="283"/>
      <c r="E27" s="111">
        <f>+'3.1. Önk.M+F.bev.kötel.'!S25</f>
        <v>0</v>
      </c>
      <c r="F27" s="111">
        <f>+'3.2. Önk.M+F.bev.önként.'!P26</f>
        <v>0</v>
      </c>
      <c r="G27" s="111">
        <f t="shared" si="2"/>
        <v>0</v>
      </c>
    </row>
    <row r="28" spans="1:7">
      <c r="A28" s="284" t="s">
        <v>78</v>
      </c>
      <c r="B28" s="284"/>
      <c r="C28" s="284"/>
      <c r="D28" s="284"/>
      <c r="E28" s="111">
        <f>+'3.1. Önk.M+F.bev.kötel.'!S26</f>
        <v>0</v>
      </c>
      <c r="F28" s="111">
        <f>+'3.2. Önk.M+F.bev.önként.'!P27</f>
        <v>1305</v>
      </c>
      <c r="G28" s="111">
        <f t="shared" si="2"/>
        <v>1305</v>
      </c>
    </row>
    <row r="29" spans="1:7">
      <c r="A29" s="284" t="s">
        <v>79</v>
      </c>
      <c r="B29" s="285"/>
      <c r="C29" s="285"/>
      <c r="D29" s="285"/>
      <c r="E29" s="111">
        <f>+'3.1. Önk.M+F.bev.kötel.'!S27</f>
        <v>0</v>
      </c>
      <c r="F29" s="111">
        <f>+'3.2. Önk.M+F.bev.önként.'!P28</f>
        <v>0</v>
      </c>
      <c r="G29" s="111">
        <f t="shared" si="2"/>
        <v>0</v>
      </c>
    </row>
    <row r="30" spans="1:7">
      <c r="A30" s="282" t="s">
        <v>80</v>
      </c>
      <c r="B30" s="296"/>
      <c r="C30" s="296"/>
      <c r="D30" s="283"/>
      <c r="E30" s="111">
        <f>+'3.1. Önk.M+F.bev.kötel.'!S28</f>
        <v>168508</v>
      </c>
      <c r="F30" s="111">
        <f>+'3.2. Önk.M+F.bev.önként.'!P29</f>
        <v>102254</v>
      </c>
      <c r="G30" s="111">
        <f t="shared" si="2"/>
        <v>270762</v>
      </c>
    </row>
    <row r="31" spans="1:7">
      <c r="A31" s="285" t="s">
        <v>81</v>
      </c>
      <c r="B31" s="285"/>
      <c r="C31" s="285"/>
      <c r="D31" s="285"/>
      <c r="E31" s="97">
        <f>SUM(E22:E30)</f>
        <v>176608</v>
      </c>
      <c r="F31" s="97">
        <f t="shared" ref="F31:G31" si="3">SUM(F22:F30)</f>
        <v>400072</v>
      </c>
      <c r="G31" s="97">
        <f t="shared" si="3"/>
        <v>576680</v>
      </c>
    </row>
    <row r="32" spans="1:7">
      <c r="A32" s="309"/>
      <c r="B32" s="309"/>
      <c r="C32" s="309"/>
      <c r="D32" s="309"/>
      <c r="E32" s="7"/>
      <c r="F32" s="7"/>
      <c r="G32" s="7"/>
    </row>
    <row r="33" spans="1:7" ht="23.25" customHeight="1">
      <c r="A33" s="302" t="s">
        <v>82</v>
      </c>
      <c r="B33" s="302"/>
      <c r="C33" s="302"/>
      <c r="D33" s="302"/>
      <c r="E33" s="111">
        <f>+'3.1. Önk.M+F.bev.kötel.'!S31</f>
        <v>0</v>
      </c>
      <c r="F33" s="111">
        <f>+'3.2. Önk.M+F.bev.önként.'!P32</f>
        <v>0</v>
      </c>
      <c r="G33" s="111">
        <f>+F33+E33</f>
        <v>0</v>
      </c>
    </row>
    <row r="34" spans="1:7" ht="23.25" customHeight="1">
      <c r="A34" s="302" t="s">
        <v>83</v>
      </c>
      <c r="B34" s="302"/>
      <c r="C34" s="302"/>
      <c r="D34" s="302"/>
      <c r="E34" s="111">
        <f>+'3.1. Önk.M+F.bev.kötel.'!S32</f>
        <v>0</v>
      </c>
      <c r="F34" s="111">
        <f>+'3.2. Önk.M+F.bev.önként.'!P33</f>
        <v>149841</v>
      </c>
      <c r="G34" s="111">
        <f t="shared" ref="G34:G35" si="4">+F34+E34</f>
        <v>149841</v>
      </c>
    </row>
    <row r="35" spans="1:7">
      <c r="A35" s="284" t="s">
        <v>84</v>
      </c>
      <c r="B35" s="284"/>
      <c r="C35" s="284"/>
      <c r="D35" s="284"/>
      <c r="E35" s="111">
        <f>+'3.1. Önk.M+F.bev.kötel.'!S33</f>
        <v>4325</v>
      </c>
      <c r="F35" s="111">
        <f>+'3.2. Önk.M+F.bev.önként.'!P34</f>
        <v>30598</v>
      </c>
      <c r="G35" s="111">
        <f t="shared" si="4"/>
        <v>34923</v>
      </c>
    </row>
    <row r="36" spans="1:7">
      <c r="A36" s="285" t="s">
        <v>85</v>
      </c>
      <c r="B36" s="285"/>
      <c r="C36" s="285"/>
      <c r="D36" s="285"/>
      <c r="E36" s="111">
        <f>SUM(E33:E35)</f>
        <v>4325</v>
      </c>
      <c r="F36" s="111">
        <f t="shared" ref="F36:G36" si="5">SUM(F33:F35)</f>
        <v>180439</v>
      </c>
      <c r="G36" s="111">
        <f t="shared" si="5"/>
        <v>184764</v>
      </c>
    </row>
    <row r="37" spans="1:7">
      <c r="A37" s="284"/>
      <c r="B37" s="284"/>
      <c r="C37" s="284"/>
      <c r="D37" s="284"/>
      <c r="E37" s="7"/>
      <c r="F37" s="7"/>
      <c r="G37" s="7"/>
    </row>
    <row r="38" spans="1:7">
      <c r="A38" s="285" t="s">
        <v>140</v>
      </c>
      <c r="B38" s="285"/>
      <c r="C38" s="285"/>
      <c r="D38" s="285"/>
      <c r="E38" s="97">
        <f>+E36+E31+E20+E18</f>
        <v>4788147</v>
      </c>
      <c r="F38" s="97">
        <f t="shared" ref="F38:G38" si="6">+F36+F31+F20+F18</f>
        <v>604511</v>
      </c>
      <c r="G38" s="97">
        <f t="shared" si="6"/>
        <v>5392658</v>
      </c>
    </row>
    <row r="39" spans="1:7">
      <c r="A39" s="284"/>
      <c r="B39" s="284"/>
      <c r="C39" s="284"/>
      <c r="D39" s="284"/>
      <c r="E39" s="7"/>
      <c r="F39" s="7"/>
      <c r="G39" s="7"/>
    </row>
    <row r="40" spans="1:7">
      <c r="A40" s="284" t="s">
        <v>104</v>
      </c>
      <c r="B40" s="284"/>
      <c r="C40" s="284"/>
      <c r="D40" s="284"/>
      <c r="E40" s="111">
        <f>+'3.1. Önk.M+F.bev.kötel.'!S38</f>
        <v>0</v>
      </c>
      <c r="F40" s="111">
        <f>+'3.2. Önk.M+F.bev.önként.'!P39</f>
        <v>510000</v>
      </c>
      <c r="G40" s="111">
        <f t="shared" ref="G40:G44" si="7">SUM(E40:F40)</f>
        <v>510000</v>
      </c>
    </row>
    <row r="41" spans="1:7">
      <c r="A41" s="284" t="s">
        <v>34</v>
      </c>
      <c r="B41" s="284"/>
      <c r="C41" s="284"/>
      <c r="D41" s="284"/>
      <c r="E41" s="111">
        <f>+'3.1. Önk.M+F.bev.kötel.'!S39</f>
        <v>0</v>
      </c>
      <c r="F41" s="111">
        <f>+'3.2. Önk.M+F.bev.önként.'!P40</f>
        <v>0</v>
      </c>
      <c r="G41" s="111">
        <f t="shared" si="7"/>
        <v>0</v>
      </c>
    </row>
    <row r="42" spans="1:7">
      <c r="A42" s="284" t="s">
        <v>105</v>
      </c>
      <c r="B42" s="284"/>
      <c r="C42" s="284"/>
      <c r="D42" s="284"/>
      <c r="E42" s="111">
        <f>+'3.1. Önk.M+F.bev.kötel.'!S40</f>
        <v>0</v>
      </c>
      <c r="F42" s="111">
        <f>+'3.2. Önk.M+F.bev.önként.'!P41</f>
        <v>293392</v>
      </c>
      <c r="G42" s="111">
        <f t="shared" si="7"/>
        <v>293392</v>
      </c>
    </row>
    <row r="43" spans="1:7">
      <c r="A43" s="284" t="s">
        <v>106</v>
      </c>
      <c r="B43" s="284"/>
      <c r="C43" s="284"/>
      <c r="D43" s="284"/>
      <c r="E43" s="111">
        <f>+'3.1. Önk.M+F.bev.kötel.'!S41</f>
        <v>0</v>
      </c>
      <c r="F43" s="111">
        <f>+'3.2. Önk.M+F.bev.önként.'!P42</f>
        <v>0</v>
      </c>
      <c r="G43" s="111">
        <f t="shared" si="7"/>
        <v>0</v>
      </c>
    </row>
    <row r="44" spans="1:7" ht="19.8" customHeight="1">
      <c r="A44" s="284" t="s">
        <v>107</v>
      </c>
      <c r="B44" s="284"/>
      <c r="C44" s="284"/>
      <c r="D44" s="284"/>
      <c r="E44" s="111">
        <f>+'3.1. Önk.M+F.bev.kötel.'!S42</f>
        <v>0</v>
      </c>
      <c r="F44" s="111">
        <f>+'3.2. Önk.M+F.bev.önként.'!P43</f>
        <v>0</v>
      </c>
      <c r="G44" s="111">
        <f t="shared" si="7"/>
        <v>0</v>
      </c>
    </row>
    <row r="45" spans="1:7" ht="23.4" customHeight="1">
      <c r="A45" s="285" t="s">
        <v>110</v>
      </c>
      <c r="B45" s="285"/>
      <c r="C45" s="285"/>
      <c r="D45" s="285"/>
      <c r="E45" s="97">
        <f>SUM(E40:E44)</f>
        <v>0</v>
      </c>
      <c r="F45" s="97">
        <f>SUM(F40:F44)</f>
        <v>803392</v>
      </c>
      <c r="G45" s="97">
        <f>SUM(E45:F45)</f>
        <v>803392</v>
      </c>
    </row>
    <row r="46" spans="1:7" ht="7.8" customHeight="1">
      <c r="A46" s="284"/>
      <c r="B46" s="284"/>
      <c r="C46" s="284"/>
      <c r="D46" s="284"/>
      <c r="E46" s="7"/>
      <c r="F46" s="7"/>
      <c r="G46" s="7"/>
    </row>
    <row r="47" spans="1:7">
      <c r="A47" s="285" t="s">
        <v>109</v>
      </c>
      <c r="B47" s="285"/>
      <c r="C47" s="285"/>
      <c r="D47" s="285"/>
      <c r="E47" s="97">
        <f>+E45+E38</f>
        <v>4788147</v>
      </c>
      <c r="F47" s="97">
        <f t="shared" ref="F47:G47" si="8">+F45+F38</f>
        <v>1407903</v>
      </c>
      <c r="G47" s="97">
        <f t="shared" si="8"/>
        <v>6196050</v>
      </c>
    </row>
    <row r="48" spans="1:7" ht="4.8" customHeight="1"/>
    <row r="49" spans="1:7" ht="25.8" customHeight="1">
      <c r="A49" s="315" t="s">
        <v>86</v>
      </c>
      <c r="B49" s="315"/>
      <c r="C49" s="315"/>
      <c r="D49" s="315"/>
      <c r="E49" s="27">
        <f>+'3.1. Önk.M+F.bev.kötel.'!S46</f>
        <v>0</v>
      </c>
      <c r="F49" s="72">
        <f>+'3.2. Önk.M+F.bev.önként.'!P47</f>
        <v>0</v>
      </c>
      <c r="G49" s="72">
        <f>SUM(E49:F49)</f>
        <v>0</v>
      </c>
    </row>
    <row r="50" spans="1:7" ht="25.8" customHeight="1">
      <c r="A50" s="318" t="s">
        <v>87</v>
      </c>
      <c r="B50" s="318"/>
      <c r="C50" s="318"/>
      <c r="D50" s="318"/>
      <c r="E50" s="27">
        <f>+'3.1. Önk.M+F.bev.kötel.'!S47</f>
        <v>0</v>
      </c>
      <c r="F50" s="76">
        <f>+'3.2. Önk.M+F.bev.önként.'!P48</f>
        <v>0</v>
      </c>
      <c r="G50" s="76">
        <f t="shared" ref="G50:G53" si="9">SUM(E50:F50)</f>
        <v>0</v>
      </c>
    </row>
    <row r="51" spans="1:7" ht="25.8" customHeight="1">
      <c r="A51" s="314" t="s">
        <v>88</v>
      </c>
      <c r="B51" s="314"/>
      <c r="C51" s="314"/>
      <c r="D51" s="314"/>
      <c r="E51" s="27">
        <f>+'3.1. Önk.M+F.bev.kötel.'!S48</f>
        <v>0</v>
      </c>
      <c r="F51" s="76">
        <f>+'3.2. Önk.M+F.bev.önként.'!P49</f>
        <v>0</v>
      </c>
      <c r="G51" s="76">
        <f t="shared" si="9"/>
        <v>0</v>
      </c>
    </row>
    <row r="52" spans="1:7" ht="25.8" customHeight="1">
      <c r="A52" s="314" t="s">
        <v>89</v>
      </c>
      <c r="B52" s="314"/>
      <c r="C52" s="314"/>
      <c r="D52" s="314"/>
      <c r="E52" s="27">
        <f>+'3.1. Önk.M+F.bev.kötel.'!S49</f>
        <v>0</v>
      </c>
      <c r="F52" s="76">
        <f>+'3.2. Önk.M+F.bev.önként.'!P50</f>
        <v>0</v>
      </c>
      <c r="G52" s="76">
        <f t="shared" si="9"/>
        <v>0</v>
      </c>
    </row>
    <row r="53" spans="1:7" ht="25.8" customHeight="1">
      <c r="A53" s="336" t="s">
        <v>90</v>
      </c>
      <c r="B53" s="337"/>
      <c r="C53" s="337"/>
      <c r="D53" s="338"/>
      <c r="E53" s="111">
        <f>+'3.1. Önk.M+F.bev.kötel.'!S50</f>
        <v>38387</v>
      </c>
      <c r="F53" s="111">
        <f>+'3.2. Önk.M+F.bev.önként.'!P51</f>
        <v>3838</v>
      </c>
      <c r="G53" s="111">
        <f t="shared" si="9"/>
        <v>42225</v>
      </c>
    </row>
    <row r="54" spans="1:7">
      <c r="A54" s="339" t="s">
        <v>91</v>
      </c>
      <c r="B54" s="339"/>
      <c r="C54" s="339"/>
      <c r="D54" s="339"/>
      <c r="E54" s="97">
        <f>SUM(E49:E53)</f>
        <v>38387</v>
      </c>
      <c r="F54" s="97">
        <f t="shared" ref="F54:G54" si="10">SUM(F49:F53)</f>
        <v>3838</v>
      </c>
      <c r="G54" s="97">
        <f t="shared" si="10"/>
        <v>42225</v>
      </c>
    </row>
    <row r="55" spans="1:7">
      <c r="A55" s="319"/>
      <c r="B55" s="319"/>
      <c r="C55" s="319"/>
      <c r="D55" s="319"/>
      <c r="E55" s="27"/>
      <c r="F55" s="72"/>
      <c r="G55" s="72"/>
    </row>
    <row r="56" spans="1:7">
      <c r="A56" s="314" t="s">
        <v>95</v>
      </c>
      <c r="B56" s="314"/>
      <c r="C56" s="314"/>
      <c r="D56" s="314"/>
      <c r="E56" s="27">
        <f>+'3.1. Önk.M+F.bev.kötel.'!S53</f>
        <v>0</v>
      </c>
      <c r="F56" s="72">
        <f>+'3.2. Önk.M+F.bev.önként.'!P54</f>
        <v>0</v>
      </c>
      <c r="G56" s="72">
        <f>SUM(E56:F56)</f>
        <v>0</v>
      </c>
    </row>
    <row r="57" spans="1:7">
      <c r="A57" s="314" t="s">
        <v>96</v>
      </c>
      <c r="B57" s="314"/>
      <c r="C57" s="314"/>
      <c r="D57" s="314"/>
      <c r="E57" s="27">
        <f>+'3.1. Önk.M+F.bev.kötel.'!S54</f>
        <v>0</v>
      </c>
      <c r="F57" s="111">
        <f>+'3.2. Önk.M+F.bev.önként.'!P55</f>
        <v>350000</v>
      </c>
      <c r="G57" s="111">
        <f t="shared" ref="G57:G60" si="11">SUM(E57:F57)</f>
        <v>350000</v>
      </c>
    </row>
    <row r="58" spans="1:7">
      <c r="A58" s="284" t="s">
        <v>97</v>
      </c>
      <c r="B58" s="284"/>
      <c r="C58" s="284"/>
      <c r="D58" s="284"/>
      <c r="E58" s="27">
        <f>+'3.1. Önk.M+F.bev.kötel.'!S55</f>
        <v>0</v>
      </c>
      <c r="F58" s="76">
        <f>+'3.2. Önk.M+F.bev.önként.'!P56</f>
        <v>0</v>
      </c>
      <c r="G58" s="76">
        <f t="shared" si="11"/>
        <v>0</v>
      </c>
    </row>
    <row r="59" spans="1:7">
      <c r="A59" s="282" t="s">
        <v>98</v>
      </c>
      <c r="B59" s="296"/>
      <c r="C59" s="296"/>
      <c r="D59" s="283"/>
      <c r="E59" s="27">
        <f>+'3.1. Önk.M+F.bev.kötel.'!S56</f>
        <v>0</v>
      </c>
      <c r="F59" s="76">
        <f>+'3.2. Önk.M+F.bev.önként.'!P57</f>
        <v>0</v>
      </c>
      <c r="G59" s="76">
        <f t="shared" si="11"/>
        <v>0</v>
      </c>
    </row>
    <row r="60" spans="1:7">
      <c r="A60" s="282" t="s">
        <v>99</v>
      </c>
      <c r="B60" s="296"/>
      <c r="C60" s="296"/>
      <c r="D60" s="283"/>
      <c r="E60" s="27">
        <f>+'3.1. Önk.M+F.bev.kötel.'!S57</f>
        <v>0</v>
      </c>
      <c r="F60" s="76">
        <f>+'3.2. Önk.M+F.bev.önként.'!P58</f>
        <v>0</v>
      </c>
      <c r="G60" s="76">
        <f t="shared" si="11"/>
        <v>0</v>
      </c>
    </row>
    <row r="61" spans="1:7">
      <c r="A61" s="316"/>
      <c r="B61" s="316"/>
      <c r="C61" s="316"/>
      <c r="D61" s="316"/>
      <c r="E61" s="18"/>
      <c r="F61" s="72"/>
      <c r="G61" s="72"/>
    </row>
    <row r="62" spans="1:7">
      <c r="A62" s="317" t="s">
        <v>100</v>
      </c>
      <c r="B62" s="317"/>
      <c r="C62" s="317"/>
      <c r="D62" s="317"/>
      <c r="E62" s="25">
        <f>SUM(E56:E61)</f>
        <v>0</v>
      </c>
      <c r="F62" s="97">
        <f t="shared" ref="F62:G62" si="12">SUM(F56:F61)</f>
        <v>350000</v>
      </c>
      <c r="G62" s="97">
        <f t="shared" si="12"/>
        <v>350000</v>
      </c>
    </row>
    <row r="63" spans="1:7">
      <c r="A63" s="316"/>
      <c r="B63" s="316"/>
      <c r="C63" s="316"/>
      <c r="D63" s="316"/>
      <c r="E63" s="18"/>
      <c r="F63" s="72"/>
      <c r="G63" s="72"/>
    </row>
    <row r="64" spans="1:7" ht="19.8" customHeight="1">
      <c r="A64" s="318" t="s">
        <v>101</v>
      </c>
      <c r="B64" s="318"/>
      <c r="C64" s="318"/>
      <c r="D64" s="318"/>
      <c r="E64" s="39">
        <f>+'3.1. Önk.M+F.bev.kötel.'!S61</f>
        <v>0</v>
      </c>
      <c r="F64" s="76">
        <f>+'3.2. Önk.M+F.bev.önként.'!P62</f>
        <v>0</v>
      </c>
      <c r="G64" s="76">
        <f>SUM(E64:F64)</f>
        <v>0</v>
      </c>
    </row>
    <row r="65" spans="1:7" ht="22.8" customHeight="1">
      <c r="A65" s="314" t="s">
        <v>102</v>
      </c>
      <c r="B65" s="314"/>
      <c r="C65" s="314"/>
      <c r="D65" s="314"/>
      <c r="E65" s="39">
        <f>+'3.1. Önk.M+F.bev.kötel.'!S62</f>
        <v>0</v>
      </c>
      <c r="F65" s="76">
        <f>+'3.2. Önk.M+F.bev.önként.'!P63</f>
        <v>0</v>
      </c>
      <c r="G65" s="76">
        <f t="shared" ref="G65:G66" si="13">SUM(E65:F65)</f>
        <v>0</v>
      </c>
    </row>
    <row r="66" spans="1:7">
      <c r="A66" s="315" t="s">
        <v>103</v>
      </c>
      <c r="B66" s="315"/>
      <c r="C66" s="315"/>
      <c r="D66" s="315"/>
      <c r="E66" s="111">
        <f>+'3.1. Önk.M+F.bev.kötel.'!S63</f>
        <v>34372</v>
      </c>
      <c r="F66" s="111">
        <f>+'3.2. Önk.M+F.bev.önként.'!P64</f>
        <v>0</v>
      </c>
      <c r="G66" s="111">
        <f t="shared" si="13"/>
        <v>34372</v>
      </c>
    </row>
    <row r="67" spans="1:7">
      <c r="A67" s="284"/>
      <c r="B67" s="284"/>
      <c r="C67" s="284"/>
      <c r="D67" s="284"/>
      <c r="E67" s="7"/>
      <c r="F67" s="7"/>
      <c r="G67" s="7"/>
    </row>
    <row r="68" spans="1:7">
      <c r="A68" s="310" t="s">
        <v>94</v>
      </c>
      <c r="B68" s="310"/>
      <c r="C68" s="310"/>
      <c r="D68" s="310"/>
      <c r="E68" s="97">
        <f>SUM(E64:E67)</f>
        <v>34372</v>
      </c>
      <c r="F68" s="97">
        <f t="shared" ref="F68:G68" si="14">SUM(F64:F67)</f>
        <v>0</v>
      </c>
      <c r="G68" s="97">
        <f t="shared" si="14"/>
        <v>34372</v>
      </c>
    </row>
    <row r="69" spans="1:7">
      <c r="A69" s="284"/>
      <c r="B69" s="284"/>
      <c r="C69" s="284"/>
      <c r="D69" s="284"/>
      <c r="E69" s="97"/>
      <c r="F69" s="97"/>
      <c r="G69" s="97"/>
    </row>
    <row r="70" spans="1:7">
      <c r="A70" s="311" t="s">
        <v>113</v>
      </c>
      <c r="B70" s="312"/>
      <c r="C70" s="312"/>
      <c r="D70" s="313"/>
      <c r="E70" s="97">
        <f>+E68+E62+E54</f>
        <v>72759</v>
      </c>
      <c r="F70" s="97">
        <f t="shared" ref="F70:G70" si="15">+F68+F62+F54</f>
        <v>353838</v>
      </c>
      <c r="G70" s="97">
        <f t="shared" si="15"/>
        <v>426597</v>
      </c>
    </row>
    <row r="71" spans="1:7">
      <c r="A71" s="284"/>
      <c r="B71" s="284"/>
      <c r="C71" s="284"/>
      <c r="D71" s="284"/>
      <c r="E71" s="97"/>
      <c r="F71" s="97"/>
      <c r="G71" s="97"/>
    </row>
    <row r="72" spans="1:7">
      <c r="A72" s="284" t="s">
        <v>104</v>
      </c>
      <c r="B72" s="284"/>
      <c r="C72" s="284"/>
      <c r="D72" s="284"/>
      <c r="E72" s="111">
        <f>+'3.1. Önk.M+F.bev.kötel.'!S69</f>
        <v>500000</v>
      </c>
      <c r="F72" s="111">
        <f>+'3.2. Önk.M+F.bev.önként.'!P70</f>
        <v>700000</v>
      </c>
      <c r="G72" s="111">
        <f>SUM(E72:F72)</f>
        <v>1200000</v>
      </c>
    </row>
    <row r="73" spans="1:7">
      <c r="A73" s="284" t="s">
        <v>34</v>
      </c>
      <c r="B73" s="284"/>
      <c r="C73" s="284"/>
      <c r="D73" s="284"/>
      <c r="E73" s="111">
        <f>+'3.1. Önk.M+F.bev.kötel.'!S70</f>
        <v>0</v>
      </c>
      <c r="F73" s="111">
        <f>+'3.2. Önk.M+F.bev.önként.'!P71</f>
        <v>0</v>
      </c>
      <c r="G73" s="111">
        <f t="shared" ref="G73:G76" si="16">SUM(E73:F73)</f>
        <v>0</v>
      </c>
    </row>
    <row r="74" spans="1:7">
      <c r="A74" s="284" t="s">
        <v>105</v>
      </c>
      <c r="B74" s="284"/>
      <c r="C74" s="284"/>
      <c r="D74" s="284"/>
      <c r="E74" s="111">
        <f>+'3.1. Önk.M+F.bev.kötel.'!S71</f>
        <v>0</v>
      </c>
      <c r="F74" s="111">
        <f>+'3.2. Önk.M+F.bev.önként.'!P72</f>
        <v>0</v>
      </c>
      <c r="G74" s="111">
        <f t="shared" si="16"/>
        <v>0</v>
      </c>
    </row>
    <row r="75" spans="1:7">
      <c r="A75" s="284" t="s">
        <v>106</v>
      </c>
      <c r="B75" s="284"/>
      <c r="C75" s="284"/>
      <c r="D75" s="284"/>
      <c r="E75" s="111">
        <f>+'3.1. Önk.M+F.bev.kötel.'!S72</f>
        <v>0</v>
      </c>
      <c r="F75" s="111">
        <f>+'3.2. Önk.M+F.bev.önként.'!P73</f>
        <v>0</v>
      </c>
      <c r="G75" s="111">
        <f t="shared" si="16"/>
        <v>0</v>
      </c>
    </row>
    <row r="76" spans="1:7">
      <c r="A76" s="284" t="s">
        <v>107</v>
      </c>
      <c r="B76" s="284"/>
      <c r="C76" s="284"/>
      <c r="D76" s="284"/>
      <c r="E76" s="111">
        <f>+'3.1. Önk.M+F.bev.kötel.'!S73</f>
        <v>0</v>
      </c>
      <c r="F76" s="111">
        <f>+'3.2. Önk.M+F.bev.önként.'!P74</f>
        <v>0</v>
      </c>
      <c r="G76" s="111">
        <f t="shared" si="16"/>
        <v>0</v>
      </c>
    </row>
    <row r="77" spans="1:7">
      <c r="A77" s="285" t="s">
        <v>110</v>
      </c>
      <c r="B77" s="285"/>
      <c r="C77" s="285"/>
      <c r="D77" s="285"/>
      <c r="E77" s="97">
        <f>SUM(E72:E76)</f>
        <v>500000</v>
      </c>
      <c r="F77" s="97">
        <f t="shared" ref="F77:G77" si="17">SUM(F72:F76)</f>
        <v>700000</v>
      </c>
      <c r="G77" s="97">
        <f t="shared" si="17"/>
        <v>1200000</v>
      </c>
    </row>
    <row r="78" spans="1:7" ht="6" customHeight="1">
      <c r="A78" s="309"/>
      <c r="B78" s="309"/>
      <c r="C78" s="309"/>
      <c r="D78" s="309"/>
      <c r="E78" s="97"/>
      <c r="F78" s="97"/>
      <c r="G78" s="97"/>
    </row>
    <row r="79" spans="1:7">
      <c r="A79" s="285" t="s">
        <v>114</v>
      </c>
      <c r="B79" s="285"/>
      <c r="C79" s="285"/>
      <c r="D79" s="285"/>
      <c r="E79" s="97">
        <f>+E77+E70</f>
        <v>572759</v>
      </c>
      <c r="F79" s="97">
        <f t="shared" ref="F79:G79" si="18">+F77+F70</f>
        <v>1053838</v>
      </c>
      <c r="G79" s="97">
        <f t="shared" si="18"/>
        <v>1626597</v>
      </c>
    </row>
    <row r="80" spans="1:7">
      <c r="A80" s="285" t="s">
        <v>358</v>
      </c>
      <c r="B80" s="285"/>
      <c r="C80" s="285"/>
      <c r="D80" s="285"/>
      <c r="E80" s="97">
        <f>+E79+E47</f>
        <v>5360906</v>
      </c>
      <c r="F80" s="97">
        <f t="shared" ref="F80:G80" si="19">+F79+F47</f>
        <v>2461741</v>
      </c>
      <c r="G80" s="97">
        <f t="shared" si="19"/>
        <v>7822647</v>
      </c>
    </row>
  </sheetData>
  <mergeCells count="80">
    <mergeCell ref="A80:D80"/>
    <mergeCell ref="A28:D28"/>
    <mergeCell ref="A29:D29"/>
    <mergeCell ref="A45:D45"/>
    <mergeCell ref="A26:D26"/>
    <mergeCell ref="A38:D38"/>
    <mergeCell ref="A39:D39"/>
    <mergeCell ref="A40:D40"/>
    <mergeCell ref="A41:D41"/>
    <mergeCell ref="A51:D51"/>
    <mergeCell ref="A52:D52"/>
    <mergeCell ref="A53:D53"/>
    <mergeCell ref="A54:D54"/>
    <mergeCell ref="A49:D49"/>
    <mergeCell ref="A50:D50"/>
    <mergeCell ref="A42:D42"/>
    <mergeCell ref="A19:D19"/>
    <mergeCell ref="A20:D20"/>
    <mergeCell ref="A27:D27"/>
    <mergeCell ref="A25:D25"/>
    <mergeCell ref="A37:D37"/>
    <mergeCell ref="A32:D32"/>
    <mergeCell ref="A33:D33"/>
    <mergeCell ref="A34:D34"/>
    <mergeCell ref="A35:D35"/>
    <mergeCell ref="A17:D17"/>
    <mergeCell ref="A15:D15"/>
    <mergeCell ref="A30:D30"/>
    <mergeCell ref="A36:D36"/>
    <mergeCell ref="A9:D9"/>
    <mergeCell ref="A11:D11"/>
    <mergeCell ref="A12:D12"/>
    <mergeCell ref="A13:D13"/>
    <mergeCell ref="A24:D24"/>
    <mergeCell ref="A21:D21"/>
    <mergeCell ref="A22:D22"/>
    <mergeCell ref="A23:D23"/>
    <mergeCell ref="A14:D14"/>
    <mergeCell ref="A31:D31"/>
    <mergeCell ref="A10:D10"/>
    <mergeCell ref="A18:D18"/>
    <mergeCell ref="A2:G2"/>
    <mergeCell ref="A16:D16"/>
    <mergeCell ref="A3:G3"/>
    <mergeCell ref="A4:G4"/>
    <mergeCell ref="A5:G5"/>
    <mergeCell ref="A6:D7"/>
    <mergeCell ref="E6:E7"/>
    <mergeCell ref="F6:F7"/>
    <mergeCell ref="G6:G7"/>
    <mergeCell ref="A8:D8"/>
    <mergeCell ref="A43:D43"/>
    <mergeCell ref="A44:D44"/>
    <mergeCell ref="A47:D47"/>
    <mergeCell ref="A46:D46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9:D79"/>
    <mergeCell ref="A74:D74"/>
    <mergeCell ref="A75:D75"/>
    <mergeCell ref="A76:D76"/>
    <mergeCell ref="A77:D77"/>
    <mergeCell ref="A78:D78"/>
  </mergeCells>
  <phoneticPr fontId="7" type="noConversion"/>
  <printOptions horizontalCentered="1"/>
  <pageMargins left="0.59055118110236227" right="0.31496062992125984" top="0.35433070866141736" bottom="0.35433070866141736" header="0.15748031496062992" footer="0.15748031496062992"/>
  <pageSetup paperSize="9" scale="70" orientation="portrait" r:id="rId1"/>
  <headerFooter alignWithMargins="0">
    <oddHeader>&amp;LVERESEGYHÁZ VÁROS ÖNKORMÁNYZATA</oddHeader>
    <oddFooter>&amp;LVeresegyház, 2014. Február 18.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T84"/>
  <sheetViews>
    <sheetView workbookViewId="0">
      <pane xSplit="4" ySplit="5" topLeftCell="N57" activePane="bottomRight" state="frozen"/>
      <selection activeCell="D46" sqref="D46"/>
      <selection pane="topRight" activeCell="D46" sqref="D46"/>
      <selection pane="bottomLeft" activeCell="D46" sqref="D46"/>
      <selection pane="bottomRight" activeCell="N77" sqref="N77:O77"/>
    </sheetView>
  </sheetViews>
  <sheetFormatPr defaultRowHeight="13.2"/>
  <cols>
    <col min="4" max="4" width="23.21875" customWidth="1"/>
    <col min="5" max="5" width="13.6640625" customWidth="1"/>
    <col min="6" max="6" width="14.33203125" customWidth="1"/>
    <col min="7" max="7" width="15.6640625" customWidth="1"/>
    <col min="8" max="8" width="14.33203125" customWidth="1"/>
    <col min="9" max="9" width="11.6640625" customWidth="1"/>
    <col min="10" max="10" width="14" customWidth="1"/>
    <col min="11" max="11" width="14.88671875" customWidth="1"/>
    <col min="12" max="12" width="15.6640625" customWidth="1"/>
    <col min="13" max="13" width="16.21875" customWidth="1"/>
    <col min="14" max="15" width="13.44140625" customWidth="1"/>
    <col min="16" max="16" width="12.5546875" customWidth="1"/>
    <col min="17" max="19" width="12.6640625" customWidth="1"/>
    <col min="20" max="20" width="9.109375" bestFit="1" customWidth="1"/>
  </cols>
  <sheetData>
    <row r="1" spans="1:19">
      <c r="A1" s="320" t="s">
        <v>169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</row>
    <row r="2" spans="1:19" ht="7.8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</row>
    <row r="3" spans="1:19" ht="14.4" customHeight="1">
      <c r="A3" s="322" t="s">
        <v>1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</row>
    <row r="4" spans="1:19" ht="16.2" customHeight="1">
      <c r="A4" s="364" t="s">
        <v>2</v>
      </c>
      <c r="B4" s="365"/>
      <c r="C4" s="365"/>
      <c r="D4" s="366"/>
      <c r="E4" s="136"/>
      <c r="F4" s="136"/>
      <c r="G4" s="361" t="s">
        <v>18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3"/>
    </row>
    <row r="5" spans="1:19" ht="45.6" customHeight="1">
      <c r="A5" s="367"/>
      <c r="B5" s="368"/>
      <c r="C5" s="368"/>
      <c r="D5" s="369"/>
      <c r="E5" s="137" t="s">
        <v>287</v>
      </c>
      <c r="F5" s="137" t="s">
        <v>288</v>
      </c>
      <c r="G5" s="137" t="s">
        <v>285</v>
      </c>
      <c r="H5" s="137" t="s">
        <v>236</v>
      </c>
      <c r="I5" s="137" t="s">
        <v>295</v>
      </c>
      <c r="J5" s="137" t="s">
        <v>237</v>
      </c>
      <c r="K5" s="137" t="s">
        <v>296</v>
      </c>
      <c r="L5" s="137" t="s">
        <v>284</v>
      </c>
      <c r="M5" s="137" t="s">
        <v>277</v>
      </c>
      <c r="N5" s="137" t="s">
        <v>257</v>
      </c>
      <c r="O5" s="137" t="s">
        <v>258</v>
      </c>
      <c r="P5" s="137" t="s">
        <v>267</v>
      </c>
      <c r="Q5" s="137" t="s">
        <v>260</v>
      </c>
      <c r="R5" s="137" t="s">
        <v>286</v>
      </c>
      <c r="S5" s="138" t="s">
        <v>5</v>
      </c>
    </row>
    <row r="6" spans="1:19">
      <c r="A6" s="357" t="s">
        <v>62</v>
      </c>
      <c r="B6" s="357"/>
      <c r="C6" s="357"/>
      <c r="D6" s="357"/>
      <c r="E6" s="139"/>
      <c r="F6" s="139"/>
      <c r="G6" s="140">
        <v>22607</v>
      </c>
      <c r="H6" s="140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0">
        <f t="shared" ref="S6:S16" si="0">SUM(E6:R6)</f>
        <v>22607</v>
      </c>
    </row>
    <row r="7" spans="1:19">
      <c r="A7" s="341" t="s">
        <v>63</v>
      </c>
      <c r="B7" s="341"/>
      <c r="C7" s="341"/>
      <c r="D7" s="341"/>
      <c r="E7" s="142"/>
      <c r="F7" s="142"/>
      <c r="G7" s="140">
        <v>429515</v>
      </c>
      <c r="H7" s="140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0">
        <f t="shared" si="0"/>
        <v>429515</v>
      </c>
    </row>
    <row r="8" spans="1:19" ht="21" customHeight="1">
      <c r="A8" s="358" t="s">
        <v>64</v>
      </c>
      <c r="B8" s="359"/>
      <c r="C8" s="359"/>
      <c r="D8" s="360"/>
      <c r="E8" s="144"/>
      <c r="F8" s="144"/>
      <c r="G8" s="140">
        <v>250917</v>
      </c>
      <c r="H8" s="140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0">
        <f t="shared" si="0"/>
        <v>250917</v>
      </c>
    </row>
    <row r="9" spans="1:19">
      <c r="A9" s="350" t="s">
        <v>65</v>
      </c>
      <c r="B9" s="351"/>
      <c r="C9" s="351"/>
      <c r="D9" s="352"/>
      <c r="E9" s="145"/>
      <c r="F9" s="145"/>
      <c r="G9" s="140">
        <v>19090</v>
      </c>
      <c r="H9" s="140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0">
        <f t="shared" si="0"/>
        <v>19090</v>
      </c>
    </row>
    <row r="10" spans="1:19">
      <c r="A10" s="350" t="s">
        <v>66</v>
      </c>
      <c r="B10" s="351"/>
      <c r="C10" s="351"/>
      <c r="D10" s="352"/>
      <c r="E10" s="145"/>
      <c r="F10" s="145"/>
      <c r="G10" s="140">
        <v>1850</v>
      </c>
      <c r="H10" s="140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0">
        <f t="shared" si="0"/>
        <v>1850</v>
      </c>
    </row>
    <row r="11" spans="1:19">
      <c r="A11" s="350" t="s">
        <v>67</v>
      </c>
      <c r="B11" s="351"/>
      <c r="C11" s="351"/>
      <c r="D11" s="352"/>
      <c r="E11" s="145"/>
      <c r="F11" s="145"/>
      <c r="G11" s="140"/>
      <c r="H11" s="140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0">
        <f t="shared" si="0"/>
        <v>0</v>
      </c>
    </row>
    <row r="12" spans="1:19" ht="18" customHeight="1">
      <c r="A12" s="358" t="s">
        <v>68</v>
      </c>
      <c r="B12" s="359"/>
      <c r="C12" s="359"/>
      <c r="D12" s="360"/>
      <c r="E12" s="144"/>
      <c r="F12" s="144"/>
      <c r="G12" s="140"/>
      <c r="H12" s="140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0">
        <f t="shared" si="0"/>
        <v>0</v>
      </c>
    </row>
    <row r="13" spans="1:19" ht="18" customHeight="1">
      <c r="A13" s="358" t="s">
        <v>69</v>
      </c>
      <c r="B13" s="359"/>
      <c r="C13" s="359"/>
      <c r="D13" s="360"/>
      <c r="E13" s="144"/>
      <c r="F13" s="144"/>
      <c r="G13" s="140"/>
      <c r="H13" s="140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0">
        <f t="shared" si="0"/>
        <v>0</v>
      </c>
    </row>
    <row r="14" spans="1:19" ht="19.8" customHeight="1">
      <c r="A14" s="358" t="s">
        <v>70</v>
      </c>
      <c r="B14" s="359"/>
      <c r="C14" s="359"/>
      <c r="D14" s="360"/>
      <c r="E14" s="144"/>
      <c r="F14" s="144"/>
      <c r="G14" s="140"/>
      <c r="H14" s="140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0">
        <f t="shared" si="0"/>
        <v>0</v>
      </c>
    </row>
    <row r="15" spans="1:19" ht="12.75" customHeight="1">
      <c r="A15" s="358" t="s">
        <v>71</v>
      </c>
      <c r="B15" s="359"/>
      <c r="C15" s="359"/>
      <c r="D15" s="360"/>
      <c r="E15" s="144"/>
      <c r="F15" s="144"/>
      <c r="G15" s="140"/>
      <c r="H15" s="146">
        <v>8479</v>
      </c>
      <c r="I15" s="143"/>
      <c r="J15" s="143"/>
      <c r="K15" s="143"/>
      <c r="L15" s="143"/>
      <c r="M15" s="140">
        <v>32412</v>
      </c>
      <c r="N15" s="140">
        <v>1644</v>
      </c>
      <c r="O15" s="140"/>
      <c r="P15" s="143"/>
      <c r="Q15" s="143"/>
      <c r="R15" s="143"/>
      <c r="S15" s="140">
        <f t="shared" si="0"/>
        <v>42535</v>
      </c>
    </row>
    <row r="16" spans="1:19" ht="12.75" customHeight="1">
      <c r="A16" s="343" t="s">
        <v>111</v>
      </c>
      <c r="B16" s="344"/>
      <c r="C16" s="344"/>
      <c r="D16" s="345"/>
      <c r="E16" s="147">
        <f>SUM(E6:E15)</f>
        <v>0</v>
      </c>
      <c r="F16" s="147">
        <f>SUM(F6:F15)</f>
        <v>0</v>
      </c>
      <c r="G16" s="147">
        <f>SUM(G6:G15)</f>
        <v>723979</v>
      </c>
      <c r="H16" s="147">
        <f>SUM(H6:H15)</f>
        <v>8479</v>
      </c>
      <c r="I16" s="148">
        <f t="shared" ref="I16:R16" si="1">SUM(I6:I15)</f>
        <v>0</v>
      </c>
      <c r="J16" s="148">
        <f t="shared" si="1"/>
        <v>0</v>
      </c>
      <c r="K16" s="148">
        <f t="shared" si="1"/>
        <v>0</v>
      </c>
      <c r="L16" s="148">
        <f t="shared" si="1"/>
        <v>0</v>
      </c>
      <c r="M16" s="147">
        <f t="shared" si="1"/>
        <v>32412</v>
      </c>
      <c r="N16" s="147">
        <f t="shared" si="1"/>
        <v>1644</v>
      </c>
      <c r="O16" s="147">
        <f t="shared" si="1"/>
        <v>0</v>
      </c>
      <c r="P16" s="148">
        <f t="shared" si="1"/>
        <v>0</v>
      </c>
      <c r="Q16" s="148">
        <f t="shared" si="1"/>
        <v>0</v>
      </c>
      <c r="R16" s="148">
        <f t="shared" si="1"/>
        <v>0</v>
      </c>
      <c r="S16" s="147">
        <f t="shared" si="0"/>
        <v>766514</v>
      </c>
    </row>
    <row r="17" spans="1:19" ht="7.8" customHeight="1">
      <c r="A17" s="370"/>
      <c r="B17" s="371"/>
      <c r="C17" s="371"/>
      <c r="D17" s="372"/>
      <c r="E17" s="149"/>
      <c r="F17" s="149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0"/>
    </row>
    <row r="18" spans="1:19">
      <c r="A18" s="373" t="s">
        <v>72</v>
      </c>
      <c r="B18" s="374"/>
      <c r="C18" s="374"/>
      <c r="D18" s="375"/>
      <c r="E18" s="150">
        <v>2500</v>
      </c>
      <c r="F18" s="150">
        <v>3838200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0">
        <f>SUM(E18:R18)</f>
        <v>3840700</v>
      </c>
    </row>
    <row r="19" spans="1:19" ht="7.2" customHeight="1">
      <c r="A19" s="340"/>
      <c r="B19" s="340"/>
      <c r="C19" s="340"/>
      <c r="D19" s="340"/>
      <c r="E19" s="151"/>
      <c r="F19" s="151"/>
      <c r="G19" s="148"/>
      <c r="H19" s="148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0"/>
    </row>
    <row r="20" spans="1:19">
      <c r="A20" s="348" t="s">
        <v>73</v>
      </c>
      <c r="B20" s="348"/>
      <c r="C20" s="348"/>
      <c r="D20" s="348"/>
      <c r="E20" s="152"/>
      <c r="F20" s="152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0">
        <f t="shared" ref="S20:S29" si="2">SUM(E20:R20)</f>
        <v>0</v>
      </c>
    </row>
    <row r="21" spans="1:19">
      <c r="A21" s="376" t="s">
        <v>74</v>
      </c>
      <c r="B21" s="376"/>
      <c r="C21" s="376"/>
      <c r="D21" s="376"/>
      <c r="E21" s="153"/>
      <c r="F21" s="15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0">
        <f t="shared" si="2"/>
        <v>0</v>
      </c>
    </row>
    <row r="22" spans="1:19">
      <c r="A22" s="341" t="s">
        <v>75</v>
      </c>
      <c r="B22" s="341"/>
      <c r="C22" s="341"/>
      <c r="D22" s="341"/>
      <c r="E22" s="142"/>
      <c r="F22" s="142"/>
      <c r="G22" s="148"/>
      <c r="H22" s="148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0">
        <f t="shared" si="2"/>
        <v>0</v>
      </c>
    </row>
    <row r="23" spans="1:19">
      <c r="A23" s="348" t="s">
        <v>282</v>
      </c>
      <c r="B23" s="348"/>
      <c r="C23" s="348"/>
      <c r="D23" s="348"/>
      <c r="E23" s="152"/>
      <c r="F23" s="15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0">
        <f t="shared" si="2"/>
        <v>0</v>
      </c>
    </row>
    <row r="24" spans="1:19">
      <c r="A24" s="341" t="s">
        <v>76</v>
      </c>
      <c r="B24" s="341"/>
      <c r="C24" s="341"/>
      <c r="D24" s="341"/>
      <c r="E24" s="142"/>
      <c r="F24" s="142"/>
      <c r="G24" s="143"/>
      <c r="H24" s="143"/>
      <c r="I24" s="140">
        <v>8100</v>
      </c>
      <c r="J24" s="143"/>
      <c r="K24" s="143"/>
      <c r="L24" s="143"/>
      <c r="M24" s="143"/>
      <c r="N24" s="143"/>
      <c r="O24" s="143"/>
      <c r="P24" s="143"/>
      <c r="Q24" s="143"/>
      <c r="R24" s="143"/>
      <c r="S24" s="140">
        <f t="shared" si="2"/>
        <v>8100</v>
      </c>
    </row>
    <row r="25" spans="1:19">
      <c r="A25" s="350" t="s">
        <v>77</v>
      </c>
      <c r="B25" s="351"/>
      <c r="C25" s="351"/>
      <c r="D25" s="352"/>
      <c r="E25" s="145"/>
      <c r="F25" s="145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0">
        <f t="shared" si="2"/>
        <v>0</v>
      </c>
    </row>
    <row r="26" spans="1:19">
      <c r="A26" s="341" t="s">
        <v>78</v>
      </c>
      <c r="B26" s="341"/>
      <c r="C26" s="341"/>
      <c r="D26" s="341"/>
      <c r="E26" s="142"/>
      <c r="F26" s="142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0">
        <f t="shared" si="2"/>
        <v>0</v>
      </c>
    </row>
    <row r="27" spans="1:19">
      <c r="A27" s="341" t="s">
        <v>79</v>
      </c>
      <c r="B27" s="340"/>
      <c r="C27" s="340"/>
      <c r="D27" s="340"/>
      <c r="E27" s="151"/>
      <c r="F27" s="151"/>
      <c r="G27" s="148"/>
      <c r="H27" s="148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0">
        <f t="shared" si="2"/>
        <v>0</v>
      </c>
    </row>
    <row r="28" spans="1:19">
      <c r="A28" s="350" t="s">
        <v>80</v>
      </c>
      <c r="B28" s="351"/>
      <c r="C28" s="351"/>
      <c r="D28" s="352"/>
      <c r="E28" s="145"/>
      <c r="F28" s="145"/>
      <c r="G28" s="148"/>
      <c r="H28" s="148"/>
      <c r="I28" s="140">
        <v>19115</v>
      </c>
      <c r="J28" s="140">
        <v>2700</v>
      </c>
      <c r="K28" s="140">
        <v>31890</v>
      </c>
      <c r="L28" s="140"/>
      <c r="M28" s="140"/>
      <c r="N28" s="143"/>
      <c r="O28" s="140">
        <v>114803</v>
      </c>
      <c r="P28" s="143"/>
      <c r="Q28" s="143"/>
      <c r="R28" s="143"/>
      <c r="S28" s="140">
        <f t="shared" si="2"/>
        <v>168508</v>
      </c>
    </row>
    <row r="29" spans="1:19">
      <c r="A29" s="340" t="s">
        <v>81</v>
      </c>
      <c r="B29" s="340"/>
      <c r="C29" s="340"/>
      <c r="D29" s="340"/>
      <c r="E29" s="140">
        <f>SUM(E20:E28)</f>
        <v>0</v>
      </c>
      <c r="F29" s="140">
        <f>SUM(F20:F28)</f>
        <v>0</v>
      </c>
      <c r="G29" s="140">
        <f>SUM(G20:G28)</f>
        <v>0</v>
      </c>
      <c r="H29" s="140">
        <f>SUM(H20:H28)</f>
        <v>0</v>
      </c>
      <c r="I29" s="140">
        <f t="shared" ref="I29:R29" si="3">SUM(I20:I28)</f>
        <v>27215</v>
      </c>
      <c r="J29" s="140">
        <f t="shared" si="3"/>
        <v>2700</v>
      </c>
      <c r="K29" s="140">
        <f t="shared" si="3"/>
        <v>31890</v>
      </c>
      <c r="L29" s="140">
        <f t="shared" si="3"/>
        <v>0</v>
      </c>
      <c r="M29" s="140">
        <f t="shared" si="3"/>
        <v>0</v>
      </c>
      <c r="N29" s="140">
        <f t="shared" si="3"/>
        <v>0</v>
      </c>
      <c r="O29" s="140">
        <f t="shared" si="3"/>
        <v>114803</v>
      </c>
      <c r="P29" s="140">
        <f t="shared" si="3"/>
        <v>0</v>
      </c>
      <c r="Q29" s="140">
        <f t="shared" si="3"/>
        <v>0</v>
      </c>
      <c r="R29" s="140">
        <f t="shared" si="3"/>
        <v>0</v>
      </c>
      <c r="S29" s="140">
        <f t="shared" si="2"/>
        <v>176608</v>
      </c>
    </row>
    <row r="30" spans="1:19" ht="7.8" customHeight="1">
      <c r="A30" s="342"/>
      <c r="B30" s="342"/>
      <c r="C30" s="342"/>
      <c r="D30" s="342"/>
      <c r="E30" s="154"/>
      <c r="F30" s="154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0"/>
    </row>
    <row r="31" spans="1:19" ht="21" customHeight="1">
      <c r="A31" s="376" t="s">
        <v>82</v>
      </c>
      <c r="B31" s="376"/>
      <c r="C31" s="376"/>
      <c r="D31" s="376"/>
      <c r="E31" s="153"/>
      <c r="F31" s="15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0">
        <f>SUM(E31:R31)</f>
        <v>0</v>
      </c>
    </row>
    <row r="32" spans="1:19" ht="18.600000000000001" customHeight="1">
      <c r="A32" s="376" t="s">
        <v>83</v>
      </c>
      <c r="B32" s="376"/>
      <c r="C32" s="376"/>
      <c r="D32" s="376"/>
      <c r="E32" s="153"/>
      <c r="F32" s="15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0">
        <f>SUM(E32:R32)</f>
        <v>0</v>
      </c>
    </row>
    <row r="33" spans="1:20">
      <c r="A33" s="341" t="s">
        <v>84</v>
      </c>
      <c r="B33" s="341"/>
      <c r="C33" s="341"/>
      <c r="D33" s="341"/>
      <c r="E33" s="142"/>
      <c r="F33" s="142"/>
      <c r="G33" s="143"/>
      <c r="H33" s="143"/>
      <c r="I33" s="143"/>
      <c r="J33" s="143"/>
      <c r="K33" s="143"/>
      <c r="L33" s="140">
        <v>100</v>
      </c>
      <c r="M33" s="143"/>
      <c r="N33" s="143"/>
      <c r="O33" s="143"/>
      <c r="P33" s="143"/>
      <c r="Q33" s="140">
        <v>4225</v>
      </c>
      <c r="R33" s="140"/>
      <c r="S33" s="140">
        <f>SUM(E33:R33)</f>
        <v>4325</v>
      </c>
    </row>
    <row r="34" spans="1:20">
      <c r="A34" s="340" t="s">
        <v>85</v>
      </c>
      <c r="B34" s="340"/>
      <c r="C34" s="340"/>
      <c r="D34" s="340"/>
      <c r="E34" s="143">
        <f>SUM(E31:E33)</f>
        <v>0</v>
      </c>
      <c r="F34" s="143">
        <f>SUM(F31:F33)</f>
        <v>0</v>
      </c>
      <c r="G34" s="143">
        <f>SUM(G31:G33)</f>
        <v>0</v>
      </c>
      <c r="H34" s="143">
        <f>SUM(H31:H33)</f>
        <v>0</v>
      </c>
      <c r="I34" s="143">
        <f t="shared" ref="I34:Q34" si="4">SUM(I31:I33)</f>
        <v>0</v>
      </c>
      <c r="J34" s="143">
        <f t="shared" si="4"/>
        <v>0</v>
      </c>
      <c r="K34" s="143">
        <f t="shared" si="4"/>
        <v>0</v>
      </c>
      <c r="L34" s="140">
        <f t="shared" si="4"/>
        <v>100</v>
      </c>
      <c r="M34" s="143">
        <f t="shared" si="4"/>
        <v>0</v>
      </c>
      <c r="N34" s="143">
        <f t="shared" si="4"/>
        <v>0</v>
      </c>
      <c r="O34" s="143">
        <f t="shared" si="4"/>
        <v>0</v>
      </c>
      <c r="P34" s="143">
        <f t="shared" si="4"/>
        <v>0</v>
      </c>
      <c r="Q34" s="140">
        <f t="shared" si="4"/>
        <v>4225</v>
      </c>
      <c r="R34" s="140"/>
      <c r="S34" s="140">
        <f>SUM(E34:R34)</f>
        <v>4325</v>
      </c>
    </row>
    <row r="35" spans="1:20" ht="8.4" customHeight="1">
      <c r="A35" s="341"/>
      <c r="B35" s="341"/>
      <c r="C35" s="341"/>
      <c r="D35" s="341"/>
      <c r="E35" s="142"/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0"/>
    </row>
    <row r="36" spans="1:20">
      <c r="A36" s="340" t="s">
        <v>140</v>
      </c>
      <c r="B36" s="340"/>
      <c r="C36" s="340"/>
      <c r="D36" s="340"/>
      <c r="E36" s="147">
        <f>+E29+E18+E16+E34</f>
        <v>2500</v>
      </c>
      <c r="F36" s="147">
        <f>+F29+F18+F16+F34</f>
        <v>3838200</v>
      </c>
      <c r="G36" s="147">
        <f>+G29+G18+G16+G34</f>
        <v>723979</v>
      </c>
      <c r="H36" s="147">
        <f>+H29+H18+H16+H34</f>
        <v>8479</v>
      </c>
      <c r="I36" s="147">
        <f t="shared" ref="I36:R36" si="5">+I29+I18+I16+I34</f>
        <v>27215</v>
      </c>
      <c r="J36" s="147">
        <f t="shared" si="5"/>
        <v>2700</v>
      </c>
      <c r="K36" s="147">
        <f t="shared" si="5"/>
        <v>31890</v>
      </c>
      <c r="L36" s="147">
        <f t="shared" si="5"/>
        <v>100</v>
      </c>
      <c r="M36" s="147">
        <f t="shared" si="5"/>
        <v>32412</v>
      </c>
      <c r="N36" s="147">
        <f t="shared" si="5"/>
        <v>1644</v>
      </c>
      <c r="O36" s="147">
        <f t="shared" si="5"/>
        <v>114803</v>
      </c>
      <c r="P36" s="147">
        <f t="shared" si="5"/>
        <v>0</v>
      </c>
      <c r="Q36" s="147">
        <f t="shared" si="5"/>
        <v>4225</v>
      </c>
      <c r="R36" s="147">
        <f t="shared" si="5"/>
        <v>0</v>
      </c>
      <c r="S36" s="147">
        <f>SUM(E36:R36)</f>
        <v>4788147</v>
      </c>
      <c r="T36" s="100"/>
    </row>
    <row r="37" spans="1:20" ht="9" customHeight="1">
      <c r="A37" s="341"/>
      <c r="B37" s="341"/>
      <c r="C37" s="341"/>
      <c r="D37" s="341"/>
      <c r="E37" s="142"/>
      <c r="F37" s="142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0"/>
    </row>
    <row r="38" spans="1:20">
      <c r="A38" s="341" t="s">
        <v>104</v>
      </c>
      <c r="B38" s="341"/>
      <c r="C38" s="341"/>
      <c r="D38" s="341"/>
      <c r="E38" s="142"/>
      <c r="F38" s="142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0">
        <f t="shared" ref="S38:S43" si="6">SUM(E38:R38)</f>
        <v>0</v>
      </c>
    </row>
    <row r="39" spans="1:20">
      <c r="A39" s="341" t="s">
        <v>34</v>
      </c>
      <c r="B39" s="341"/>
      <c r="C39" s="341"/>
      <c r="D39" s="341"/>
      <c r="E39" s="142"/>
      <c r="F39" s="142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0">
        <f t="shared" si="6"/>
        <v>0</v>
      </c>
    </row>
    <row r="40" spans="1:20">
      <c r="A40" s="341" t="s">
        <v>105</v>
      </c>
      <c r="B40" s="341"/>
      <c r="C40" s="341"/>
      <c r="D40" s="341"/>
      <c r="E40" s="142"/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0">
        <f t="shared" si="6"/>
        <v>0</v>
      </c>
    </row>
    <row r="41" spans="1:20">
      <c r="A41" s="341" t="s">
        <v>106</v>
      </c>
      <c r="B41" s="341"/>
      <c r="C41" s="341"/>
      <c r="D41" s="341"/>
      <c r="E41" s="142"/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0">
        <f t="shared" si="6"/>
        <v>0</v>
      </c>
    </row>
    <row r="42" spans="1:20">
      <c r="A42" s="341" t="s">
        <v>107</v>
      </c>
      <c r="B42" s="341"/>
      <c r="C42" s="341"/>
      <c r="D42" s="341"/>
      <c r="E42" s="142"/>
      <c r="F42" s="142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0">
        <f t="shared" si="6"/>
        <v>0</v>
      </c>
    </row>
    <row r="43" spans="1:20">
      <c r="A43" s="340" t="s">
        <v>110</v>
      </c>
      <c r="B43" s="340"/>
      <c r="C43" s="340"/>
      <c r="D43" s="340"/>
      <c r="E43" s="143">
        <f>SUM(E38:E42)</f>
        <v>0</v>
      </c>
      <c r="F43" s="143">
        <f>SUM(F38:F42)</f>
        <v>0</v>
      </c>
      <c r="G43" s="143">
        <f>SUM(G38:G42)</f>
        <v>0</v>
      </c>
      <c r="H43" s="143">
        <f>SUM(H38:H42)</f>
        <v>0</v>
      </c>
      <c r="I43" s="143">
        <f t="shared" ref="I43:R43" si="7">SUM(I38:I42)</f>
        <v>0</v>
      </c>
      <c r="J43" s="143">
        <f t="shared" si="7"/>
        <v>0</v>
      </c>
      <c r="K43" s="143">
        <f t="shared" si="7"/>
        <v>0</v>
      </c>
      <c r="L43" s="143">
        <f t="shared" si="7"/>
        <v>0</v>
      </c>
      <c r="M43" s="143">
        <f t="shared" si="7"/>
        <v>0</v>
      </c>
      <c r="N43" s="143">
        <f t="shared" si="7"/>
        <v>0</v>
      </c>
      <c r="O43" s="143">
        <f t="shared" si="7"/>
        <v>0</v>
      </c>
      <c r="P43" s="143">
        <f t="shared" si="7"/>
        <v>0</v>
      </c>
      <c r="Q43" s="143">
        <f t="shared" si="7"/>
        <v>0</v>
      </c>
      <c r="R43" s="143">
        <f t="shared" si="7"/>
        <v>0</v>
      </c>
      <c r="S43" s="140">
        <f t="shared" si="6"/>
        <v>0</v>
      </c>
    </row>
    <row r="44" spans="1:20" ht="9.6" customHeight="1">
      <c r="A44" s="341"/>
      <c r="B44" s="341"/>
      <c r="C44" s="341"/>
      <c r="D44" s="341"/>
      <c r="E44" s="142"/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0"/>
    </row>
    <row r="45" spans="1:20" ht="12.6" customHeight="1">
      <c r="A45" s="340" t="s">
        <v>109</v>
      </c>
      <c r="B45" s="340"/>
      <c r="C45" s="340"/>
      <c r="D45" s="340"/>
      <c r="E45" s="147">
        <f>+E43+E36</f>
        <v>2500</v>
      </c>
      <c r="F45" s="147">
        <f>+F43+F36</f>
        <v>3838200</v>
      </c>
      <c r="G45" s="147">
        <f>+G43+G36</f>
        <v>723979</v>
      </c>
      <c r="H45" s="147">
        <f>+H43+H36</f>
        <v>8479</v>
      </c>
      <c r="I45" s="147">
        <f t="shared" ref="I45:R45" si="8">+I43+I36</f>
        <v>27215</v>
      </c>
      <c r="J45" s="147">
        <f t="shared" si="8"/>
        <v>2700</v>
      </c>
      <c r="K45" s="147">
        <f t="shared" si="8"/>
        <v>31890</v>
      </c>
      <c r="L45" s="147">
        <f t="shared" si="8"/>
        <v>100</v>
      </c>
      <c r="M45" s="147">
        <f t="shared" si="8"/>
        <v>32412</v>
      </c>
      <c r="N45" s="147">
        <f t="shared" si="8"/>
        <v>1644</v>
      </c>
      <c r="O45" s="147">
        <f t="shared" si="8"/>
        <v>114803</v>
      </c>
      <c r="P45" s="147">
        <f t="shared" si="8"/>
        <v>0</v>
      </c>
      <c r="Q45" s="147">
        <f t="shared" si="8"/>
        <v>4225</v>
      </c>
      <c r="R45" s="147">
        <f t="shared" si="8"/>
        <v>0</v>
      </c>
      <c r="S45" s="147">
        <f t="shared" ref="S45:S51" si="9">SUM(E45:R45)</f>
        <v>4788147</v>
      </c>
    </row>
    <row r="46" spans="1:20" ht="12" customHeight="1">
      <c r="A46" s="348" t="s">
        <v>86</v>
      </c>
      <c r="B46" s="348"/>
      <c r="C46" s="348"/>
      <c r="D46" s="348"/>
      <c r="E46" s="152"/>
      <c r="F46" s="152"/>
      <c r="G46" s="155"/>
      <c r="H46" s="155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0">
        <f t="shared" si="9"/>
        <v>0</v>
      </c>
    </row>
    <row r="47" spans="1:20" ht="22.2" customHeight="1">
      <c r="A47" s="346" t="s">
        <v>87</v>
      </c>
      <c r="B47" s="346"/>
      <c r="C47" s="346"/>
      <c r="D47" s="346"/>
      <c r="E47" s="156"/>
      <c r="F47" s="156"/>
      <c r="G47" s="155"/>
      <c r="H47" s="155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0">
        <f t="shared" si="9"/>
        <v>0</v>
      </c>
    </row>
    <row r="48" spans="1:20" ht="19.8" customHeight="1">
      <c r="A48" s="347" t="s">
        <v>88</v>
      </c>
      <c r="B48" s="347"/>
      <c r="C48" s="347"/>
      <c r="D48" s="347"/>
      <c r="E48" s="157"/>
      <c r="F48" s="157"/>
      <c r="G48" s="155"/>
      <c r="H48" s="155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0">
        <f t="shared" si="9"/>
        <v>0</v>
      </c>
    </row>
    <row r="49" spans="1:19" ht="19.8" customHeight="1">
      <c r="A49" s="347" t="s">
        <v>89</v>
      </c>
      <c r="B49" s="347"/>
      <c r="C49" s="347"/>
      <c r="D49" s="347"/>
      <c r="E49" s="157"/>
      <c r="F49" s="157"/>
      <c r="G49" s="155"/>
      <c r="H49" s="155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0">
        <f t="shared" si="9"/>
        <v>0</v>
      </c>
    </row>
    <row r="50" spans="1:19" ht="11.4" customHeight="1">
      <c r="A50" s="377" t="s">
        <v>90</v>
      </c>
      <c r="B50" s="378"/>
      <c r="C50" s="378"/>
      <c r="D50" s="379"/>
      <c r="E50" s="158"/>
      <c r="F50" s="158"/>
      <c r="G50" s="155"/>
      <c r="H50" s="155"/>
      <c r="I50" s="143"/>
      <c r="J50" s="143"/>
      <c r="K50" s="143"/>
      <c r="L50" s="143"/>
      <c r="M50" s="143"/>
      <c r="N50" s="143"/>
      <c r="O50" s="143"/>
      <c r="P50" s="140">
        <v>38387</v>
      </c>
      <c r="Q50" s="143"/>
      <c r="R50" s="143"/>
      <c r="S50" s="140">
        <f t="shared" si="9"/>
        <v>38387</v>
      </c>
    </row>
    <row r="51" spans="1:19">
      <c r="A51" s="355" t="s">
        <v>91</v>
      </c>
      <c r="B51" s="355"/>
      <c r="C51" s="355"/>
      <c r="D51" s="355"/>
      <c r="E51" s="155">
        <f>SUM(E46:E50)</f>
        <v>0</v>
      </c>
      <c r="F51" s="155">
        <f>SUM(F46:F50)</f>
        <v>0</v>
      </c>
      <c r="G51" s="155">
        <f>SUM(G46:G50)</f>
        <v>0</v>
      </c>
      <c r="H51" s="155">
        <f>SUM(H46:H50)</f>
        <v>0</v>
      </c>
      <c r="I51" s="155">
        <f t="shared" ref="I51:R51" si="10">SUM(I46:I50)</f>
        <v>0</v>
      </c>
      <c r="J51" s="155">
        <f t="shared" si="10"/>
        <v>0</v>
      </c>
      <c r="K51" s="155">
        <f t="shared" si="10"/>
        <v>0</v>
      </c>
      <c r="L51" s="155">
        <f t="shared" si="10"/>
        <v>0</v>
      </c>
      <c r="M51" s="155">
        <f t="shared" si="10"/>
        <v>0</v>
      </c>
      <c r="N51" s="155">
        <f t="shared" si="10"/>
        <v>0</v>
      </c>
      <c r="O51" s="155">
        <f t="shared" si="10"/>
        <v>0</v>
      </c>
      <c r="P51" s="159">
        <f t="shared" si="10"/>
        <v>38387</v>
      </c>
      <c r="Q51" s="155">
        <f t="shared" si="10"/>
        <v>0</v>
      </c>
      <c r="R51" s="155">
        <f t="shared" si="10"/>
        <v>0</v>
      </c>
      <c r="S51" s="140">
        <f t="shared" si="9"/>
        <v>38387</v>
      </c>
    </row>
    <row r="52" spans="1:19" ht="7.2" customHeight="1">
      <c r="A52" s="356"/>
      <c r="B52" s="356"/>
      <c r="C52" s="356"/>
      <c r="D52" s="356"/>
      <c r="E52" s="160"/>
      <c r="F52" s="160"/>
      <c r="G52" s="155"/>
      <c r="H52" s="155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0"/>
    </row>
    <row r="53" spans="1:19">
      <c r="A53" s="347" t="s">
        <v>95</v>
      </c>
      <c r="B53" s="347"/>
      <c r="C53" s="347"/>
      <c r="D53" s="347"/>
      <c r="E53" s="157"/>
      <c r="F53" s="157"/>
      <c r="G53" s="155"/>
      <c r="H53" s="155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0">
        <f>SUM(E53:R53)</f>
        <v>0</v>
      </c>
    </row>
    <row r="54" spans="1:19">
      <c r="A54" s="347" t="s">
        <v>96</v>
      </c>
      <c r="B54" s="347"/>
      <c r="C54" s="347"/>
      <c r="D54" s="347"/>
      <c r="E54" s="157"/>
      <c r="F54" s="157"/>
      <c r="G54" s="155"/>
      <c r="H54" s="155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0">
        <f>SUM(E54:R54)</f>
        <v>0</v>
      </c>
    </row>
    <row r="55" spans="1:19">
      <c r="A55" s="341" t="s">
        <v>97</v>
      </c>
      <c r="B55" s="341"/>
      <c r="C55" s="341"/>
      <c r="D55" s="341"/>
      <c r="E55" s="142"/>
      <c r="F55" s="142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0">
        <f>SUM(E55:R55)</f>
        <v>0</v>
      </c>
    </row>
    <row r="56" spans="1:19">
      <c r="A56" s="350" t="s">
        <v>98</v>
      </c>
      <c r="B56" s="351"/>
      <c r="C56" s="351"/>
      <c r="D56" s="352"/>
      <c r="E56" s="145"/>
      <c r="F56" s="145"/>
      <c r="G56" s="161"/>
      <c r="H56" s="161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0">
        <f>SUM(E56:R56)</f>
        <v>0</v>
      </c>
    </row>
    <row r="57" spans="1:19">
      <c r="A57" s="350" t="s">
        <v>99</v>
      </c>
      <c r="B57" s="351"/>
      <c r="C57" s="351"/>
      <c r="D57" s="352"/>
      <c r="E57" s="145"/>
      <c r="F57" s="145"/>
      <c r="G57" s="161"/>
      <c r="H57" s="161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0">
        <f>SUM(E57:R57)</f>
        <v>0</v>
      </c>
    </row>
    <row r="58" spans="1:19" ht="6" customHeight="1">
      <c r="A58" s="353"/>
      <c r="B58" s="353"/>
      <c r="C58" s="353"/>
      <c r="D58" s="353"/>
      <c r="E58" s="162"/>
      <c r="F58" s="162"/>
      <c r="G58" s="161"/>
      <c r="H58" s="161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0"/>
    </row>
    <row r="59" spans="1:19">
      <c r="A59" s="354" t="s">
        <v>100</v>
      </c>
      <c r="B59" s="354"/>
      <c r="C59" s="354"/>
      <c r="D59" s="354"/>
      <c r="E59" s="161">
        <f>SUM(E53:E58)</f>
        <v>0</v>
      </c>
      <c r="F59" s="161">
        <f>SUM(F53:F58)</f>
        <v>0</v>
      </c>
      <c r="G59" s="161">
        <f>SUM(G53:G58)</f>
        <v>0</v>
      </c>
      <c r="H59" s="161">
        <f>SUM(H53:H58)</f>
        <v>0</v>
      </c>
      <c r="I59" s="161">
        <f t="shared" ref="I59:R59" si="11">SUM(I53:I58)</f>
        <v>0</v>
      </c>
      <c r="J59" s="161">
        <f t="shared" si="11"/>
        <v>0</v>
      </c>
      <c r="K59" s="161">
        <f t="shared" si="11"/>
        <v>0</v>
      </c>
      <c r="L59" s="161">
        <f t="shared" si="11"/>
        <v>0</v>
      </c>
      <c r="M59" s="161">
        <f t="shared" si="11"/>
        <v>0</v>
      </c>
      <c r="N59" s="161">
        <f t="shared" si="11"/>
        <v>0</v>
      </c>
      <c r="O59" s="161">
        <f t="shared" si="11"/>
        <v>0</v>
      </c>
      <c r="P59" s="161">
        <f t="shared" si="11"/>
        <v>0</v>
      </c>
      <c r="Q59" s="161">
        <f t="shared" si="11"/>
        <v>0</v>
      </c>
      <c r="R59" s="161">
        <f t="shared" si="11"/>
        <v>0</v>
      </c>
      <c r="S59" s="140">
        <f>SUM(E59:R59)</f>
        <v>0</v>
      </c>
    </row>
    <row r="60" spans="1:19" ht="7.8" customHeight="1">
      <c r="A60" s="353"/>
      <c r="B60" s="353"/>
      <c r="C60" s="353"/>
      <c r="D60" s="353"/>
      <c r="E60" s="162"/>
      <c r="F60" s="162"/>
      <c r="G60" s="161"/>
      <c r="H60" s="161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0"/>
    </row>
    <row r="61" spans="1:19" ht="24.6" customHeight="1">
      <c r="A61" s="346" t="s">
        <v>101</v>
      </c>
      <c r="B61" s="346"/>
      <c r="C61" s="346"/>
      <c r="D61" s="346"/>
      <c r="E61" s="156"/>
      <c r="F61" s="156"/>
      <c r="G61" s="151"/>
      <c r="H61" s="151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0">
        <f>SUM(E61:R61)</f>
        <v>0</v>
      </c>
    </row>
    <row r="62" spans="1:19" ht="21" customHeight="1">
      <c r="A62" s="347" t="s">
        <v>102</v>
      </c>
      <c r="B62" s="347"/>
      <c r="C62" s="347"/>
      <c r="D62" s="347"/>
      <c r="E62" s="157"/>
      <c r="F62" s="157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0">
        <f>SUM(E62:R62)</f>
        <v>0</v>
      </c>
    </row>
    <row r="63" spans="1:19" ht="14.4" customHeight="1">
      <c r="A63" s="348" t="s">
        <v>103</v>
      </c>
      <c r="B63" s="348"/>
      <c r="C63" s="348"/>
      <c r="D63" s="348"/>
      <c r="E63" s="152"/>
      <c r="F63" s="152"/>
      <c r="G63" s="143"/>
      <c r="H63" s="143"/>
      <c r="I63" s="140">
        <v>30000</v>
      </c>
      <c r="J63" s="143"/>
      <c r="K63" s="143"/>
      <c r="L63" s="140">
        <v>4372</v>
      </c>
      <c r="M63" s="143"/>
      <c r="N63" s="143"/>
      <c r="O63" s="143"/>
      <c r="P63" s="143"/>
      <c r="Q63" s="143"/>
      <c r="R63" s="143"/>
      <c r="S63" s="140">
        <f>SUM(E63:R63)</f>
        <v>34372</v>
      </c>
    </row>
    <row r="64" spans="1:19" ht="7.8" customHeight="1">
      <c r="A64" s="341"/>
      <c r="B64" s="341"/>
      <c r="C64" s="341"/>
      <c r="D64" s="341"/>
      <c r="E64" s="142"/>
      <c r="F64" s="142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</row>
    <row r="65" spans="1:19">
      <c r="A65" s="349" t="s">
        <v>94</v>
      </c>
      <c r="B65" s="349"/>
      <c r="C65" s="349"/>
      <c r="D65" s="349"/>
      <c r="E65" s="140">
        <f>SUM(E61:E63)</f>
        <v>0</v>
      </c>
      <c r="F65" s="140">
        <f>SUM(F61:F63)</f>
        <v>0</v>
      </c>
      <c r="G65" s="140">
        <f>SUM(G61:G63)</f>
        <v>0</v>
      </c>
      <c r="H65" s="140">
        <f>SUM(H61:H63)</f>
        <v>0</v>
      </c>
      <c r="I65" s="140">
        <f t="shared" ref="I65:R65" si="12">SUM(I61:I63)</f>
        <v>30000</v>
      </c>
      <c r="J65" s="140">
        <f t="shared" si="12"/>
        <v>0</v>
      </c>
      <c r="K65" s="140">
        <f t="shared" si="12"/>
        <v>0</v>
      </c>
      <c r="L65" s="140">
        <f t="shared" si="12"/>
        <v>4372</v>
      </c>
      <c r="M65" s="140">
        <f t="shared" si="12"/>
        <v>0</v>
      </c>
      <c r="N65" s="140">
        <f t="shared" si="12"/>
        <v>0</v>
      </c>
      <c r="O65" s="140">
        <f t="shared" si="12"/>
        <v>0</v>
      </c>
      <c r="P65" s="140">
        <f t="shared" si="12"/>
        <v>0</v>
      </c>
      <c r="Q65" s="140">
        <f t="shared" si="12"/>
        <v>0</v>
      </c>
      <c r="R65" s="140">
        <f t="shared" si="12"/>
        <v>0</v>
      </c>
      <c r="S65" s="140">
        <f>SUM(E65:R65)</f>
        <v>34372</v>
      </c>
    </row>
    <row r="66" spans="1:19" ht="6" customHeight="1">
      <c r="A66" s="341"/>
      <c r="B66" s="341"/>
      <c r="C66" s="341"/>
      <c r="D66" s="341"/>
      <c r="E66" s="142"/>
      <c r="F66" s="142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</row>
    <row r="67" spans="1:19">
      <c r="A67" s="343" t="s">
        <v>113</v>
      </c>
      <c r="B67" s="344"/>
      <c r="C67" s="344"/>
      <c r="D67" s="345"/>
      <c r="E67" s="140">
        <f>+E65+E59+E51</f>
        <v>0</v>
      </c>
      <c r="F67" s="140">
        <f>+F65+F59+F51</f>
        <v>0</v>
      </c>
      <c r="G67" s="140">
        <f>+G65+G59+G51</f>
        <v>0</v>
      </c>
      <c r="H67" s="140">
        <f>+H65+H59+H51</f>
        <v>0</v>
      </c>
      <c r="I67" s="140">
        <f t="shared" ref="I67:R67" si="13">+I65+I59+I51</f>
        <v>30000</v>
      </c>
      <c r="J67" s="140">
        <f t="shared" si="13"/>
        <v>0</v>
      </c>
      <c r="K67" s="140">
        <f t="shared" si="13"/>
        <v>0</v>
      </c>
      <c r="L67" s="140">
        <f t="shared" si="13"/>
        <v>4372</v>
      </c>
      <c r="M67" s="140">
        <f t="shared" si="13"/>
        <v>0</v>
      </c>
      <c r="N67" s="140">
        <f t="shared" si="13"/>
        <v>0</v>
      </c>
      <c r="O67" s="140">
        <f t="shared" si="13"/>
        <v>0</v>
      </c>
      <c r="P67" s="140">
        <f t="shared" si="13"/>
        <v>38387</v>
      </c>
      <c r="Q67" s="140">
        <f t="shared" si="13"/>
        <v>0</v>
      </c>
      <c r="R67" s="140">
        <f t="shared" si="13"/>
        <v>0</v>
      </c>
      <c r="S67" s="140">
        <f>SUM(E67:R67)</f>
        <v>72759</v>
      </c>
    </row>
    <row r="68" spans="1:19" ht="7.2" customHeight="1">
      <c r="A68" s="341"/>
      <c r="B68" s="341"/>
      <c r="C68" s="341"/>
      <c r="D68" s="341"/>
      <c r="E68" s="142"/>
      <c r="F68" s="142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0"/>
    </row>
    <row r="69" spans="1:19">
      <c r="A69" s="341" t="s">
        <v>104</v>
      </c>
      <c r="B69" s="341"/>
      <c r="C69" s="341"/>
      <c r="D69" s="341"/>
      <c r="E69" s="142"/>
      <c r="F69" s="142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0">
        <v>500000</v>
      </c>
      <c r="S69" s="140">
        <f t="shared" ref="S69:S76" si="14">SUM(E69:R69)</f>
        <v>500000</v>
      </c>
    </row>
    <row r="70" spans="1:19">
      <c r="A70" s="341" t="s">
        <v>34</v>
      </c>
      <c r="B70" s="341"/>
      <c r="C70" s="341"/>
      <c r="D70" s="341"/>
      <c r="E70" s="142"/>
      <c r="F70" s="142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0">
        <f t="shared" si="14"/>
        <v>0</v>
      </c>
    </row>
    <row r="71" spans="1:19">
      <c r="A71" s="341" t="s">
        <v>105</v>
      </c>
      <c r="B71" s="341"/>
      <c r="C71" s="341"/>
      <c r="D71" s="341"/>
      <c r="E71" s="142"/>
      <c r="F71" s="142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0">
        <f t="shared" si="14"/>
        <v>0</v>
      </c>
    </row>
    <row r="72" spans="1:19">
      <c r="A72" s="341" t="s">
        <v>106</v>
      </c>
      <c r="B72" s="341"/>
      <c r="C72" s="341"/>
      <c r="D72" s="341"/>
      <c r="E72" s="142"/>
      <c r="F72" s="142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0">
        <f t="shared" si="14"/>
        <v>0</v>
      </c>
    </row>
    <row r="73" spans="1:19">
      <c r="A73" s="341" t="s">
        <v>107</v>
      </c>
      <c r="B73" s="341"/>
      <c r="C73" s="341"/>
      <c r="D73" s="341"/>
      <c r="E73" s="142"/>
      <c r="F73" s="142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0">
        <f t="shared" si="14"/>
        <v>0</v>
      </c>
    </row>
    <row r="74" spans="1:19">
      <c r="A74" s="340" t="s">
        <v>110</v>
      </c>
      <c r="B74" s="340"/>
      <c r="C74" s="340"/>
      <c r="D74" s="340"/>
      <c r="E74" s="143">
        <f>SUM(E69:E73)</f>
        <v>0</v>
      </c>
      <c r="F74" s="143">
        <f>SUM(F69:F73)</f>
        <v>0</v>
      </c>
      <c r="G74" s="143">
        <f>SUM(G69:G73)</f>
        <v>0</v>
      </c>
      <c r="H74" s="143">
        <f>SUM(H69:H73)</f>
        <v>0</v>
      </c>
      <c r="I74" s="143">
        <f t="shared" ref="I74:R74" si="15">SUM(I69:I73)</f>
        <v>0</v>
      </c>
      <c r="J74" s="143">
        <f t="shared" si="15"/>
        <v>0</v>
      </c>
      <c r="K74" s="143">
        <f t="shared" si="15"/>
        <v>0</v>
      </c>
      <c r="L74" s="143">
        <f t="shared" si="15"/>
        <v>0</v>
      </c>
      <c r="M74" s="143">
        <f t="shared" si="15"/>
        <v>0</v>
      </c>
      <c r="N74" s="143">
        <f t="shared" si="15"/>
        <v>0</v>
      </c>
      <c r="O74" s="143">
        <f t="shared" si="15"/>
        <v>0</v>
      </c>
      <c r="P74" s="143">
        <f t="shared" si="15"/>
        <v>0</v>
      </c>
      <c r="Q74" s="143">
        <f t="shared" si="15"/>
        <v>0</v>
      </c>
      <c r="R74" s="140">
        <f t="shared" si="15"/>
        <v>500000</v>
      </c>
      <c r="S74" s="140">
        <f t="shared" si="14"/>
        <v>500000</v>
      </c>
    </row>
    <row r="75" spans="1:19" ht="9" customHeight="1">
      <c r="A75" s="342"/>
      <c r="B75" s="342"/>
      <c r="C75" s="342"/>
      <c r="D75" s="342"/>
      <c r="E75" s="154"/>
      <c r="F75" s="154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0"/>
      <c r="S75" s="140">
        <f t="shared" si="14"/>
        <v>0</v>
      </c>
    </row>
    <row r="76" spans="1:19">
      <c r="A76" s="340" t="s">
        <v>114</v>
      </c>
      <c r="B76" s="340"/>
      <c r="C76" s="340"/>
      <c r="D76" s="340"/>
      <c r="E76" s="143">
        <f>+E74+E67</f>
        <v>0</v>
      </c>
      <c r="F76" s="143">
        <f>+F74+F67</f>
        <v>0</v>
      </c>
      <c r="G76" s="143">
        <f>+G74+G67</f>
        <v>0</v>
      </c>
      <c r="H76" s="143">
        <f>+H74+H67</f>
        <v>0</v>
      </c>
      <c r="I76" s="140">
        <f t="shared" ref="I76:R76" si="16">+I74+I67</f>
        <v>30000</v>
      </c>
      <c r="J76" s="140">
        <f t="shared" si="16"/>
        <v>0</v>
      </c>
      <c r="K76" s="140">
        <f t="shared" si="16"/>
        <v>0</v>
      </c>
      <c r="L76" s="140">
        <f t="shared" si="16"/>
        <v>4372</v>
      </c>
      <c r="M76" s="140">
        <f t="shared" si="16"/>
        <v>0</v>
      </c>
      <c r="N76" s="140">
        <f t="shared" si="16"/>
        <v>0</v>
      </c>
      <c r="O76" s="140">
        <f t="shared" si="16"/>
        <v>0</v>
      </c>
      <c r="P76" s="140">
        <f t="shared" si="16"/>
        <v>38387</v>
      </c>
      <c r="Q76" s="140">
        <f t="shared" si="16"/>
        <v>0</v>
      </c>
      <c r="R76" s="140">
        <f t="shared" si="16"/>
        <v>500000</v>
      </c>
      <c r="S76" s="140">
        <f t="shared" si="14"/>
        <v>572759</v>
      </c>
    </row>
    <row r="77" spans="1:19">
      <c r="A77" s="340" t="s">
        <v>359</v>
      </c>
      <c r="B77" s="340"/>
      <c r="C77" s="340"/>
      <c r="D77" s="340"/>
      <c r="E77" s="147">
        <f>+E76+E45</f>
        <v>2500</v>
      </c>
      <c r="F77" s="147">
        <f t="shared" ref="F77:S77" si="17">+F76+F45</f>
        <v>3838200</v>
      </c>
      <c r="G77" s="147">
        <f t="shared" si="17"/>
        <v>723979</v>
      </c>
      <c r="H77" s="147">
        <f t="shared" si="17"/>
        <v>8479</v>
      </c>
      <c r="I77" s="147">
        <f t="shared" si="17"/>
        <v>57215</v>
      </c>
      <c r="J77" s="147">
        <f t="shared" si="17"/>
        <v>2700</v>
      </c>
      <c r="K77" s="147">
        <f t="shared" si="17"/>
        <v>31890</v>
      </c>
      <c r="L77" s="147">
        <f t="shared" si="17"/>
        <v>4472</v>
      </c>
      <c r="M77" s="147">
        <f t="shared" si="17"/>
        <v>32412</v>
      </c>
      <c r="N77" s="147">
        <f t="shared" si="17"/>
        <v>1644</v>
      </c>
      <c r="O77" s="147">
        <f t="shared" si="17"/>
        <v>114803</v>
      </c>
      <c r="P77" s="147">
        <f t="shared" si="17"/>
        <v>38387</v>
      </c>
      <c r="Q77" s="147">
        <f t="shared" si="17"/>
        <v>4225</v>
      </c>
      <c r="R77" s="147">
        <f t="shared" si="17"/>
        <v>500000</v>
      </c>
      <c r="S77" s="147">
        <f t="shared" si="17"/>
        <v>5360906</v>
      </c>
    </row>
    <row r="78" spans="1:19" s="191" customFormat="1"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</row>
    <row r="79" spans="1:19">
      <c r="S79" s="100"/>
    </row>
    <row r="82" spans="19:19">
      <c r="S82" s="100"/>
    </row>
    <row r="84" spans="19:19">
      <c r="S84" s="100"/>
    </row>
  </sheetData>
  <mergeCells count="77">
    <mergeCell ref="A77:D77"/>
    <mergeCell ref="A40:D40"/>
    <mergeCell ref="A41:D41"/>
    <mergeCell ref="A42:D42"/>
    <mergeCell ref="A36:D36"/>
    <mergeCell ref="A37:D37"/>
    <mergeCell ref="A38:D38"/>
    <mergeCell ref="A39:D39"/>
    <mergeCell ref="A44:D44"/>
    <mergeCell ref="A45:D45"/>
    <mergeCell ref="A43:D43"/>
    <mergeCell ref="A46:D46"/>
    <mergeCell ref="A47:D47"/>
    <mergeCell ref="A48:D48"/>
    <mergeCell ref="A49:D49"/>
    <mergeCell ref="A50:D50"/>
    <mergeCell ref="A34:D34"/>
    <mergeCell ref="A35:D35"/>
    <mergeCell ref="A30:D30"/>
    <mergeCell ref="A31:D31"/>
    <mergeCell ref="A32:D32"/>
    <mergeCell ref="A33:D33"/>
    <mergeCell ref="A29:D29"/>
    <mergeCell ref="A19:D19"/>
    <mergeCell ref="A20:D20"/>
    <mergeCell ref="A21:D21"/>
    <mergeCell ref="A23:D23"/>
    <mergeCell ref="A25:D25"/>
    <mergeCell ref="A26:D26"/>
    <mergeCell ref="A28:D28"/>
    <mergeCell ref="A27:D27"/>
    <mergeCell ref="A16:D16"/>
    <mergeCell ref="A14:D14"/>
    <mergeCell ref="A17:D17"/>
    <mergeCell ref="A24:D24"/>
    <mergeCell ref="A9:D9"/>
    <mergeCell ref="A10:D10"/>
    <mergeCell ref="A11:D11"/>
    <mergeCell ref="A12:D12"/>
    <mergeCell ref="A13:D13"/>
    <mergeCell ref="A18:D18"/>
    <mergeCell ref="A22:D22"/>
    <mergeCell ref="A3:S3"/>
    <mergeCell ref="A1:S1"/>
    <mergeCell ref="A2:S2"/>
    <mergeCell ref="A6:D6"/>
    <mergeCell ref="A15:D15"/>
    <mergeCell ref="G4:S4"/>
    <mergeCell ref="A4:D5"/>
    <mergeCell ref="A7:D7"/>
    <mergeCell ref="A8:D8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6:D76"/>
    <mergeCell ref="A71:D71"/>
    <mergeCell ref="A72:D72"/>
    <mergeCell ref="A73:D73"/>
    <mergeCell ref="A74:D74"/>
    <mergeCell ref="A75:D75"/>
  </mergeCells>
  <phoneticPr fontId="7" type="noConversion"/>
  <printOptions horizontalCentered="1"/>
  <pageMargins left="0.27559055118110237" right="0.15748031496062992" top="0.15748031496062992" bottom="0.35433070866141736" header="0.23622047244094491" footer="0.15748031496062992"/>
  <pageSetup paperSize="9" scale="55" orientation="landscape" r:id="rId1"/>
  <headerFooter alignWithMargins="0">
    <oddHeader>&amp;LVeresegyház Város Önkormányzat&amp;CAZ ÖNKORMÁNYZAT 2014. évi MŰKÖDÉSI ÉS FELHALMOZÁSI BEVÉTEL ELŐIRÁNYZATAI
KÖTELEZŐ FELADATOK</oddHeader>
    <oddFooter>&amp;LVeresegyház, 2014. Február 18.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79"/>
  <sheetViews>
    <sheetView workbookViewId="0">
      <pane xSplit="4" ySplit="6" topLeftCell="L55" activePane="bottomRight" state="frozen"/>
      <selection pane="topRight" activeCell="E1" sqref="E1"/>
      <selection pane="bottomLeft" activeCell="A7" sqref="A7"/>
      <selection pane="bottomRight" activeCell="L30" sqref="L30"/>
    </sheetView>
  </sheetViews>
  <sheetFormatPr defaultRowHeight="13.2"/>
  <cols>
    <col min="4" max="4" width="25.109375" customWidth="1"/>
    <col min="5" max="5" width="19.21875" customWidth="1"/>
    <col min="6" max="6" width="16.6640625" customWidth="1"/>
    <col min="7" max="7" width="18.88671875" customWidth="1"/>
    <col min="8" max="9" width="15.6640625" customWidth="1"/>
    <col min="10" max="10" width="15.5546875" customWidth="1"/>
    <col min="11" max="11" width="14.77734375" customWidth="1"/>
    <col min="12" max="12" width="20.33203125" customWidth="1"/>
    <col min="13" max="13" width="14.21875" customWidth="1"/>
    <col min="14" max="14" width="14.77734375" customWidth="1"/>
    <col min="15" max="15" width="13.5546875" customWidth="1"/>
    <col min="16" max="16" width="15" customWidth="1"/>
  </cols>
  <sheetData>
    <row r="1" spans="1:16">
      <c r="A1" s="380" t="s">
        <v>170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16" ht="10.199999999999999" customHeight="1">
      <c r="A2" s="381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</row>
    <row r="3" spans="1:16" ht="11.4" customHeight="1">
      <c r="A3" s="167"/>
      <c r="B3" s="167"/>
      <c r="C3" s="167"/>
      <c r="D3" s="167"/>
      <c r="E3" s="167"/>
      <c r="F3" s="167"/>
      <c r="G3" s="167"/>
      <c r="H3" s="167"/>
      <c r="I3" s="272"/>
      <c r="J3" s="167"/>
      <c r="K3" s="167"/>
      <c r="L3" s="167"/>
      <c r="M3" s="167"/>
      <c r="N3" s="167"/>
      <c r="O3" s="167"/>
      <c r="P3" s="167"/>
    </row>
    <row r="4" spans="1:16">
      <c r="A4" s="382" t="s">
        <v>1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</row>
    <row r="5" spans="1:16" ht="12.75" customHeight="1">
      <c r="A5" s="364" t="s">
        <v>2</v>
      </c>
      <c r="B5" s="365"/>
      <c r="C5" s="365"/>
      <c r="D5" s="366"/>
      <c r="E5" s="361" t="s">
        <v>19</v>
      </c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3"/>
    </row>
    <row r="6" spans="1:16" ht="49.2" customHeight="1">
      <c r="A6" s="367"/>
      <c r="B6" s="368"/>
      <c r="C6" s="368"/>
      <c r="D6" s="369"/>
      <c r="E6" s="137" t="s">
        <v>281</v>
      </c>
      <c r="F6" s="137" t="s">
        <v>283</v>
      </c>
      <c r="G6" s="137" t="s">
        <v>276</v>
      </c>
      <c r="H6" s="137" t="s">
        <v>255</v>
      </c>
      <c r="I6" s="271" t="s">
        <v>243</v>
      </c>
      <c r="J6" s="137" t="s">
        <v>280</v>
      </c>
      <c r="K6" s="137" t="s">
        <v>279</v>
      </c>
      <c r="L6" s="137" t="s">
        <v>258</v>
      </c>
      <c r="M6" s="137" t="s">
        <v>278</v>
      </c>
      <c r="N6" s="137" t="s">
        <v>286</v>
      </c>
      <c r="O6" s="137"/>
      <c r="P6" s="138" t="s">
        <v>5</v>
      </c>
    </row>
    <row r="7" spans="1:16">
      <c r="A7" s="357" t="s">
        <v>62</v>
      </c>
      <c r="B7" s="357"/>
      <c r="C7" s="357"/>
      <c r="D7" s="357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0">
        <f>SUM(E7:O7)</f>
        <v>0</v>
      </c>
    </row>
    <row r="8" spans="1:16">
      <c r="A8" s="341" t="s">
        <v>63</v>
      </c>
      <c r="B8" s="341"/>
      <c r="C8" s="341"/>
      <c r="D8" s="341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0">
        <f t="shared" ref="P8:P70" si="0">SUM(E8:O8)</f>
        <v>0</v>
      </c>
    </row>
    <row r="9" spans="1:16" ht="23.25" customHeight="1">
      <c r="A9" s="358" t="s">
        <v>64</v>
      </c>
      <c r="B9" s="359"/>
      <c r="C9" s="359"/>
      <c r="D9" s="360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0">
        <f t="shared" si="0"/>
        <v>0</v>
      </c>
    </row>
    <row r="10" spans="1:16">
      <c r="A10" s="350" t="s">
        <v>65</v>
      </c>
      <c r="B10" s="351"/>
      <c r="C10" s="351"/>
      <c r="D10" s="352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0">
        <f t="shared" si="0"/>
        <v>0</v>
      </c>
    </row>
    <row r="11" spans="1:16">
      <c r="A11" s="350" t="s">
        <v>66</v>
      </c>
      <c r="B11" s="351"/>
      <c r="C11" s="351"/>
      <c r="D11" s="352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0">
        <f t="shared" si="0"/>
        <v>0</v>
      </c>
    </row>
    <row r="12" spans="1:16">
      <c r="A12" s="350" t="s">
        <v>67</v>
      </c>
      <c r="B12" s="351"/>
      <c r="C12" s="351"/>
      <c r="D12" s="35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0">
        <f t="shared" si="0"/>
        <v>0</v>
      </c>
    </row>
    <row r="13" spans="1:16" ht="23.25" customHeight="1">
      <c r="A13" s="358" t="s">
        <v>68</v>
      </c>
      <c r="B13" s="359"/>
      <c r="C13" s="359"/>
      <c r="D13" s="360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0">
        <f t="shared" si="0"/>
        <v>0</v>
      </c>
    </row>
    <row r="14" spans="1:16" ht="23.25" customHeight="1">
      <c r="A14" s="358" t="s">
        <v>69</v>
      </c>
      <c r="B14" s="359"/>
      <c r="C14" s="359"/>
      <c r="D14" s="360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0">
        <f t="shared" si="0"/>
        <v>0</v>
      </c>
    </row>
    <row r="15" spans="1:16" ht="23.25" customHeight="1">
      <c r="A15" s="358" t="s">
        <v>70</v>
      </c>
      <c r="B15" s="359"/>
      <c r="C15" s="359"/>
      <c r="D15" s="360"/>
      <c r="E15" s="143"/>
      <c r="F15" s="143"/>
      <c r="G15" s="143"/>
      <c r="H15" s="143"/>
      <c r="I15" s="143"/>
      <c r="J15" s="143"/>
      <c r="K15" s="143"/>
      <c r="L15" s="143"/>
      <c r="M15" s="143"/>
      <c r="N15" s="140">
        <v>21000</v>
      </c>
      <c r="O15" s="143"/>
      <c r="P15" s="140">
        <f t="shared" si="0"/>
        <v>21000</v>
      </c>
    </row>
    <row r="16" spans="1:16" ht="12.75" customHeight="1">
      <c r="A16" s="358" t="s">
        <v>71</v>
      </c>
      <c r="B16" s="359"/>
      <c r="C16" s="359"/>
      <c r="D16" s="360"/>
      <c r="E16" s="143"/>
      <c r="F16" s="143"/>
      <c r="G16" s="143"/>
      <c r="H16" s="143"/>
      <c r="I16" s="143"/>
      <c r="J16" s="143"/>
      <c r="K16" s="140">
        <v>3000</v>
      </c>
      <c r="L16" s="140"/>
      <c r="M16" s="143"/>
      <c r="N16" s="143"/>
      <c r="O16" s="143"/>
      <c r="P16" s="140">
        <f t="shared" si="0"/>
        <v>3000</v>
      </c>
    </row>
    <row r="17" spans="1:17" ht="12.75" customHeight="1">
      <c r="A17" s="343" t="s">
        <v>111</v>
      </c>
      <c r="B17" s="344"/>
      <c r="C17" s="344"/>
      <c r="D17" s="345"/>
      <c r="E17" s="148">
        <f>SUM(E7:E16)</f>
        <v>0</v>
      </c>
      <c r="F17" s="148">
        <f>SUM(F7:F16)</f>
        <v>0</v>
      </c>
      <c r="G17" s="148">
        <f t="shared" ref="G17:P17" si="1">SUM(G7:G16)</f>
        <v>0</v>
      </c>
      <c r="H17" s="148">
        <f t="shared" si="1"/>
        <v>0</v>
      </c>
      <c r="I17" s="148">
        <f t="shared" si="1"/>
        <v>0</v>
      </c>
      <c r="J17" s="148">
        <f t="shared" si="1"/>
        <v>0</v>
      </c>
      <c r="K17" s="147">
        <f t="shared" si="1"/>
        <v>3000</v>
      </c>
      <c r="L17" s="147">
        <f t="shared" si="1"/>
        <v>0</v>
      </c>
      <c r="M17" s="147">
        <f t="shared" si="1"/>
        <v>0</v>
      </c>
      <c r="N17" s="147">
        <f t="shared" si="1"/>
        <v>21000</v>
      </c>
      <c r="O17" s="147">
        <f t="shared" si="1"/>
        <v>0</v>
      </c>
      <c r="P17" s="147">
        <f t="shared" si="1"/>
        <v>24000</v>
      </c>
      <c r="Q17" s="100"/>
    </row>
    <row r="18" spans="1:17" ht="8.4" customHeight="1">
      <c r="A18" s="370"/>
      <c r="B18" s="371"/>
      <c r="C18" s="371"/>
      <c r="D18" s="372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</row>
    <row r="19" spans="1:17">
      <c r="A19" s="373" t="s">
        <v>72</v>
      </c>
      <c r="B19" s="374"/>
      <c r="C19" s="374"/>
      <c r="D19" s="375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0">
        <f t="shared" si="0"/>
        <v>0</v>
      </c>
    </row>
    <row r="20" spans="1:17" ht="7.2" customHeight="1">
      <c r="A20" s="340"/>
      <c r="B20" s="340"/>
      <c r="C20" s="340"/>
      <c r="D20" s="340"/>
      <c r="E20" s="148"/>
      <c r="F20" s="148"/>
      <c r="G20" s="143"/>
      <c r="H20" s="143"/>
      <c r="I20" s="143"/>
      <c r="J20" s="143"/>
      <c r="K20" s="143"/>
      <c r="L20" s="143"/>
      <c r="M20" s="143"/>
      <c r="N20" s="143"/>
      <c r="O20" s="143"/>
      <c r="P20" s="140"/>
    </row>
    <row r="21" spans="1:17" ht="12.75" customHeight="1">
      <c r="A21" s="348" t="s">
        <v>73</v>
      </c>
      <c r="B21" s="348"/>
      <c r="C21" s="348"/>
      <c r="D21" s="348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0">
        <f t="shared" si="0"/>
        <v>0</v>
      </c>
    </row>
    <row r="22" spans="1:17" ht="13.2" customHeight="1">
      <c r="A22" s="376" t="s">
        <v>74</v>
      </c>
      <c r="B22" s="376"/>
      <c r="C22" s="376"/>
      <c r="D22" s="376"/>
      <c r="E22" s="140">
        <v>74776</v>
      </c>
      <c r="F22" s="140"/>
      <c r="G22" s="143"/>
      <c r="H22" s="143">
        <v>240</v>
      </c>
      <c r="I22" s="143"/>
      <c r="J22" s="143"/>
      <c r="K22" s="143"/>
      <c r="L22" s="143"/>
      <c r="M22" s="140">
        <v>2400</v>
      </c>
      <c r="N22" s="174"/>
      <c r="O22" s="143"/>
      <c r="P22" s="140">
        <f t="shared" si="0"/>
        <v>77416</v>
      </c>
    </row>
    <row r="23" spans="1:17">
      <c r="A23" s="341" t="s">
        <v>75</v>
      </c>
      <c r="B23" s="341"/>
      <c r="C23" s="341"/>
      <c r="D23" s="341"/>
      <c r="E23" s="140">
        <f>8798+25021</f>
        <v>33819</v>
      </c>
      <c r="F23" s="140"/>
      <c r="G23" s="143"/>
      <c r="H23" s="143"/>
      <c r="I23" s="143"/>
      <c r="J23" s="143"/>
      <c r="K23" s="143"/>
      <c r="L23" s="143"/>
      <c r="M23" s="143"/>
      <c r="N23" s="174"/>
      <c r="O23" s="143"/>
      <c r="P23" s="140">
        <f t="shared" si="0"/>
        <v>33819</v>
      </c>
    </row>
    <row r="24" spans="1:17">
      <c r="A24" s="348" t="s">
        <v>282</v>
      </c>
      <c r="B24" s="348"/>
      <c r="C24" s="348"/>
      <c r="D24" s="348"/>
      <c r="E24" s="140">
        <v>70319</v>
      </c>
      <c r="F24" s="140"/>
      <c r="G24" s="143"/>
      <c r="H24" s="143"/>
      <c r="I24" s="143"/>
      <c r="J24" s="143"/>
      <c r="K24" s="143"/>
      <c r="L24" s="143"/>
      <c r="M24" s="143"/>
      <c r="N24" s="174"/>
      <c r="O24" s="143"/>
      <c r="P24" s="140">
        <f t="shared" si="0"/>
        <v>70319</v>
      </c>
    </row>
    <row r="25" spans="1:17">
      <c r="A25" s="341" t="s">
        <v>76</v>
      </c>
      <c r="B25" s="341"/>
      <c r="C25" s="341"/>
      <c r="D25" s="341"/>
      <c r="E25" s="140">
        <f>20259+94500</f>
        <v>114759</v>
      </c>
      <c r="F25" s="140"/>
      <c r="G25" s="143"/>
      <c r="H25" s="143">
        <v>200</v>
      </c>
      <c r="I25" s="143"/>
      <c r="J25" s="143"/>
      <c r="K25" s="143"/>
      <c r="L25" s="143"/>
      <c r="M25" s="143"/>
      <c r="N25" s="174"/>
      <c r="O25" s="143"/>
      <c r="P25" s="140">
        <f t="shared" si="0"/>
        <v>114959</v>
      </c>
    </row>
    <row r="26" spans="1:17">
      <c r="A26" s="350" t="s">
        <v>77</v>
      </c>
      <c r="B26" s="351"/>
      <c r="C26" s="351"/>
      <c r="D26" s="352"/>
      <c r="E26" s="143"/>
      <c r="F26" s="143"/>
      <c r="G26" s="143"/>
      <c r="H26" s="143"/>
      <c r="I26" s="143"/>
      <c r="J26" s="143"/>
      <c r="K26" s="143"/>
      <c r="L26" s="143"/>
      <c r="M26" s="143"/>
      <c r="N26" s="174"/>
      <c r="O26" s="143"/>
      <c r="P26" s="140">
        <f t="shared" si="0"/>
        <v>0</v>
      </c>
    </row>
    <row r="27" spans="1:17">
      <c r="A27" s="341" t="s">
        <v>78</v>
      </c>
      <c r="B27" s="341"/>
      <c r="C27" s="341"/>
      <c r="D27" s="341"/>
      <c r="E27" s="143"/>
      <c r="F27" s="143"/>
      <c r="G27" s="143"/>
      <c r="H27" s="143"/>
      <c r="I27" s="143"/>
      <c r="J27" s="143"/>
      <c r="K27" s="143"/>
      <c r="L27" s="143"/>
      <c r="M27" s="143"/>
      <c r="N27" s="146">
        <v>1305</v>
      </c>
      <c r="O27" s="143"/>
      <c r="P27" s="140">
        <f t="shared" si="0"/>
        <v>1305</v>
      </c>
    </row>
    <row r="28" spans="1:17">
      <c r="A28" s="341" t="s">
        <v>79</v>
      </c>
      <c r="B28" s="340"/>
      <c r="C28" s="340"/>
      <c r="D28" s="340"/>
      <c r="E28" s="148"/>
      <c r="F28" s="148"/>
      <c r="G28" s="143"/>
      <c r="H28" s="143"/>
      <c r="I28" s="143"/>
      <c r="J28" s="143"/>
      <c r="K28" s="143"/>
      <c r="L28" s="143"/>
      <c r="M28" s="143"/>
      <c r="N28" s="174"/>
      <c r="O28" s="143"/>
      <c r="P28" s="140">
        <f t="shared" si="0"/>
        <v>0</v>
      </c>
    </row>
    <row r="29" spans="1:17">
      <c r="A29" s="350" t="s">
        <v>80</v>
      </c>
      <c r="B29" s="351"/>
      <c r="C29" s="351"/>
      <c r="D29" s="352"/>
      <c r="E29" s="148"/>
      <c r="F29" s="148"/>
      <c r="G29" s="140">
        <v>25512</v>
      </c>
      <c r="H29" s="140">
        <v>500</v>
      </c>
      <c r="I29" s="140">
        <v>53150</v>
      </c>
      <c r="J29" s="140"/>
      <c r="K29" s="143"/>
      <c r="L29" s="140">
        <v>23092</v>
      </c>
      <c r="M29" s="143"/>
      <c r="N29" s="174"/>
      <c r="O29" s="143"/>
      <c r="P29" s="140">
        <f t="shared" si="0"/>
        <v>102254</v>
      </c>
    </row>
    <row r="30" spans="1:17">
      <c r="A30" s="340" t="s">
        <v>81</v>
      </c>
      <c r="B30" s="340"/>
      <c r="C30" s="340"/>
      <c r="D30" s="340"/>
      <c r="E30" s="140">
        <f>SUM(E21:E29)</f>
        <v>293673</v>
      </c>
      <c r="F30" s="140">
        <f>SUM(F21:F29)</f>
        <v>0</v>
      </c>
      <c r="G30" s="140">
        <f t="shared" ref="G30:P30" si="2">SUM(G21:G29)</f>
        <v>25512</v>
      </c>
      <c r="H30" s="140">
        <f t="shared" si="2"/>
        <v>940</v>
      </c>
      <c r="I30" s="140">
        <f t="shared" si="2"/>
        <v>53150</v>
      </c>
      <c r="J30" s="140">
        <f t="shared" si="2"/>
        <v>0</v>
      </c>
      <c r="K30" s="143">
        <f t="shared" si="2"/>
        <v>0</v>
      </c>
      <c r="L30" s="140">
        <f t="shared" si="2"/>
        <v>23092</v>
      </c>
      <c r="M30" s="140">
        <f t="shared" si="2"/>
        <v>2400</v>
      </c>
      <c r="N30" s="174">
        <f t="shared" si="2"/>
        <v>1305</v>
      </c>
      <c r="O30" s="143">
        <f t="shared" si="2"/>
        <v>0</v>
      </c>
      <c r="P30" s="140">
        <f t="shared" si="2"/>
        <v>400072</v>
      </c>
    </row>
    <row r="31" spans="1:17" ht="9.6" customHeight="1">
      <c r="A31" s="342"/>
      <c r="B31" s="342"/>
      <c r="C31" s="342"/>
      <c r="D31" s="342"/>
      <c r="E31" s="143"/>
      <c r="F31" s="143"/>
      <c r="G31" s="143"/>
      <c r="H31" s="143"/>
      <c r="I31" s="143"/>
      <c r="J31" s="143"/>
      <c r="K31" s="143"/>
      <c r="L31" s="143"/>
      <c r="M31" s="143"/>
      <c r="N31" s="174"/>
      <c r="O31" s="143"/>
      <c r="P31" s="143"/>
    </row>
    <row r="32" spans="1:17" ht="19.2" customHeight="1">
      <c r="A32" s="376" t="s">
        <v>82</v>
      </c>
      <c r="B32" s="376"/>
      <c r="C32" s="376"/>
      <c r="D32" s="376"/>
      <c r="E32" s="143"/>
      <c r="F32" s="143"/>
      <c r="G32" s="143"/>
      <c r="H32" s="143"/>
      <c r="I32" s="143"/>
      <c r="J32" s="143"/>
      <c r="K32" s="143"/>
      <c r="L32" s="143"/>
      <c r="M32" s="143"/>
      <c r="N32" s="174"/>
      <c r="O32" s="143"/>
      <c r="P32" s="140">
        <f t="shared" si="0"/>
        <v>0</v>
      </c>
    </row>
    <row r="33" spans="1:17" ht="18.600000000000001" customHeight="1">
      <c r="A33" s="376" t="s">
        <v>83</v>
      </c>
      <c r="B33" s="376"/>
      <c r="C33" s="376"/>
      <c r="D33" s="376"/>
      <c r="E33" s="143"/>
      <c r="F33" s="143"/>
      <c r="G33" s="143"/>
      <c r="H33" s="143"/>
      <c r="I33" s="143"/>
      <c r="J33" s="143"/>
      <c r="K33" s="143"/>
      <c r="L33" s="143"/>
      <c r="M33" s="143"/>
      <c r="N33" s="146">
        <v>149841</v>
      </c>
      <c r="O33" s="143"/>
      <c r="P33" s="140">
        <f t="shared" si="0"/>
        <v>149841</v>
      </c>
    </row>
    <row r="34" spans="1:17">
      <c r="A34" s="341" t="s">
        <v>84</v>
      </c>
      <c r="B34" s="341"/>
      <c r="C34" s="341"/>
      <c r="D34" s="341"/>
      <c r="E34" s="143"/>
      <c r="F34" s="140">
        <v>30098</v>
      </c>
      <c r="G34" s="143"/>
      <c r="H34" s="143"/>
      <c r="I34" s="143"/>
      <c r="J34" s="140">
        <v>500</v>
      </c>
      <c r="K34" s="143"/>
      <c r="L34" s="143"/>
      <c r="M34" s="143"/>
      <c r="N34" s="174"/>
      <c r="O34" s="143"/>
      <c r="P34" s="140">
        <f t="shared" si="0"/>
        <v>30598</v>
      </c>
    </row>
    <row r="35" spans="1:17" ht="12.75" customHeight="1">
      <c r="A35" s="340" t="s">
        <v>85</v>
      </c>
      <c r="B35" s="340"/>
      <c r="C35" s="340"/>
      <c r="D35" s="340"/>
      <c r="E35" s="147">
        <f>SUM(E32:E34)</f>
        <v>0</v>
      </c>
      <c r="F35" s="147">
        <f>SUM(F32:F34)</f>
        <v>30098</v>
      </c>
      <c r="G35" s="147">
        <f t="shared" ref="G35:P35" si="3">SUM(G32:G34)</f>
        <v>0</v>
      </c>
      <c r="H35" s="147">
        <f t="shared" si="3"/>
        <v>0</v>
      </c>
      <c r="I35" s="147">
        <f t="shared" si="3"/>
        <v>0</v>
      </c>
      <c r="J35" s="147">
        <f t="shared" si="3"/>
        <v>500</v>
      </c>
      <c r="K35" s="147">
        <f t="shared" si="3"/>
        <v>0</v>
      </c>
      <c r="L35" s="147">
        <f t="shared" si="3"/>
        <v>0</v>
      </c>
      <c r="M35" s="147">
        <f t="shared" si="3"/>
        <v>0</v>
      </c>
      <c r="N35" s="175">
        <f t="shared" si="3"/>
        <v>149841</v>
      </c>
      <c r="O35" s="147">
        <f t="shared" si="3"/>
        <v>0</v>
      </c>
      <c r="P35" s="147">
        <f t="shared" si="3"/>
        <v>180439</v>
      </c>
    </row>
    <row r="36" spans="1:17" ht="9.6" customHeight="1">
      <c r="A36" s="341"/>
      <c r="B36" s="341"/>
      <c r="C36" s="341"/>
      <c r="D36" s="341"/>
      <c r="E36" s="143"/>
      <c r="F36" s="143"/>
      <c r="G36" s="143"/>
      <c r="H36" s="143"/>
      <c r="I36" s="143"/>
      <c r="J36" s="143"/>
      <c r="K36" s="143"/>
      <c r="L36" s="143"/>
      <c r="M36" s="143"/>
      <c r="N36" s="174"/>
      <c r="O36" s="143"/>
      <c r="P36" s="143"/>
    </row>
    <row r="37" spans="1:17" ht="12" customHeight="1">
      <c r="A37" s="340" t="s">
        <v>140</v>
      </c>
      <c r="B37" s="340"/>
      <c r="C37" s="340"/>
      <c r="D37" s="340"/>
      <c r="E37" s="147">
        <f>+E30+E19+E35+E17</f>
        <v>293673</v>
      </c>
      <c r="F37" s="147">
        <f>+F30+F19+F35+F17</f>
        <v>30098</v>
      </c>
      <c r="G37" s="147">
        <f t="shared" ref="G37:P37" si="4">+G30+G19+G35+G17</f>
        <v>25512</v>
      </c>
      <c r="H37" s="147">
        <f t="shared" si="4"/>
        <v>940</v>
      </c>
      <c r="I37" s="147">
        <f t="shared" si="4"/>
        <v>53150</v>
      </c>
      <c r="J37" s="147">
        <f t="shared" si="4"/>
        <v>500</v>
      </c>
      <c r="K37" s="147">
        <f t="shared" si="4"/>
        <v>3000</v>
      </c>
      <c r="L37" s="147">
        <f t="shared" si="4"/>
        <v>23092</v>
      </c>
      <c r="M37" s="147">
        <f t="shared" si="4"/>
        <v>2400</v>
      </c>
      <c r="N37" s="175">
        <f t="shared" si="4"/>
        <v>172146</v>
      </c>
      <c r="O37" s="147">
        <f t="shared" si="4"/>
        <v>0</v>
      </c>
      <c r="P37" s="147">
        <f t="shared" si="4"/>
        <v>604511</v>
      </c>
    </row>
    <row r="38" spans="1:17" ht="6" customHeight="1">
      <c r="A38" s="341"/>
      <c r="B38" s="341"/>
      <c r="C38" s="341"/>
      <c r="D38" s="341"/>
      <c r="E38" s="143"/>
      <c r="F38" s="143"/>
      <c r="G38" s="143"/>
      <c r="H38" s="143"/>
      <c r="I38" s="143"/>
      <c r="J38" s="143"/>
      <c r="K38" s="143"/>
      <c r="L38" s="143"/>
      <c r="M38" s="143"/>
      <c r="N38" s="174"/>
      <c r="O38" s="143"/>
      <c r="P38" s="143"/>
    </row>
    <row r="39" spans="1:17">
      <c r="A39" s="341" t="s">
        <v>104</v>
      </c>
      <c r="B39" s="341"/>
      <c r="C39" s="341"/>
      <c r="D39" s="341"/>
      <c r="E39" s="143"/>
      <c r="F39" s="143"/>
      <c r="G39" s="143"/>
      <c r="H39" s="143"/>
      <c r="I39" s="143"/>
      <c r="J39" s="143"/>
      <c r="K39" s="143"/>
      <c r="L39" s="143"/>
      <c r="M39" s="143"/>
      <c r="N39" s="146">
        <v>510000</v>
      </c>
      <c r="O39" s="143"/>
      <c r="P39" s="143">
        <f t="shared" si="0"/>
        <v>510000</v>
      </c>
    </row>
    <row r="40" spans="1:17">
      <c r="A40" s="341" t="s">
        <v>34</v>
      </c>
      <c r="B40" s="341"/>
      <c r="C40" s="341"/>
      <c r="D40" s="341"/>
      <c r="E40" s="143"/>
      <c r="F40" s="143"/>
      <c r="G40" s="143"/>
      <c r="H40" s="143"/>
      <c r="I40" s="143"/>
      <c r="J40" s="143"/>
      <c r="K40" s="143"/>
      <c r="L40" s="143"/>
      <c r="M40" s="143"/>
      <c r="N40" s="174"/>
      <c r="O40" s="143"/>
      <c r="P40" s="143">
        <f t="shared" si="0"/>
        <v>0</v>
      </c>
    </row>
    <row r="41" spans="1:17">
      <c r="A41" s="341" t="s">
        <v>105</v>
      </c>
      <c r="B41" s="341"/>
      <c r="C41" s="341"/>
      <c r="D41" s="341"/>
      <c r="E41" s="143"/>
      <c r="F41" s="143"/>
      <c r="G41" s="143"/>
      <c r="H41" s="143"/>
      <c r="I41" s="143"/>
      <c r="J41" s="143"/>
      <c r="K41" s="143"/>
      <c r="L41" s="143"/>
      <c r="M41" s="143"/>
      <c r="N41" s="146">
        <v>293392</v>
      </c>
      <c r="O41" s="140"/>
      <c r="P41" s="140">
        <f t="shared" si="0"/>
        <v>293392</v>
      </c>
    </row>
    <row r="42" spans="1:17">
      <c r="A42" s="341" t="s">
        <v>106</v>
      </c>
      <c r="B42" s="341"/>
      <c r="C42" s="341"/>
      <c r="D42" s="341"/>
      <c r="E42" s="143"/>
      <c r="F42" s="143"/>
      <c r="G42" s="143"/>
      <c r="H42" s="143"/>
      <c r="I42" s="143"/>
      <c r="J42" s="143"/>
      <c r="K42" s="143"/>
      <c r="L42" s="143"/>
      <c r="M42" s="143"/>
      <c r="N42" s="146"/>
      <c r="O42" s="140"/>
      <c r="P42" s="140">
        <f t="shared" si="0"/>
        <v>0</v>
      </c>
    </row>
    <row r="43" spans="1:17" ht="17.399999999999999" customHeight="1">
      <c r="A43" s="341" t="s">
        <v>107</v>
      </c>
      <c r="B43" s="341"/>
      <c r="C43" s="341"/>
      <c r="D43" s="341"/>
      <c r="E43" s="143"/>
      <c r="F43" s="143"/>
      <c r="G43" s="143"/>
      <c r="H43" s="143"/>
      <c r="I43" s="143"/>
      <c r="J43" s="143"/>
      <c r="K43" s="143"/>
      <c r="L43" s="143"/>
      <c r="M43" s="143"/>
      <c r="N43" s="146"/>
      <c r="O43" s="140"/>
      <c r="P43" s="140">
        <f t="shared" si="0"/>
        <v>0</v>
      </c>
    </row>
    <row r="44" spans="1:17" ht="13.8" customHeight="1">
      <c r="A44" s="340" t="s">
        <v>110</v>
      </c>
      <c r="B44" s="340"/>
      <c r="C44" s="340"/>
      <c r="D44" s="340"/>
      <c r="E44" s="143">
        <f>SUM(E39:E43)</f>
        <v>0</v>
      </c>
      <c r="F44" s="143"/>
      <c r="G44" s="143">
        <f t="shared" ref="G44:P44" si="5">SUM(G39:G43)</f>
        <v>0</v>
      </c>
      <c r="H44" s="143">
        <f t="shared" si="5"/>
        <v>0</v>
      </c>
      <c r="I44" s="143">
        <f t="shared" si="5"/>
        <v>0</v>
      </c>
      <c r="J44" s="143">
        <f t="shared" si="5"/>
        <v>0</v>
      </c>
      <c r="K44" s="143">
        <f t="shared" si="5"/>
        <v>0</v>
      </c>
      <c r="L44" s="143">
        <f t="shared" si="5"/>
        <v>0</v>
      </c>
      <c r="M44" s="143">
        <f t="shared" si="5"/>
        <v>0</v>
      </c>
      <c r="N44" s="146">
        <f t="shared" si="5"/>
        <v>803392</v>
      </c>
      <c r="O44" s="140">
        <f t="shared" si="5"/>
        <v>0</v>
      </c>
      <c r="P44" s="140">
        <f t="shared" si="5"/>
        <v>803392</v>
      </c>
    </row>
    <row r="45" spans="1:17" ht="6.6" customHeight="1">
      <c r="A45" s="341"/>
      <c r="B45" s="341"/>
      <c r="C45" s="341"/>
      <c r="D45" s="341"/>
      <c r="E45" s="143"/>
      <c r="F45" s="143"/>
      <c r="G45" s="143"/>
      <c r="H45" s="143"/>
      <c r="I45" s="143"/>
      <c r="J45" s="143"/>
      <c r="K45" s="143"/>
      <c r="L45" s="143"/>
      <c r="M45" s="143"/>
      <c r="N45" s="174"/>
      <c r="O45" s="143"/>
      <c r="P45" s="143"/>
    </row>
    <row r="46" spans="1:17" ht="10.8" customHeight="1">
      <c r="A46" s="340" t="s">
        <v>109</v>
      </c>
      <c r="B46" s="340"/>
      <c r="C46" s="340"/>
      <c r="D46" s="340"/>
      <c r="E46" s="147">
        <f>+E44+E37</f>
        <v>293673</v>
      </c>
      <c r="F46" s="147">
        <f>+F44+F37</f>
        <v>30098</v>
      </c>
      <c r="G46" s="147">
        <f t="shared" ref="G46:P46" si="6">+G44+G37</f>
        <v>25512</v>
      </c>
      <c r="H46" s="147">
        <f t="shared" si="6"/>
        <v>940</v>
      </c>
      <c r="I46" s="147">
        <f t="shared" si="6"/>
        <v>53150</v>
      </c>
      <c r="J46" s="147">
        <f t="shared" si="6"/>
        <v>500</v>
      </c>
      <c r="K46" s="147">
        <f t="shared" si="6"/>
        <v>3000</v>
      </c>
      <c r="L46" s="147">
        <f t="shared" si="6"/>
        <v>23092</v>
      </c>
      <c r="M46" s="147">
        <f t="shared" si="6"/>
        <v>2400</v>
      </c>
      <c r="N46" s="175">
        <f t="shared" si="6"/>
        <v>975538</v>
      </c>
      <c r="O46" s="147">
        <f t="shared" si="6"/>
        <v>0</v>
      </c>
      <c r="P46" s="147">
        <f t="shared" si="6"/>
        <v>1407903</v>
      </c>
      <c r="Q46" s="100"/>
    </row>
    <row r="47" spans="1:17">
      <c r="A47" s="348" t="s">
        <v>86</v>
      </c>
      <c r="B47" s="348"/>
      <c r="C47" s="348"/>
      <c r="D47" s="348"/>
      <c r="E47" s="143"/>
      <c r="F47" s="143"/>
      <c r="G47" s="143"/>
      <c r="H47" s="143"/>
      <c r="I47" s="143"/>
      <c r="J47" s="143"/>
      <c r="K47" s="143"/>
      <c r="L47" s="143"/>
      <c r="M47" s="143"/>
      <c r="N47" s="174"/>
      <c r="O47" s="143"/>
      <c r="P47" s="143">
        <f t="shared" si="0"/>
        <v>0</v>
      </c>
    </row>
    <row r="48" spans="1:17" ht="22.2" customHeight="1">
      <c r="A48" s="346" t="s">
        <v>87</v>
      </c>
      <c r="B48" s="346"/>
      <c r="C48" s="346"/>
      <c r="D48" s="346"/>
      <c r="E48" s="143"/>
      <c r="F48" s="143"/>
      <c r="G48" s="143"/>
      <c r="H48" s="143"/>
      <c r="I48" s="143"/>
      <c r="J48" s="143"/>
      <c r="K48" s="143"/>
      <c r="L48" s="143"/>
      <c r="M48" s="143"/>
      <c r="N48" s="174"/>
      <c r="O48" s="143"/>
      <c r="P48" s="143">
        <f t="shared" si="0"/>
        <v>0</v>
      </c>
    </row>
    <row r="49" spans="1:16" ht="22.8" customHeight="1">
      <c r="A49" s="347" t="s">
        <v>88</v>
      </c>
      <c r="B49" s="347"/>
      <c r="C49" s="347"/>
      <c r="D49" s="347"/>
      <c r="E49" s="148"/>
      <c r="F49" s="148"/>
      <c r="G49" s="148"/>
      <c r="H49" s="148"/>
      <c r="I49" s="148"/>
      <c r="J49" s="148"/>
      <c r="K49" s="148"/>
      <c r="L49" s="148"/>
      <c r="M49" s="148"/>
      <c r="N49" s="176"/>
      <c r="O49" s="148"/>
      <c r="P49" s="143">
        <f t="shared" si="0"/>
        <v>0</v>
      </c>
    </row>
    <row r="50" spans="1:16" ht="20.399999999999999" customHeight="1">
      <c r="A50" s="347" t="s">
        <v>89</v>
      </c>
      <c r="B50" s="347"/>
      <c r="C50" s="347"/>
      <c r="D50" s="347"/>
      <c r="E50" s="143"/>
      <c r="F50" s="143"/>
      <c r="G50" s="143"/>
      <c r="H50" s="143"/>
      <c r="I50" s="143"/>
      <c r="J50" s="143"/>
      <c r="K50" s="143"/>
      <c r="L50" s="143"/>
      <c r="M50" s="143"/>
      <c r="N50" s="174"/>
      <c r="O50" s="143"/>
      <c r="P50" s="143">
        <f t="shared" si="0"/>
        <v>0</v>
      </c>
    </row>
    <row r="51" spans="1:16" ht="9.6" customHeight="1">
      <c r="A51" s="377" t="s">
        <v>90</v>
      </c>
      <c r="B51" s="378"/>
      <c r="C51" s="378"/>
      <c r="D51" s="379"/>
      <c r="E51" s="143"/>
      <c r="F51" s="143"/>
      <c r="G51" s="143"/>
      <c r="H51" s="143"/>
      <c r="I51" s="143"/>
      <c r="J51" s="143"/>
      <c r="K51" s="143"/>
      <c r="L51" s="143"/>
      <c r="M51" s="143"/>
      <c r="N51" s="146">
        <v>3838</v>
      </c>
      <c r="O51" s="140"/>
      <c r="P51" s="140">
        <f t="shared" si="0"/>
        <v>3838</v>
      </c>
    </row>
    <row r="52" spans="1:16">
      <c r="A52" s="355" t="s">
        <v>91</v>
      </c>
      <c r="B52" s="355"/>
      <c r="C52" s="355"/>
      <c r="D52" s="355"/>
      <c r="E52" s="143">
        <f>SUM(E47:E51)</f>
        <v>0</v>
      </c>
      <c r="F52" s="143">
        <f>SUM(F47:F51)</f>
        <v>0</v>
      </c>
      <c r="G52" s="143">
        <f t="shared" ref="G52:P52" si="7">SUM(G47:G51)</f>
        <v>0</v>
      </c>
      <c r="H52" s="143">
        <f t="shared" si="7"/>
        <v>0</v>
      </c>
      <c r="I52" s="143">
        <f t="shared" si="7"/>
        <v>0</v>
      </c>
      <c r="J52" s="143">
        <f t="shared" si="7"/>
        <v>0</v>
      </c>
      <c r="K52" s="143">
        <f t="shared" si="7"/>
        <v>0</v>
      </c>
      <c r="L52" s="143">
        <f t="shared" si="7"/>
        <v>0</v>
      </c>
      <c r="M52" s="143">
        <f t="shared" si="7"/>
        <v>0</v>
      </c>
      <c r="N52" s="146">
        <f t="shared" si="7"/>
        <v>3838</v>
      </c>
      <c r="O52" s="140">
        <f t="shared" si="7"/>
        <v>0</v>
      </c>
      <c r="P52" s="140">
        <f t="shared" si="7"/>
        <v>3838</v>
      </c>
    </row>
    <row r="53" spans="1:16" ht="7.2" customHeight="1">
      <c r="A53" s="356"/>
      <c r="B53" s="356"/>
      <c r="C53" s="356"/>
      <c r="D53" s="356"/>
      <c r="E53" s="143"/>
      <c r="F53" s="143"/>
      <c r="G53" s="143"/>
      <c r="H53" s="143"/>
      <c r="I53" s="143"/>
      <c r="J53" s="143"/>
      <c r="K53" s="143"/>
      <c r="L53" s="143"/>
      <c r="M53" s="143"/>
      <c r="N53" s="174"/>
      <c r="O53" s="143"/>
      <c r="P53" s="143"/>
    </row>
    <row r="54" spans="1:16" ht="12" customHeight="1">
      <c r="A54" s="347" t="s">
        <v>95</v>
      </c>
      <c r="B54" s="347"/>
      <c r="C54" s="347"/>
      <c r="D54" s="347"/>
      <c r="E54" s="143"/>
      <c r="F54" s="143"/>
      <c r="G54" s="143"/>
      <c r="H54" s="143"/>
      <c r="I54" s="143"/>
      <c r="J54" s="143"/>
      <c r="K54" s="143"/>
      <c r="L54" s="143"/>
      <c r="M54" s="143"/>
      <c r="N54" s="174"/>
      <c r="O54" s="143"/>
      <c r="P54" s="140">
        <f t="shared" si="0"/>
        <v>0</v>
      </c>
    </row>
    <row r="55" spans="1:16">
      <c r="A55" s="347" t="s">
        <v>96</v>
      </c>
      <c r="B55" s="347"/>
      <c r="C55" s="347"/>
      <c r="D55" s="347"/>
      <c r="E55" s="140">
        <v>350000</v>
      </c>
      <c r="F55" s="140"/>
      <c r="G55" s="140"/>
      <c r="H55" s="140"/>
      <c r="I55" s="140"/>
      <c r="J55" s="140"/>
      <c r="K55" s="140"/>
      <c r="L55" s="140"/>
      <c r="M55" s="140"/>
      <c r="N55" s="146"/>
      <c r="O55" s="140"/>
      <c r="P55" s="140">
        <f t="shared" si="0"/>
        <v>350000</v>
      </c>
    </row>
    <row r="56" spans="1:16">
      <c r="A56" s="341" t="s">
        <v>97</v>
      </c>
      <c r="B56" s="341"/>
      <c r="C56" s="341"/>
      <c r="D56" s="341"/>
      <c r="E56" s="143"/>
      <c r="F56" s="143"/>
      <c r="G56" s="143"/>
      <c r="H56" s="143"/>
      <c r="I56" s="143"/>
      <c r="J56" s="143"/>
      <c r="K56" s="143"/>
      <c r="L56" s="143"/>
      <c r="M56" s="143"/>
      <c r="N56" s="174"/>
      <c r="O56" s="143"/>
      <c r="P56" s="140">
        <f t="shared" si="0"/>
        <v>0</v>
      </c>
    </row>
    <row r="57" spans="1:16">
      <c r="A57" s="350" t="s">
        <v>98</v>
      </c>
      <c r="B57" s="351"/>
      <c r="C57" s="351"/>
      <c r="D57" s="352"/>
      <c r="E57" s="143"/>
      <c r="F57" s="143"/>
      <c r="G57" s="143"/>
      <c r="H57" s="143"/>
      <c r="I57" s="143"/>
      <c r="J57" s="143"/>
      <c r="K57" s="143"/>
      <c r="L57" s="143"/>
      <c r="M57" s="143"/>
      <c r="N57" s="174"/>
      <c r="O57" s="143"/>
      <c r="P57" s="140">
        <f t="shared" si="0"/>
        <v>0</v>
      </c>
    </row>
    <row r="58" spans="1:16">
      <c r="A58" s="350" t="s">
        <v>99</v>
      </c>
      <c r="B58" s="351"/>
      <c r="C58" s="351"/>
      <c r="D58" s="352"/>
      <c r="E58" s="143"/>
      <c r="F58" s="143"/>
      <c r="G58" s="143"/>
      <c r="H58" s="143"/>
      <c r="I58" s="143"/>
      <c r="J58" s="143"/>
      <c r="K58" s="143"/>
      <c r="L58" s="143"/>
      <c r="M58" s="143"/>
      <c r="N58" s="174"/>
      <c r="O58" s="143"/>
      <c r="P58" s="140">
        <f t="shared" si="0"/>
        <v>0</v>
      </c>
    </row>
    <row r="59" spans="1:16" ht="7.2" customHeight="1">
      <c r="A59" s="353"/>
      <c r="B59" s="353"/>
      <c r="C59" s="353"/>
      <c r="D59" s="353"/>
      <c r="E59" s="168"/>
      <c r="F59" s="168"/>
      <c r="G59" s="168"/>
      <c r="H59" s="168"/>
      <c r="I59" s="168"/>
      <c r="J59" s="168"/>
      <c r="K59" s="168"/>
      <c r="L59" s="168"/>
      <c r="M59" s="168"/>
      <c r="N59" s="177"/>
      <c r="O59" s="168"/>
      <c r="P59" s="143"/>
    </row>
    <row r="60" spans="1:16" ht="12" customHeight="1">
      <c r="A60" s="354" t="s">
        <v>100</v>
      </c>
      <c r="B60" s="354"/>
      <c r="C60" s="354"/>
      <c r="D60" s="354"/>
      <c r="E60" s="147">
        <f>SUM(E54:E58)</f>
        <v>350000</v>
      </c>
      <c r="F60" s="147">
        <f>SUM(F54:F58)</f>
        <v>0</v>
      </c>
      <c r="G60" s="147">
        <f t="shared" ref="G60:P60" si="8">SUM(G54:G58)</f>
        <v>0</v>
      </c>
      <c r="H60" s="147">
        <f t="shared" si="8"/>
        <v>0</v>
      </c>
      <c r="I60" s="147">
        <f t="shared" si="8"/>
        <v>0</v>
      </c>
      <c r="J60" s="147">
        <f t="shared" si="8"/>
        <v>0</v>
      </c>
      <c r="K60" s="147">
        <f t="shared" si="8"/>
        <v>0</v>
      </c>
      <c r="L60" s="147"/>
      <c r="M60" s="147">
        <f t="shared" si="8"/>
        <v>0</v>
      </c>
      <c r="N60" s="175">
        <f t="shared" si="8"/>
        <v>0</v>
      </c>
      <c r="O60" s="147">
        <f t="shared" si="8"/>
        <v>0</v>
      </c>
      <c r="P60" s="147">
        <f t="shared" si="8"/>
        <v>350000</v>
      </c>
    </row>
    <row r="61" spans="1:16" ht="7.2" customHeight="1">
      <c r="A61" s="353"/>
      <c r="B61" s="353"/>
      <c r="C61" s="353"/>
      <c r="D61" s="353"/>
      <c r="E61" s="143"/>
      <c r="F61" s="143"/>
      <c r="G61" s="143"/>
      <c r="H61" s="143"/>
      <c r="I61" s="143"/>
      <c r="J61" s="143"/>
      <c r="K61" s="143"/>
      <c r="L61" s="143"/>
      <c r="M61" s="143"/>
      <c r="N61" s="174"/>
      <c r="O61" s="143"/>
      <c r="P61" s="143"/>
    </row>
    <row r="62" spans="1:16" ht="19.8" customHeight="1">
      <c r="A62" s="346" t="s">
        <v>101</v>
      </c>
      <c r="B62" s="346"/>
      <c r="C62" s="346"/>
      <c r="D62" s="346"/>
      <c r="E62" s="143"/>
      <c r="F62" s="143"/>
      <c r="G62" s="143"/>
      <c r="H62" s="143"/>
      <c r="I62" s="143"/>
      <c r="J62" s="143"/>
      <c r="K62" s="143"/>
      <c r="L62" s="143"/>
      <c r="M62" s="143"/>
      <c r="N62" s="174"/>
      <c r="O62" s="143"/>
      <c r="P62" s="143">
        <f t="shared" si="0"/>
        <v>0</v>
      </c>
    </row>
    <row r="63" spans="1:16" ht="22.2" customHeight="1">
      <c r="A63" s="347" t="s">
        <v>102</v>
      </c>
      <c r="B63" s="347"/>
      <c r="C63" s="347"/>
      <c r="D63" s="347"/>
      <c r="E63" s="143"/>
      <c r="F63" s="143"/>
      <c r="G63" s="143"/>
      <c r="H63" s="143"/>
      <c r="I63" s="143"/>
      <c r="J63" s="143"/>
      <c r="K63" s="143"/>
      <c r="L63" s="143"/>
      <c r="M63" s="143"/>
      <c r="N63" s="174"/>
      <c r="O63" s="143"/>
      <c r="P63" s="143">
        <f t="shared" si="0"/>
        <v>0</v>
      </c>
    </row>
    <row r="64" spans="1:16" ht="13.8" customHeight="1">
      <c r="A64" s="348" t="s">
        <v>103</v>
      </c>
      <c r="B64" s="348"/>
      <c r="C64" s="348"/>
      <c r="D64" s="348"/>
      <c r="E64" s="143"/>
      <c r="F64" s="143"/>
      <c r="G64" s="143"/>
      <c r="H64" s="143"/>
      <c r="I64" s="143"/>
      <c r="J64" s="143"/>
      <c r="K64" s="143"/>
      <c r="L64" s="143"/>
      <c r="M64" s="143"/>
      <c r="N64" s="174"/>
      <c r="O64" s="143"/>
      <c r="P64" s="143">
        <f t="shared" si="0"/>
        <v>0</v>
      </c>
    </row>
    <row r="65" spans="1:17" ht="6.6" customHeight="1">
      <c r="A65" s="341"/>
      <c r="B65" s="341"/>
      <c r="C65" s="341"/>
      <c r="D65" s="341"/>
      <c r="E65" s="143"/>
      <c r="F65" s="143"/>
      <c r="G65" s="143"/>
      <c r="H65" s="143"/>
      <c r="I65" s="143"/>
      <c r="J65" s="143"/>
      <c r="K65" s="143"/>
      <c r="L65" s="143"/>
      <c r="M65" s="143"/>
      <c r="N65" s="174"/>
      <c r="O65" s="143"/>
      <c r="P65" s="143"/>
    </row>
    <row r="66" spans="1:17" ht="11.4" customHeight="1">
      <c r="A66" s="349" t="s">
        <v>94</v>
      </c>
      <c r="B66" s="349"/>
      <c r="C66" s="349"/>
      <c r="D66" s="349"/>
      <c r="E66" s="143">
        <f>SUM(E62:E64)</f>
        <v>0</v>
      </c>
      <c r="F66" s="143">
        <f>SUM(F62:F64)</f>
        <v>0</v>
      </c>
      <c r="G66" s="143">
        <f t="shared" ref="G66:P66" si="9">SUM(G62:G64)</f>
        <v>0</v>
      </c>
      <c r="H66" s="143">
        <f t="shared" si="9"/>
        <v>0</v>
      </c>
      <c r="I66" s="143">
        <f t="shared" si="9"/>
        <v>0</v>
      </c>
      <c r="J66" s="143">
        <f t="shared" si="9"/>
        <v>0</v>
      </c>
      <c r="K66" s="143">
        <f t="shared" si="9"/>
        <v>0</v>
      </c>
      <c r="L66" s="143">
        <f t="shared" si="9"/>
        <v>0</v>
      </c>
      <c r="M66" s="143">
        <f t="shared" si="9"/>
        <v>0</v>
      </c>
      <c r="N66" s="174">
        <f t="shared" si="9"/>
        <v>0</v>
      </c>
      <c r="O66" s="143">
        <f t="shared" si="9"/>
        <v>0</v>
      </c>
      <c r="P66" s="143">
        <f t="shared" si="9"/>
        <v>0</v>
      </c>
    </row>
    <row r="67" spans="1:17" ht="6.6" customHeight="1">
      <c r="A67" s="341"/>
      <c r="B67" s="341"/>
      <c r="C67" s="341"/>
      <c r="D67" s="341"/>
      <c r="E67" s="143"/>
      <c r="F67" s="143"/>
      <c r="G67" s="143"/>
      <c r="H67" s="143"/>
      <c r="I67" s="143"/>
      <c r="J67" s="143"/>
      <c r="K67" s="143"/>
      <c r="L67" s="143"/>
      <c r="M67" s="143"/>
      <c r="N67" s="174"/>
      <c r="O67" s="143"/>
      <c r="P67" s="143"/>
    </row>
    <row r="68" spans="1:17" ht="10.8" customHeight="1">
      <c r="A68" s="343" t="s">
        <v>113</v>
      </c>
      <c r="B68" s="344"/>
      <c r="C68" s="344"/>
      <c r="D68" s="345"/>
      <c r="E68" s="147">
        <f>+E66+E60+E52</f>
        <v>350000</v>
      </c>
      <c r="F68" s="147">
        <f>+F66+F60+F52</f>
        <v>0</v>
      </c>
      <c r="G68" s="147">
        <f t="shared" ref="G68:P68" si="10">+G66+G60+G52</f>
        <v>0</v>
      </c>
      <c r="H68" s="147">
        <f t="shared" si="10"/>
        <v>0</v>
      </c>
      <c r="I68" s="147">
        <f t="shared" si="10"/>
        <v>0</v>
      </c>
      <c r="J68" s="147">
        <f t="shared" si="10"/>
        <v>0</v>
      </c>
      <c r="K68" s="147">
        <f t="shared" si="10"/>
        <v>0</v>
      </c>
      <c r="L68" s="147">
        <f t="shared" si="10"/>
        <v>0</v>
      </c>
      <c r="M68" s="147">
        <f t="shared" si="10"/>
        <v>0</v>
      </c>
      <c r="N68" s="175">
        <f t="shared" si="10"/>
        <v>3838</v>
      </c>
      <c r="O68" s="147">
        <f t="shared" si="10"/>
        <v>0</v>
      </c>
      <c r="P68" s="147">
        <f t="shared" si="10"/>
        <v>353838</v>
      </c>
    </row>
    <row r="69" spans="1:17" ht="6.6" customHeight="1">
      <c r="A69" s="341"/>
      <c r="B69" s="341"/>
      <c r="C69" s="341"/>
      <c r="D69" s="341"/>
      <c r="E69" s="143"/>
      <c r="F69" s="143"/>
      <c r="G69" s="143"/>
      <c r="H69" s="143"/>
      <c r="I69" s="143"/>
      <c r="J69" s="143"/>
      <c r="K69" s="143"/>
      <c r="L69" s="143"/>
      <c r="M69" s="143"/>
      <c r="N69" s="146"/>
      <c r="O69" s="143"/>
      <c r="P69" s="143"/>
    </row>
    <row r="70" spans="1:17" ht="10.8" customHeight="1">
      <c r="A70" s="341" t="s">
        <v>104</v>
      </c>
      <c r="B70" s="341"/>
      <c r="C70" s="341"/>
      <c r="D70" s="341"/>
      <c r="E70" s="143"/>
      <c r="F70" s="143"/>
      <c r="G70" s="143"/>
      <c r="H70" s="143"/>
      <c r="I70" s="143"/>
      <c r="J70" s="143"/>
      <c r="K70" s="143"/>
      <c r="L70" s="143"/>
      <c r="M70" s="143"/>
      <c r="N70" s="146">
        <v>700000</v>
      </c>
      <c r="O70" s="143"/>
      <c r="P70" s="140">
        <f t="shared" si="0"/>
        <v>700000</v>
      </c>
    </row>
    <row r="71" spans="1:17">
      <c r="A71" s="341" t="s">
        <v>34</v>
      </c>
      <c r="B71" s="341"/>
      <c r="C71" s="341"/>
      <c r="D71" s="341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0">
        <f t="shared" ref="P71:P74" si="11">SUM(E71:O71)</f>
        <v>0</v>
      </c>
    </row>
    <row r="72" spans="1:17">
      <c r="A72" s="341" t="s">
        <v>105</v>
      </c>
      <c r="B72" s="341"/>
      <c r="C72" s="341"/>
      <c r="D72" s="341"/>
      <c r="E72" s="143"/>
      <c r="F72" s="143"/>
      <c r="G72" s="143"/>
      <c r="H72" s="143"/>
      <c r="I72" s="143"/>
      <c r="J72" s="143"/>
      <c r="K72" s="143"/>
      <c r="L72" s="143"/>
      <c r="M72" s="143"/>
      <c r="N72" s="140"/>
      <c r="O72" s="140"/>
      <c r="P72" s="140">
        <f t="shared" si="11"/>
        <v>0</v>
      </c>
    </row>
    <row r="73" spans="1:17">
      <c r="A73" s="341" t="s">
        <v>106</v>
      </c>
      <c r="B73" s="341"/>
      <c r="C73" s="341"/>
      <c r="D73" s="341"/>
      <c r="E73" s="148"/>
      <c r="F73" s="148"/>
      <c r="G73" s="143"/>
      <c r="H73" s="143"/>
      <c r="I73" s="143"/>
      <c r="J73" s="143"/>
      <c r="K73" s="143"/>
      <c r="L73" s="143"/>
      <c r="M73" s="143"/>
      <c r="N73" s="143"/>
      <c r="O73" s="143"/>
      <c r="P73" s="140">
        <f t="shared" si="11"/>
        <v>0</v>
      </c>
    </row>
    <row r="74" spans="1:17">
      <c r="A74" s="341" t="s">
        <v>107</v>
      </c>
      <c r="B74" s="341"/>
      <c r="C74" s="341"/>
      <c r="D74" s="341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0">
        <f t="shared" si="11"/>
        <v>0</v>
      </c>
    </row>
    <row r="75" spans="1:17" ht="13.2" customHeight="1">
      <c r="A75" s="340" t="s">
        <v>110</v>
      </c>
      <c r="B75" s="340"/>
      <c r="C75" s="340"/>
      <c r="D75" s="340"/>
      <c r="E75" s="147">
        <f>SUM(E70:E74)</f>
        <v>0</v>
      </c>
      <c r="F75" s="147">
        <f>SUM(F70:F74)</f>
        <v>0</v>
      </c>
      <c r="G75" s="147">
        <f t="shared" ref="G75:P75" si="12">SUM(G70:G74)</f>
        <v>0</v>
      </c>
      <c r="H75" s="147">
        <f t="shared" si="12"/>
        <v>0</v>
      </c>
      <c r="I75" s="147">
        <f t="shared" si="12"/>
        <v>0</v>
      </c>
      <c r="J75" s="147">
        <f t="shared" si="12"/>
        <v>0</v>
      </c>
      <c r="K75" s="147">
        <f t="shared" si="12"/>
        <v>0</v>
      </c>
      <c r="L75" s="147">
        <f t="shared" si="12"/>
        <v>0</v>
      </c>
      <c r="M75" s="147">
        <f t="shared" si="12"/>
        <v>0</v>
      </c>
      <c r="N75" s="147">
        <f t="shared" si="12"/>
        <v>700000</v>
      </c>
      <c r="O75" s="147">
        <f t="shared" si="12"/>
        <v>0</v>
      </c>
      <c r="P75" s="147">
        <f t="shared" si="12"/>
        <v>700000</v>
      </c>
    </row>
    <row r="76" spans="1:17" ht="7.8" customHeight="1">
      <c r="A76" s="342"/>
      <c r="B76" s="342"/>
      <c r="C76" s="342"/>
      <c r="D76" s="342"/>
      <c r="E76" s="148"/>
      <c r="F76" s="148"/>
      <c r="G76" s="143"/>
      <c r="H76" s="143"/>
      <c r="I76" s="143"/>
      <c r="J76" s="143"/>
      <c r="K76" s="143"/>
      <c r="L76" s="143"/>
      <c r="M76" s="143"/>
      <c r="N76" s="143"/>
      <c r="O76" s="143"/>
      <c r="P76" s="143"/>
    </row>
    <row r="77" spans="1:17" ht="12.6" customHeight="1">
      <c r="A77" s="340" t="s">
        <v>114</v>
      </c>
      <c r="B77" s="340"/>
      <c r="C77" s="340"/>
      <c r="D77" s="340"/>
      <c r="E77" s="147">
        <f>+E75+E68</f>
        <v>350000</v>
      </c>
      <c r="F77" s="147">
        <f>+F75+F68</f>
        <v>0</v>
      </c>
      <c r="G77" s="147">
        <f t="shared" ref="G77:P77" si="13">+G75+G68</f>
        <v>0</v>
      </c>
      <c r="H77" s="147">
        <f t="shared" si="13"/>
        <v>0</v>
      </c>
      <c r="I77" s="147">
        <f t="shared" si="13"/>
        <v>0</v>
      </c>
      <c r="J77" s="147">
        <f t="shared" si="13"/>
        <v>0</v>
      </c>
      <c r="K77" s="147">
        <f t="shared" si="13"/>
        <v>0</v>
      </c>
      <c r="L77" s="147">
        <f t="shared" si="13"/>
        <v>0</v>
      </c>
      <c r="M77" s="147">
        <f t="shared" si="13"/>
        <v>0</v>
      </c>
      <c r="N77" s="147">
        <f t="shared" si="13"/>
        <v>703838</v>
      </c>
      <c r="O77" s="147">
        <f t="shared" si="13"/>
        <v>0</v>
      </c>
      <c r="P77" s="147">
        <f t="shared" si="13"/>
        <v>1053838</v>
      </c>
    </row>
    <row r="78" spans="1:17" ht="12.6" customHeight="1">
      <c r="A78" s="340" t="s">
        <v>359</v>
      </c>
      <c r="B78" s="340"/>
      <c r="C78" s="340"/>
      <c r="D78" s="340"/>
      <c r="E78" s="147">
        <f>+E77+E46</f>
        <v>643673</v>
      </c>
      <c r="F78" s="147">
        <f t="shared" ref="F78:P78" si="14">+F77+F46</f>
        <v>30098</v>
      </c>
      <c r="G78" s="147">
        <f t="shared" si="14"/>
        <v>25512</v>
      </c>
      <c r="H78" s="147">
        <f t="shared" si="14"/>
        <v>940</v>
      </c>
      <c r="I78" s="147">
        <f t="shared" si="14"/>
        <v>53150</v>
      </c>
      <c r="J78" s="147">
        <f t="shared" si="14"/>
        <v>500</v>
      </c>
      <c r="K78" s="147">
        <f t="shared" si="14"/>
        <v>3000</v>
      </c>
      <c r="L78" s="147">
        <f t="shared" si="14"/>
        <v>23092</v>
      </c>
      <c r="M78" s="147">
        <f t="shared" si="14"/>
        <v>2400</v>
      </c>
      <c r="N78" s="147">
        <f t="shared" si="14"/>
        <v>1679376</v>
      </c>
      <c r="O78" s="147">
        <f t="shared" si="14"/>
        <v>0</v>
      </c>
      <c r="P78" s="147">
        <f t="shared" si="14"/>
        <v>2461741</v>
      </c>
    </row>
    <row r="79" spans="1:17" s="191" customFormat="1"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</row>
  </sheetData>
  <mergeCells count="77">
    <mergeCell ref="A78:D78"/>
    <mergeCell ref="A1:P1"/>
    <mergeCell ref="A2:P2"/>
    <mergeCell ref="A7:D7"/>
    <mergeCell ref="A8:D8"/>
    <mergeCell ref="A4:P4"/>
    <mergeCell ref="E5:P5"/>
    <mergeCell ref="A5:D6"/>
    <mergeCell ref="A39:D39"/>
    <mergeCell ref="A20:D20"/>
    <mergeCell ref="A21:D21"/>
    <mergeCell ref="A24:D24"/>
    <mergeCell ref="A22:D22"/>
    <mergeCell ref="A23:D23"/>
    <mergeCell ref="A30:D30"/>
    <mergeCell ref="A25:D25"/>
    <mergeCell ref="A26:D26"/>
    <mergeCell ref="A27:D27"/>
    <mergeCell ref="A28:D28"/>
    <mergeCell ref="A29:D29"/>
    <mergeCell ref="A34:D34"/>
    <mergeCell ref="A31:D31"/>
    <mergeCell ref="A32:D32"/>
    <mergeCell ref="A35:D35"/>
    <mergeCell ref="A37:D37"/>
    <mergeCell ref="A38:D38"/>
    <mergeCell ref="A36:D36"/>
    <mergeCell ref="A9:D9"/>
    <mergeCell ref="A17:D17"/>
    <mergeCell ref="A19:D19"/>
    <mergeCell ref="A15:D15"/>
    <mergeCell ref="A18:D18"/>
    <mergeCell ref="A16:D16"/>
    <mergeCell ref="A10:D10"/>
    <mergeCell ref="A11:D11"/>
    <mergeCell ref="A12:D12"/>
    <mergeCell ref="A13:D13"/>
    <mergeCell ref="A14:D14"/>
    <mergeCell ref="A33:D33"/>
    <mergeCell ref="A44:D44"/>
    <mergeCell ref="A45:D45"/>
    <mergeCell ref="A46:D46"/>
    <mergeCell ref="A40:D40"/>
    <mergeCell ref="A41:D41"/>
    <mergeCell ref="A42:D42"/>
    <mergeCell ref="A43:D43"/>
    <mergeCell ref="A49:D49"/>
    <mergeCell ref="A50:D50"/>
    <mergeCell ref="A51:D51"/>
    <mergeCell ref="A52:D52"/>
    <mergeCell ref="A47:D47"/>
    <mergeCell ref="A48:D48"/>
    <mergeCell ref="A62:D62"/>
    <mergeCell ref="A63:D63"/>
    <mergeCell ref="A64:D64"/>
    <mergeCell ref="A53:D53"/>
    <mergeCell ref="A54:D54"/>
    <mergeCell ref="A55:D55"/>
    <mergeCell ref="A57:D57"/>
    <mergeCell ref="A58:D58"/>
    <mergeCell ref="A59:D59"/>
    <mergeCell ref="A60:D60"/>
    <mergeCell ref="A61:D61"/>
    <mergeCell ref="A56:D56"/>
    <mergeCell ref="A75:D75"/>
    <mergeCell ref="A76:D76"/>
    <mergeCell ref="A77:D77"/>
    <mergeCell ref="A70:D70"/>
    <mergeCell ref="A71:D71"/>
    <mergeCell ref="A72:D72"/>
    <mergeCell ref="A73:D73"/>
    <mergeCell ref="A74:D74"/>
    <mergeCell ref="A65:D65"/>
    <mergeCell ref="A66:D66"/>
    <mergeCell ref="A67:D67"/>
    <mergeCell ref="A68:D68"/>
    <mergeCell ref="A69:D69"/>
  </mergeCells>
  <phoneticPr fontId="7" type="noConversion"/>
  <printOptions horizontalCentered="1"/>
  <pageMargins left="0.59055118110236227" right="0.31496062992125984" top="0.15748031496062992" bottom="0.31496062992125984" header="0.19685039370078741" footer="0.15748031496062992"/>
  <pageSetup paperSize="9" scale="55" orientation="landscape" r:id="rId1"/>
  <headerFooter alignWithMargins="0">
    <oddHeader>&amp;LVERESEGYHÁZ VÁROS ÖNKORMÁNYZAT&amp;CA 2014. évi MŰKÖDÉSI ÉS FELHALMOZÁSI KÖLTSÉGVETÉS BEVÉTELI ELŐIRÁNYZATAI
ÖNKÉNT VÁLLALT FELADATONKÉNT</oddHeader>
    <oddFooter>&amp;LVeresegyház, 2014. Február 18.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H77"/>
  <sheetViews>
    <sheetView view="pageLayout" workbookViewId="0">
      <selection activeCell="J70" sqref="J70"/>
    </sheetView>
  </sheetViews>
  <sheetFormatPr defaultRowHeight="13.2"/>
  <cols>
    <col min="2" max="2" width="9.44140625" customWidth="1"/>
    <col min="4" max="4" width="25.109375" customWidth="1"/>
    <col min="5" max="5" width="12.6640625" customWidth="1"/>
    <col min="6" max="6" width="11.88671875" customWidth="1"/>
    <col min="7" max="7" width="12" customWidth="1"/>
    <col min="8" max="8" width="11.5546875" customWidth="1"/>
  </cols>
  <sheetData>
    <row r="2" spans="1:8">
      <c r="H2" s="66" t="s">
        <v>119</v>
      </c>
    </row>
    <row r="3" spans="1:8">
      <c r="A3" s="321" t="s">
        <v>171</v>
      </c>
      <c r="B3" s="321"/>
      <c r="C3" s="321"/>
      <c r="D3" s="321"/>
      <c r="E3" s="321"/>
      <c r="F3" s="321"/>
      <c r="G3" s="321"/>
      <c r="H3" s="321"/>
    </row>
    <row r="5" spans="1:8">
      <c r="A5" s="40"/>
      <c r="B5" s="40"/>
      <c r="C5" s="40"/>
      <c r="D5" s="40"/>
      <c r="E5" s="30"/>
      <c r="F5" s="30"/>
      <c r="G5" s="30"/>
      <c r="H5" s="30"/>
    </row>
    <row r="6" spans="1:8">
      <c r="A6" s="28"/>
      <c r="B6" s="28"/>
      <c r="C6" s="28"/>
      <c r="D6" s="28"/>
      <c r="E6" s="28"/>
      <c r="F6" s="28"/>
      <c r="G6" s="28"/>
      <c r="H6" s="28"/>
    </row>
    <row r="7" spans="1:8">
      <c r="A7" s="383" t="s">
        <v>120</v>
      </c>
      <c r="B7" s="383"/>
      <c r="C7" s="383"/>
      <c r="D7" s="383"/>
      <c r="E7" s="295" t="s">
        <v>172</v>
      </c>
      <c r="F7" s="295"/>
      <c r="G7" s="295"/>
      <c r="H7" s="295"/>
    </row>
    <row r="8" spans="1:8">
      <c r="A8" s="321"/>
      <c r="B8" s="321"/>
      <c r="C8" s="321"/>
      <c r="D8" s="321"/>
      <c r="E8" s="321"/>
      <c r="F8" s="321"/>
      <c r="G8" s="321"/>
      <c r="H8" s="321"/>
    </row>
    <row r="9" spans="1:8">
      <c r="A9" s="322" t="s">
        <v>1</v>
      </c>
      <c r="B9" s="322"/>
      <c r="C9" s="322"/>
      <c r="D9" s="322"/>
      <c r="E9" s="322"/>
      <c r="F9" s="322"/>
      <c r="G9" s="322"/>
      <c r="H9" s="322"/>
    </row>
    <row r="10" spans="1:8">
      <c r="A10" s="323" t="s">
        <v>2</v>
      </c>
      <c r="B10" s="324"/>
      <c r="C10" s="324"/>
      <c r="D10" s="325"/>
      <c r="E10" s="331" t="s">
        <v>16</v>
      </c>
      <c r="F10" s="329" t="s">
        <v>21</v>
      </c>
      <c r="G10" s="329" t="s">
        <v>121</v>
      </c>
      <c r="H10" s="307" t="s">
        <v>5</v>
      </c>
    </row>
    <row r="11" spans="1:8" ht="24.75" customHeight="1">
      <c r="A11" s="326"/>
      <c r="B11" s="327"/>
      <c r="C11" s="327"/>
      <c r="D11" s="328"/>
      <c r="E11" s="332"/>
      <c r="F11" s="329"/>
      <c r="G11" s="329"/>
      <c r="H11" s="307"/>
    </row>
    <row r="12" spans="1:8" ht="23.25" customHeight="1">
      <c r="A12" s="299" t="s">
        <v>68</v>
      </c>
      <c r="B12" s="300"/>
      <c r="C12" s="300"/>
      <c r="D12" s="301"/>
      <c r="E12" s="14">
        <f>+'4.1. PH. műk.+fel. bev. köt.'!H13</f>
        <v>0</v>
      </c>
      <c r="F12" s="14">
        <f>+'4.2. PH. műk.+felh. bev. önk.'!H14</f>
        <v>0</v>
      </c>
      <c r="G12" s="14">
        <f>+'4.3. PH. műk.+felh. bev. állami'!G14</f>
        <v>0</v>
      </c>
      <c r="H12" s="14">
        <f>SUM(E12:G12)</f>
        <v>0</v>
      </c>
    </row>
    <row r="13" spans="1:8" ht="23.25" customHeight="1">
      <c r="A13" s="299" t="s">
        <v>69</v>
      </c>
      <c r="B13" s="300"/>
      <c r="C13" s="300"/>
      <c r="D13" s="301"/>
      <c r="E13" s="76">
        <f>+'4.1. PH. műk.+fel. bev. köt.'!H14</f>
        <v>0</v>
      </c>
      <c r="F13" s="76">
        <f>+'4.2. PH. műk.+felh. bev. önk.'!H15</f>
        <v>0</v>
      </c>
      <c r="G13" s="76">
        <f>+'4.3. PH. műk.+felh. bev. állami'!G15</f>
        <v>0</v>
      </c>
      <c r="H13" s="76">
        <f t="shared" ref="H13:H15" si="0">SUM(E13:G13)</f>
        <v>0</v>
      </c>
    </row>
    <row r="14" spans="1:8" ht="23.25" customHeight="1">
      <c r="A14" s="299" t="s">
        <v>70</v>
      </c>
      <c r="B14" s="300"/>
      <c r="C14" s="300"/>
      <c r="D14" s="301"/>
      <c r="E14" s="76">
        <f>+'4.1. PH. műk.+fel. bev. köt.'!H15</f>
        <v>0</v>
      </c>
      <c r="F14" s="76">
        <f>+'4.2. PH. műk.+felh. bev. önk.'!H16</f>
        <v>0</v>
      </c>
      <c r="G14" s="76">
        <f>+'4.3. PH. műk.+felh. bev. állami'!G16</f>
        <v>0</v>
      </c>
      <c r="H14" s="76">
        <f t="shared" si="0"/>
        <v>0</v>
      </c>
    </row>
    <row r="15" spans="1:8" ht="12.75" customHeight="1">
      <c r="A15" s="299" t="s">
        <v>71</v>
      </c>
      <c r="B15" s="300"/>
      <c r="C15" s="300"/>
      <c r="D15" s="301"/>
      <c r="E15" s="76">
        <f>+'4.1. PH. műk.+fel. bev. köt.'!H16</f>
        <v>0</v>
      </c>
      <c r="F15" s="76">
        <f>+'4.2. PH. műk.+felh. bev. önk.'!H17</f>
        <v>0</v>
      </c>
      <c r="G15" s="76">
        <f>+'4.3. PH. műk.+felh. bev. állami'!G17</f>
        <v>0</v>
      </c>
      <c r="H15" s="76">
        <f t="shared" si="0"/>
        <v>0</v>
      </c>
    </row>
    <row r="16" spans="1:8" ht="12.75" customHeight="1">
      <c r="A16" s="311" t="s">
        <v>111</v>
      </c>
      <c r="B16" s="312"/>
      <c r="C16" s="312"/>
      <c r="D16" s="313"/>
      <c r="E16" s="14">
        <f>SUM(E12:E15)</f>
        <v>0</v>
      </c>
      <c r="F16" s="76">
        <f t="shared" ref="F16:H16" si="1">SUM(F12:F15)</f>
        <v>0</v>
      </c>
      <c r="G16" s="76">
        <f t="shared" si="1"/>
        <v>0</v>
      </c>
      <c r="H16" s="76">
        <f t="shared" si="1"/>
        <v>0</v>
      </c>
    </row>
    <row r="17" spans="1:8">
      <c r="A17" s="284"/>
      <c r="B17" s="284"/>
      <c r="C17" s="284"/>
      <c r="D17" s="284"/>
      <c r="E17" s="14"/>
      <c r="F17" s="14"/>
      <c r="G17" s="14"/>
      <c r="H17" s="14"/>
    </row>
    <row r="18" spans="1:8">
      <c r="A18" s="333" t="s">
        <v>72</v>
      </c>
      <c r="B18" s="334"/>
      <c r="C18" s="334"/>
      <c r="D18" s="335"/>
      <c r="E18" s="98">
        <f>+'4.1. PH. műk.+fel. bev. köt.'!H19</f>
        <v>3500</v>
      </c>
      <c r="F18" s="90">
        <f>+'4.2. PH. műk.+felh. bev. önk.'!H20</f>
        <v>0</v>
      </c>
      <c r="G18" s="90">
        <f>+'4.3. PH. műk.+felh. bev. állami'!G20</f>
        <v>0</v>
      </c>
      <c r="H18" s="98">
        <f>SUM(E18:G18)</f>
        <v>3500</v>
      </c>
    </row>
    <row r="19" spans="1:8">
      <c r="A19" s="285"/>
      <c r="B19" s="285"/>
      <c r="C19" s="285"/>
      <c r="D19" s="285"/>
      <c r="E19" s="15"/>
      <c r="F19" s="14"/>
      <c r="G19" s="14"/>
      <c r="H19" s="14"/>
    </row>
    <row r="20" spans="1:8">
      <c r="A20" s="315" t="s">
        <v>73</v>
      </c>
      <c r="B20" s="315"/>
      <c r="C20" s="315"/>
      <c r="D20" s="315"/>
      <c r="E20" s="14">
        <f>+'4.1. PH. műk.+fel. bev. köt.'!H21</f>
        <v>0</v>
      </c>
      <c r="F20" s="14">
        <f>+'4.2. PH. műk.+felh. bev. önk.'!H22</f>
        <v>0</v>
      </c>
      <c r="G20" s="14">
        <f>+'4.3. PH. műk.+felh. bev. állami'!G22</f>
        <v>0</v>
      </c>
      <c r="H20" s="98">
        <f>SUM(E20:G20)</f>
        <v>0</v>
      </c>
    </row>
    <row r="21" spans="1:8">
      <c r="A21" s="302" t="s">
        <v>74</v>
      </c>
      <c r="B21" s="302"/>
      <c r="C21" s="302"/>
      <c r="D21" s="302"/>
      <c r="E21" s="98">
        <f>+'4.1. PH. műk.+fel. bev. köt.'!H22</f>
        <v>2000</v>
      </c>
      <c r="F21" s="76">
        <f>+'4.2. PH. műk.+felh. bev. önk.'!H23</f>
        <v>500</v>
      </c>
      <c r="G21" s="76">
        <f>+'4.3. PH. műk.+felh. bev. állami'!G23</f>
        <v>0</v>
      </c>
      <c r="H21" s="98">
        <f t="shared" ref="H21:H28" si="2">SUM(E21:G21)</f>
        <v>2500</v>
      </c>
    </row>
    <row r="22" spans="1:8">
      <c r="A22" s="284" t="s">
        <v>75</v>
      </c>
      <c r="B22" s="284"/>
      <c r="C22" s="284"/>
      <c r="D22" s="284"/>
      <c r="E22" s="98">
        <f>+'4.1. PH. műk.+fel. bev. köt.'!H23</f>
        <v>0</v>
      </c>
      <c r="F22" s="76">
        <f>+'4.2. PH. műk.+felh. bev. önk.'!H24</f>
        <v>0</v>
      </c>
      <c r="G22" s="76">
        <f>+'4.3. PH. műk.+felh. bev. állami'!G24</f>
        <v>0</v>
      </c>
      <c r="H22" s="98">
        <f t="shared" si="2"/>
        <v>0</v>
      </c>
    </row>
    <row r="23" spans="1:8">
      <c r="A23" s="315" t="s">
        <v>282</v>
      </c>
      <c r="B23" s="315"/>
      <c r="C23" s="315"/>
      <c r="D23" s="315"/>
      <c r="E23" s="98">
        <f>+'4.1. PH. műk.+fel. bev. köt.'!H24</f>
        <v>0</v>
      </c>
      <c r="F23" s="76">
        <f>+'4.2. PH. műk.+felh. bev. önk.'!H25</f>
        <v>0</v>
      </c>
      <c r="G23" s="76">
        <f>+'4.3. PH. műk.+felh. bev. állami'!G25</f>
        <v>0</v>
      </c>
      <c r="H23" s="98">
        <f t="shared" si="2"/>
        <v>0</v>
      </c>
    </row>
    <row r="24" spans="1:8">
      <c r="A24" s="284" t="s">
        <v>76</v>
      </c>
      <c r="B24" s="284"/>
      <c r="C24" s="284"/>
      <c r="D24" s="284"/>
      <c r="E24" s="98">
        <f>+'4.1. PH. műk.+fel. bev. köt.'!H25</f>
        <v>540</v>
      </c>
      <c r="F24" s="76">
        <f>+'4.2. PH. műk.+felh. bev. önk.'!H26</f>
        <v>135</v>
      </c>
      <c r="G24" s="76">
        <f>+'4.3. PH. műk.+felh. bev. állami'!G26</f>
        <v>0</v>
      </c>
      <c r="H24" s="98">
        <f t="shared" si="2"/>
        <v>675</v>
      </c>
    </row>
    <row r="25" spans="1:8">
      <c r="A25" s="282" t="s">
        <v>77</v>
      </c>
      <c r="B25" s="296"/>
      <c r="C25" s="296"/>
      <c r="D25" s="283"/>
      <c r="E25" s="98">
        <f>+'4.1. PH. műk.+fel. bev. köt.'!H26</f>
        <v>0</v>
      </c>
      <c r="F25" s="76">
        <f>+'4.2. PH. műk.+felh. bev. önk.'!H27</f>
        <v>0</v>
      </c>
      <c r="G25" s="76">
        <f>+'4.3. PH. műk.+felh. bev. állami'!G27</f>
        <v>0</v>
      </c>
      <c r="H25" s="98">
        <f t="shared" si="2"/>
        <v>0</v>
      </c>
    </row>
    <row r="26" spans="1:8">
      <c r="A26" s="284" t="s">
        <v>78</v>
      </c>
      <c r="B26" s="284"/>
      <c r="C26" s="284"/>
      <c r="D26" s="284"/>
      <c r="E26" s="98">
        <f>+'4.1. PH. műk.+fel. bev. köt.'!H27</f>
        <v>0</v>
      </c>
      <c r="F26" s="76">
        <f>+'4.2. PH. műk.+felh. bev. önk.'!H28</f>
        <v>0</v>
      </c>
      <c r="G26" s="76">
        <f>+'4.3. PH. műk.+felh. bev. állami'!G28</f>
        <v>0</v>
      </c>
      <c r="H26" s="98">
        <f t="shared" si="2"/>
        <v>0</v>
      </c>
    </row>
    <row r="27" spans="1:8">
      <c r="A27" s="284" t="s">
        <v>79</v>
      </c>
      <c r="B27" s="285"/>
      <c r="C27" s="285"/>
      <c r="D27" s="285"/>
      <c r="E27" s="98">
        <f>+'4.1. PH. műk.+fel. bev. köt.'!H28</f>
        <v>0</v>
      </c>
      <c r="F27" s="76">
        <f>+'4.2. PH. műk.+felh. bev. önk.'!H29</f>
        <v>0</v>
      </c>
      <c r="G27" s="76">
        <f>+'4.3. PH. műk.+felh. bev. állami'!G29</f>
        <v>0</v>
      </c>
      <c r="H27" s="98">
        <f t="shared" si="2"/>
        <v>0</v>
      </c>
    </row>
    <row r="28" spans="1:8">
      <c r="A28" s="282" t="s">
        <v>80</v>
      </c>
      <c r="B28" s="296"/>
      <c r="C28" s="296"/>
      <c r="D28" s="283"/>
      <c r="E28" s="98">
        <f>+'4.1. PH. műk.+fel. bev. köt.'!H29</f>
        <v>0</v>
      </c>
      <c r="F28" s="76">
        <f>+'4.2. PH. műk.+felh. bev. önk.'!H30</f>
        <v>0</v>
      </c>
      <c r="G28" s="76">
        <f>+'4.3. PH. műk.+felh. bev. állami'!G30</f>
        <v>0</v>
      </c>
      <c r="H28" s="98">
        <f t="shared" si="2"/>
        <v>0</v>
      </c>
    </row>
    <row r="29" spans="1:8">
      <c r="A29" s="285" t="s">
        <v>81</v>
      </c>
      <c r="B29" s="285"/>
      <c r="C29" s="285"/>
      <c r="D29" s="285"/>
      <c r="E29" s="98">
        <f>SUM(E20:E28)</f>
        <v>2540</v>
      </c>
      <c r="F29" s="76">
        <f t="shared" ref="F29:H29" si="3">SUM(F20:F28)</f>
        <v>635</v>
      </c>
      <c r="G29" s="76">
        <f t="shared" si="3"/>
        <v>0</v>
      </c>
      <c r="H29" s="98">
        <f t="shared" si="3"/>
        <v>3175</v>
      </c>
    </row>
    <row r="30" spans="1:8">
      <c r="A30" s="309"/>
      <c r="B30" s="309"/>
      <c r="C30" s="309"/>
      <c r="D30" s="309"/>
      <c r="E30" s="7"/>
      <c r="F30" s="7"/>
      <c r="G30" s="7"/>
      <c r="H30" s="7"/>
    </row>
    <row r="31" spans="1:8" ht="23.25" customHeight="1">
      <c r="A31" s="302" t="s">
        <v>82</v>
      </c>
      <c r="B31" s="302"/>
      <c r="C31" s="302"/>
      <c r="D31" s="302"/>
      <c r="E31" s="90">
        <f>+'4.1. PH. műk.+fel. bev. köt.'!H32</f>
        <v>0</v>
      </c>
      <c r="F31" s="90">
        <f>+'4.2. PH. műk.+felh. bev. önk.'!H33</f>
        <v>0</v>
      </c>
      <c r="G31" s="90">
        <f>+'4.3. PH. műk.+felh. bev. állami'!G33</f>
        <v>0</v>
      </c>
      <c r="H31" s="90">
        <f>SUM(E31:G31)</f>
        <v>0</v>
      </c>
    </row>
    <row r="32" spans="1:8" ht="23.25" customHeight="1">
      <c r="A32" s="302" t="s">
        <v>83</v>
      </c>
      <c r="B32" s="302"/>
      <c r="C32" s="302"/>
      <c r="D32" s="302"/>
      <c r="E32" s="90">
        <f>+'4.1. PH. műk.+fel. bev. köt.'!H33</f>
        <v>0</v>
      </c>
      <c r="F32" s="90">
        <f>+'4.2. PH. műk.+felh. bev. önk.'!H34</f>
        <v>0</v>
      </c>
      <c r="G32" s="90">
        <f>+'4.3. PH. műk.+felh. bev. állami'!G34</f>
        <v>0</v>
      </c>
      <c r="H32" s="90">
        <f t="shared" ref="H32:H33" si="4">SUM(E32:G32)</f>
        <v>0</v>
      </c>
    </row>
    <row r="33" spans="1:8">
      <c r="A33" s="284" t="s">
        <v>84</v>
      </c>
      <c r="B33" s="284"/>
      <c r="C33" s="284"/>
      <c r="D33" s="284"/>
      <c r="E33" s="90">
        <f>+'4.1. PH. műk.+fel. bev. köt.'!H34</f>
        <v>0</v>
      </c>
      <c r="F33" s="90">
        <f>+'4.2. PH. műk.+felh. bev. önk.'!H35</f>
        <v>0</v>
      </c>
      <c r="G33" s="90">
        <f>+'4.3. PH. műk.+felh. bev. állami'!G35</f>
        <v>0</v>
      </c>
      <c r="H33" s="90">
        <f t="shared" si="4"/>
        <v>0</v>
      </c>
    </row>
    <row r="34" spans="1:8">
      <c r="A34" s="285" t="s">
        <v>85</v>
      </c>
      <c r="B34" s="285"/>
      <c r="C34" s="285"/>
      <c r="D34" s="285"/>
      <c r="E34" s="90">
        <f>SUM(E31:E33)</f>
        <v>0</v>
      </c>
      <c r="F34" s="90">
        <f t="shared" ref="F34:H34" si="5">SUM(F31:F33)</f>
        <v>0</v>
      </c>
      <c r="G34" s="90">
        <f t="shared" si="5"/>
        <v>0</v>
      </c>
      <c r="H34" s="90">
        <f t="shared" si="5"/>
        <v>0</v>
      </c>
    </row>
    <row r="35" spans="1:8">
      <c r="A35" s="284"/>
      <c r="B35" s="284"/>
      <c r="C35" s="284"/>
      <c r="D35" s="284"/>
      <c r="E35" s="7"/>
      <c r="F35" s="7"/>
      <c r="G35" s="7"/>
      <c r="H35" s="7"/>
    </row>
    <row r="36" spans="1:8">
      <c r="A36" s="285" t="s">
        <v>140</v>
      </c>
      <c r="B36" s="285"/>
      <c r="C36" s="285"/>
      <c r="D36" s="285"/>
      <c r="E36" s="97">
        <f>+E34+E29+E16+E18</f>
        <v>6040</v>
      </c>
      <c r="F36" s="97">
        <f t="shared" ref="F36:H36" si="6">+F34+F29+F16+F18</f>
        <v>635</v>
      </c>
      <c r="G36" s="97">
        <f t="shared" si="6"/>
        <v>0</v>
      </c>
      <c r="H36" s="97">
        <f t="shared" si="6"/>
        <v>6675</v>
      </c>
    </row>
    <row r="37" spans="1:8">
      <c r="A37" s="284"/>
      <c r="B37" s="284"/>
      <c r="C37" s="284"/>
      <c r="D37" s="284"/>
      <c r="E37" s="7"/>
      <c r="F37" s="7"/>
      <c r="G37" s="7"/>
      <c r="H37" s="7"/>
    </row>
    <row r="38" spans="1:8">
      <c r="A38" s="284" t="s">
        <v>104</v>
      </c>
      <c r="B38" s="284"/>
      <c r="C38" s="284"/>
      <c r="D38" s="284"/>
      <c r="E38" s="90">
        <f>+'4.1. PH. műk.+fel. bev. köt.'!H39</f>
        <v>0</v>
      </c>
      <c r="F38" s="90">
        <f>+'4.2. PH. műk.+felh. bev. önk.'!H40</f>
        <v>0</v>
      </c>
      <c r="G38" s="90">
        <f>+'4.3. PH. műk.+felh. bev. állami'!G40</f>
        <v>0</v>
      </c>
      <c r="H38" s="90">
        <f>SUM(E38:G38)</f>
        <v>0</v>
      </c>
    </row>
    <row r="39" spans="1:8">
      <c r="A39" s="284" t="s">
        <v>34</v>
      </c>
      <c r="B39" s="284"/>
      <c r="C39" s="284"/>
      <c r="D39" s="284"/>
      <c r="E39" s="90">
        <f>+'4.1. PH. műk.+fel. bev. köt.'!H40</f>
        <v>0</v>
      </c>
      <c r="F39" s="90">
        <f>+'4.2. PH. műk.+felh. bev. önk.'!H41</f>
        <v>0</v>
      </c>
      <c r="G39" s="90">
        <f>+'4.3. PH. műk.+felh. bev. állami'!G41</f>
        <v>0</v>
      </c>
      <c r="H39" s="90">
        <f t="shared" ref="H39:H43" si="7">SUM(E39:G39)</f>
        <v>0</v>
      </c>
    </row>
    <row r="40" spans="1:8">
      <c r="A40" s="284" t="s">
        <v>105</v>
      </c>
      <c r="B40" s="284"/>
      <c r="C40" s="284"/>
      <c r="D40" s="284"/>
      <c r="E40" s="90">
        <f>+'4.1. PH. műk.+fel. bev. köt.'!H41</f>
        <v>0</v>
      </c>
      <c r="F40" s="90">
        <f>+'4.2. PH. műk.+felh. bev. önk.'!H42</f>
        <v>271</v>
      </c>
      <c r="G40" s="90">
        <f>+'4.3. PH. műk.+felh. bev. állami'!G42</f>
        <v>0</v>
      </c>
      <c r="H40" s="90">
        <f t="shared" si="7"/>
        <v>271</v>
      </c>
    </row>
    <row r="41" spans="1:8">
      <c r="A41" s="284" t="s">
        <v>106</v>
      </c>
      <c r="B41" s="284"/>
      <c r="C41" s="284"/>
      <c r="D41" s="284"/>
      <c r="E41" s="90">
        <f>+'4.1. PH. műk.+fel. bev. köt.'!H42</f>
        <v>0</v>
      </c>
      <c r="F41" s="90">
        <f>+'4.2. PH. műk.+felh. bev. önk.'!H43</f>
        <v>0</v>
      </c>
      <c r="G41" s="90">
        <f>+'4.3. PH. műk.+felh. bev. állami'!G43</f>
        <v>0</v>
      </c>
      <c r="H41" s="90">
        <f t="shared" si="7"/>
        <v>0</v>
      </c>
    </row>
    <row r="42" spans="1:8">
      <c r="A42" s="284" t="s">
        <v>107</v>
      </c>
      <c r="B42" s="284"/>
      <c r="C42" s="284"/>
      <c r="D42" s="284"/>
      <c r="E42" s="90">
        <f>+'4.1. PH. műk.+fel. bev. köt.'!H43</f>
        <v>0</v>
      </c>
      <c r="F42" s="90">
        <f>+'4.2. PH. műk.+felh. bev. önk.'!H44</f>
        <v>0</v>
      </c>
      <c r="G42" s="90">
        <f>+'4.3. PH. műk.+felh. bev. állami'!G44</f>
        <v>0</v>
      </c>
      <c r="H42" s="90">
        <f t="shared" si="7"/>
        <v>0</v>
      </c>
    </row>
    <row r="43" spans="1:8">
      <c r="A43" s="284" t="s">
        <v>221</v>
      </c>
      <c r="B43" s="284"/>
      <c r="C43" s="284"/>
      <c r="D43" s="284"/>
      <c r="E43" s="98">
        <f>+'4.1. PH. műk.+fel. bev. köt.'!H44</f>
        <v>449284</v>
      </c>
      <c r="F43" s="98">
        <f>+'4.2. PH. műk.+felh. bev. önk.'!H45</f>
        <v>0</v>
      </c>
      <c r="G43" s="98">
        <f>+'4.3. PH. műk.+felh. bev. állami'!G45</f>
        <v>0</v>
      </c>
      <c r="H43" s="98">
        <f t="shared" si="7"/>
        <v>449284</v>
      </c>
    </row>
    <row r="44" spans="1:8">
      <c r="A44" s="285" t="s">
        <v>222</v>
      </c>
      <c r="B44" s="285"/>
      <c r="C44" s="285"/>
      <c r="D44" s="285"/>
      <c r="E44" s="98">
        <f>SUM(E38:E43)</f>
        <v>449284</v>
      </c>
      <c r="F44" s="98">
        <f t="shared" ref="F44:H44" si="8">SUM(F38:F43)</f>
        <v>271</v>
      </c>
      <c r="G44" s="98">
        <f t="shared" si="8"/>
        <v>0</v>
      </c>
      <c r="H44" s="98">
        <f t="shared" si="8"/>
        <v>449555</v>
      </c>
    </row>
    <row r="45" spans="1:8" ht="12" customHeight="1">
      <c r="A45" s="284"/>
      <c r="B45" s="284"/>
      <c r="C45" s="284"/>
      <c r="D45" s="284"/>
      <c r="E45" s="7"/>
      <c r="F45" s="7"/>
      <c r="G45" s="7"/>
      <c r="H45" s="7"/>
    </row>
    <row r="46" spans="1:8" ht="17.399999999999999" customHeight="1">
      <c r="A46" s="285" t="s">
        <v>109</v>
      </c>
      <c r="B46" s="285"/>
      <c r="C46" s="285"/>
      <c r="D46" s="285"/>
      <c r="E46" s="97">
        <f>+E44+E36</f>
        <v>455324</v>
      </c>
      <c r="F46" s="97">
        <f t="shared" ref="F46:H46" si="9">+F44+F36</f>
        <v>906</v>
      </c>
      <c r="G46" s="97">
        <f t="shared" si="9"/>
        <v>0</v>
      </c>
      <c r="H46" s="97">
        <f t="shared" si="9"/>
        <v>456230</v>
      </c>
    </row>
    <row r="47" spans="1:8" ht="7.8" customHeight="1"/>
    <row r="48" spans="1:8" ht="25.8" customHeight="1">
      <c r="A48" s="318" t="s">
        <v>87</v>
      </c>
      <c r="B48" s="318"/>
      <c r="C48" s="318"/>
      <c r="D48" s="318"/>
      <c r="E48" s="27">
        <f>+'4.1. PH. műk.+fel. bev. köt.'!H49</f>
        <v>0</v>
      </c>
      <c r="F48" s="72">
        <f>+'4.2. PH. műk.+felh. bev. önk.'!H50</f>
        <v>0</v>
      </c>
      <c r="G48" s="72">
        <f>+'4.3. PH. műk.+felh. bev. állami'!G50</f>
        <v>0</v>
      </c>
      <c r="H48" s="72">
        <f>SUM(E48:G48)</f>
        <v>0</v>
      </c>
    </row>
    <row r="49" spans="1:8" ht="25.8" customHeight="1">
      <c r="A49" s="314" t="s">
        <v>88</v>
      </c>
      <c r="B49" s="314"/>
      <c r="C49" s="314"/>
      <c r="D49" s="314"/>
      <c r="E49" s="27">
        <f>+'4.1. PH. műk.+fel. bev. köt.'!H50</f>
        <v>0</v>
      </c>
      <c r="F49" s="90">
        <f>+'4.2. PH. műk.+felh. bev. önk.'!H51</f>
        <v>0</v>
      </c>
      <c r="G49" s="90">
        <f>+'4.3. PH. műk.+felh. bev. állami'!G51</f>
        <v>0</v>
      </c>
      <c r="H49" s="90">
        <f t="shared" ref="H49:H51" si="10">SUM(E49:G49)</f>
        <v>0</v>
      </c>
    </row>
    <row r="50" spans="1:8" ht="25.8" customHeight="1">
      <c r="A50" s="314" t="s">
        <v>89</v>
      </c>
      <c r="B50" s="314"/>
      <c r="C50" s="314"/>
      <c r="D50" s="314"/>
      <c r="E50" s="27">
        <f>+'4.1. PH. műk.+fel. bev. köt.'!H51</f>
        <v>0</v>
      </c>
      <c r="F50" s="90">
        <f>+'4.2. PH. műk.+felh. bev. önk.'!H52</f>
        <v>0</v>
      </c>
      <c r="G50" s="90">
        <f>+'4.3. PH. műk.+felh. bev. állami'!G52</f>
        <v>0</v>
      </c>
      <c r="H50" s="90">
        <f t="shared" si="10"/>
        <v>0</v>
      </c>
    </row>
    <row r="51" spans="1:8" ht="25.8" customHeight="1">
      <c r="A51" s="336" t="s">
        <v>90</v>
      </c>
      <c r="B51" s="337"/>
      <c r="C51" s="337"/>
      <c r="D51" s="338"/>
      <c r="E51" s="27">
        <f>+'4.1. PH. műk.+fel. bev. köt.'!H52</f>
        <v>0</v>
      </c>
      <c r="F51" s="90">
        <f>+'4.2. PH. műk.+felh. bev. önk.'!H53</f>
        <v>0</v>
      </c>
      <c r="G51" s="90">
        <f>+'4.3. PH. műk.+felh. bev. állami'!G53</f>
        <v>0</v>
      </c>
      <c r="H51" s="90">
        <f t="shared" si="10"/>
        <v>0</v>
      </c>
    </row>
    <row r="52" spans="1:8">
      <c r="A52" s="339" t="s">
        <v>91</v>
      </c>
      <c r="B52" s="339"/>
      <c r="C52" s="339"/>
      <c r="D52" s="339"/>
      <c r="E52" s="27">
        <f>SUM(E48:E51)</f>
        <v>0</v>
      </c>
      <c r="F52" s="27">
        <f t="shared" ref="F52:H52" si="11">SUM(F48:F51)</f>
        <v>0</v>
      </c>
      <c r="G52" s="27">
        <f t="shared" si="11"/>
        <v>0</v>
      </c>
      <c r="H52" s="27">
        <f t="shared" si="11"/>
        <v>0</v>
      </c>
    </row>
    <row r="53" spans="1:8">
      <c r="A53" s="319"/>
      <c r="B53" s="319"/>
      <c r="C53" s="319"/>
      <c r="D53" s="319"/>
      <c r="E53" s="27"/>
      <c r="F53" s="72"/>
      <c r="G53" s="72"/>
      <c r="H53" s="72"/>
    </row>
    <row r="54" spans="1:8">
      <c r="A54" s="314" t="s">
        <v>95</v>
      </c>
      <c r="B54" s="314"/>
      <c r="C54" s="314"/>
      <c r="D54" s="314"/>
      <c r="E54" s="27">
        <f>+'4.1. PH. műk.+fel. bev. köt.'!E55</f>
        <v>0</v>
      </c>
      <c r="F54" s="72">
        <f>+'4.1. PH. műk.+fel. bev. köt.'!H55</f>
        <v>0</v>
      </c>
      <c r="G54" s="72">
        <f>+'4.3. PH. műk.+felh. bev. állami'!G56</f>
        <v>0</v>
      </c>
      <c r="H54" s="72">
        <f>SUM(E54:G54)</f>
        <v>0</v>
      </c>
    </row>
    <row r="55" spans="1:8">
      <c r="A55" s="314" t="s">
        <v>96</v>
      </c>
      <c r="B55" s="314"/>
      <c r="C55" s="314"/>
      <c r="D55" s="314"/>
      <c r="E55" s="27">
        <f>+'4.1. PH. műk.+fel. bev. köt.'!E56</f>
        <v>0</v>
      </c>
      <c r="F55" s="90">
        <f>+'4.1. PH. műk.+fel. bev. köt.'!H56</f>
        <v>0</v>
      </c>
      <c r="G55" s="90">
        <f>+'4.3. PH. műk.+felh. bev. állami'!G57</f>
        <v>0</v>
      </c>
      <c r="H55" s="90">
        <f t="shared" ref="H55:H56" si="12">SUM(E55:G55)</f>
        <v>0</v>
      </c>
    </row>
    <row r="56" spans="1:8">
      <c r="A56" s="284" t="s">
        <v>97</v>
      </c>
      <c r="B56" s="284"/>
      <c r="C56" s="284"/>
      <c r="D56" s="284"/>
      <c r="E56" s="27">
        <f>+'4.1. PH. műk.+fel. bev. köt.'!E57</f>
        <v>0</v>
      </c>
      <c r="F56" s="90">
        <f>+'4.1. PH. műk.+fel. bev. köt.'!H57</f>
        <v>0</v>
      </c>
      <c r="G56" s="90">
        <f>+'4.3. PH. műk.+felh. bev. állami'!G58</f>
        <v>0</v>
      </c>
      <c r="H56" s="90">
        <f t="shared" si="12"/>
        <v>0</v>
      </c>
    </row>
    <row r="57" spans="1:8">
      <c r="A57" s="316"/>
      <c r="B57" s="316"/>
      <c r="C57" s="316"/>
      <c r="D57" s="316"/>
      <c r="E57" s="18"/>
      <c r="F57" s="72"/>
      <c r="G57" s="72"/>
      <c r="H57" s="72"/>
    </row>
    <row r="58" spans="1:8">
      <c r="A58" s="317" t="s">
        <v>100</v>
      </c>
      <c r="B58" s="317"/>
      <c r="C58" s="317"/>
      <c r="D58" s="317"/>
      <c r="E58" s="18">
        <f>SUM(E54:E57)</f>
        <v>0</v>
      </c>
      <c r="F58" s="18">
        <f t="shared" ref="F58:H58" si="13">SUM(F54:F57)</f>
        <v>0</v>
      </c>
      <c r="G58" s="18">
        <f t="shared" si="13"/>
        <v>0</v>
      </c>
      <c r="H58" s="18">
        <f t="shared" si="13"/>
        <v>0</v>
      </c>
    </row>
    <row r="59" spans="1:8">
      <c r="A59" s="316"/>
      <c r="B59" s="316"/>
      <c r="C59" s="316"/>
      <c r="D59" s="316"/>
      <c r="E59" s="18"/>
      <c r="F59" s="72"/>
      <c r="G59" s="72"/>
      <c r="H59" s="72"/>
    </row>
    <row r="60" spans="1:8" ht="27" customHeight="1">
      <c r="A60" s="318" t="s">
        <v>101</v>
      </c>
      <c r="B60" s="318"/>
      <c r="C60" s="318"/>
      <c r="D60" s="318"/>
      <c r="E60" s="27">
        <f>+'4.1. PH. műk.+fel. bev. köt.'!H61</f>
        <v>0</v>
      </c>
      <c r="F60" s="90">
        <f>+'4.2. PH. műk.+felh. bev. önk.'!H62</f>
        <v>0</v>
      </c>
      <c r="G60" s="90">
        <f>+'4.3. PH. műk.+felh. bev. állami'!G62</f>
        <v>0</v>
      </c>
      <c r="H60" s="90">
        <f>SUM(E60:G60)</f>
        <v>0</v>
      </c>
    </row>
    <row r="61" spans="1:8" ht="21.6" customHeight="1">
      <c r="A61" s="314" t="s">
        <v>102</v>
      </c>
      <c r="B61" s="314"/>
      <c r="C61" s="314"/>
      <c r="D61" s="314"/>
      <c r="E61" s="27">
        <f>+'4.1. PH. műk.+fel. bev. köt.'!H62</f>
        <v>0</v>
      </c>
      <c r="F61" s="90">
        <f>+'4.2. PH. műk.+felh. bev. önk.'!H63</f>
        <v>0</v>
      </c>
      <c r="G61" s="90">
        <f>+'4.3. PH. műk.+felh. bev. állami'!G63</f>
        <v>0</v>
      </c>
      <c r="H61" s="90">
        <f t="shared" ref="H61:H62" si="14">SUM(E61:G61)</f>
        <v>0</v>
      </c>
    </row>
    <row r="62" spans="1:8">
      <c r="A62" s="315" t="s">
        <v>103</v>
      </c>
      <c r="B62" s="315"/>
      <c r="C62" s="315"/>
      <c r="D62" s="315"/>
      <c r="E62" s="27">
        <f>+'4.1. PH. műk.+fel. bev. köt.'!H63</f>
        <v>0</v>
      </c>
      <c r="F62" s="90">
        <f>+'4.2. PH. műk.+felh. bev. önk.'!H64</f>
        <v>0</v>
      </c>
      <c r="G62" s="90">
        <f>+'4.3. PH. műk.+felh. bev. állami'!G64</f>
        <v>0</v>
      </c>
      <c r="H62" s="90">
        <f t="shared" si="14"/>
        <v>0</v>
      </c>
    </row>
    <row r="63" spans="1:8">
      <c r="A63" s="284"/>
      <c r="B63" s="284"/>
      <c r="C63" s="284"/>
      <c r="D63" s="284"/>
      <c r="E63" s="7"/>
      <c r="F63" s="7"/>
      <c r="G63" s="7"/>
      <c r="H63" s="7"/>
    </row>
    <row r="64" spans="1:8">
      <c r="A64" s="310" t="s">
        <v>94</v>
      </c>
      <c r="B64" s="310"/>
      <c r="C64" s="310"/>
      <c r="D64" s="310"/>
      <c r="E64" s="27">
        <f>SUM(E60:E63)</f>
        <v>0</v>
      </c>
      <c r="F64" s="27">
        <f t="shared" ref="F64:H64" si="15">SUM(F60:F63)</f>
        <v>0</v>
      </c>
      <c r="G64" s="27">
        <f t="shared" si="15"/>
        <v>0</v>
      </c>
      <c r="H64" s="27">
        <f t="shared" si="15"/>
        <v>0</v>
      </c>
    </row>
    <row r="65" spans="1:8">
      <c r="A65" s="284"/>
      <c r="B65" s="284"/>
      <c r="C65" s="284"/>
      <c r="D65" s="284"/>
      <c r="E65" s="27"/>
      <c r="F65" s="27"/>
      <c r="G65" s="27"/>
      <c r="H65" s="27"/>
    </row>
    <row r="66" spans="1:8">
      <c r="A66" s="311" t="s">
        <v>113</v>
      </c>
      <c r="B66" s="312"/>
      <c r="C66" s="312"/>
      <c r="D66" s="313"/>
      <c r="E66" s="27">
        <f>+E64+E58+E52</f>
        <v>0</v>
      </c>
      <c r="F66" s="27">
        <f t="shared" ref="F66:H66" si="16">+F64+F58+F52</f>
        <v>0</v>
      </c>
      <c r="G66" s="27">
        <f t="shared" si="16"/>
        <v>0</v>
      </c>
      <c r="H66" s="27">
        <f t="shared" si="16"/>
        <v>0</v>
      </c>
    </row>
    <row r="67" spans="1:8" ht="8.4" customHeight="1">
      <c r="A67" s="284"/>
      <c r="B67" s="284"/>
      <c r="C67" s="284"/>
      <c r="D67" s="284"/>
      <c r="E67" s="27"/>
      <c r="F67" s="27"/>
      <c r="G67" s="27"/>
      <c r="H67" s="27"/>
    </row>
    <row r="68" spans="1:8">
      <c r="A68" s="284" t="s">
        <v>104</v>
      </c>
      <c r="B68" s="284"/>
      <c r="C68" s="284"/>
      <c r="D68" s="284"/>
      <c r="E68" s="27">
        <f>+'4.1. PH. műk.+fel. bev. köt.'!H69</f>
        <v>0</v>
      </c>
      <c r="F68" s="27">
        <f>+'4.2. PH. műk.+felh. bev. önk.'!H70</f>
        <v>0</v>
      </c>
      <c r="G68" s="27">
        <f>+'4.3. PH. műk.+felh. bev. állami'!G70</f>
        <v>0</v>
      </c>
      <c r="H68" s="27">
        <f>SUM(E68:G68)</f>
        <v>0</v>
      </c>
    </row>
    <row r="69" spans="1:8">
      <c r="A69" s="284" t="s">
        <v>34</v>
      </c>
      <c r="B69" s="284"/>
      <c r="C69" s="284"/>
      <c r="D69" s="284"/>
      <c r="E69" s="27">
        <f>+'4.1. PH. műk.+fel. bev. köt.'!H70</f>
        <v>0</v>
      </c>
      <c r="F69" s="27">
        <f>+'4.2. PH. műk.+felh. bev. önk.'!H71</f>
        <v>0</v>
      </c>
      <c r="G69" s="27">
        <f>+'4.3. PH. műk.+felh. bev. állami'!G71</f>
        <v>0</v>
      </c>
      <c r="H69" s="27">
        <f t="shared" ref="H69:H73" si="17">SUM(E69:G69)</f>
        <v>0</v>
      </c>
    </row>
    <row r="70" spans="1:8">
      <c r="A70" s="284" t="s">
        <v>105</v>
      </c>
      <c r="B70" s="284"/>
      <c r="C70" s="284"/>
      <c r="D70" s="284"/>
      <c r="E70" s="27">
        <f>+'4.1. PH. műk.+fel. bev. köt.'!H71</f>
        <v>0</v>
      </c>
      <c r="F70" s="27">
        <f>+'4.2. PH. műk.+felh. bev. önk.'!H72</f>
        <v>0</v>
      </c>
      <c r="G70" s="27">
        <f>+'4.3. PH. műk.+felh. bev. állami'!G72</f>
        <v>0</v>
      </c>
      <c r="H70" s="27">
        <f t="shared" si="17"/>
        <v>0</v>
      </c>
    </row>
    <row r="71" spans="1:8">
      <c r="A71" s="284" t="s">
        <v>106</v>
      </c>
      <c r="B71" s="284"/>
      <c r="C71" s="284"/>
      <c r="D71" s="284"/>
      <c r="E71" s="27">
        <f>+'4.1. PH. műk.+fel. bev. köt.'!H72</f>
        <v>0</v>
      </c>
      <c r="F71" s="27">
        <f>+'4.2. PH. műk.+felh. bev. önk.'!H73</f>
        <v>0</v>
      </c>
      <c r="G71" s="27">
        <f>+'4.3. PH. műk.+felh. bev. állami'!G73</f>
        <v>0</v>
      </c>
      <c r="H71" s="27">
        <f t="shared" si="17"/>
        <v>0</v>
      </c>
    </row>
    <row r="72" spans="1:8">
      <c r="A72" s="284" t="s">
        <v>107</v>
      </c>
      <c r="B72" s="284"/>
      <c r="C72" s="284"/>
      <c r="D72" s="284"/>
      <c r="E72" s="27">
        <f>+'4.1. PH. műk.+fel. bev. köt.'!H73</f>
        <v>0</v>
      </c>
      <c r="F72" s="27">
        <f>+'4.2. PH. műk.+felh. bev. önk.'!H74</f>
        <v>0</v>
      </c>
      <c r="G72" s="27">
        <f>+'4.3. PH. műk.+felh. bev. állami'!G74</f>
        <v>0</v>
      </c>
      <c r="H72" s="27">
        <f t="shared" si="17"/>
        <v>0</v>
      </c>
    </row>
    <row r="73" spans="1:8">
      <c r="A73" s="284" t="s">
        <v>221</v>
      </c>
      <c r="B73" s="284"/>
      <c r="C73" s="284"/>
      <c r="D73" s="284"/>
      <c r="E73" s="27">
        <f>+'4.1. PH. műk.+fel. bev. köt.'!H74</f>
        <v>0</v>
      </c>
      <c r="F73" s="27">
        <f>+'4.2. PH. műk.+felh. bev. önk.'!H75</f>
        <v>0</v>
      </c>
      <c r="G73" s="27">
        <f>+'4.3. PH. műk.+felh. bev. állami'!G75</f>
        <v>0</v>
      </c>
      <c r="H73" s="27">
        <f t="shared" si="17"/>
        <v>0</v>
      </c>
    </row>
    <row r="74" spans="1:8">
      <c r="A74" s="285" t="s">
        <v>222</v>
      </c>
      <c r="B74" s="285"/>
      <c r="C74" s="285"/>
      <c r="D74" s="285"/>
      <c r="E74" s="27">
        <f>SUM(E68:E73)</f>
        <v>0</v>
      </c>
      <c r="F74" s="27">
        <f t="shared" ref="F74:H74" si="18">SUM(F68:F73)</f>
        <v>0</v>
      </c>
      <c r="G74" s="27">
        <f t="shared" si="18"/>
        <v>0</v>
      </c>
      <c r="H74" s="27">
        <f t="shared" si="18"/>
        <v>0</v>
      </c>
    </row>
    <row r="75" spans="1:8" ht="7.8" customHeight="1">
      <c r="A75" s="309"/>
      <c r="B75" s="309"/>
      <c r="C75" s="309"/>
      <c r="D75" s="309"/>
      <c r="E75" s="27"/>
      <c r="F75" s="27"/>
      <c r="G75" s="27"/>
      <c r="H75" s="27"/>
    </row>
    <row r="76" spans="1:8">
      <c r="A76" s="285" t="s">
        <v>114</v>
      </c>
      <c r="B76" s="285"/>
      <c r="C76" s="285"/>
      <c r="D76" s="285"/>
      <c r="E76" s="27">
        <f>+E74+E66</f>
        <v>0</v>
      </c>
      <c r="F76" s="27">
        <f t="shared" ref="F76:H76" si="19">+F74+F66</f>
        <v>0</v>
      </c>
      <c r="G76" s="27">
        <f t="shared" si="19"/>
        <v>0</v>
      </c>
      <c r="H76" s="27">
        <f t="shared" si="19"/>
        <v>0</v>
      </c>
    </row>
    <row r="77" spans="1:8" ht="18.600000000000001" customHeight="1">
      <c r="A77" s="285" t="s">
        <v>358</v>
      </c>
      <c r="B77" s="285"/>
      <c r="C77" s="285"/>
      <c r="D77" s="285"/>
      <c r="E77" s="135">
        <f>+E76+E46</f>
        <v>455324</v>
      </c>
      <c r="F77" s="135">
        <f t="shared" ref="F77:H77" si="20">+F76+F46</f>
        <v>906</v>
      </c>
      <c r="G77" s="135">
        <f t="shared" si="20"/>
        <v>0</v>
      </c>
      <c r="H77" s="135">
        <f t="shared" si="20"/>
        <v>456230</v>
      </c>
    </row>
  </sheetData>
  <mergeCells count="75">
    <mergeCell ref="A77:D77"/>
    <mergeCell ref="A12:D12"/>
    <mergeCell ref="A13:D13"/>
    <mergeCell ref="A27:D27"/>
    <mergeCell ref="A21:D21"/>
    <mergeCell ref="A28:D28"/>
    <mergeCell ref="A22:D22"/>
    <mergeCell ref="A14:D14"/>
    <mergeCell ref="A17:D17"/>
    <mergeCell ref="A25:D25"/>
    <mergeCell ref="A26:D26"/>
    <mergeCell ref="A15:D15"/>
    <mergeCell ref="A16:D16"/>
    <mergeCell ref="A18:D18"/>
    <mergeCell ref="A29:D29"/>
    <mergeCell ref="A19:D19"/>
    <mergeCell ref="A20:D20"/>
    <mergeCell ref="A44:D44"/>
    <mergeCell ref="A45:D45"/>
    <mergeCell ref="A34:D34"/>
    <mergeCell ref="A35:D35"/>
    <mergeCell ref="A30:D30"/>
    <mergeCell ref="A31:D31"/>
    <mergeCell ref="A32:D32"/>
    <mergeCell ref="A33:D33"/>
    <mergeCell ref="A42:D42"/>
    <mergeCell ref="A36:D36"/>
    <mergeCell ref="A37:D37"/>
    <mergeCell ref="A38:D38"/>
    <mergeCell ref="A39:D39"/>
    <mergeCell ref="A46:D46"/>
    <mergeCell ref="A23:D23"/>
    <mergeCell ref="A24:D24"/>
    <mergeCell ref="A43:D43"/>
    <mergeCell ref="A3:H3"/>
    <mergeCell ref="A8:H8"/>
    <mergeCell ref="A9:H9"/>
    <mergeCell ref="A10:D11"/>
    <mergeCell ref="E10:E11"/>
    <mergeCell ref="F10:F11"/>
    <mergeCell ref="E7:H7"/>
    <mergeCell ref="A7:D7"/>
    <mergeCell ref="H10:H11"/>
    <mergeCell ref="G10:G11"/>
    <mergeCell ref="A40:D40"/>
    <mergeCell ref="A41:D41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74:D74"/>
    <mergeCell ref="A75:D75"/>
    <mergeCell ref="A76:D76"/>
    <mergeCell ref="A68:D68"/>
    <mergeCell ref="A69:D69"/>
    <mergeCell ref="A70:D70"/>
    <mergeCell ref="A71:D71"/>
    <mergeCell ref="A72:D72"/>
    <mergeCell ref="A73:D73"/>
  </mergeCells>
  <phoneticPr fontId="7" type="noConversion"/>
  <printOptions horizontalCentered="1"/>
  <pageMargins left="0.59055118110236227" right="0.31496062992125984" top="0.42" bottom="0.47244094488188981" header="0.17" footer="0.15748031496062992"/>
  <pageSetup paperSize="9" scale="70" orientation="portrait" r:id="rId1"/>
  <headerFooter alignWithMargins="0">
    <oddHeader>&amp;LVERESEGYHÁZI POLGÁRMESTERI HIVATAL</oddHeader>
    <oddFooter>&amp;LVeresegyház, 2014. Február 18.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2:H78"/>
  <sheetViews>
    <sheetView topLeftCell="A29" workbookViewId="0">
      <selection activeCell="G44" sqref="G44"/>
    </sheetView>
  </sheetViews>
  <sheetFormatPr defaultRowHeight="13.2"/>
  <cols>
    <col min="4" max="4" width="25.33203125" customWidth="1"/>
    <col min="5" max="5" width="18.77734375" customWidth="1"/>
    <col min="6" max="6" width="21.21875" customWidth="1"/>
    <col min="7" max="7" width="15.77734375" customWidth="1"/>
    <col min="8" max="8" width="15.6640625" customWidth="1"/>
  </cols>
  <sheetData>
    <row r="2" spans="1:8">
      <c r="H2" s="66" t="s">
        <v>115</v>
      </c>
    </row>
    <row r="3" spans="1:8">
      <c r="A3" s="320"/>
      <c r="B3" s="320"/>
      <c r="C3" s="320"/>
      <c r="D3" s="320"/>
      <c r="E3" s="320"/>
      <c r="F3" s="320"/>
      <c r="G3" s="320"/>
    </row>
    <row r="4" spans="1:8">
      <c r="A4" s="321" t="s">
        <v>173</v>
      </c>
      <c r="B4" s="321"/>
      <c r="C4" s="321"/>
      <c r="D4" s="321"/>
      <c r="E4" s="321"/>
      <c r="F4" s="321"/>
      <c r="G4" s="321"/>
      <c r="H4" s="321"/>
    </row>
    <row r="5" spans="1:8">
      <c r="A5" s="321" t="s">
        <v>20</v>
      </c>
      <c r="B5" s="321"/>
      <c r="C5" s="321"/>
      <c r="D5" s="321"/>
      <c r="E5" s="321"/>
      <c r="F5" s="321"/>
      <c r="G5" s="321"/>
      <c r="H5" s="321"/>
    </row>
    <row r="7" spans="1:8">
      <c r="A7" s="28"/>
      <c r="B7" s="28"/>
      <c r="C7" s="28"/>
      <c r="D7" s="28"/>
      <c r="E7" s="28"/>
      <c r="F7" s="83"/>
      <c r="G7" s="28"/>
    </row>
    <row r="8" spans="1:8">
      <c r="A8" s="383" t="s">
        <v>120</v>
      </c>
      <c r="B8" s="383"/>
      <c r="C8" s="383"/>
      <c r="D8" s="383"/>
      <c r="E8" s="295" t="s">
        <v>174</v>
      </c>
      <c r="F8" s="295"/>
      <c r="G8" s="295"/>
      <c r="H8" s="295"/>
    </row>
    <row r="9" spans="1:8">
      <c r="A9" s="321"/>
      <c r="B9" s="321"/>
      <c r="C9" s="321"/>
      <c r="D9" s="321"/>
      <c r="E9" s="321"/>
      <c r="F9" s="321"/>
      <c r="G9" s="321"/>
    </row>
    <row r="10" spans="1:8">
      <c r="A10" s="322"/>
      <c r="B10" s="322"/>
      <c r="C10" s="322"/>
      <c r="D10" s="322"/>
      <c r="E10" s="322"/>
      <c r="F10" s="322"/>
      <c r="G10" s="322"/>
      <c r="H10" s="28" t="s">
        <v>1</v>
      </c>
    </row>
    <row r="11" spans="1:8" ht="12.75" customHeight="1">
      <c r="A11" s="323" t="s">
        <v>2</v>
      </c>
      <c r="B11" s="324"/>
      <c r="C11" s="324"/>
      <c r="D11" s="325"/>
      <c r="E11" s="329" t="s">
        <v>125</v>
      </c>
      <c r="F11" s="329"/>
      <c r="G11" s="329"/>
      <c r="H11" s="329"/>
    </row>
    <row r="12" spans="1:8" ht="48" customHeight="1">
      <c r="A12" s="326"/>
      <c r="B12" s="327"/>
      <c r="C12" s="327"/>
      <c r="D12" s="328"/>
      <c r="E12" s="87" t="s">
        <v>230</v>
      </c>
      <c r="F12" s="87" t="s">
        <v>235</v>
      </c>
      <c r="G12" s="87" t="s">
        <v>236</v>
      </c>
      <c r="H12" s="32" t="s">
        <v>5</v>
      </c>
    </row>
    <row r="13" spans="1:8" ht="23.25" customHeight="1">
      <c r="A13" s="299" t="s">
        <v>68</v>
      </c>
      <c r="B13" s="300"/>
      <c r="C13" s="300"/>
      <c r="D13" s="301"/>
      <c r="E13" s="14"/>
      <c r="F13" s="90"/>
      <c r="G13" s="14"/>
      <c r="H13" s="7">
        <f>SUM(E13:G13)</f>
        <v>0</v>
      </c>
    </row>
    <row r="14" spans="1:8" ht="23.25" customHeight="1">
      <c r="A14" s="299" t="s">
        <v>69</v>
      </c>
      <c r="B14" s="300"/>
      <c r="C14" s="300"/>
      <c r="D14" s="301"/>
      <c r="E14" s="14"/>
      <c r="F14" s="90"/>
      <c r="G14" s="14"/>
      <c r="H14" s="7">
        <f t="shared" ref="H14:H16" si="0">SUM(E14:G14)</f>
        <v>0</v>
      </c>
    </row>
    <row r="15" spans="1:8" ht="23.25" customHeight="1">
      <c r="A15" s="299" t="s">
        <v>70</v>
      </c>
      <c r="B15" s="300"/>
      <c r="C15" s="300"/>
      <c r="D15" s="301"/>
      <c r="E15" s="14"/>
      <c r="F15" s="90"/>
      <c r="G15" s="14"/>
      <c r="H15" s="7">
        <f t="shared" si="0"/>
        <v>0</v>
      </c>
    </row>
    <row r="16" spans="1:8" ht="12.75" customHeight="1">
      <c r="A16" s="299" t="s">
        <v>71</v>
      </c>
      <c r="B16" s="300"/>
      <c r="C16" s="300"/>
      <c r="D16" s="301"/>
      <c r="E16" s="14"/>
      <c r="F16" s="90"/>
      <c r="G16" s="14"/>
      <c r="H16" s="7">
        <f t="shared" si="0"/>
        <v>0</v>
      </c>
    </row>
    <row r="17" spans="1:8" ht="12.75" customHeight="1">
      <c r="A17" s="311" t="s">
        <v>111</v>
      </c>
      <c r="B17" s="312"/>
      <c r="C17" s="312"/>
      <c r="D17" s="313"/>
      <c r="E17" s="14">
        <f>SUM(E13:E16)</f>
        <v>0</v>
      </c>
      <c r="F17" s="90"/>
      <c r="G17" s="72">
        <f t="shared" ref="G17:H17" si="1">SUM(G13:G16)</f>
        <v>0</v>
      </c>
      <c r="H17" s="72">
        <f t="shared" si="1"/>
        <v>0</v>
      </c>
    </row>
    <row r="18" spans="1:8">
      <c r="A18" s="284"/>
      <c r="B18" s="284"/>
      <c r="C18" s="284"/>
      <c r="D18" s="284"/>
      <c r="E18" s="14"/>
      <c r="F18" s="90"/>
      <c r="G18" s="14"/>
      <c r="H18" s="7"/>
    </row>
    <row r="19" spans="1:8">
      <c r="A19" s="333" t="s">
        <v>72</v>
      </c>
      <c r="B19" s="334"/>
      <c r="C19" s="334"/>
      <c r="D19" s="335"/>
      <c r="E19" s="97">
        <v>3500</v>
      </c>
      <c r="F19" s="97"/>
      <c r="G19" s="97"/>
      <c r="H19" s="97">
        <f>SUM(E19:G19)</f>
        <v>3500</v>
      </c>
    </row>
    <row r="20" spans="1:8">
      <c r="A20" s="285"/>
      <c r="B20" s="285"/>
      <c r="C20" s="285"/>
      <c r="D20" s="285"/>
      <c r="E20" s="15"/>
      <c r="F20" s="15"/>
      <c r="G20" s="14"/>
      <c r="H20" s="7"/>
    </row>
    <row r="21" spans="1:8">
      <c r="A21" s="315" t="s">
        <v>73</v>
      </c>
      <c r="B21" s="315"/>
      <c r="C21" s="315"/>
      <c r="D21" s="315"/>
      <c r="E21" s="14"/>
      <c r="F21" s="90"/>
      <c r="G21" s="14"/>
      <c r="H21" s="98">
        <f>SUM(E21:G21)</f>
        <v>0</v>
      </c>
    </row>
    <row r="22" spans="1:8">
      <c r="A22" s="302" t="s">
        <v>74</v>
      </c>
      <c r="B22" s="302"/>
      <c r="C22" s="302"/>
      <c r="D22" s="302"/>
      <c r="E22" s="14"/>
      <c r="F22" s="98">
        <v>2000</v>
      </c>
      <c r="G22" s="14"/>
      <c r="H22" s="98">
        <f t="shared" ref="H22:H74" si="2">SUM(E22:G22)</f>
        <v>2000</v>
      </c>
    </row>
    <row r="23" spans="1:8">
      <c r="A23" s="284" t="s">
        <v>75</v>
      </c>
      <c r="B23" s="284"/>
      <c r="C23" s="284"/>
      <c r="D23" s="284"/>
      <c r="E23" s="15"/>
      <c r="F23" s="15"/>
      <c r="G23" s="14"/>
      <c r="H23" s="98">
        <f t="shared" si="2"/>
        <v>0</v>
      </c>
    </row>
    <row r="24" spans="1:8">
      <c r="A24" s="315" t="s">
        <v>282</v>
      </c>
      <c r="B24" s="315"/>
      <c r="C24" s="315"/>
      <c r="D24" s="315"/>
      <c r="E24" s="14"/>
      <c r="F24" s="90"/>
      <c r="G24" s="14"/>
      <c r="H24" s="98">
        <f t="shared" si="2"/>
        <v>0</v>
      </c>
    </row>
    <row r="25" spans="1:8">
      <c r="A25" s="284" t="s">
        <v>76</v>
      </c>
      <c r="B25" s="284"/>
      <c r="C25" s="284"/>
      <c r="D25" s="284"/>
      <c r="E25" s="14"/>
      <c r="F25" s="90">
        <v>540</v>
      </c>
      <c r="G25" s="14"/>
      <c r="H25" s="98">
        <f t="shared" si="2"/>
        <v>540</v>
      </c>
    </row>
    <row r="26" spans="1:8">
      <c r="A26" s="282" t="s">
        <v>77</v>
      </c>
      <c r="B26" s="296"/>
      <c r="C26" s="296"/>
      <c r="D26" s="283"/>
      <c r="E26" s="14"/>
      <c r="F26" s="90"/>
      <c r="G26" s="14"/>
      <c r="H26" s="98">
        <f t="shared" si="2"/>
        <v>0</v>
      </c>
    </row>
    <row r="27" spans="1:8">
      <c r="A27" s="284" t="s">
        <v>78</v>
      </c>
      <c r="B27" s="284"/>
      <c r="C27" s="284"/>
      <c r="D27" s="284"/>
      <c r="E27" s="14"/>
      <c r="F27" s="90"/>
      <c r="G27" s="14"/>
      <c r="H27" s="98">
        <f t="shared" si="2"/>
        <v>0</v>
      </c>
    </row>
    <row r="28" spans="1:8">
      <c r="A28" s="284" t="s">
        <v>79</v>
      </c>
      <c r="B28" s="285"/>
      <c r="C28" s="285"/>
      <c r="D28" s="285"/>
      <c r="E28" s="15"/>
      <c r="F28" s="15"/>
      <c r="G28" s="14"/>
      <c r="H28" s="98">
        <f t="shared" si="2"/>
        <v>0</v>
      </c>
    </row>
    <row r="29" spans="1:8">
      <c r="A29" s="282" t="s">
        <v>80</v>
      </c>
      <c r="B29" s="296"/>
      <c r="C29" s="296"/>
      <c r="D29" s="283"/>
      <c r="E29" s="15"/>
      <c r="F29" s="15"/>
      <c r="G29" s="14"/>
      <c r="H29" s="98">
        <f t="shared" si="2"/>
        <v>0</v>
      </c>
    </row>
    <row r="30" spans="1:8">
      <c r="A30" s="285" t="s">
        <v>81</v>
      </c>
      <c r="B30" s="285"/>
      <c r="C30" s="285"/>
      <c r="D30" s="285"/>
      <c r="E30" s="14">
        <f>SUM(E21:E29)</f>
        <v>0</v>
      </c>
      <c r="F30" s="98">
        <f t="shared" ref="F30:G30" si="3">SUM(F21:F29)</f>
        <v>2540</v>
      </c>
      <c r="G30" s="90">
        <f t="shared" si="3"/>
        <v>0</v>
      </c>
      <c r="H30" s="98">
        <f t="shared" ref="H30" si="4">SUM(H21:H29)</f>
        <v>2540</v>
      </c>
    </row>
    <row r="31" spans="1:8">
      <c r="A31" s="309"/>
      <c r="B31" s="309"/>
      <c r="C31" s="309"/>
      <c r="D31" s="309"/>
      <c r="E31" s="7"/>
      <c r="F31" s="7"/>
      <c r="G31" s="7"/>
      <c r="H31" s="7"/>
    </row>
    <row r="32" spans="1:8" ht="23.25" customHeight="1">
      <c r="A32" s="302" t="s">
        <v>82</v>
      </c>
      <c r="B32" s="302"/>
      <c r="C32" s="302"/>
      <c r="D32" s="302"/>
      <c r="E32" s="7"/>
      <c r="F32" s="7"/>
      <c r="G32" s="7"/>
      <c r="H32" s="7">
        <f t="shared" si="2"/>
        <v>0</v>
      </c>
    </row>
    <row r="33" spans="1:8" ht="23.25" customHeight="1">
      <c r="A33" s="302" t="s">
        <v>83</v>
      </c>
      <c r="B33" s="302"/>
      <c r="C33" s="302"/>
      <c r="D33" s="302"/>
      <c r="E33" s="7"/>
      <c r="F33" s="7"/>
      <c r="G33" s="7"/>
      <c r="H33" s="7">
        <f t="shared" si="2"/>
        <v>0</v>
      </c>
    </row>
    <row r="34" spans="1:8">
      <c r="A34" s="284" t="s">
        <v>84</v>
      </c>
      <c r="B34" s="284"/>
      <c r="C34" s="284"/>
      <c r="D34" s="284"/>
      <c r="E34" s="7"/>
      <c r="F34" s="7"/>
      <c r="G34" s="7"/>
      <c r="H34" s="7">
        <f t="shared" si="2"/>
        <v>0</v>
      </c>
    </row>
    <row r="35" spans="1:8">
      <c r="A35" s="285" t="s">
        <v>85</v>
      </c>
      <c r="B35" s="285"/>
      <c r="C35" s="285"/>
      <c r="D35" s="285"/>
      <c r="E35" s="7">
        <f>SUM(E32:E34)</f>
        <v>0</v>
      </c>
      <c r="F35" s="7"/>
      <c r="G35" s="7">
        <f t="shared" ref="G35:H35" si="5">SUM(G32:G34)</f>
        <v>0</v>
      </c>
      <c r="H35" s="7">
        <f t="shared" si="5"/>
        <v>0</v>
      </c>
    </row>
    <row r="36" spans="1:8">
      <c r="A36" s="284"/>
      <c r="B36" s="284"/>
      <c r="C36" s="284"/>
      <c r="D36" s="284"/>
      <c r="E36" s="7"/>
      <c r="F36" s="7"/>
      <c r="G36" s="7"/>
      <c r="H36" s="7"/>
    </row>
    <row r="37" spans="1:8">
      <c r="A37" s="285" t="s">
        <v>140</v>
      </c>
      <c r="B37" s="285"/>
      <c r="C37" s="285"/>
      <c r="D37" s="285"/>
      <c r="E37" s="97">
        <f>+E35+E30+E17+E19</f>
        <v>3500</v>
      </c>
      <c r="F37" s="97">
        <f t="shared" ref="F37:G37" si="6">+F35+F30+F17+F19</f>
        <v>2540</v>
      </c>
      <c r="G37" s="97">
        <f t="shared" si="6"/>
        <v>0</v>
      </c>
      <c r="H37" s="97">
        <f t="shared" ref="H37" si="7">+H35+H30+H17+H19</f>
        <v>6040</v>
      </c>
    </row>
    <row r="38" spans="1:8">
      <c r="A38" s="284"/>
      <c r="B38" s="284"/>
      <c r="C38" s="284"/>
      <c r="D38" s="284"/>
      <c r="E38" s="7"/>
      <c r="F38" s="7"/>
      <c r="G38" s="7"/>
      <c r="H38" s="7"/>
    </row>
    <row r="39" spans="1:8">
      <c r="A39" s="284" t="s">
        <v>104</v>
      </c>
      <c r="B39" s="284"/>
      <c r="C39" s="284"/>
      <c r="D39" s="284"/>
      <c r="E39" s="7"/>
      <c r="F39" s="7"/>
      <c r="G39" s="7"/>
      <c r="H39" s="7">
        <f t="shared" si="2"/>
        <v>0</v>
      </c>
    </row>
    <row r="40" spans="1:8">
      <c r="A40" s="284" t="s">
        <v>34</v>
      </c>
      <c r="B40" s="284"/>
      <c r="C40" s="284"/>
      <c r="D40" s="284"/>
      <c r="E40" s="7"/>
      <c r="F40" s="7"/>
      <c r="G40" s="7"/>
      <c r="H40" s="7">
        <f t="shared" si="2"/>
        <v>0</v>
      </c>
    </row>
    <row r="41" spans="1:8">
      <c r="A41" s="284" t="s">
        <v>105</v>
      </c>
      <c r="B41" s="284"/>
      <c r="C41" s="284"/>
      <c r="D41" s="284"/>
      <c r="E41" s="7"/>
      <c r="F41" s="7"/>
      <c r="G41" s="98"/>
      <c r="H41" s="98">
        <f t="shared" si="2"/>
        <v>0</v>
      </c>
    </row>
    <row r="42" spans="1:8">
      <c r="A42" s="284" t="s">
        <v>106</v>
      </c>
      <c r="B42" s="284"/>
      <c r="C42" s="284"/>
      <c r="D42" s="284"/>
      <c r="E42" s="7"/>
      <c r="F42" s="7"/>
      <c r="G42" s="7"/>
      <c r="H42" s="7">
        <f t="shared" si="2"/>
        <v>0</v>
      </c>
    </row>
    <row r="43" spans="1:8">
      <c r="A43" s="284" t="s">
        <v>107</v>
      </c>
      <c r="B43" s="284"/>
      <c r="C43" s="284"/>
      <c r="D43" s="284"/>
      <c r="E43" s="7"/>
      <c r="F43" s="7"/>
      <c r="G43" s="7"/>
      <c r="H43" s="7">
        <f t="shared" si="2"/>
        <v>0</v>
      </c>
    </row>
    <row r="44" spans="1:8">
      <c r="A44" s="284" t="s">
        <v>221</v>
      </c>
      <c r="B44" s="284"/>
      <c r="C44" s="284"/>
      <c r="D44" s="284"/>
      <c r="E44" s="7"/>
      <c r="F44" s="7"/>
      <c r="G44" s="98">
        <f>444906+1594-271+1332+909+814</f>
        <v>449284</v>
      </c>
      <c r="H44" s="98">
        <f t="shared" si="2"/>
        <v>449284</v>
      </c>
    </row>
    <row r="45" spans="1:8" ht="19.8" customHeight="1">
      <c r="A45" s="285" t="s">
        <v>222</v>
      </c>
      <c r="B45" s="285"/>
      <c r="C45" s="285"/>
      <c r="D45" s="285"/>
      <c r="E45" s="7">
        <f>SUM(E39:E44)</f>
        <v>0</v>
      </c>
      <c r="F45" s="7"/>
      <c r="G45" s="98">
        <f t="shared" ref="G45:H45" si="8">SUM(G39:G44)</f>
        <v>449284</v>
      </c>
      <c r="H45" s="98">
        <f t="shared" si="8"/>
        <v>449284</v>
      </c>
    </row>
    <row r="46" spans="1:8" ht="16.2" customHeight="1">
      <c r="A46" s="284"/>
      <c r="B46" s="284"/>
      <c r="C46" s="284"/>
      <c r="D46" s="284"/>
      <c r="E46" s="7"/>
      <c r="F46" s="7"/>
      <c r="G46" s="7"/>
      <c r="H46" s="7"/>
    </row>
    <row r="47" spans="1:8" ht="18" customHeight="1">
      <c r="A47" s="285" t="s">
        <v>109</v>
      </c>
      <c r="B47" s="285"/>
      <c r="C47" s="285"/>
      <c r="D47" s="285"/>
      <c r="E47" s="97">
        <f>+E45+E37</f>
        <v>3500</v>
      </c>
      <c r="F47" s="97">
        <f t="shared" ref="F47:G47" si="9">+F45+F37</f>
        <v>2540</v>
      </c>
      <c r="G47" s="97">
        <f t="shared" si="9"/>
        <v>449284</v>
      </c>
      <c r="H47" s="97">
        <f t="shared" ref="H47" si="10">+H45+H37</f>
        <v>455324</v>
      </c>
    </row>
    <row r="48" spans="1:8">
      <c r="H48" s="7"/>
    </row>
    <row r="49" spans="1:8" ht="21" customHeight="1">
      <c r="A49" s="318" t="s">
        <v>87</v>
      </c>
      <c r="B49" s="318"/>
      <c r="C49" s="318"/>
      <c r="D49" s="318"/>
      <c r="E49" s="27"/>
      <c r="F49" s="27"/>
      <c r="G49" s="72"/>
      <c r="H49" s="7">
        <f t="shared" si="2"/>
        <v>0</v>
      </c>
    </row>
    <row r="50" spans="1:8" ht="21" customHeight="1">
      <c r="A50" s="314" t="s">
        <v>88</v>
      </c>
      <c r="B50" s="314"/>
      <c r="C50" s="314"/>
      <c r="D50" s="314"/>
      <c r="E50" s="27"/>
      <c r="F50" s="27"/>
      <c r="G50" s="72"/>
      <c r="H50" s="7">
        <f t="shared" si="2"/>
        <v>0</v>
      </c>
    </row>
    <row r="51" spans="1:8" ht="21" customHeight="1">
      <c r="A51" s="314" t="s">
        <v>89</v>
      </c>
      <c r="B51" s="314"/>
      <c r="C51" s="314"/>
      <c r="D51" s="314"/>
      <c r="E51" s="27"/>
      <c r="F51" s="27"/>
      <c r="G51" s="72"/>
      <c r="H51" s="7">
        <f t="shared" si="2"/>
        <v>0</v>
      </c>
    </row>
    <row r="52" spans="1:8" ht="21" customHeight="1">
      <c r="A52" s="336" t="s">
        <v>90</v>
      </c>
      <c r="B52" s="337"/>
      <c r="C52" s="337"/>
      <c r="D52" s="338"/>
      <c r="E52" s="27"/>
      <c r="F52" s="27"/>
      <c r="G52" s="72"/>
      <c r="H52" s="7">
        <f t="shared" si="2"/>
        <v>0</v>
      </c>
    </row>
    <row r="53" spans="1:8">
      <c r="A53" s="339" t="s">
        <v>91</v>
      </c>
      <c r="B53" s="339"/>
      <c r="C53" s="339"/>
      <c r="D53" s="339"/>
      <c r="E53" s="27">
        <f>SUM(E49:E52)</f>
        <v>0</v>
      </c>
      <c r="F53" s="27">
        <f>SUM(F49:F52)</f>
        <v>0</v>
      </c>
      <c r="G53" s="27">
        <f t="shared" ref="G53:H53" si="11">SUM(G49:G52)</f>
        <v>0</v>
      </c>
      <c r="H53" s="27">
        <f t="shared" si="11"/>
        <v>0</v>
      </c>
    </row>
    <row r="54" spans="1:8">
      <c r="A54" s="319"/>
      <c r="B54" s="319"/>
      <c r="C54" s="319"/>
      <c r="D54" s="319"/>
      <c r="E54" s="27"/>
      <c r="F54" s="27"/>
      <c r="G54" s="72"/>
      <c r="H54" s="7"/>
    </row>
    <row r="55" spans="1:8">
      <c r="A55" s="314" t="s">
        <v>95</v>
      </c>
      <c r="B55" s="314"/>
      <c r="C55" s="314"/>
      <c r="D55" s="314"/>
      <c r="E55" s="27"/>
      <c r="F55" s="27"/>
      <c r="G55" s="72"/>
      <c r="H55" s="18">
        <f t="shared" si="2"/>
        <v>0</v>
      </c>
    </row>
    <row r="56" spans="1:8">
      <c r="A56" s="314" t="s">
        <v>96</v>
      </c>
      <c r="B56" s="314"/>
      <c r="C56" s="314"/>
      <c r="D56" s="314"/>
      <c r="E56" s="27"/>
      <c r="F56" s="27"/>
      <c r="G56" s="72"/>
      <c r="H56" s="18">
        <f t="shared" si="2"/>
        <v>0</v>
      </c>
    </row>
    <row r="57" spans="1:8">
      <c r="A57" s="284" t="s">
        <v>97</v>
      </c>
      <c r="B57" s="284"/>
      <c r="C57" s="284"/>
      <c r="D57" s="284"/>
      <c r="E57" s="72"/>
      <c r="F57" s="90"/>
      <c r="G57" s="72"/>
      <c r="H57" s="18">
        <f t="shared" si="2"/>
        <v>0</v>
      </c>
    </row>
    <row r="58" spans="1:8">
      <c r="A58" s="316"/>
      <c r="B58" s="316"/>
      <c r="C58" s="316"/>
      <c r="D58" s="316"/>
      <c r="E58" s="18"/>
      <c r="F58" s="18"/>
      <c r="G58" s="72"/>
      <c r="H58" s="18">
        <f t="shared" si="2"/>
        <v>0</v>
      </c>
    </row>
    <row r="59" spans="1:8">
      <c r="A59" s="317" t="s">
        <v>100</v>
      </c>
      <c r="B59" s="317"/>
      <c r="C59" s="317"/>
      <c r="D59" s="317"/>
      <c r="E59" s="18">
        <f>SUM(E55:E58)</f>
        <v>0</v>
      </c>
      <c r="F59" s="18">
        <f>SUM(F55:F58)</f>
        <v>0</v>
      </c>
      <c r="G59" s="18">
        <f t="shared" ref="G59:H59" si="12">SUM(G55:G58)</f>
        <v>0</v>
      </c>
      <c r="H59" s="18">
        <f t="shared" si="12"/>
        <v>0</v>
      </c>
    </row>
    <row r="60" spans="1:8">
      <c r="A60" s="316"/>
      <c r="B60" s="316"/>
      <c r="C60" s="316"/>
      <c r="D60" s="316"/>
      <c r="E60" s="18"/>
      <c r="F60" s="18"/>
      <c r="G60" s="72"/>
      <c r="H60" s="7"/>
    </row>
    <row r="61" spans="1:8" ht="22.8" customHeight="1">
      <c r="A61" s="318" t="s">
        <v>101</v>
      </c>
      <c r="B61" s="318"/>
      <c r="C61" s="318"/>
      <c r="D61" s="318"/>
      <c r="E61" s="61"/>
      <c r="F61" s="78"/>
      <c r="G61" s="15"/>
      <c r="H61" s="18">
        <f t="shared" si="2"/>
        <v>0</v>
      </c>
    </row>
    <row r="62" spans="1:8" ht="24" customHeight="1">
      <c r="A62" s="314" t="s">
        <v>102</v>
      </c>
      <c r="B62" s="314"/>
      <c r="C62" s="314"/>
      <c r="D62" s="314"/>
      <c r="E62" s="7"/>
      <c r="F62" s="7"/>
      <c r="G62" s="7"/>
      <c r="H62" s="18">
        <f t="shared" si="2"/>
        <v>0</v>
      </c>
    </row>
    <row r="63" spans="1:8">
      <c r="A63" s="315" t="s">
        <v>103</v>
      </c>
      <c r="B63" s="315"/>
      <c r="C63" s="315"/>
      <c r="D63" s="315"/>
      <c r="E63" s="7"/>
      <c r="F63" s="7"/>
      <c r="G63" s="7"/>
      <c r="H63" s="18">
        <f t="shared" si="2"/>
        <v>0</v>
      </c>
    </row>
    <row r="64" spans="1:8">
      <c r="A64" s="284"/>
      <c r="B64" s="284"/>
      <c r="C64" s="284"/>
      <c r="D64" s="284"/>
      <c r="E64" s="7"/>
      <c r="F64" s="7"/>
      <c r="G64" s="7"/>
      <c r="H64" s="18"/>
    </row>
    <row r="65" spans="1:8">
      <c r="A65" s="310" t="s">
        <v>94</v>
      </c>
      <c r="B65" s="310"/>
      <c r="C65" s="310"/>
      <c r="D65" s="310"/>
      <c r="E65" s="18">
        <f>SUM(E61:E63)</f>
        <v>0</v>
      </c>
      <c r="F65" s="18">
        <f>SUM(F61:F63)</f>
        <v>0</v>
      </c>
      <c r="G65" s="18">
        <f t="shared" ref="G65:H65" si="13">SUM(G61:G63)</f>
        <v>0</v>
      </c>
      <c r="H65" s="18">
        <f t="shared" si="13"/>
        <v>0</v>
      </c>
    </row>
    <row r="66" spans="1:8">
      <c r="A66" s="284"/>
      <c r="B66" s="284"/>
      <c r="C66" s="284"/>
      <c r="D66" s="284"/>
      <c r="E66" s="18"/>
      <c r="F66" s="18"/>
      <c r="G66" s="18"/>
      <c r="H66" s="18"/>
    </row>
    <row r="67" spans="1:8">
      <c r="A67" s="311" t="s">
        <v>113</v>
      </c>
      <c r="B67" s="312"/>
      <c r="C67" s="312"/>
      <c r="D67" s="313"/>
      <c r="E67" s="18">
        <f>+E65+E59+E53</f>
        <v>0</v>
      </c>
      <c r="F67" s="18">
        <f>+F65+F59+F53</f>
        <v>0</v>
      </c>
      <c r="G67" s="18">
        <f t="shared" ref="G67:H67" si="14">+G65+G59+G53</f>
        <v>0</v>
      </c>
      <c r="H67" s="18">
        <f t="shared" si="14"/>
        <v>0</v>
      </c>
    </row>
    <row r="68" spans="1:8">
      <c r="A68" s="284"/>
      <c r="B68" s="284"/>
      <c r="C68" s="284"/>
      <c r="D68" s="284"/>
      <c r="E68" s="7"/>
      <c r="F68" s="7"/>
      <c r="G68" s="7"/>
      <c r="H68" s="18"/>
    </row>
    <row r="69" spans="1:8">
      <c r="A69" s="284" t="s">
        <v>104</v>
      </c>
      <c r="B69" s="284"/>
      <c r="C69" s="284"/>
      <c r="D69" s="284"/>
      <c r="E69" s="7"/>
      <c r="F69" s="7"/>
      <c r="G69" s="7"/>
      <c r="H69" s="18">
        <f t="shared" si="2"/>
        <v>0</v>
      </c>
    </row>
    <row r="70" spans="1:8">
      <c r="A70" s="284" t="s">
        <v>34</v>
      </c>
      <c r="B70" s="284"/>
      <c r="C70" s="284"/>
      <c r="D70" s="284"/>
      <c r="E70" s="7"/>
      <c r="F70" s="7"/>
      <c r="G70" s="7"/>
      <c r="H70" s="18">
        <f t="shared" si="2"/>
        <v>0</v>
      </c>
    </row>
    <row r="71" spans="1:8">
      <c r="A71" s="284" t="s">
        <v>105</v>
      </c>
      <c r="B71" s="284"/>
      <c r="C71" s="284"/>
      <c r="D71" s="284"/>
      <c r="E71" s="7"/>
      <c r="F71" s="7"/>
      <c r="G71" s="7"/>
      <c r="H71" s="18">
        <f t="shared" si="2"/>
        <v>0</v>
      </c>
    </row>
    <row r="72" spans="1:8">
      <c r="A72" s="284" t="s">
        <v>106</v>
      </c>
      <c r="B72" s="284"/>
      <c r="C72" s="284"/>
      <c r="D72" s="284"/>
      <c r="E72" s="7"/>
      <c r="F72" s="7"/>
      <c r="G72" s="7"/>
      <c r="H72" s="18">
        <f t="shared" si="2"/>
        <v>0</v>
      </c>
    </row>
    <row r="73" spans="1:8">
      <c r="A73" s="284" t="s">
        <v>107</v>
      </c>
      <c r="B73" s="284"/>
      <c r="C73" s="284"/>
      <c r="D73" s="284"/>
      <c r="E73" s="7"/>
      <c r="F73" s="7"/>
      <c r="G73" s="7"/>
      <c r="H73" s="18">
        <f t="shared" si="2"/>
        <v>0</v>
      </c>
    </row>
    <row r="74" spans="1:8">
      <c r="A74" s="284" t="s">
        <v>221</v>
      </c>
      <c r="B74" s="284"/>
      <c r="C74" s="284"/>
      <c r="D74" s="284"/>
      <c r="E74" s="7"/>
      <c r="F74" s="7"/>
      <c r="G74" s="7"/>
      <c r="H74" s="18">
        <f t="shared" si="2"/>
        <v>0</v>
      </c>
    </row>
    <row r="75" spans="1:8">
      <c r="A75" s="285" t="s">
        <v>222</v>
      </c>
      <c r="B75" s="285"/>
      <c r="C75" s="285"/>
      <c r="D75" s="285"/>
      <c r="E75" s="18">
        <f>SUM(E69:E73)</f>
        <v>0</v>
      </c>
      <c r="F75" s="18">
        <f>SUM(F69:F73)</f>
        <v>0</v>
      </c>
      <c r="G75" s="18">
        <f t="shared" ref="G75:H75" si="15">SUM(G69:G73)</f>
        <v>0</v>
      </c>
      <c r="H75" s="18">
        <f t="shared" si="15"/>
        <v>0</v>
      </c>
    </row>
    <row r="76" spans="1:8" ht="7.2" customHeight="1">
      <c r="A76" s="309"/>
      <c r="B76" s="309"/>
      <c r="C76" s="309"/>
      <c r="D76" s="309"/>
      <c r="E76" s="18"/>
      <c r="F76" s="18"/>
      <c r="G76" s="18"/>
      <c r="H76" s="18"/>
    </row>
    <row r="77" spans="1:8">
      <c r="A77" s="285" t="s">
        <v>114</v>
      </c>
      <c r="B77" s="285"/>
      <c r="C77" s="285"/>
      <c r="D77" s="285"/>
      <c r="E77" s="18">
        <f>+E75+E67</f>
        <v>0</v>
      </c>
      <c r="F77" s="18">
        <f>+F75+F67</f>
        <v>0</v>
      </c>
      <c r="G77" s="18">
        <f t="shared" ref="G77:H77" si="16">+G75+G67</f>
        <v>0</v>
      </c>
      <c r="H77" s="18">
        <f t="shared" si="16"/>
        <v>0</v>
      </c>
    </row>
    <row r="78" spans="1:8" ht="19.8" customHeight="1">
      <c r="A78" s="285" t="s">
        <v>358</v>
      </c>
      <c r="B78" s="285"/>
      <c r="C78" s="285"/>
      <c r="D78" s="285"/>
      <c r="E78" s="103">
        <f>+E77+E47</f>
        <v>3500</v>
      </c>
      <c r="F78" s="103">
        <f t="shared" ref="F78:H78" si="17">+F77+F47</f>
        <v>2540</v>
      </c>
      <c r="G78" s="103">
        <f t="shared" si="17"/>
        <v>449284</v>
      </c>
      <c r="H78" s="103">
        <f t="shared" si="17"/>
        <v>455324</v>
      </c>
    </row>
  </sheetData>
  <mergeCells count="74">
    <mergeCell ref="A78:D78"/>
    <mergeCell ref="A32:D32"/>
    <mergeCell ref="A33:D33"/>
    <mergeCell ref="A34:D34"/>
    <mergeCell ref="A41:D41"/>
    <mergeCell ref="A35:D35"/>
    <mergeCell ref="A36:D36"/>
    <mergeCell ref="A37:D37"/>
    <mergeCell ref="A38:D38"/>
    <mergeCell ref="A39:D39"/>
    <mergeCell ref="A40:D40"/>
    <mergeCell ref="A44:D44"/>
    <mergeCell ref="A43:D43"/>
    <mergeCell ref="A56:D56"/>
    <mergeCell ref="A57:D57"/>
    <mergeCell ref="A58:D58"/>
    <mergeCell ref="A3:G3"/>
    <mergeCell ref="A15:D15"/>
    <mergeCell ref="A9:G9"/>
    <mergeCell ref="A10:G10"/>
    <mergeCell ref="A11:D12"/>
    <mergeCell ref="A13:D13"/>
    <mergeCell ref="A14:D14"/>
    <mergeCell ref="A8:D8"/>
    <mergeCell ref="E8:H8"/>
    <mergeCell ref="A5:H5"/>
    <mergeCell ref="A4:H4"/>
    <mergeCell ref="E11:H11"/>
    <mergeCell ref="A16:D16"/>
    <mergeCell ref="A17:D17"/>
    <mergeCell ref="A30:D30"/>
    <mergeCell ref="A20:D20"/>
    <mergeCell ref="A21:D21"/>
    <mergeCell ref="A22:D22"/>
    <mergeCell ref="A24:D24"/>
    <mergeCell ref="A25:D25"/>
    <mergeCell ref="A23:D23"/>
    <mergeCell ref="A18:D18"/>
    <mergeCell ref="A26:D26"/>
    <mergeCell ref="A27:D27"/>
    <mergeCell ref="A28:D28"/>
    <mergeCell ref="A29:D29"/>
    <mergeCell ref="A19:D19"/>
    <mergeCell ref="A31:D31"/>
    <mergeCell ref="A42:D42"/>
    <mergeCell ref="A59:D59"/>
    <mergeCell ref="A60:D60"/>
    <mergeCell ref="A61:D61"/>
    <mergeCell ref="A52:D52"/>
    <mergeCell ref="A53:D53"/>
    <mergeCell ref="A54:D54"/>
    <mergeCell ref="A55:D55"/>
    <mergeCell ref="A45:D45"/>
    <mergeCell ref="A49:D49"/>
    <mergeCell ref="A50:D50"/>
    <mergeCell ref="A51:D51"/>
    <mergeCell ref="A46:D46"/>
    <mergeCell ref="A47:D47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7:D77"/>
    <mergeCell ref="A74:D74"/>
    <mergeCell ref="A71:D71"/>
    <mergeCell ref="A72:D72"/>
    <mergeCell ref="A73:D73"/>
    <mergeCell ref="A75:D75"/>
    <mergeCell ref="A76:D76"/>
  </mergeCells>
  <phoneticPr fontId="7" type="noConversion"/>
  <printOptions horizontalCentered="1"/>
  <pageMargins left="0.59055118110236227" right="0.31496062992125984" top="0.27559055118110237" bottom="0.47244094488188981" header="0.43307086614173229" footer="0.15748031496062992"/>
  <pageSetup paperSize="9" scale="70" orientation="portrait" r:id="rId1"/>
  <headerFooter alignWithMargins="0">
    <oddHeader>&amp;LVERESEGYHÁZI POLGÁRMESTERI HIVATAL</oddHeader>
    <oddFooter>&amp;LVeresegyház, 2014. Február 18.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2:H79"/>
  <sheetViews>
    <sheetView view="pageLayout" topLeftCell="A9" workbookViewId="0">
      <selection activeCell="E80" sqref="E80"/>
    </sheetView>
  </sheetViews>
  <sheetFormatPr defaultRowHeight="13.2"/>
  <cols>
    <col min="4" max="4" width="25.33203125" customWidth="1"/>
    <col min="5" max="5" width="20.77734375" customWidth="1"/>
    <col min="6" max="6" width="13.77734375" customWidth="1"/>
    <col min="7" max="7" width="9.33203125" customWidth="1"/>
    <col min="8" max="8" width="10.44140625" customWidth="1"/>
  </cols>
  <sheetData>
    <row r="2" spans="1:8">
      <c r="H2" s="66" t="s">
        <v>117</v>
      </c>
    </row>
    <row r="3" spans="1:8">
      <c r="A3" s="320"/>
      <c r="B3" s="320"/>
      <c r="C3" s="320"/>
      <c r="D3" s="320"/>
      <c r="E3" s="320"/>
      <c r="F3" s="320"/>
      <c r="G3" s="320"/>
    </row>
    <row r="4" spans="1:8">
      <c r="A4" s="321" t="s">
        <v>173</v>
      </c>
      <c r="B4" s="321"/>
      <c r="C4" s="321"/>
      <c r="D4" s="321"/>
      <c r="E4" s="321"/>
      <c r="F4" s="321"/>
      <c r="G4" s="321"/>
      <c r="H4" s="321"/>
    </row>
    <row r="5" spans="1:8">
      <c r="A5" s="321" t="s">
        <v>28</v>
      </c>
      <c r="B5" s="321"/>
      <c r="C5" s="321"/>
      <c r="D5" s="321"/>
      <c r="E5" s="321"/>
      <c r="F5" s="321"/>
      <c r="G5" s="321"/>
      <c r="H5" s="321"/>
    </row>
    <row r="7" spans="1:8">
      <c r="A7" s="28"/>
      <c r="B7" s="28"/>
      <c r="C7" s="28"/>
      <c r="D7" s="28"/>
      <c r="E7" s="28"/>
      <c r="F7" s="28"/>
      <c r="G7" s="28"/>
    </row>
    <row r="8" spans="1:8">
      <c r="A8" s="383" t="s">
        <v>120</v>
      </c>
      <c r="B8" s="383"/>
      <c r="C8" s="383"/>
      <c r="D8" s="383"/>
      <c r="E8" s="295" t="s">
        <v>172</v>
      </c>
      <c r="F8" s="295"/>
      <c r="G8" s="295"/>
      <c r="H8" s="295"/>
    </row>
    <row r="10" spans="1:8">
      <c r="A10" s="321"/>
      <c r="B10" s="321"/>
      <c r="C10" s="321"/>
      <c r="D10" s="321"/>
      <c r="E10" s="321"/>
      <c r="F10" s="321"/>
      <c r="G10" s="321"/>
    </row>
    <row r="11" spans="1:8">
      <c r="A11" s="322"/>
      <c r="B11" s="322"/>
      <c r="C11" s="322"/>
      <c r="D11" s="322"/>
      <c r="E11" s="322"/>
      <c r="F11" s="322"/>
      <c r="G11" s="322"/>
      <c r="H11" s="28" t="s">
        <v>1</v>
      </c>
    </row>
    <row r="12" spans="1:8" ht="12.75" customHeight="1">
      <c r="A12" s="323" t="s">
        <v>2</v>
      </c>
      <c r="B12" s="324"/>
      <c r="C12" s="324"/>
      <c r="D12" s="325"/>
      <c r="E12" s="329" t="s">
        <v>124</v>
      </c>
      <c r="F12" s="329"/>
      <c r="G12" s="329"/>
      <c r="H12" s="329"/>
    </row>
    <row r="13" spans="1:8" ht="48.6" customHeight="1">
      <c r="A13" s="326"/>
      <c r="B13" s="327"/>
      <c r="C13" s="327"/>
      <c r="D13" s="328"/>
      <c r="E13" s="87" t="s">
        <v>235</v>
      </c>
      <c r="F13" s="117" t="s">
        <v>236</v>
      </c>
      <c r="G13" s="11"/>
      <c r="H13" s="32" t="s">
        <v>5</v>
      </c>
    </row>
    <row r="14" spans="1:8" ht="23.25" customHeight="1">
      <c r="A14" s="299" t="s">
        <v>68</v>
      </c>
      <c r="B14" s="300"/>
      <c r="C14" s="300"/>
      <c r="D14" s="301"/>
      <c r="E14" s="14"/>
      <c r="F14" s="14"/>
      <c r="G14" s="14"/>
      <c r="H14" s="90">
        <f>SUM(E14:G14)</f>
        <v>0</v>
      </c>
    </row>
    <row r="15" spans="1:8" ht="23.25" customHeight="1">
      <c r="A15" s="299" t="s">
        <v>69</v>
      </c>
      <c r="B15" s="300"/>
      <c r="C15" s="300"/>
      <c r="D15" s="301"/>
      <c r="E15" s="14"/>
      <c r="F15" s="14"/>
      <c r="G15" s="14"/>
      <c r="H15" s="90">
        <f t="shared" ref="H15:H75" si="0">SUM(E15:G15)</f>
        <v>0</v>
      </c>
    </row>
    <row r="16" spans="1:8" ht="23.25" customHeight="1">
      <c r="A16" s="299" t="s">
        <v>70</v>
      </c>
      <c r="B16" s="300"/>
      <c r="C16" s="300"/>
      <c r="D16" s="301"/>
      <c r="E16" s="14"/>
      <c r="F16" s="14"/>
      <c r="G16" s="14"/>
      <c r="H16" s="90">
        <f t="shared" si="0"/>
        <v>0</v>
      </c>
    </row>
    <row r="17" spans="1:8" ht="12.75" customHeight="1">
      <c r="A17" s="299" t="s">
        <v>71</v>
      </c>
      <c r="B17" s="300"/>
      <c r="C17" s="300"/>
      <c r="D17" s="301"/>
      <c r="E17" s="14"/>
      <c r="F17" s="14"/>
      <c r="G17" s="14"/>
      <c r="H17" s="90">
        <f t="shared" si="0"/>
        <v>0</v>
      </c>
    </row>
    <row r="18" spans="1:8" ht="12.75" customHeight="1">
      <c r="A18" s="311" t="s">
        <v>111</v>
      </c>
      <c r="B18" s="312"/>
      <c r="C18" s="312"/>
      <c r="D18" s="313"/>
      <c r="E18" s="14"/>
      <c r="F18" s="14"/>
      <c r="G18" s="14"/>
      <c r="H18" s="90">
        <f t="shared" si="0"/>
        <v>0</v>
      </c>
    </row>
    <row r="19" spans="1:8">
      <c r="A19" s="284"/>
      <c r="B19" s="284"/>
      <c r="C19" s="284"/>
      <c r="D19" s="284"/>
      <c r="E19" s="14"/>
      <c r="F19" s="14"/>
      <c r="G19" s="14"/>
      <c r="H19" s="90">
        <f t="shared" si="0"/>
        <v>0</v>
      </c>
    </row>
    <row r="20" spans="1:8">
      <c r="A20" s="333" t="s">
        <v>72</v>
      </c>
      <c r="B20" s="334"/>
      <c r="C20" s="334"/>
      <c r="D20" s="335"/>
      <c r="E20" s="90"/>
      <c r="F20" s="90"/>
      <c r="G20" s="90"/>
      <c r="H20" s="90">
        <f t="shared" si="0"/>
        <v>0</v>
      </c>
    </row>
    <row r="21" spans="1:8">
      <c r="A21" s="285"/>
      <c r="B21" s="285"/>
      <c r="C21" s="285"/>
      <c r="D21" s="285"/>
      <c r="E21" s="15"/>
      <c r="F21" s="14"/>
      <c r="G21" s="14"/>
      <c r="H21" s="90">
        <f t="shared" si="0"/>
        <v>0</v>
      </c>
    </row>
    <row r="22" spans="1:8">
      <c r="A22" s="315" t="s">
        <v>73</v>
      </c>
      <c r="B22" s="315"/>
      <c r="C22" s="315"/>
      <c r="D22" s="315"/>
      <c r="E22" s="14"/>
      <c r="F22" s="14"/>
      <c r="G22" s="14"/>
      <c r="H22" s="90">
        <f t="shared" si="0"/>
        <v>0</v>
      </c>
    </row>
    <row r="23" spans="1:8">
      <c r="A23" s="302" t="s">
        <v>74</v>
      </c>
      <c r="B23" s="302"/>
      <c r="C23" s="302"/>
      <c r="D23" s="302"/>
      <c r="E23" s="14">
        <v>500</v>
      </c>
      <c r="F23" s="14"/>
      <c r="G23" s="14"/>
      <c r="H23" s="90">
        <f t="shared" si="0"/>
        <v>500</v>
      </c>
    </row>
    <row r="24" spans="1:8">
      <c r="A24" s="284" t="s">
        <v>75</v>
      </c>
      <c r="B24" s="284"/>
      <c r="C24" s="284"/>
      <c r="D24" s="284"/>
      <c r="E24" s="15"/>
      <c r="F24" s="14"/>
      <c r="G24" s="14"/>
      <c r="H24" s="90">
        <f t="shared" si="0"/>
        <v>0</v>
      </c>
    </row>
    <row r="25" spans="1:8">
      <c r="A25" s="315" t="s">
        <v>282</v>
      </c>
      <c r="B25" s="315"/>
      <c r="C25" s="315"/>
      <c r="D25" s="315"/>
      <c r="E25" s="14"/>
      <c r="F25" s="14"/>
      <c r="G25" s="14"/>
      <c r="H25" s="90">
        <f t="shared" si="0"/>
        <v>0</v>
      </c>
    </row>
    <row r="26" spans="1:8">
      <c r="A26" s="284" t="s">
        <v>76</v>
      </c>
      <c r="B26" s="284"/>
      <c r="C26" s="284"/>
      <c r="D26" s="284"/>
      <c r="E26" s="14">
        <v>135</v>
      </c>
      <c r="F26" s="14"/>
      <c r="G26" s="14"/>
      <c r="H26" s="90">
        <f t="shared" si="0"/>
        <v>135</v>
      </c>
    </row>
    <row r="27" spans="1:8">
      <c r="A27" s="282" t="s">
        <v>77</v>
      </c>
      <c r="B27" s="296"/>
      <c r="C27" s="296"/>
      <c r="D27" s="283"/>
      <c r="E27" s="14"/>
      <c r="F27" s="14"/>
      <c r="G27" s="14"/>
      <c r="H27" s="90">
        <f t="shared" si="0"/>
        <v>0</v>
      </c>
    </row>
    <row r="28" spans="1:8">
      <c r="A28" s="284" t="s">
        <v>78</v>
      </c>
      <c r="B28" s="284"/>
      <c r="C28" s="284"/>
      <c r="D28" s="284"/>
      <c r="E28" s="14"/>
      <c r="F28" s="14"/>
      <c r="G28" s="14"/>
      <c r="H28" s="90">
        <f t="shared" si="0"/>
        <v>0</v>
      </c>
    </row>
    <row r="29" spans="1:8">
      <c r="A29" s="284" t="s">
        <v>79</v>
      </c>
      <c r="B29" s="285"/>
      <c r="C29" s="285"/>
      <c r="D29" s="285"/>
      <c r="E29" s="15"/>
      <c r="F29" s="14"/>
      <c r="G29" s="14"/>
      <c r="H29" s="90">
        <f t="shared" si="0"/>
        <v>0</v>
      </c>
    </row>
    <row r="30" spans="1:8">
      <c r="A30" s="282" t="s">
        <v>80</v>
      </c>
      <c r="B30" s="296"/>
      <c r="C30" s="296"/>
      <c r="D30" s="283"/>
      <c r="E30" s="15"/>
      <c r="F30" s="14"/>
      <c r="G30" s="14"/>
      <c r="H30" s="90">
        <f t="shared" si="0"/>
        <v>0</v>
      </c>
    </row>
    <row r="31" spans="1:8">
      <c r="A31" s="285" t="s">
        <v>81</v>
      </c>
      <c r="B31" s="285"/>
      <c r="C31" s="285"/>
      <c r="D31" s="285"/>
      <c r="E31" s="14">
        <f>SUM(E22:E30)</f>
        <v>635</v>
      </c>
      <c r="F31" s="90">
        <f t="shared" ref="F31:H31" si="1">SUM(F22:F30)</f>
        <v>0</v>
      </c>
      <c r="G31" s="90">
        <f t="shared" si="1"/>
        <v>0</v>
      </c>
      <c r="H31" s="90">
        <f t="shared" si="1"/>
        <v>635</v>
      </c>
    </row>
    <row r="32" spans="1:8">
      <c r="A32" s="309"/>
      <c r="B32" s="309"/>
      <c r="C32" s="309"/>
      <c r="D32" s="309"/>
      <c r="E32" s="7"/>
      <c r="F32" s="7"/>
      <c r="G32" s="7"/>
      <c r="H32" s="90"/>
    </row>
    <row r="33" spans="1:8" ht="23.25" customHeight="1">
      <c r="A33" s="302" t="s">
        <v>82</v>
      </c>
      <c r="B33" s="302"/>
      <c r="C33" s="302"/>
      <c r="D33" s="302"/>
      <c r="E33" s="7"/>
      <c r="F33" s="7"/>
      <c r="G33" s="7"/>
      <c r="H33" s="90">
        <f t="shared" si="0"/>
        <v>0</v>
      </c>
    </row>
    <row r="34" spans="1:8" ht="23.25" customHeight="1">
      <c r="A34" s="302" t="s">
        <v>83</v>
      </c>
      <c r="B34" s="302"/>
      <c r="C34" s="302"/>
      <c r="D34" s="302"/>
      <c r="E34" s="7"/>
      <c r="F34" s="7"/>
      <c r="G34" s="7"/>
      <c r="H34" s="90">
        <f t="shared" si="0"/>
        <v>0</v>
      </c>
    </row>
    <row r="35" spans="1:8">
      <c r="A35" s="284" t="s">
        <v>84</v>
      </c>
      <c r="B35" s="284"/>
      <c r="C35" s="284"/>
      <c r="D35" s="284"/>
      <c r="E35" s="7"/>
      <c r="F35" s="7"/>
      <c r="G35" s="7"/>
      <c r="H35" s="90">
        <f t="shared" si="0"/>
        <v>0</v>
      </c>
    </row>
    <row r="36" spans="1:8">
      <c r="A36" s="285" t="s">
        <v>85</v>
      </c>
      <c r="B36" s="285"/>
      <c r="C36" s="285"/>
      <c r="D36" s="285"/>
      <c r="E36" s="90">
        <f>SUM(E33:E35)</f>
        <v>0</v>
      </c>
      <c r="F36" s="90">
        <f t="shared" ref="F36:H36" si="2">SUM(F33:F35)</f>
        <v>0</v>
      </c>
      <c r="G36" s="90">
        <f t="shared" si="2"/>
        <v>0</v>
      </c>
      <c r="H36" s="90">
        <f t="shared" si="2"/>
        <v>0</v>
      </c>
    </row>
    <row r="37" spans="1:8">
      <c r="A37" s="284"/>
      <c r="B37" s="284"/>
      <c r="C37" s="284"/>
      <c r="D37" s="284"/>
      <c r="E37" s="7"/>
      <c r="F37" s="7"/>
      <c r="G37" s="7"/>
      <c r="H37" s="90"/>
    </row>
    <row r="38" spans="1:8">
      <c r="A38" s="285" t="s">
        <v>140</v>
      </c>
      <c r="B38" s="285"/>
      <c r="C38" s="285"/>
      <c r="D38" s="285"/>
      <c r="E38" s="15">
        <f>+E36+E31+E20+E18</f>
        <v>635</v>
      </c>
      <c r="F38" s="15">
        <f t="shared" ref="F38:H38" si="3">+F36+F31+F20+F18</f>
        <v>0</v>
      </c>
      <c r="G38" s="15">
        <f t="shared" si="3"/>
        <v>0</v>
      </c>
      <c r="H38" s="15">
        <f t="shared" si="3"/>
        <v>635</v>
      </c>
    </row>
    <row r="39" spans="1:8">
      <c r="A39" s="284"/>
      <c r="B39" s="284"/>
      <c r="C39" s="284"/>
      <c r="D39" s="284"/>
      <c r="E39" s="7"/>
      <c r="F39" s="7"/>
      <c r="G39" s="7"/>
      <c r="H39" s="90"/>
    </row>
    <row r="40" spans="1:8">
      <c r="A40" s="284" t="s">
        <v>104</v>
      </c>
      <c r="B40" s="284"/>
      <c r="C40" s="284"/>
      <c r="D40" s="284"/>
      <c r="E40" s="7"/>
      <c r="F40" s="7"/>
      <c r="G40" s="7"/>
      <c r="H40" s="90">
        <f t="shared" si="0"/>
        <v>0</v>
      </c>
    </row>
    <row r="41" spans="1:8">
      <c r="A41" s="284" t="s">
        <v>34</v>
      </c>
      <c r="B41" s="284"/>
      <c r="C41" s="284"/>
      <c r="D41" s="284"/>
      <c r="E41" s="7"/>
      <c r="F41" s="7"/>
      <c r="G41" s="7"/>
      <c r="H41" s="90">
        <f t="shared" si="0"/>
        <v>0</v>
      </c>
    </row>
    <row r="42" spans="1:8">
      <c r="A42" s="284" t="s">
        <v>105</v>
      </c>
      <c r="B42" s="284"/>
      <c r="C42" s="284"/>
      <c r="D42" s="284"/>
      <c r="E42" s="7"/>
      <c r="F42" s="98">
        <v>271</v>
      </c>
      <c r="G42" s="7"/>
      <c r="H42" s="90">
        <f t="shared" si="0"/>
        <v>271</v>
      </c>
    </row>
    <row r="43" spans="1:8">
      <c r="A43" s="284" t="s">
        <v>106</v>
      </c>
      <c r="B43" s="284"/>
      <c r="C43" s="284"/>
      <c r="D43" s="284"/>
      <c r="E43" s="7"/>
      <c r="F43" s="7"/>
      <c r="G43" s="7"/>
      <c r="H43" s="90">
        <f t="shared" si="0"/>
        <v>0</v>
      </c>
    </row>
    <row r="44" spans="1:8">
      <c r="A44" s="284" t="s">
        <v>107</v>
      </c>
      <c r="B44" s="284"/>
      <c r="C44" s="284"/>
      <c r="D44" s="284"/>
      <c r="E44" s="7"/>
      <c r="F44" s="7"/>
      <c r="G44" s="7"/>
      <c r="H44" s="90">
        <f t="shared" si="0"/>
        <v>0</v>
      </c>
    </row>
    <row r="45" spans="1:8" ht="19.8" customHeight="1">
      <c r="A45" s="284" t="s">
        <v>221</v>
      </c>
      <c r="B45" s="284"/>
      <c r="C45" s="284"/>
      <c r="D45" s="284"/>
      <c r="E45" s="7"/>
      <c r="F45" s="7"/>
      <c r="G45" s="7"/>
      <c r="H45" s="90">
        <f t="shared" si="0"/>
        <v>0</v>
      </c>
    </row>
    <row r="46" spans="1:8" ht="23.4" customHeight="1">
      <c r="A46" s="285" t="s">
        <v>222</v>
      </c>
      <c r="B46" s="285"/>
      <c r="C46" s="285"/>
      <c r="D46" s="285"/>
      <c r="E46" s="15">
        <f>SUM(E40:E45)</f>
        <v>0</v>
      </c>
      <c r="F46" s="15">
        <f t="shared" ref="F46:H46" si="4">SUM(F40:F45)</f>
        <v>271</v>
      </c>
      <c r="G46" s="15">
        <f t="shared" si="4"/>
        <v>0</v>
      </c>
      <c r="H46" s="15">
        <f t="shared" si="4"/>
        <v>271</v>
      </c>
    </row>
    <row r="47" spans="1:8" ht="13.2" customHeight="1">
      <c r="A47" s="284"/>
      <c r="B47" s="284"/>
      <c r="C47" s="284"/>
      <c r="D47" s="284"/>
      <c r="E47" s="7"/>
      <c r="F47" s="7"/>
      <c r="G47" s="7"/>
      <c r="H47" s="90"/>
    </row>
    <row r="48" spans="1:8">
      <c r="A48" s="285" t="s">
        <v>109</v>
      </c>
      <c r="B48" s="285"/>
      <c r="C48" s="285"/>
      <c r="D48" s="285"/>
      <c r="E48" s="15">
        <f>+E46+E38</f>
        <v>635</v>
      </c>
      <c r="F48" s="15">
        <f t="shared" ref="F48:H48" si="5">+F46+F38</f>
        <v>271</v>
      </c>
      <c r="G48" s="15">
        <f t="shared" si="5"/>
        <v>0</v>
      </c>
      <c r="H48" s="15">
        <f t="shared" si="5"/>
        <v>906</v>
      </c>
    </row>
    <row r="49" spans="1:8">
      <c r="H49" s="90"/>
    </row>
    <row r="50" spans="1:8" ht="24" customHeight="1">
      <c r="A50" s="318" t="s">
        <v>87</v>
      </c>
      <c r="B50" s="318"/>
      <c r="C50" s="318"/>
      <c r="D50" s="318"/>
      <c r="E50" s="27"/>
      <c r="F50" s="72"/>
      <c r="G50" s="72"/>
      <c r="H50" s="90">
        <f t="shared" si="0"/>
        <v>0</v>
      </c>
    </row>
    <row r="51" spans="1:8" ht="24" customHeight="1">
      <c r="A51" s="314" t="s">
        <v>88</v>
      </c>
      <c r="B51" s="314"/>
      <c r="C51" s="314"/>
      <c r="D51" s="314"/>
      <c r="E51" s="27"/>
      <c r="F51" s="72"/>
      <c r="G51" s="72"/>
      <c r="H51" s="90">
        <f t="shared" si="0"/>
        <v>0</v>
      </c>
    </row>
    <row r="52" spans="1:8" ht="24" customHeight="1">
      <c r="A52" s="314" t="s">
        <v>89</v>
      </c>
      <c r="B52" s="314"/>
      <c r="C52" s="314"/>
      <c r="D52" s="314"/>
      <c r="E52" s="27"/>
      <c r="F52" s="72"/>
      <c r="G52" s="72"/>
      <c r="H52" s="90">
        <f t="shared" si="0"/>
        <v>0</v>
      </c>
    </row>
    <row r="53" spans="1:8" ht="24" customHeight="1">
      <c r="A53" s="336" t="s">
        <v>90</v>
      </c>
      <c r="B53" s="337"/>
      <c r="C53" s="337"/>
      <c r="D53" s="338"/>
      <c r="E53" s="27"/>
      <c r="F53" s="72"/>
      <c r="G53" s="72"/>
      <c r="H53" s="90">
        <f t="shared" si="0"/>
        <v>0</v>
      </c>
    </row>
    <row r="54" spans="1:8">
      <c r="A54" s="339" t="s">
        <v>91</v>
      </c>
      <c r="B54" s="339"/>
      <c r="C54" s="339"/>
      <c r="D54" s="339"/>
      <c r="E54" s="27">
        <f>SUM(E50:E53)</f>
        <v>0</v>
      </c>
      <c r="F54" s="27">
        <f t="shared" ref="F54:H54" si="6">SUM(F50:F53)</f>
        <v>0</v>
      </c>
      <c r="G54" s="27">
        <f t="shared" si="6"/>
        <v>0</v>
      </c>
      <c r="H54" s="27">
        <f t="shared" si="6"/>
        <v>0</v>
      </c>
    </row>
    <row r="55" spans="1:8">
      <c r="A55" s="319"/>
      <c r="B55" s="319"/>
      <c r="C55" s="319"/>
      <c r="D55" s="319"/>
      <c r="E55" s="27"/>
      <c r="F55" s="72"/>
      <c r="G55" s="72"/>
      <c r="H55" s="90"/>
    </row>
    <row r="56" spans="1:8">
      <c r="A56" s="314" t="s">
        <v>95</v>
      </c>
      <c r="B56" s="314"/>
      <c r="C56" s="314"/>
      <c r="D56" s="314"/>
      <c r="E56" s="27"/>
      <c r="F56" s="72"/>
      <c r="G56" s="72"/>
      <c r="H56" s="90">
        <f t="shared" si="0"/>
        <v>0</v>
      </c>
    </row>
    <row r="57" spans="1:8">
      <c r="A57" s="314" t="s">
        <v>96</v>
      </c>
      <c r="B57" s="314"/>
      <c r="C57" s="314"/>
      <c r="D57" s="314"/>
      <c r="E57" s="27"/>
      <c r="F57" s="72"/>
      <c r="G57" s="72"/>
      <c r="H57" s="90">
        <f t="shared" si="0"/>
        <v>0</v>
      </c>
    </row>
    <row r="58" spans="1:8">
      <c r="A58" s="284" t="s">
        <v>97</v>
      </c>
      <c r="B58" s="284"/>
      <c r="C58" s="284"/>
      <c r="D58" s="284"/>
      <c r="E58" s="72"/>
      <c r="F58" s="72"/>
      <c r="G58" s="72"/>
      <c r="H58" s="90">
        <f t="shared" si="0"/>
        <v>0</v>
      </c>
    </row>
    <row r="59" spans="1:8">
      <c r="A59" s="316"/>
      <c r="B59" s="316"/>
      <c r="C59" s="316"/>
      <c r="D59" s="316"/>
      <c r="E59" s="18"/>
      <c r="F59" s="72"/>
      <c r="G59" s="72"/>
      <c r="H59" s="90">
        <f t="shared" si="0"/>
        <v>0</v>
      </c>
    </row>
    <row r="60" spans="1:8">
      <c r="A60" s="317" t="s">
        <v>100</v>
      </c>
      <c r="B60" s="317"/>
      <c r="C60" s="317"/>
      <c r="D60" s="317"/>
      <c r="E60" s="18">
        <f>SUM(E56:E58)</f>
        <v>0</v>
      </c>
      <c r="F60" s="18">
        <f t="shared" ref="F60:H60" si="7">SUM(F56:F58)</f>
        <v>0</v>
      </c>
      <c r="G60" s="18">
        <f t="shared" si="7"/>
        <v>0</v>
      </c>
      <c r="H60" s="18">
        <f t="shared" si="7"/>
        <v>0</v>
      </c>
    </row>
    <row r="61" spans="1:8">
      <c r="A61" s="316"/>
      <c r="B61" s="316"/>
      <c r="C61" s="316"/>
      <c r="D61" s="316"/>
      <c r="E61" s="18"/>
      <c r="F61" s="72"/>
      <c r="G61" s="72"/>
      <c r="H61" s="90"/>
    </row>
    <row r="62" spans="1:8">
      <c r="A62" s="318" t="s">
        <v>101</v>
      </c>
      <c r="B62" s="318"/>
      <c r="C62" s="318"/>
      <c r="D62" s="318"/>
      <c r="E62" s="61"/>
      <c r="F62" s="15"/>
      <c r="G62" s="15"/>
      <c r="H62" s="90">
        <f t="shared" si="0"/>
        <v>0</v>
      </c>
    </row>
    <row r="63" spans="1:8">
      <c r="A63" s="314" t="s">
        <v>102</v>
      </c>
      <c r="B63" s="314"/>
      <c r="C63" s="314"/>
      <c r="D63" s="314"/>
      <c r="E63" s="7"/>
      <c r="F63" s="7"/>
      <c r="G63" s="7"/>
      <c r="H63" s="90">
        <f t="shared" si="0"/>
        <v>0</v>
      </c>
    </row>
    <row r="64" spans="1:8">
      <c r="A64" s="315" t="s">
        <v>103</v>
      </c>
      <c r="B64" s="315"/>
      <c r="C64" s="315"/>
      <c r="D64" s="315"/>
      <c r="E64" s="7"/>
      <c r="F64" s="7"/>
      <c r="G64" s="7"/>
      <c r="H64" s="90">
        <f t="shared" si="0"/>
        <v>0</v>
      </c>
    </row>
    <row r="65" spans="1:8">
      <c r="A65" s="284"/>
      <c r="B65" s="284"/>
      <c r="C65" s="284"/>
      <c r="D65" s="284"/>
      <c r="E65" s="7"/>
      <c r="F65" s="7"/>
      <c r="G65" s="7"/>
      <c r="H65" s="90">
        <f t="shared" si="0"/>
        <v>0</v>
      </c>
    </row>
    <row r="66" spans="1:8">
      <c r="A66" s="310" t="s">
        <v>94</v>
      </c>
      <c r="B66" s="310"/>
      <c r="C66" s="310"/>
      <c r="D66" s="310"/>
      <c r="E66" s="18">
        <f>SUM(E62:E64)</f>
        <v>0</v>
      </c>
      <c r="F66" s="18">
        <f t="shared" ref="F66:H66" si="8">SUM(F62:F64)</f>
        <v>0</v>
      </c>
      <c r="G66" s="18">
        <f t="shared" si="8"/>
        <v>0</v>
      </c>
      <c r="H66" s="18">
        <f t="shared" si="8"/>
        <v>0</v>
      </c>
    </row>
    <row r="67" spans="1:8">
      <c r="A67" s="284"/>
      <c r="B67" s="284"/>
      <c r="C67" s="284"/>
      <c r="D67" s="284"/>
      <c r="E67" s="7"/>
      <c r="F67" s="7"/>
      <c r="G67" s="7"/>
      <c r="H67" s="90"/>
    </row>
    <row r="68" spans="1:8">
      <c r="A68" s="311" t="s">
        <v>113</v>
      </c>
      <c r="B68" s="312"/>
      <c r="C68" s="312"/>
      <c r="D68" s="313"/>
      <c r="E68" s="15">
        <f>+E66+E60+E54</f>
        <v>0</v>
      </c>
      <c r="F68" s="15">
        <f t="shared" ref="F68:H68" si="9">+F66+F60+F54</f>
        <v>0</v>
      </c>
      <c r="G68" s="15">
        <f t="shared" si="9"/>
        <v>0</v>
      </c>
      <c r="H68" s="15">
        <f t="shared" si="9"/>
        <v>0</v>
      </c>
    </row>
    <row r="69" spans="1:8">
      <c r="A69" s="284"/>
      <c r="B69" s="284"/>
      <c r="C69" s="284"/>
      <c r="D69" s="284"/>
      <c r="E69" s="7"/>
      <c r="F69" s="7"/>
      <c r="G69" s="7"/>
      <c r="H69" s="90"/>
    </row>
    <row r="70" spans="1:8">
      <c r="A70" s="284" t="s">
        <v>104</v>
      </c>
      <c r="B70" s="284"/>
      <c r="C70" s="284"/>
      <c r="D70" s="284"/>
      <c r="E70" s="7"/>
      <c r="F70" s="7"/>
      <c r="G70" s="7"/>
      <c r="H70" s="90">
        <f t="shared" si="0"/>
        <v>0</v>
      </c>
    </row>
    <row r="71" spans="1:8">
      <c r="A71" s="284" t="s">
        <v>34</v>
      </c>
      <c r="B71" s="284"/>
      <c r="C71" s="284"/>
      <c r="D71" s="284"/>
      <c r="E71" s="7"/>
      <c r="F71" s="7"/>
      <c r="G71" s="7"/>
      <c r="H71" s="90">
        <f t="shared" si="0"/>
        <v>0</v>
      </c>
    </row>
    <row r="72" spans="1:8">
      <c r="A72" s="284" t="s">
        <v>105</v>
      </c>
      <c r="B72" s="284"/>
      <c r="C72" s="284"/>
      <c r="D72" s="284"/>
      <c r="E72" s="7"/>
      <c r="F72" s="7"/>
      <c r="G72" s="7"/>
      <c r="H72" s="90">
        <f t="shared" si="0"/>
        <v>0</v>
      </c>
    </row>
    <row r="73" spans="1:8">
      <c r="A73" s="284" t="s">
        <v>106</v>
      </c>
      <c r="B73" s="284"/>
      <c r="C73" s="284"/>
      <c r="D73" s="284"/>
      <c r="E73" s="7"/>
      <c r="F73" s="7"/>
      <c r="G73" s="7"/>
      <c r="H73" s="90">
        <f t="shared" si="0"/>
        <v>0</v>
      </c>
    </row>
    <row r="74" spans="1:8">
      <c r="A74" s="284" t="s">
        <v>107</v>
      </c>
      <c r="B74" s="284"/>
      <c r="C74" s="284"/>
      <c r="D74" s="284"/>
      <c r="E74" s="7"/>
      <c r="F74" s="7"/>
      <c r="G74" s="7"/>
      <c r="H74" s="90">
        <f t="shared" si="0"/>
        <v>0</v>
      </c>
    </row>
    <row r="75" spans="1:8">
      <c r="A75" s="284" t="s">
        <v>221</v>
      </c>
      <c r="B75" s="284"/>
      <c r="C75" s="284"/>
      <c r="D75" s="284"/>
      <c r="E75" s="7"/>
      <c r="F75" s="7"/>
      <c r="G75" s="7"/>
      <c r="H75" s="90">
        <f t="shared" si="0"/>
        <v>0</v>
      </c>
    </row>
    <row r="76" spans="1:8">
      <c r="A76" s="285" t="s">
        <v>222</v>
      </c>
      <c r="B76" s="285"/>
      <c r="C76" s="285"/>
      <c r="D76" s="285"/>
      <c r="E76" s="15">
        <f>SUM(E70:E75)</f>
        <v>0</v>
      </c>
      <c r="F76" s="15">
        <f t="shared" ref="F76:H76" si="10">SUM(F70:F75)</f>
        <v>0</v>
      </c>
      <c r="G76" s="15">
        <f t="shared" si="10"/>
        <v>0</v>
      </c>
      <c r="H76" s="15">
        <f t="shared" si="10"/>
        <v>0</v>
      </c>
    </row>
    <row r="77" spans="1:8">
      <c r="A77" s="309"/>
      <c r="B77" s="309"/>
      <c r="C77" s="309"/>
      <c r="D77" s="309"/>
      <c r="E77" s="7"/>
      <c r="F77" s="7"/>
      <c r="G77" s="7"/>
      <c r="H77" s="90"/>
    </row>
    <row r="78" spans="1:8">
      <c r="A78" s="285" t="s">
        <v>114</v>
      </c>
      <c r="B78" s="285"/>
      <c r="C78" s="285"/>
      <c r="D78" s="285"/>
      <c r="E78" s="15">
        <f>+E76+E68</f>
        <v>0</v>
      </c>
      <c r="F78" s="15">
        <f t="shared" ref="F78:H78" si="11">+F76+F68</f>
        <v>0</v>
      </c>
      <c r="G78" s="15">
        <f t="shared" si="11"/>
        <v>0</v>
      </c>
      <c r="H78" s="15">
        <f t="shared" si="11"/>
        <v>0</v>
      </c>
    </row>
    <row r="79" spans="1:8">
      <c r="A79" s="285" t="s">
        <v>358</v>
      </c>
      <c r="B79" s="285"/>
      <c r="C79" s="285"/>
      <c r="D79" s="285"/>
      <c r="E79" s="15">
        <f>+E78+E48</f>
        <v>635</v>
      </c>
      <c r="F79" s="15">
        <f t="shared" ref="F79:H79" si="12">+F78+F48</f>
        <v>271</v>
      </c>
      <c r="G79" s="15">
        <f t="shared" si="12"/>
        <v>0</v>
      </c>
      <c r="H79" s="15">
        <f t="shared" si="12"/>
        <v>906</v>
      </c>
    </row>
  </sheetData>
  <mergeCells count="74">
    <mergeCell ref="A79:D79"/>
    <mergeCell ref="A42:D42"/>
    <mergeCell ref="A40:D40"/>
    <mergeCell ref="A41:D41"/>
    <mergeCell ref="A32:D32"/>
    <mergeCell ref="A33:D33"/>
    <mergeCell ref="A34:D34"/>
    <mergeCell ref="A35:D35"/>
    <mergeCell ref="A36:D36"/>
    <mergeCell ref="A37:D37"/>
    <mergeCell ref="A38:D38"/>
    <mergeCell ref="A39:D39"/>
    <mergeCell ref="A43:D43"/>
    <mergeCell ref="A46:D46"/>
    <mergeCell ref="A54:D54"/>
    <mergeCell ref="A55:D55"/>
    <mergeCell ref="A30:D30"/>
    <mergeCell ref="A17:D17"/>
    <mergeCell ref="A18:D18"/>
    <mergeCell ref="A31:D31"/>
    <mergeCell ref="A21:D21"/>
    <mergeCell ref="A22:D22"/>
    <mergeCell ref="A23:D23"/>
    <mergeCell ref="A24:D24"/>
    <mergeCell ref="A19:D19"/>
    <mergeCell ref="A27:D27"/>
    <mergeCell ref="A28:D28"/>
    <mergeCell ref="A29:D29"/>
    <mergeCell ref="A20:D20"/>
    <mergeCell ref="A25:D25"/>
    <mergeCell ref="A26:D26"/>
    <mergeCell ref="A3:G3"/>
    <mergeCell ref="A16:D16"/>
    <mergeCell ref="A10:G10"/>
    <mergeCell ref="A11:G11"/>
    <mergeCell ref="A12:D13"/>
    <mergeCell ref="A14:D14"/>
    <mergeCell ref="A15:D15"/>
    <mergeCell ref="A8:D8"/>
    <mergeCell ref="A4:H4"/>
    <mergeCell ref="E8:H8"/>
    <mergeCell ref="A5:H5"/>
    <mergeCell ref="E12:H12"/>
    <mergeCell ref="A47:D47"/>
    <mergeCell ref="A48:D48"/>
    <mergeCell ref="A44:D44"/>
    <mergeCell ref="A45:D45"/>
    <mergeCell ref="A57:D57"/>
    <mergeCell ref="A56:D56"/>
    <mergeCell ref="A50:D50"/>
    <mergeCell ref="A51:D51"/>
    <mergeCell ref="A52:D52"/>
    <mergeCell ref="A53:D53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6:D76"/>
    <mergeCell ref="A77:D77"/>
    <mergeCell ref="A78:D78"/>
    <mergeCell ref="A70:D70"/>
    <mergeCell ref="A71:D71"/>
    <mergeCell ref="A72:D72"/>
    <mergeCell ref="A73:D73"/>
    <mergeCell ref="A74:D74"/>
    <mergeCell ref="A75:D75"/>
  </mergeCells>
  <phoneticPr fontId="7" type="noConversion"/>
  <printOptions horizontalCentered="1"/>
  <pageMargins left="0.59055118110236227" right="0.31496062992125984" top="0.31" bottom="0.37" header="0.17" footer="0.15748031496062992"/>
  <pageSetup paperSize="9" scale="70" orientation="portrait" r:id="rId1"/>
  <headerFooter alignWithMargins="0">
    <oddHeader>&amp;LVERESEGYHÁZI POLGÁRMESTERI HIVATAL</oddHeader>
    <oddFooter>&amp;LVeresegyház, 2014. Február 18.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G79"/>
  <sheetViews>
    <sheetView view="pageLayout" topLeftCell="A55" workbookViewId="0">
      <selection activeCell="I77" sqref="I77"/>
    </sheetView>
  </sheetViews>
  <sheetFormatPr defaultRowHeight="13.2"/>
  <cols>
    <col min="4" max="4" width="25.33203125" customWidth="1"/>
    <col min="5" max="5" width="16.44140625" customWidth="1"/>
    <col min="6" max="6" width="18" customWidth="1"/>
    <col min="7" max="7" width="14.109375" customWidth="1"/>
  </cols>
  <sheetData>
    <row r="2" spans="1:7">
      <c r="G2" s="66" t="s">
        <v>175</v>
      </c>
    </row>
    <row r="3" spans="1:7">
      <c r="A3" s="320"/>
      <c r="B3" s="320"/>
      <c r="C3" s="320"/>
      <c r="D3" s="320"/>
      <c r="E3" s="320"/>
      <c r="F3" s="320"/>
    </row>
    <row r="4" spans="1:7">
      <c r="A4" s="321" t="s">
        <v>173</v>
      </c>
      <c r="B4" s="321"/>
      <c r="C4" s="321"/>
      <c r="D4" s="321"/>
      <c r="E4" s="321"/>
      <c r="F4" s="321"/>
      <c r="G4" s="321"/>
    </row>
    <row r="5" spans="1:7">
      <c r="A5" s="321" t="s">
        <v>122</v>
      </c>
      <c r="B5" s="321"/>
      <c r="C5" s="321"/>
      <c r="D5" s="321"/>
      <c r="E5" s="321"/>
      <c r="F5" s="321"/>
      <c r="G5" s="321"/>
    </row>
    <row r="7" spans="1:7">
      <c r="A7" s="28"/>
      <c r="B7" s="28"/>
      <c r="C7" s="28"/>
      <c r="D7" s="28"/>
      <c r="E7" s="28"/>
      <c r="F7" s="28"/>
    </row>
    <row r="8" spans="1:7">
      <c r="A8" s="383" t="s">
        <v>120</v>
      </c>
      <c r="B8" s="383"/>
      <c r="C8" s="383"/>
      <c r="D8" s="383"/>
      <c r="E8" s="295" t="s">
        <v>172</v>
      </c>
      <c r="F8" s="295"/>
      <c r="G8" s="295"/>
    </row>
    <row r="10" spans="1:7">
      <c r="A10" s="321"/>
      <c r="B10" s="321"/>
      <c r="C10" s="321"/>
      <c r="D10" s="321"/>
      <c r="E10" s="321"/>
      <c r="F10" s="321"/>
    </row>
    <row r="11" spans="1:7">
      <c r="A11" s="322"/>
      <c r="B11" s="322"/>
      <c r="C11" s="322"/>
      <c r="D11" s="322"/>
      <c r="E11" s="322"/>
      <c r="F11" s="322"/>
      <c r="G11" s="28" t="s">
        <v>1</v>
      </c>
    </row>
    <row r="12" spans="1:7" ht="12.75" customHeight="1">
      <c r="A12" s="323" t="s">
        <v>2</v>
      </c>
      <c r="B12" s="324"/>
      <c r="C12" s="324"/>
      <c r="D12" s="325"/>
      <c r="E12" s="329" t="s">
        <v>123</v>
      </c>
      <c r="F12" s="329"/>
      <c r="G12" s="329"/>
    </row>
    <row r="13" spans="1:7" ht="43.2" customHeight="1">
      <c r="A13" s="326"/>
      <c r="B13" s="327"/>
      <c r="C13" s="327"/>
      <c r="D13" s="328"/>
      <c r="E13" s="65"/>
      <c r="F13" s="87" t="s">
        <v>236</v>
      </c>
      <c r="G13" s="32" t="s">
        <v>5</v>
      </c>
    </row>
    <row r="14" spans="1:7" ht="23.25" customHeight="1">
      <c r="A14" s="299" t="s">
        <v>68</v>
      </c>
      <c r="B14" s="300"/>
      <c r="C14" s="300"/>
      <c r="D14" s="301"/>
      <c r="E14" s="14"/>
      <c r="F14" s="14"/>
      <c r="G14" s="7">
        <f>SUM(E14:F14)</f>
        <v>0</v>
      </c>
    </row>
    <row r="15" spans="1:7" ht="23.25" customHeight="1">
      <c r="A15" s="299" t="s">
        <v>69</v>
      </c>
      <c r="B15" s="300"/>
      <c r="C15" s="300"/>
      <c r="D15" s="301"/>
      <c r="E15" s="14"/>
      <c r="F15" s="14"/>
      <c r="G15" s="7">
        <f t="shared" ref="G15:G75" si="0">SUM(E15:F15)</f>
        <v>0</v>
      </c>
    </row>
    <row r="16" spans="1:7" ht="23.25" customHeight="1">
      <c r="A16" s="299" t="s">
        <v>70</v>
      </c>
      <c r="B16" s="300"/>
      <c r="C16" s="300"/>
      <c r="D16" s="301"/>
      <c r="E16" s="14"/>
      <c r="F16" s="14"/>
      <c r="G16" s="7">
        <f t="shared" si="0"/>
        <v>0</v>
      </c>
    </row>
    <row r="17" spans="1:7" ht="12.75" customHeight="1">
      <c r="A17" s="299" t="s">
        <v>71</v>
      </c>
      <c r="B17" s="300"/>
      <c r="C17" s="300"/>
      <c r="D17" s="301"/>
      <c r="E17" s="14"/>
      <c r="F17" s="14"/>
      <c r="G17" s="7">
        <f t="shared" si="0"/>
        <v>0</v>
      </c>
    </row>
    <row r="18" spans="1:7" ht="12.75" customHeight="1">
      <c r="A18" s="311" t="s">
        <v>111</v>
      </c>
      <c r="B18" s="312"/>
      <c r="C18" s="312"/>
      <c r="D18" s="313"/>
      <c r="E18" s="14">
        <f>SUM(E14:E17)</f>
        <v>0</v>
      </c>
      <c r="F18" s="76">
        <f t="shared" ref="F18:G18" si="1">SUM(F14:F17)</f>
        <v>0</v>
      </c>
      <c r="G18" s="76">
        <f t="shared" si="1"/>
        <v>0</v>
      </c>
    </row>
    <row r="19" spans="1:7">
      <c r="A19" s="284"/>
      <c r="B19" s="284"/>
      <c r="C19" s="284"/>
      <c r="D19" s="284"/>
      <c r="E19" s="14"/>
      <c r="F19" s="14"/>
      <c r="G19" s="7"/>
    </row>
    <row r="20" spans="1:7">
      <c r="A20" s="333" t="s">
        <v>72</v>
      </c>
      <c r="B20" s="334"/>
      <c r="C20" s="334"/>
      <c r="D20" s="335"/>
      <c r="E20" s="90"/>
      <c r="F20" s="90"/>
      <c r="G20" s="7">
        <f>SUM(E20:F20)</f>
        <v>0</v>
      </c>
    </row>
    <row r="21" spans="1:7">
      <c r="A21" s="285"/>
      <c r="B21" s="285"/>
      <c r="C21" s="285"/>
      <c r="D21" s="285"/>
      <c r="E21" s="15"/>
      <c r="F21" s="14"/>
      <c r="G21" s="7"/>
    </row>
    <row r="22" spans="1:7">
      <c r="A22" s="315" t="s">
        <v>73</v>
      </c>
      <c r="B22" s="315"/>
      <c r="C22" s="315"/>
      <c r="D22" s="315"/>
      <c r="E22" s="14"/>
      <c r="F22" s="14"/>
      <c r="G22" s="7">
        <f t="shared" si="0"/>
        <v>0</v>
      </c>
    </row>
    <row r="23" spans="1:7">
      <c r="A23" s="302" t="s">
        <v>74</v>
      </c>
      <c r="B23" s="302"/>
      <c r="C23" s="302"/>
      <c r="D23" s="302"/>
      <c r="E23" s="14"/>
      <c r="F23" s="14"/>
      <c r="G23" s="7">
        <f t="shared" si="0"/>
        <v>0</v>
      </c>
    </row>
    <row r="24" spans="1:7">
      <c r="A24" s="284" t="s">
        <v>75</v>
      </c>
      <c r="B24" s="284"/>
      <c r="C24" s="284"/>
      <c r="D24" s="284"/>
      <c r="E24" s="15"/>
      <c r="F24" s="14"/>
      <c r="G24" s="7">
        <f t="shared" si="0"/>
        <v>0</v>
      </c>
    </row>
    <row r="25" spans="1:7">
      <c r="A25" s="315" t="s">
        <v>282</v>
      </c>
      <c r="B25" s="315"/>
      <c r="C25" s="315"/>
      <c r="D25" s="315"/>
      <c r="E25" s="14"/>
      <c r="F25" s="14"/>
      <c r="G25" s="7">
        <f t="shared" si="0"/>
        <v>0</v>
      </c>
    </row>
    <row r="26" spans="1:7">
      <c r="A26" s="284" t="s">
        <v>76</v>
      </c>
      <c r="B26" s="284"/>
      <c r="C26" s="284"/>
      <c r="D26" s="284"/>
      <c r="E26" s="14"/>
      <c r="F26" s="14"/>
      <c r="G26" s="7">
        <f t="shared" si="0"/>
        <v>0</v>
      </c>
    </row>
    <row r="27" spans="1:7">
      <c r="A27" s="282" t="s">
        <v>77</v>
      </c>
      <c r="B27" s="296"/>
      <c r="C27" s="296"/>
      <c r="D27" s="283"/>
      <c r="E27" s="14"/>
      <c r="F27" s="14"/>
      <c r="G27" s="7">
        <f t="shared" si="0"/>
        <v>0</v>
      </c>
    </row>
    <row r="28" spans="1:7">
      <c r="A28" s="284" t="s">
        <v>78</v>
      </c>
      <c r="B28" s="284"/>
      <c r="C28" s="284"/>
      <c r="D28" s="284"/>
      <c r="E28" s="14"/>
      <c r="F28" s="14"/>
      <c r="G28" s="7">
        <f t="shared" si="0"/>
        <v>0</v>
      </c>
    </row>
    <row r="29" spans="1:7">
      <c r="A29" s="284" t="s">
        <v>79</v>
      </c>
      <c r="B29" s="285"/>
      <c r="C29" s="285"/>
      <c r="D29" s="285"/>
      <c r="E29" s="15"/>
      <c r="F29" s="14"/>
      <c r="G29" s="7">
        <f t="shared" si="0"/>
        <v>0</v>
      </c>
    </row>
    <row r="30" spans="1:7">
      <c r="A30" s="282" t="s">
        <v>80</v>
      </c>
      <c r="B30" s="296"/>
      <c r="C30" s="296"/>
      <c r="D30" s="283"/>
      <c r="E30" s="15"/>
      <c r="F30" s="14"/>
      <c r="G30" s="7">
        <f t="shared" si="0"/>
        <v>0</v>
      </c>
    </row>
    <row r="31" spans="1:7">
      <c r="A31" s="285" t="s">
        <v>81</v>
      </c>
      <c r="B31" s="285"/>
      <c r="C31" s="285"/>
      <c r="D31" s="285"/>
      <c r="E31" s="14">
        <f>SUM(E22:E30)</f>
        <v>0</v>
      </c>
      <c r="F31" s="76">
        <f t="shared" ref="F31:G31" si="2">SUM(F22:F30)</f>
        <v>0</v>
      </c>
      <c r="G31" s="76">
        <f t="shared" si="2"/>
        <v>0</v>
      </c>
    </row>
    <row r="32" spans="1:7">
      <c r="A32" s="309"/>
      <c r="B32" s="309"/>
      <c r="C32" s="309"/>
      <c r="D32" s="309"/>
      <c r="E32" s="7"/>
      <c r="F32" s="7"/>
      <c r="G32" s="7"/>
    </row>
    <row r="33" spans="1:7" ht="23.25" customHeight="1">
      <c r="A33" s="302" t="s">
        <v>82</v>
      </c>
      <c r="B33" s="302"/>
      <c r="C33" s="302"/>
      <c r="D33" s="302"/>
      <c r="E33" s="7"/>
      <c r="F33" s="7"/>
      <c r="G33" s="7">
        <f t="shared" si="0"/>
        <v>0</v>
      </c>
    </row>
    <row r="34" spans="1:7" ht="23.25" customHeight="1">
      <c r="A34" s="302" t="s">
        <v>83</v>
      </c>
      <c r="B34" s="302"/>
      <c r="C34" s="302"/>
      <c r="D34" s="302"/>
      <c r="E34" s="7"/>
      <c r="F34" s="7"/>
      <c r="G34" s="7">
        <f t="shared" si="0"/>
        <v>0</v>
      </c>
    </row>
    <row r="35" spans="1:7">
      <c r="A35" s="284" t="s">
        <v>84</v>
      </c>
      <c r="B35" s="284"/>
      <c r="C35" s="284"/>
      <c r="D35" s="284"/>
      <c r="E35" s="7"/>
      <c r="F35" s="7"/>
      <c r="G35" s="7">
        <f t="shared" si="0"/>
        <v>0</v>
      </c>
    </row>
    <row r="36" spans="1:7">
      <c r="A36" s="285" t="s">
        <v>85</v>
      </c>
      <c r="B36" s="285"/>
      <c r="C36" s="285"/>
      <c r="D36" s="285"/>
      <c r="E36" s="7">
        <f>SUM(E33:E35)</f>
        <v>0</v>
      </c>
      <c r="F36" s="7">
        <f t="shared" ref="F36:G36" si="3">SUM(F33:F35)</f>
        <v>0</v>
      </c>
      <c r="G36" s="7">
        <f t="shared" si="3"/>
        <v>0</v>
      </c>
    </row>
    <row r="37" spans="1:7">
      <c r="A37" s="284"/>
      <c r="B37" s="284"/>
      <c r="C37" s="284"/>
      <c r="D37" s="284"/>
      <c r="E37" s="7"/>
      <c r="F37" s="7"/>
      <c r="G37" s="7"/>
    </row>
    <row r="38" spans="1:7">
      <c r="A38" s="285" t="s">
        <v>140</v>
      </c>
      <c r="B38" s="285"/>
      <c r="C38" s="285"/>
      <c r="D38" s="285"/>
      <c r="E38" s="8">
        <f>+E36+E31+E18</f>
        <v>0</v>
      </c>
      <c r="F38" s="8">
        <f t="shared" ref="F38:G38" si="4">+F36+F31+F18</f>
        <v>0</v>
      </c>
      <c r="G38" s="8">
        <f t="shared" si="4"/>
        <v>0</v>
      </c>
    </row>
    <row r="39" spans="1:7">
      <c r="A39" s="284"/>
      <c r="B39" s="284"/>
      <c r="C39" s="284"/>
      <c r="D39" s="284"/>
      <c r="E39" s="7"/>
      <c r="F39" s="7"/>
      <c r="G39" s="7"/>
    </row>
    <row r="40" spans="1:7">
      <c r="A40" s="284" t="s">
        <v>104</v>
      </c>
      <c r="B40" s="284"/>
      <c r="C40" s="284"/>
      <c r="D40" s="284"/>
      <c r="E40" s="7"/>
      <c r="F40" s="7"/>
      <c r="G40" s="7">
        <f t="shared" si="0"/>
        <v>0</v>
      </c>
    </row>
    <row r="41" spans="1:7">
      <c r="A41" s="284" t="s">
        <v>34</v>
      </c>
      <c r="B41" s="284"/>
      <c r="C41" s="284"/>
      <c r="D41" s="284"/>
      <c r="E41" s="7"/>
      <c r="F41" s="7"/>
      <c r="G41" s="7">
        <f t="shared" si="0"/>
        <v>0</v>
      </c>
    </row>
    <row r="42" spans="1:7">
      <c r="A42" s="284" t="s">
        <v>105</v>
      </c>
      <c r="B42" s="284"/>
      <c r="C42" s="284"/>
      <c r="D42" s="284"/>
      <c r="E42" s="7"/>
      <c r="F42" s="7"/>
      <c r="G42" s="7">
        <f t="shared" si="0"/>
        <v>0</v>
      </c>
    </row>
    <row r="43" spans="1:7">
      <c r="A43" s="284" t="s">
        <v>106</v>
      </c>
      <c r="B43" s="284"/>
      <c r="C43" s="284"/>
      <c r="D43" s="284"/>
      <c r="E43" s="7"/>
      <c r="F43" s="7"/>
      <c r="G43" s="7">
        <f t="shared" si="0"/>
        <v>0</v>
      </c>
    </row>
    <row r="44" spans="1:7">
      <c r="A44" s="284" t="s">
        <v>107</v>
      </c>
      <c r="B44" s="284"/>
      <c r="C44" s="284"/>
      <c r="D44" s="284"/>
      <c r="E44" s="7"/>
      <c r="F44" s="7"/>
      <c r="G44" s="7">
        <f t="shared" si="0"/>
        <v>0</v>
      </c>
    </row>
    <row r="45" spans="1:7" ht="19.8" customHeight="1">
      <c r="A45" s="284" t="s">
        <v>221</v>
      </c>
      <c r="B45" s="284"/>
      <c r="C45" s="284"/>
      <c r="D45" s="284"/>
      <c r="E45" s="7"/>
      <c r="F45" s="7"/>
      <c r="G45" s="7">
        <f t="shared" si="0"/>
        <v>0</v>
      </c>
    </row>
    <row r="46" spans="1:7" ht="23.4" customHeight="1">
      <c r="A46" s="285" t="s">
        <v>222</v>
      </c>
      <c r="B46" s="285"/>
      <c r="C46" s="285"/>
      <c r="D46" s="285"/>
      <c r="E46" s="7">
        <f>SUM(E40:E45)</f>
        <v>0</v>
      </c>
      <c r="F46" s="7">
        <f t="shared" ref="F46:G46" si="5">SUM(F40:F45)</f>
        <v>0</v>
      </c>
      <c r="G46" s="7">
        <f t="shared" si="5"/>
        <v>0</v>
      </c>
    </row>
    <row r="47" spans="1:7" ht="16.2" customHeight="1">
      <c r="A47" s="284"/>
      <c r="B47" s="284"/>
      <c r="C47" s="284"/>
      <c r="D47" s="284"/>
      <c r="E47" s="7"/>
      <c r="F47" s="7"/>
      <c r="G47" s="7"/>
    </row>
    <row r="48" spans="1:7">
      <c r="A48" s="285" t="s">
        <v>109</v>
      </c>
      <c r="B48" s="285"/>
      <c r="C48" s="285"/>
      <c r="D48" s="285"/>
      <c r="E48" s="8">
        <f>+E46+E38</f>
        <v>0</v>
      </c>
      <c r="F48" s="8">
        <f t="shared" ref="F48:G48" si="6">+F46+F38</f>
        <v>0</v>
      </c>
      <c r="G48" s="8">
        <f t="shared" si="6"/>
        <v>0</v>
      </c>
    </row>
    <row r="49" spans="1:7">
      <c r="G49" s="7"/>
    </row>
    <row r="50" spans="1:7" ht="19.2" customHeight="1">
      <c r="A50" s="318" t="s">
        <v>87</v>
      </c>
      <c r="B50" s="318"/>
      <c r="C50" s="318"/>
      <c r="D50" s="318"/>
      <c r="E50" s="27"/>
      <c r="F50" s="72"/>
      <c r="G50" s="7">
        <f t="shared" si="0"/>
        <v>0</v>
      </c>
    </row>
    <row r="51" spans="1:7" ht="25.8" customHeight="1">
      <c r="A51" s="314" t="s">
        <v>88</v>
      </c>
      <c r="B51" s="314"/>
      <c r="C51" s="314"/>
      <c r="D51" s="314"/>
      <c r="E51" s="27"/>
      <c r="F51" s="72"/>
      <c r="G51" s="7">
        <f t="shared" si="0"/>
        <v>0</v>
      </c>
    </row>
    <row r="52" spans="1:7" ht="30" customHeight="1">
      <c r="A52" s="314" t="s">
        <v>89</v>
      </c>
      <c r="B52" s="314"/>
      <c r="C52" s="314"/>
      <c r="D52" s="314"/>
      <c r="E52" s="27"/>
      <c r="F52" s="72"/>
      <c r="G52" s="7">
        <f t="shared" si="0"/>
        <v>0</v>
      </c>
    </row>
    <row r="53" spans="1:7" ht="19.2" customHeight="1">
      <c r="A53" s="336" t="s">
        <v>90</v>
      </c>
      <c r="B53" s="337"/>
      <c r="C53" s="337"/>
      <c r="D53" s="338"/>
      <c r="E53" s="27"/>
      <c r="F53" s="72"/>
      <c r="G53" s="7">
        <f t="shared" si="0"/>
        <v>0</v>
      </c>
    </row>
    <row r="54" spans="1:7">
      <c r="A54" s="339" t="s">
        <v>91</v>
      </c>
      <c r="B54" s="339"/>
      <c r="C54" s="339"/>
      <c r="D54" s="339"/>
      <c r="E54" s="27">
        <f>SUM(E50:E53)</f>
        <v>0</v>
      </c>
      <c r="F54" s="27">
        <f t="shared" ref="F54:G54" si="7">SUM(F50:F53)</f>
        <v>0</v>
      </c>
      <c r="G54" s="27">
        <f t="shared" si="7"/>
        <v>0</v>
      </c>
    </row>
    <row r="55" spans="1:7">
      <c r="A55" s="319"/>
      <c r="B55" s="319"/>
      <c r="C55" s="319"/>
      <c r="D55" s="319"/>
      <c r="E55" s="27"/>
      <c r="F55" s="72"/>
      <c r="G55" s="7"/>
    </row>
    <row r="56" spans="1:7">
      <c r="A56" s="314" t="s">
        <v>95</v>
      </c>
      <c r="B56" s="314"/>
      <c r="C56" s="314"/>
      <c r="D56" s="314"/>
      <c r="E56" s="27"/>
      <c r="F56" s="72"/>
      <c r="G56" s="7">
        <f t="shared" si="0"/>
        <v>0</v>
      </c>
    </row>
    <row r="57" spans="1:7">
      <c r="A57" s="314" t="s">
        <v>96</v>
      </c>
      <c r="B57" s="314"/>
      <c r="C57" s="314"/>
      <c r="D57" s="314"/>
      <c r="E57" s="27"/>
      <c r="F57" s="72"/>
      <c r="G57" s="7">
        <f t="shared" si="0"/>
        <v>0</v>
      </c>
    </row>
    <row r="58" spans="1:7">
      <c r="A58" s="284" t="s">
        <v>97</v>
      </c>
      <c r="B58" s="284"/>
      <c r="C58" s="284"/>
      <c r="D58" s="284"/>
      <c r="E58" s="72"/>
      <c r="F58" s="72"/>
      <c r="G58" s="7">
        <f t="shared" si="0"/>
        <v>0</v>
      </c>
    </row>
    <row r="59" spans="1:7">
      <c r="A59" s="316"/>
      <c r="B59" s="316"/>
      <c r="C59" s="316"/>
      <c r="D59" s="316"/>
      <c r="E59" s="18"/>
      <c r="F59" s="72"/>
      <c r="G59" s="7">
        <f t="shared" si="0"/>
        <v>0</v>
      </c>
    </row>
    <row r="60" spans="1:7">
      <c r="A60" s="317" t="s">
        <v>100</v>
      </c>
      <c r="B60" s="317"/>
      <c r="C60" s="317"/>
      <c r="D60" s="317"/>
      <c r="E60" s="18">
        <f>SUM(E56:E58)</f>
        <v>0</v>
      </c>
      <c r="F60" s="18">
        <f t="shared" ref="F60:G60" si="8">SUM(F56:F58)</f>
        <v>0</v>
      </c>
      <c r="G60" s="18">
        <f t="shared" si="8"/>
        <v>0</v>
      </c>
    </row>
    <row r="61" spans="1:7">
      <c r="A61" s="316"/>
      <c r="B61" s="316"/>
      <c r="C61" s="316"/>
      <c r="D61" s="316"/>
      <c r="E61" s="18"/>
      <c r="F61" s="72"/>
      <c r="G61" s="7"/>
    </row>
    <row r="62" spans="1:7" ht="22.2" customHeight="1">
      <c r="A62" s="318" t="s">
        <v>101</v>
      </c>
      <c r="B62" s="318"/>
      <c r="C62" s="318"/>
      <c r="D62" s="318"/>
      <c r="E62" s="61"/>
      <c r="F62" s="15"/>
      <c r="G62" s="7">
        <f t="shared" si="0"/>
        <v>0</v>
      </c>
    </row>
    <row r="63" spans="1:7" ht="23.4" customHeight="1">
      <c r="A63" s="314" t="s">
        <v>102</v>
      </c>
      <c r="B63" s="314"/>
      <c r="C63" s="314"/>
      <c r="D63" s="314"/>
      <c r="E63" s="7"/>
      <c r="F63" s="7"/>
      <c r="G63" s="7">
        <f t="shared" si="0"/>
        <v>0</v>
      </c>
    </row>
    <row r="64" spans="1:7">
      <c r="A64" s="315" t="s">
        <v>103</v>
      </c>
      <c r="B64" s="315"/>
      <c r="C64" s="315"/>
      <c r="D64" s="315"/>
      <c r="E64" s="7"/>
      <c r="F64" s="7"/>
      <c r="G64" s="7">
        <f t="shared" si="0"/>
        <v>0</v>
      </c>
    </row>
    <row r="65" spans="1:7">
      <c r="A65" s="284"/>
      <c r="B65" s="284"/>
      <c r="C65" s="284"/>
      <c r="D65" s="284"/>
      <c r="E65" s="7"/>
      <c r="F65" s="7"/>
      <c r="G65" s="7">
        <f t="shared" si="0"/>
        <v>0</v>
      </c>
    </row>
    <row r="66" spans="1:7">
      <c r="A66" s="310" t="s">
        <v>94</v>
      </c>
      <c r="B66" s="310"/>
      <c r="C66" s="310"/>
      <c r="D66" s="310"/>
      <c r="E66" s="7">
        <f>SUM(E62:E64)</f>
        <v>0</v>
      </c>
      <c r="F66" s="7">
        <f t="shared" ref="F66:G66" si="9">SUM(F62:F64)</f>
        <v>0</v>
      </c>
      <c r="G66" s="7">
        <f t="shared" si="9"/>
        <v>0</v>
      </c>
    </row>
    <row r="67" spans="1:7">
      <c r="A67" s="284"/>
      <c r="B67" s="284"/>
      <c r="C67" s="284"/>
      <c r="D67" s="284"/>
      <c r="E67" s="7"/>
      <c r="F67" s="7"/>
      <c r="G67" s="7"/>
    </row>
    <row r="68" spans="1:7">
      <c r="A68" s="311" t="s">
        <v>113</v>
      </c>
      <c r="B68" s="312"/>
      <c r="C68" s="312"/>
      <c r="D68" s="313"/>
      <c r="E68" s="8">
        <f>+E66+E60+E54</f>
        <v>0</v>
      </c>
      <c r="F68" s="8">
        <f t="shared" ref="F68:G68" si="10">+F66+F60+F54</f>
        <v>0</v>
      </c>
      <c r="G68" s="8">
        <f t="shared" si="10"/>
        <v>0</v>
      </c>
    </row>
    <row r="69" spans="1:7">
      <c r="A69" s="284"/>
      <c r="B69" s="284"/>
      <c r="C69" s="284"/>
      <c r="D69" s="284"/>
      <c r="E69" s="7"/>
      <c r="F69" s="7"/>
      <c r="G69" s="7"/>
    </row>
    <row r="70" spans="1:7">
      <c r="A70" s="284" t="s">
        <v>104</v>
      </c>
      <c r="B70" s="284"/>
      <c r="C70" s="284"/>
      <c r="D70" s="284"/>
      <c r="E70" s="7"/>
      <c r="F70" s="7"/>
      <c r="G70" s="7">
        <f t="shared" si="0"/>
        <v>0</v>
      </c>
    </row>
    <row r="71" spans="1:7">
      <c r="A71" s="284" t="s">
        <v>34</v>
      </c>
      <c r="B71" s="284"/>
      <c r="C71" s="284"/>
      <c r="D71" s="284"/>
      <c r="E71" s="7"/>
      <c r="F71" s="7"/>
      <c r="G71" s="7">
        <f t="shared" si="0"/>
        <v>0</v>
      </c>
    </row>
    <row r="72" spans="1:7">
      <c r="A72" s="284" t="s">
        <v>105</v>
      </c>
      <c r="B72" s="284"/>
      <c r="C72" s="284"/>
      <c r="D72" s="284"/>
      <c r="E72" s="7"/>
      <c r="F72" s="7"/>
      <c r="G72" s="7">
        <f t="shared" si="0"/>
        <v>0</v>
      </c>
    </row>
    <row r="73" spans="1:7">
      <c r="A73" s="284" t="s">
        <v>106</v>
      </c>
      <c r="B73" s="284"/>
      <c r="C73" s="284"/>
      <c r="D73" s="284"/>
      <c r="E73" s="7"/>
      <c r="F73" s="7"/>
      <c r="G73" s="7">
        <f t="shared" si="0"/>
        <v>0</v>
      </c>
    </row>
    <row r="74" spans="1:7">
      <c r="A74" s="284" t="s">
        <v>107</v>
      </c>
      <c r="B74" s="284"/>
      <c r="C74" s="284"/>
      <c r="D74" s="284"/>
      <c r="E74" s="7"/>
      <c r="F74" s="7"/>
      <c r="G74" s="7">
        <f t="shared" si="0"/>
        <v>0</v>
      </c>
    </row>
    <row r="75" spans="1:7">
      <c r="A75" s="284" t="s">
        <v>221</v>
      </c>
      <c r="B75" s="284"/>
      <c r="C75" s="284"/>
      <c r="D75" s="284"/>
      <c r="E75" s="7"/>
      <c r="F75" s="7"/>
      <c r="G75" s="7">
        <f t="shared" si="0"/>
        <v>0</v>
      </c>
    </row>
    <row r="76" spans="1:7">
      <c r="A76" s="285" t="s">
        <v>222</v>
      </c>
      <c r="B76" s="285"/>
      <c r="C76" s="285"/>
      <c r="D76" s="285"/>
      <c r="E76" s="7">
        <f>SUM(E70:E75)</f>
        <v>0</v>
      </c>
      <c r="F76" s="7">
        <f t="shared" ref="F76:G76" si="11">SUM(F70:F75)</f>
        <v>0</v>
      </c>
      <c r="G76" s="7">
        <f t="shared" si="11"/>
        <v>0</v>
      </c>
    </row>
    <row r="77" spans="1:7">
      <c r="A77" s="309"/>
      <c r="B77" s="309"/>
      <c r="C77" s="309"/>
      <c r="D77" s="309"/>
      <c r="E77" s="7"/>
      <c r="F77" s="7"/>
      <c r="G77" s="7"/>
    </row>
    <row r="78" spans="1:7">
      <c r="A78" s="285" t="s">
        <v>114</v>
      </c>
      <c r="B78" s="285"/>
      <c r="C78" s="285"/>
      <c r="D78" s="285"/>
      <c r="E78" s="8">
        <f>+E76+E68</f>
        <v>0</v>
      </c>
      <c r="F78" s="8">
        <f t="shared" ref="F78:G78" si="12">+F76+F68</f>
        <v>0</v>
      </c>
      <c r="G78" s="8">
        <f t="shared" si="12"/>
        <v>0</v>
      </c>
    </row>
    <row r="79" spans="1:7">
      <c r="A79" s="285" t="s">
        <v>358</v>
      </c>
      <c r="B79" s="285"/>
      <c r="C79" s="285"/>
      <c r="D79" s="285"/>
      <c r="E79" s="8">
        <f>+E78+E48</f>
        <v>0</v>
      </c>
      <c r="F79" s="8">
        <f t="shared" ref="F79:G79" si="13">+F78+F48</f>
        <v>0</v>
      </c>
      <c r="G79" s="8">
        <f t="shared" si="13"/>
        <v>0</v>
      </c>
    </row>
  </sheetData>
  <mergeCells count="74">
    <mergeCell ref="A79:D79"/>
    <mergeCell ref="A33:D33"/>
    <mergeCell ref="A34:D34"/>
    <mergeCell ref="A35:D35"/>
    <mergeCell ref="A42:D42"/>
    <mergeCell ref="A36:D36"/>
    <mergeCell ref="A37:D37"/>
    <mergeCell ref="A38:D38"/>
    <mergeCell ref="A39:D39"/>
    <mergeCell ref="A40:D40"/>
    <mergeCell ref="A41:D41"/>
    <mergeCell ref="A45:D45"/>
    <mergeCell ref="A44:D44"/>
    <mergeCell ref="A57:D57"/>
    <mergeCell ref="A58:D58"/>
    <mergeCell ref="A59:D59"/>
    <mergeCell ref="A3:F3"/>
    <mergeCell ref="A16:D16"/>
    <mergeCell ref="A10:F10"/>
    <mergeCell ref="A11:F11"/>
    <mergeCell ref="A12:D13"/>
    <mergeCell ref="A14:D14"/>
    <mergeCell ref="A15:D15"/>
    <mergeCell ref="A8:D8"/>
    <mergeCell ref="E8:G8"/>
    <mergeCell ref="A5:G5"/>
    <mergeCell ref="A4:G4"/>
    <mergeCell ref="E12:G12"/>
    <mergeCell ref="A17:D17"/>
    <mergeCell ref="A18:D18"/>
    <mergeCell ref="A31:D31"/>
    <mergeCell ref="A21:D21"/>
    <mergeCell ref="A22:D22"/>
    <mergeCell ref="A23:D23"/>
    <mergeCell ref="A25:D25"/>
    <mergeCell ref="A26:D26"/>
    <mergeCell ref="A24:D24"/>
    <mergeCell ref="A19:D19"/>
    <mergeCell ref="A27:D27"/>
    <mergeCell ref="A28:D28"/>
    <mergeCell ref="A29:D29"/>
    <mergeCell ref="A30:D30"/>
    <mergeCell ref="A20:D20"/>
    <mergeCell ref="A32:D32"/>
    <mergeCell ref="A43:D43"/>
    <mergeCell ref="A60:D60"/>
    <mergeCell ref="A61:D61"/>
    <mergeCell ref="A62:D62"/>
    <mergeCell ref="A53:D53"/>
    <mergeCell ref="A54:D54"/>
    <mergeCell ref="A55:D55"/>
    <mergeCell ref="A56:D56"/>
    <mergeCell ref="A46:D46"/>
    <mergeCell ref="A50:D50"/>
    <mergeCell ref="A51:D51"/>
    <mergeCell ref="A52:D52"/>
    <mergeCell ref="A47:D47"/>
    <mergeCell ref="A48:D48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8:D78"/>
    <mergeCell ref="A75:D75"/>
    <mergeCell ref="A72:D72"/>
    <mergeCell ref="A73:D73"/>
    <mergeCell ref="A74:D74"/>
    <mergeCell ref="A76:D76"/>
    <mergeCell ref="A77:D77"/>
  </mergeCells>
  <phoneticPr fontId="7" type="noConversion"/>
  <printOptions horizontalCentered="1"/>
  <pageMargins left="0.59055118110236227" right="0.31496062992125984" top="0.35" bottom="0.32" header="0.22" footer="0.15748031496062992"/>
  <pageSetup paperSize="9" scale="70" orientation="portrait" r:id="rId1"/>
  <headerFooter alignWithMargins="0">
    <oddHeader>&amp;LVERESEGYHÁZI POLGÁRMESTERI HIVATAL</oddHeader>
    <oddFooter>&amp;LVeresegyház, 2014. Február 18.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H81"/>
  <sheetViews>
    <sheetView view="pageLayout" workbookViewId="0">
      <selection activeCell="E85" sqref="E85"/>
    </sheetView>
  </sheetViews>
  <sheetFormatPr defaultRowHeight="13.2"/>
  <cols>
    <col min="4" max="4" width="25.109375" customWidth="1"/>
    <col min="5" max="5" width="17.6640625" customWidth="1"/>
    <col min="6" max="6" width="18.33203125" customWidth="1"/>
    <col min="7" max="7" width="17" customWidth="1"/>
    <col min="8" max="8" width="9.109375" bestFit="1" customWidth="1"/>
  </cols>
  <sheetData>
    <row r="2" spans="1:7">
      <c r="G2" s="66" t="s">
        <v>176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142</v>
      </c>
      <c r="F4" s="295"/>
      <c r="G4" s="295"/>
    </row>
    <row r="5" spans="1:7">
      <c r="A5" s="40"/>
      <c r="B5" s="40"/>
      <c r="C5" s="40"/>
      <c r="D5" s="40"/>
      <c r="E5" s="30"/>
      <c r="F5" s="30"/>
      <c r="G5" s="30"/>
    </row>
    <row r="6" spans="1:7">
      <c r="A6" s="66"/>
      <c r="B6" s="66"/>
      <c r="C6" s="66"/>
      <c r="D6" s="66"/>
      <c r="E6" s="66"/>
      <c r="F6" s="66"/>
      <c r="G6" s="66"/>
    </row>
    <row r="7" spans="1:7">
      <c r="A7" s="321" t="s">
        <v>171</v>
      </c>
      <c r="B7" s="321"/>
      <c r="C7" s="321"/>
      <c r="D7" s="321"/>
      <c r="E7" s="321"/>
      <c r="F7" s="321"/>
      <c r="G7" s="321"/>
    </row>
    <row r="8" spans="1:7">
      <c r="A8" s="321"/>
      <c r="B8" s="321"/>
      <c r="C8" s="321"/>
      <c r="D8" s="321"/>
      <c r="E8" s="321"/>
      <c r="F8" s="321"/>
      <c r="G8" s="321"/>
    </row>
    <row r="9" spans="1:7">
      <c r="A9" s="322" t="s">
        <v>1</v>
      </c>
      <c r="B9" s="322"/>
      <c r="C9" s="322"/>
      <c r="D9" s="322"/>
      <c r="E9" s="322"/>
      <c r="F9" s="322"/>
      <c r="G9" s="322"/>
    </row>
    <row r="10" spans="1:7" ht="12.75" customHeight="1">
      <c r="A10" s="323" t="s">
        <v>2</v>
      </c>
      <c r="B10" s="324"/>
      <c r="C10" s="324"/>
      <c r="D10" s="325"/>
      <c r="E10" s="331" t="s">
        <v>16</v>
      </c>
      <c r="F10" s="329" t="s">
        <v>21</v>
      </c>
      <c r="G10" s="307" t="s">
        <v>5</v>
      </c>
    </row>
    <row r="11" spans="1:7" ht="24.75" customHeight="1">
      <c r="A11" s="326"/>
      <c r="B11" s="327"/>
      <c r="C11" s="327"/>
      <c r="D11" s="328"/>
      <c r="E11" s="332"/>
      <c r="F11" s="329"/>
      <c r="G11" s="307"/>
    </row>
    <row r="12" spans="1:7" ht="23.25" customHeight="1">
      <c r="A12" s="299" t="s">
        <v>68</v>
      </c>
      <c r="B12" s="300"/>
      <c r="C12" s="300"/>
      <c r="D12" s="301"/>
      <c r="E12" s="72">
        <f>+'5.1 GAMESZ M-F. bev. '!E11+'5.2 Óvoda M-F. bev. '!E12+'5.3 Bölcsőde M-F. bev.'!E12+'5.4 Könyvtár M-F. bev. '!E12+'5.5 Műv.ház M-F. bev. '!E12+'5.6 Id. Otthona M-F. bev. '!E11</f>
        <v>0</v>
      </c>
      <c r="F12" s="72">
        <f>+'5.1 GAMESZ M-F. bev. '!F11+'5.2 Óvoda M-F. bev. '!F12+'5.3 Bölcsőde M-F. bev.'!F12+'5.4 Könyvtár M-F. bev. '!F12+'5.5 Műv.ház M-F. bev. '!F12+'5.6 Id. Otthona M-F. bev. '!F11</f>
        <v>0</v>
      </c>
      <c r="G12" s="15">
        <f>SUM(E12:F12)</f>
        <v>0</v>
      </c>
    </row>
    <row r="13" spans="1:7" ht="23.25" customHeight="1">
      <c r="A13" s="299" t="s">
        <v>69</v>
      </c>
      <c r="B13" s="300"/>
      <c r="C13" s="300"/>
      <c r="D13" s="301"/>
      <c r="E13" s="110">
        <f>+'5.1 GAMESZ M-F. bev. '!E12+'5.2 Óvoda M-F. bev. '!E13+'5.3 Bölcsőde M-F. bev.'!E13+'5.4 Könyvtár M-F. bev. '!E13+'5.5 Műv.ház M-F. bev. '!E13+'5.6 Id. Otthona M-F. bev. '!E12</f>
        <v>0</v>
      </c>
      <c r="F13" s="110">
        <f>+'5.1 GAMESZ M-F. bev. '!F12+'5.2 Óvoda M-F. bev. '!F13+'5.3 Bölcsőde M-F. bev.'!F13+'5.4 Könyvtár M-F. bev. '!F13+'5.5 Műv.ház M-F. bev. '!F13+'5.6 Id. Otthona M-F. bev. '!F12</f>
        <v>0</v>
      </c>
      <c r="G13" s="15">
        <f t="shared" ref="G13:G15" si="0">SUM(E13:F13)</f>
        <v>0</v>
      </c>
    </row>
    <row r="14" spans="1:7" ht="23.25" customHeight="1">
      <c r="A14" s="299" t="s">
        <v>70</v>
      </c>
      <c r="B14" s="300"/>
      <c r="C14" s="300"/>
      <c r="D14" s="301"/>
      <c r="E14" s="110">
        <f>+'5.1 GAMESZ M-F. bev. '!E13+'5.2 Óvoda M-F. bev. '!E14+'5.3 Bölcsőde M-F. bev.'!E14+'5.4 Könyvtár M-F. bev. '!E14+'5.5 Műv.ház M-F. bev. '!E14+'5.6 Id. Otthona M-F. bev. '!E13</f>
        <v>0</v>
      </c>
      <c r="F14" s="110">
        <f>+'5.1 GAMESZ M-F. bev. '!F13+'5.2 Óvoda M-F. bev. '!F14+'5.3 Bölcsőde M-F. bev.'!F14+'5.4 Könyvtár M-F. bev. '!F14+'5.5 Műv.ház M-F. bev. '!F14+'5.6 Id. Otthona M-F. bev. '!F13</f>
        <v>0</v>
      </c>
      <c r="G14" s="15">
        <f t="shared" si="0"/>
        <v>0</v>
      </c>
    </row>
    <row r="15" spans="1:7" ht="12.75" customHeight="1">
      <c r="A15" s="299" t="s">
        <v>71</v>
      </c>
      <c r="B15" s="300"/>
      <c r="C15" s="300"/>
      <c r="D15" s="301"/>
      <c r="E15" s="98">
        <f>+'5.1 GAMESZ M-F. bev. '!E14+'5.2 Óvoda M-F. bev. '!E15+'5.3 Bölcsőde M-F. bev.'!E15+'5.4 Könyvtár M-F. bev. '!E15+'5.5 Műv.ház M-F. bev. '!E15+'5.6 Id. Otthona M-F. bev. '!E14</f>
        <v>18940</v>
      </c>
      <c r="F15" s="98">
        <f>+'5.1 GAMESZ M-F. bev. '!F14+'5.2 Óvoda M-F. bev. '!F15+'5.3 Bölcsőde M-F. bev.'!F15+'5.4 Könyvtár M-F. bev. '!F15+'5.5 Műv.ház M-F. bev. '!F15+'5.6 Id. Otthona M-F. bev. '!F14</f>
        <v>0</v>
      </c>
      <c r="G15" s="98">
        <f t="shared" si="0"/>
        <v>18940</v>
      </c>
    </row>
    <row r="16" spans="1:7" ht="12.75" customHeight="1">
      <c r="A16" s="311" t="s">
        <v>111</v>
      </c>
      <c r="B16" s="312"/>
      <c r="C16" s="312"/>
      <c r="D16" s="313"/>
      <c r="E16" s="97">
        <f>SUM(E12:E15)</f>
        <v>18940</v>
      </c>
      <c r="F16" s="97">
        <f t="shared" ref="F16:G16" si="1">SUM(F12:F15)</f>
        <v>0</v>
      </c>
      <c r="G16" s="97">
        <f t="shared" si="1"/>
        <v>18940</v>
      </c>
    </row>
    <row r="17" spans="1:7" ht="9" customHeight="1">
      <c r="A17" s="284"/>
      <c r="B17" s="284"/>
      <c r="C17" s="284"/>
      <c r="D17" s="284"/>
      <c r="E17" s="72"/>
      <c r="F17" s="72"/>
      <c r="G17" s="72"/>
    </row>
    <row r="18" spans="1:7" ht="7.2" customHeight="1">
      <c r="A18" s="285"/>
      <c r="B18" s="285"/>
      <c r="C18" s="285"/>
      <c r="D18" s="285"/>
      <c r="E18" s="15"/>
      <c r="F18" s="72"/>
      <c r="G18" s="72"/>
    </row>
    <row r="19" spans="1:7">
      <c r="A19" s="315" t="s">
        <v>73</v>
      </c>
      <c r="B19" s="315"/>
      <c r="C19" s="315"/>
      <c r="D19" s="315"/>
      <c r="E19" s="98">
        <f>+'5.1 GAMESZ M-F. bev. '!E18+'5.2 Óvoda M-F. bev. '!E19+'5.3 Bölcsőde M-F. bev.'!E19+'5.4 Könyvtár M-F. bev. '!E19+'5.5 Műv.ház M-F. bev. '!E19+'5.6 Id. Otthona M-F. bev. '!E18</f>
        <v>0</v>
      </c>
      <c r="F19" s="98">
        <f>+'5.1 GAMESZ M-F. bev. '!F18+'5.2 Óvoda M-F. bev. '!F19+'5.3 Bölcsőde M-F. bev.'!F19+'5.4 Könyvtár M-F. bev. '!F19+'5.5 Műv.ház M-F. bev. '!F19+'5.6 Id. Otthona M-F. bev. '!F18</f>
        <v>0</v>
      </c>
      <c r="G19" s="98">
        <f>SUM(E19:F19)</f>
        <v>0</v>
      </c>
    </row>
    <row r="20" spans="1:7">
      <c r="A20" s="302" t="s">
        <v>74</v>
      </c>
      <c r="B20" s="302"/>
      <c r="C20" s="302"/>
      <c r="D20" s="302"/>
      <c r="E20" s="98">
        <f>+'5.1 GAMESZ M-F. bev. '!E19+'5.2 Óvoda M-F. bev. '!E20+'5.3 Bölcsőde M-F. bev.'!E20+'5.4 Könyvtár M-F. bev. '!E20+'5.5 Műv.ház M-F. bev. '!E20+'5.6 Id. Otthona M-F. bev. '!E19</f>
        <v>82457</v>
      </c>
      <c r="F20" s="98">
        <f>+'5.1 GAMESZ M-F. bev. '!F19+'5.2 Óvoda M-F. bev. '!F20+'5.3 Bölcsőde M-F. bev.'!F20+'5.4 Könyvtár M-F. bev. '!F20+'5.5 Műv.ház M-F. bev. '!F20+'5.6 Id. Otthona M-F. bev. '!F19</f>
        <v>244421</v>
      </c>
      <c r="G20" s="98">
        <f t="shared" ref="G20:G28" si="2">SUM(E20:F20)</f>
        <v>326878</v>
      </c>
    </row>
    <row r="21" spans="1:7">
      <c r="A21" s="284" t="s">
        <v>75</v>
      </c>
      <c r="B21" s="284"/>
      <c r="C21" s="284"/>
      <c r="D21" s="284"/>
      <c r="E21" s="98">
        <f>+'5.1 GAMESZ M-F. bev. '!E20+'5.2 Óvoda M-F. bev. '!E21+'5.3 Bölcsőde M-F. bev.'!E21+'5.4 Könyvtár M-F. bev. '!E21+'5.5 Műv.ház M-F. bev. '!E21+'5.6 Id. Otthona M-F. bev. '!E20</f>
        <v>7700</v>
      </c>
      <c r="F21" s="98">
        <f>+'5.1 GAMESZ M-F. bev. '!F20+'5.2 Óvoda M-F. bev. '!F21+'5.3 Bölcsőde M-F. bev.'!F21+'5.4 Könyvtár M-F. bev. '!F21+'5.5 Műv.ház M-F. bev. '!F21+'5.6 Id. Otthona M-F. bev. '!F20</f>
        <v>0</v>
      </c>
      <c r="G21" s="98">
        <f t="shared" si="2"/>
        <v>7700</v>
      </c>
    </row>
    <row r="22" spans="1:7">
      <c r="A22" s="315" t="s">
        <v>282</v>
      </c>
      <c r="B22" s="315"/>
      <c r="C22" s="315"/>
      <c r="D22" s="315"/>
      <c r="E22" s="98">
        <f>+'5.1 GAMESZ M-F. bev. '!E21+'5.2 Óvoda M-F. bev. '!E22+'5.3 Bölcsőde M-F. bev.'!E22+'5.4 Könyvtár M-F. bev. '!E22+'5.5 Műv.ház M-F. bev. '!E22+'5.6 Id. Otthona M-F. bev. '!E21</f>
        <v>137451</v>
      </c>
      <c r="F22" s="98">
        <f>+'5.1 GAMESZ M-F. bev. '!F21+'5.2 Óvoda M-F. bev. '!F22+'5.3 Bölcsőde M-F. bev.'!F22+'5.4 Könyvtár M-F. bev. '!F22+'5.5 Műv.ház M-F. bev. '!F22+'5.6 Id. Otthona M-F. bev. '!F21</f>
        <v>72563</v>
      </c>
      <c r="G22" s="98">
        <f t="shared" si="2"/>
        <v>210014</v>
      </c>
    </row>
    <row r="23" spans="1:7">
      <c r="A23" s="315" t="s">
        <v>329</v>
      </c>
      <c r="B23" s="315"/>
      <c r="C23" s="315"/>
      <c r="D23" s="315"/>
      <c r="E23" s="98">
        <f>+'5.1 GAMESZ M-F. bev. '!E22+'5.2 Óvoda M-F. bev. '!E23+'5.3 Bölcsőde M-F. bev.'!E23+'5.4 Könyvtár M-F. bev. '!E23+'5.5 Műv.ház M-F. bev. '!E23+'5.6 Id. Otthona M-F. bev. '!E22</f>
        <v>143638</v>
      </c>
      <c r="F23" s="98">
        <f>+'5.1 GAMESZ M-F. bev. '!F22+'5.2 Óvoda M-F. bev. '!F23+'5.3 Bölcsőde M-F. bev.'!F23+'5.4 Könyvtár M-F. bev. '!F23+'5.5 Műv.ház M-F. bev. '!F23+'5.6 Id. Otthona M-F. bev. '!F22</f>
        <v>1417</v>
      </c>
      <c r="G23" s="98">
        <f t="shared" si="2"/>
        <v>145055</v>
      </c>
    </row>
    <row r="24" spans="1:7">
      <c r="A24" s="284" t="s">
        <v>76</v>
      </c>
      <c r="B24" s="284"/>
      <c r="C24" s="284"/>
      <c r="D24" s="284"/>
      <c r="E24" s="98">
        <f>+'5.1 GAMESZ M-F. bev. '!E23+'5.2 Óvoda M-F. bev. '!E24+'5.3 Bölcsőde M-F. bev.'!E24+'5.4 Könyvtár M-F. bev. '!E24+'5.5 Műv.ház M-F. bev. '!E24+'5.6 Id. Otthona M-F. bev. '!E23</f>
        <v>60769</v>
      </c>
      <c r="F24" s="98">
        <f>+'5.1 GAMESZ M-F. bev. '!F23+'5.2 Óvoda M-F. bev. '!F24+'5.3 Bölcsőde M-F. bev.'!F24+'5.4 Könyvtár M-F. bev. '!F24+'5.5 Műv.ház M-F. bev. '!F24+'5.6 Id. Otthona M-F. bev. '!F23</f>
        <v>49135</v>
      </c>
      <c r="G24" s="98">
        <f t="shared" si="2"/>
        <v>109904</v>
      </c>
    </row>
    <row r="25" spans="1:7">
      <c r="A25" s="282" t="s">
        <v>77</v>
      </c>
      <c r="B25" s="296"/>
      <c r="C25" s="296"/>
      <c r="D25" s="283"/>
      <c r="E25" s="98">
        <f>+'5.1 GAMESZ M-F. bev. '!E24+'5.2 Óvoda M-F. bev. '!E25+'5.3 Bölcsőde M-F. bev.'!E25+'5.4 Könyvtár M-F. bev. '!E25+'5.5 Műv.ház M-F. bev. '!E25+'5.6 Id. Otthona M-F. bev. '!E24</f>
        <v>34179</v>
      </c>
      <c r="F25" s="98">
        <f>+'5.1 GAMESZ M-F. bev. '!F24+'5.2 Óvoda M-F. bev. '!F25+'5.3 Bölcsőde M-F. bev.'!F25+'5.4 Könyvtár M-F. bev. '!F25+'5.5 Műv.ház M-F. bev. '!F25+'5.6 Id. Otthona M-F. bev. '!F24</f>
        <v>18965</v>
      </c>
      <c r="G25" s="98">
        <f t="shared" si="2"/>
        <v>53144</v>
      </c>
    </row>
    <row r="26" spans="1:7">
      <c r="A26" s="284" t="s">
        <v>78</v>
      </c>
      <c r="B26" s="284"/>
      <c r="C26" s="284"/>
      <c r="D26" s="284"/>
      <c r="E26" s="98">
        <f>+'5.1 GAMESZ M-F. bev. '!E25+'5.2 Óvoda M-F. bev. '!E26+'5.3 Bölcsőde M-F. bev.'!E26+'5.4 Könyvtár M-F. bev. '!E26+'5.5 Műv.ház M-F. bev. '!E26+'5.6 Id. Otthona M-F. bev. '!E25</f>
        <v>300</v>
      </c>
      <c r="F26" s="98">
        <f>+'5.1 GAMESZ M-F. bev. '!F25+'5.2 Óvoda M-F. bev. '!F26+'5.3 Bölcsőde M-F. bev.'!F26+'5.4 Könyvtár M-F. bev. '!F26+'5.5 Műv.ház M-F. bev. '!F26+'5.6 Id. Otthona M-F. bev. '!F25</f>
        <v>0</v>
      </c>
      <c r="G26" s="98">
        <f t="shared" si="2"/>
        <v>300</v>
      </c>
    </row>
    <row r="27" spans="1:7">
      <c r="A27" s="284" t="s">
        <v>79</v>
      </c>
      <c r="B27" s="285"/>
      <c r="C27" s="285"/>
      <c r="D27" s="285"/>
      <c r="E27" s="98">
        <f>+'5.1 GAMESZ M-F. bev. '!E26+'5.2 Óvoda M-F. bev. '!E27+'5.3 Bölcsőde M-F. bev.'!E27+'5.4 Könyvtár M-F. bev. '!E27+'5.5 Műv.ház M-F. bev. '!E27+'5.6 Id. Otthona M-F. bev. '!E26</f>
        <v>0</v>
      </c>
      <c r="F27" s="98">
        <f>+'5.1 GAMESZ M-F. bev. '!F26+'5.2 Óvoda M-F. bev. '!F27+'5.3 Bölcsőde M-F. bev.'!F27+'5.4 Könyvtár M-F. bev. '!F27+'5.5 Műv.ház M-F. bev. '!F27+'5.6 Id. Otthona M-F. bev. '!F26</f>
        <v>0</v>
      </c>
      <c r="G27" s="98">
        <f t="shared" si="2"/>
        <v>0</v>
      </c>
    </row>
    <row r="28" spans="1:7">
      <c r="A28" s="282" t="s">
        <v>80</v>
      </c>
      <c r="B28" s="296"/>
      <c r="C28" s="296"/>
      <c r="D28" s="283"/>
      <c r="E28" s="98">
        <f>+'5.1 GAMESZ M-F. bev. '!E27+'5.2 Óvoda M-F. bev. '!E28+'5.3 Bölcsőde M-F. bev.'!E28+'5.4 Könyvtár M-F. bev. '!E28+'5.5 Műv.ház M-F. bev. '!E28+'5.6 Id. Otthona M-F. bev. '!E27</f>
        <v>4096</v>
      </c>
      <c r="F28" s="98">
        <f>+'5.1 GAMESZ M-F. bev. '!F27+'5.2 Óvoda M-F. bev. '!F28+'5.3 Bölcsőde M-F. bev.'!F28+'5.4 Könyvtár M-F. bev. '!F28+'5.5 Műv.ház M-F. bev. '!F28+'5.6 Id. Otthona M-F. bev. '!F27</f>
        <v>24341</v>
      </c>
      <c r="G28" s="98">
        <f t="shared" si="2"/>
        <v>28437</v>
      </c>
    </row>
    <row r="29" spans="1:7">
      <c r="A29" s="285" t="s">
        <v>81</v>
      </c>
      <c r="B29" s="285"/>
      <c r="C29" s="285"/>
      <c r="D29" s="285"/>
      <c r="E29" s="97">
        <f>SUM(E19:E28)</f>
        <v>470590</v>
      </c>
      <c r="F29" s="97">
        <f t="shared" ref="F29:G29" si="3">SUM(F19:F28)</f>
        <v>410842</v>
      </c>
      <c r="G29" s="97">
        <f t="shared" si="3"/>
        <v>881432</v>
      </c>
    </row>
    <row r="30" spans="1:7">
      <c r="A30" s="309"/>
      <c r="B30" s="309"/>
      <c r="C30" s="309"/>
      <c r="D30" s="309"/>
      <c r="E30" s="7"/>
      <c r="F30" s="7"/>
      <c r="G30" s="7"/>
    </row>
    <row r="31" spans="1:7" ht="23.25" customHeight="1">
      <c r="A31" s="302" t="s">
        <v>82</v>
      </c>
      <c r="B31" s="302"/>
      <c r="C31" s="302"/>
      <c r="D31" s="302"/>
      <c r="E31" s="98">
        <f>+'5.1 GAMESZ M-F. bev. '!E30+'5.2 Óvoda M-F. bev. '!E31+'5.3 Bölcsőde M-F. bev.'!E31+'5.4 Könyvtár M-F. bev. '!E31+'5.5 Műv.ház M-F. bev. '!E31+'5.6 Id. Otthona M-F. bev. '!E30</f>
        <v>0</v>
      </c>
      <c r="F31" s="98">
        <f>+'5.1 GAMESZ M-F. bev. '!F30+'5.2 Óvoda M-F. bev. '!F31+'5.3 Bölcsőde M-F. bev.'!F31+'5.4 Könyvtár M-F. bev. '!F31+'5.5 Műv.ház M-F. bev. '!F31+'5.6 Id. Otthona M-F. bev. '!F30</f>
        <v>0</v>
      </c>
      <c r="G31" s="98">
        <f>SUM(E31:F31)</f>
        <v>0</v>
      </c>
    </row>
    <row r="32" spans="1:7" ht="23.25" customHeight="1">
      <c r="A32" s="302" t="s">
        <v>83</v>
      </c>
      <c r="B32" s="302"/>
      <c r="C32" s="302"/>
      <c r="D32" s="302"/>
      <c r="E32" s="98">
        <f>+'5.1 GAMESZ M-F. bev. '!E31+'5.2 Óvoda M-F. bev. '!E32+'5.3 Bölcsőde M-F. bev.'!E32+'5.4 Könyvtár M-F. bev. '!E32+'5.5 Műv.ház M-F. bev. '!E32+'5.6 Id. Otthona M-F. bev. '!E31</f>
        <v>0</v>
      </c>
      <c r="F32" s="98">
        <f>+'5.1 GAMESZ M-F. bev. '!F31+'5.2 Óvoda M-F. bev. '!F32+'5.3 Bölcsőde M-F. bev.'!F32+'5.4 Könyvtár M-F. bev. '!F32+'5.5 Műv.ház M-F. bev. '!F32+'5.6 Id. Otthona M-F. bev. '!F31</f>
        <v>0</v>
      </c>
      <c r="G32" s="98">
        <f t="shared" ref="G32:G33" si="4">SUM(E32:F32)</f>
        <v>0</v>
      </c>
    </row>
    <row r="33" spans="1:8">
      <c r="A33" s="284" t="s">
        <v>84</v>
      </c>
      <c r="B33" s="284"/>
      <c r="C33" s="284"/>
      <c r="D33" s="284"/>
      <c r="E33" s="98">
        <f>+'5.1 GAMESZ M-F. bev. '!E32+'5.2 Óvoda M-F. bev. '!E33+'5.3 Bölcsőde M-F. bev.'!E33+'5.4 Könyvtár M-F. bev. '!E33+'5.5 Műv.ház M-F. bev. '!E33+'5.6 Id. Otthona M-F. bev. '!E32</f>
        <v>0</v>
      </c>
      <c r="F33" s="98">
        <f>+'5.1 GAMESZ M-F. bev. '!F32+'5.2 Óvoda M-F. bev. '!F33+'5.3 Bölcsőde M-F. bev.'!F33+'5.4 Könyvtár M-F. bev. '!F33+'5.5 Műv.ház M-F. bev. '!F33+'5.6 Id. Otthona M-F. bev. '!F32</f>
        <v>0</v>
      </c>
      <c r="G33" s="98">
        <f t="shared" si="4"/>
        <v>0</v>
      </c>
    </row>
    <row r="34" spans="1:8">
      <c r="A34" s="285" t="s">
        <v>85</v>
      </c>
      <c r="B34" s="285"/>
      <c r="C34" s="285"/>
      <c r="D34" s="285"/>
      <c r="E34" s="97">
        <f>SUM(E31:E33)</f>
        <v>0</v>
      </c>
      <c r="F34" s="97">
        <f t="shared" ref="F34:G34" si="5">SUM(F31:F33)</f>
        <v>0</v>
      </c>
      <c r="G34" s="97">
        <f t="shared" si="5"/>
        <v>0</v>
      </c>
    </row>
    <row r="35" spans="1:8" ht="8.4" customHeight="1">
      <c r="A35" s="284"/>
      <c r="B35" s="284"/>
      <c r="C35" s="284"/>
      <c r="D35" s="284"/>
      <c r="E35" s="7"/>
      <c r="F35" s="7"/>
      <c r="G35" s="7"/>
    </row>
    <row r="36" spans="1:8">
      <c r="A36" s="285" t="s">
        <v>140</v>
      </c>
      <c r="B36" s="285"/>
      <c r="C36" s="285"/>
      <c r="D36" s="285"/>
      <c r="E36" s="97">
        <f>+E34+E29+E16</f>
        <v>489530</v>
      </c>
      <c r="F36" s="97">
        <f t="shared" ref="F36:G36" si="6">+F34+F29+F16</f>
        <v>410842</v>
      </c>
      <c r="G36" s="97">
        <f t="shared" si="6"/>
        <v>900372</v>
      </c>
    </row>
    <row r="37" spans="1:8" ht="8.4" customHeight="1">
      <c r="A37" s="284"/>
      <c r="B37" s="284"/>
      <c r="C37" s="284"/>
      <c r="D37" s="284"/>
      <c r="E37" s="7"/>
      <c r="F37" s="7"/>
      <c r="G37" s="7"/>
    </row>
    <row r="38" spans="1:8">
      <c r="A38" s="284" t="s">
        <v>104</v>
      </c>
      <c r="B38" s="284"/>
      <c r="C38" s="284"/>
      <c r="D38" s="284"/>
      <c r="E38" s="98">
        <f>+'5.1 GAMESZ M-F. bev. '!E37+'5.2 Óvoda M-F. bev. '!E38+'5.3 Bölcsőde M-F. bev.'!E38+'5.4 Könyvtár M-F. bev. '!E38+'5.5 Műv.ház M-F. bev. '!E38+'5.6 Id. Otthona M-F. bev. '!E37</f>
        <v>0</v>
      </c>
      <c r="F38" s="98">
        <f>+'5.1 GAMESZ M-F. bev. '!F37+'5.2 Óvoda M-F. bev. '!F38+'5.3 Bölcsőde M-F. bev.'!F38+'5.4 Könyvtár M-F. bev. '!F38+'5.5 Műv.ház M-F. bev. '!F38+'5.6 Id. Otthona M-F. bev. '!F37</f>
        <v>0</v>
      </c>
      <c r="G38" s="98">
        <f>SUM(E38:F38)</f>
        <v>0</v>
      </c>
    </row>
    <row r="39" spans="1:8">
      <c r="A39" s="284" t="s">
        <v>34</v>
      </c>
      <c r="B39" s="284"/>
      <c r="C39" s="284"/>
      <c r="D39" s="284"/>
      <c r="E39" s="98">
        <f>+'5.1 GAMESZ M-F. bev. '!E38+'5.2 Óvoda M-F. bev. '!E39+'5.3 Bölcsőde M-F. bev.'!E39+'5.4 Könyvtár M-F. bev. '!E39+'5.5 Műv.ház M-F. bev. '!E39+'5.6 Id. Otthona M-F. bev. '!E38</f>
        <v>0</v>
      </c>
      <c r="F39" s="98">
        <f>+'5.1 GAMESZ M-F. bev. '!F38+'5.2 Óvoda M-F. bev. '!F39+'5.3 Bölcsőde M-F. bev.'!F39+'5.4 Könyvtár M-F. bev. '!F39+'5.5 Műv.ház M-F. bev. '!F39+'5.6 Id. Otthona M-F. bev. '!F38</f>
        <v>0</v>
      </c>
      <c r="G39" s="98">
        <f t="shared" ref="G39:G43" si="7">SUM(E39:F39)</f>
        <v>0</v>
      </c>
    </row>
    <row r="40" spans="1:8">
      <c r="A40" s="284" t="s">
        <v>105</v>
      </c>
      <c r="B40" s="284"/>
      <c r="C40" s="284"/>
      <c r="D40" s="284"/>
      <c r="E40" s="98">
        <f>+'5.1 GAMESZ M-F. bev. '!E39+'5.2 Óvoda M-F. bev. '!E40+'5.3 Bölcsőde M-F. bev.'!E40+'5.4 Könyvtár M-F. bev. '!E40+'5.5 Műv.ház M-F. bev. '!E40+'5.6 Id. Otthona M-F. bev. '!E39</f>
        <v>14942</v>
      </c>
      <c r="F40" s="98">
        <f>+'5.1 GAMESZ M-F. bev. '!F39+'5.2 Óvoda M-F. bev. '!F40+'5.3 Bölcsőde M-F. bev.'!F40+'5.4 Könyvtár M-F. bev. '!F40+'5.5 Műv.ház M-F. bev. '!F40+'5.6 Id. Otthona M-F. bev. '!F39</f>
        <v>5831</v>
      </c>
      <c r="G40" s="98">
        <f t="shared" si="7"/>
        <v>20773</v>
      </c>
    </row>
    <row r="41" spans="1:8">
      <c r="A41" s="284" t="s">
        <v>106</v>
      </c>
      <c r="B41" s="284"/>
      <c r="C41" s="284"/>
      <c r="D41" s="284"/>
      <c r="E41" s="98">
        <f>+'5.1 GAMESZ M-F. bev. '!E40+'5.2 Óvoda M-F. bev. '!E41+'5.3 Bölcsőde M-F. bev.'!E41+'5.4 Könyvtár M-F. bev. '!E41+'5.5 Műv.ház M-F. bev. '!E41+'5.6 Id. Otthona M-F. bev. '!E40</f>
        <v>0</v>
      </c>
      <c r="F41" s="98">
        <f>+'5.1 GAMESZ M-F. bev. '!F40+'5.2 Óvoda M-F. bev. '!F41+'5.3 Bölcsőde M-F. bev.'!F41+'5.4 Könyvtár M-F. bev. '!F41+'5.5 Műv.ház M-F. bev. '!F41+'5.6 Id. Otthona M-F. bev. '!F40</f>
        <v>0</v>
      </c>
      <c r="G41" s="98">
        <f t="shared" si="7"/>
        <v>0</v>
      </c>
    </row>
    <row r="42" spans="1:8">
      <c r="A42" s="284" t="s">
        <v>107</v>
      </c>
      <c r="B42" s="284"/>
      <c r="C42" s="284"/>
      <c r="D42" s="284"/>
      <c r="E42" s="98">
        <f>+'5.1 GAMESZ M-F. bev. '!E41+'5.2 Óvoda M-F. bev. '!E42+'5.3 Bölcsőde M-F. bev.'!E42+'5.4 Könyvtár M-F. bev. '!E42+'5.5 Műv.ház M-F. bev. '!E42+'5.6 Id. Otthona M-F. bev. '!E41</f>
        <v>0</v>
      </c>
      <c r="F42" s="98">
        <f>+'5.1 GAMESZ M-F. bev. '!F41+'5.2 Óvoda M-F. bev. '!F42+'5.3 Bölcsőde M-F. bev.'!F42+'5.4 Könyvtár M-F. bev. '!F42+'5.5 Műv.ház M-F. bev. '!F42+'5.6 Id. Otthona M-F. bev. '!F41</f>
        <v>0</v>
      </c>
      <c r="G42" s="98">
        <f t="shared" si="7"/>
        <v>0</v>
      </c>
    </row>
    <row r="43" spans="1:8">
      <c r="A43" s="284" t="s">
        <v>221</v>
      </c>
      <c r="B43" s="284"/>
      <c r="C43" s="284"/>
      <c r="D43" s="284"/>
      <c r="E43" s="98">
        <f>+'5.1 GAMESZ M-F. bev. '!E42+'5.2 Óvoda M-F. bev. '!E43+'5.3 Bölcsőde M-F. bev.'!E43+'5.4 Könyvtár M-F. bev. '!E43+'5.5 Műv.ház M-F. bev. '!E43+'5.6 Id. Otthona M-F. bev. '!E42</f>
        <v>1247037</v>
      </c>
      <c r="F43" s="98">
        <f>+'5.1 GAMESZ M-F. bev. '!F42+'5.2 Óvoda M-F. bev. '!F43+'5.3 Bölcsőde M-F. bev.'!F43+'5.4 Könyvtár M-F. bev. '!F43+'5.5 Műv.ház M-F. bev. '!F43+'5.6 Id. Otthona M-F. bev. '!F42</f>
        <v>36774</v>
      </c>
      <c r="G43" s="98">
        <f t="shared" si="7"/>
        <v>1283811</v>
      </c>
    </row>
    <row r="44" spans="1:8">
      <c r="A44" s="285" t="s">
        <v>222</v>
      </c>
      <c r="B44" s="285"/>
      <c r="C44" s="285"/>
      <c r="D44" s="285"/>
      <c r="E44" s="97">
        <f>SUM(E38:E43)</f>
        <v>1261979</v>
      </c>
      <c r="F44" s="97">
        <f t="shared" ref="F44:G44" si="8">SUM(F38:F43)</f>
        <v>42605</v>
      </c>
      <c r="G44" s="97">
        <f t="shared" si="8"/>
        <v>1304584</v>
      </c>
    </row>
    <row r="45" spans="1:8" ht="9" customHeight="1">
      <c r="A45" s="284"/>
      <c r="B45" s="284"/>
      <c r="C45" s="284"/>
      <c r="D45" s="284"/>
      <c r="E45" s="7"/>
      <c r="F45" s="7"/>
      <c r="G45" s="7"/>
    </row>
    <row r="46" spans="1:8" ht="17.399999999999999" customHeight="1">
      <c r="A46" s="285" t="s">
        <v>109</v>
      </c>
      <c r="B46" s="285"/>
      <c r="C46" s="285"/>
      <c r="D46" s="285"/>
      <c r="E46" s="97">
        <f>+E44+E36</f>
        <v>1751509</v>
      </c>
      <c r="F46" s="97">
        <f t="shared" ref="F46:G46" si="9">+F44+F36</f>
        <v>453447</v>
      </c>
      <c r="G46" s="97">
        <f t="shared" si="9"/>
        <v>2204956</v>
      </c>
      <c r="H46" s="100"/>
    </row>
    <row r="47" spans="1:8" ht="16.2" customHeight="1">
      <c r="H47" s="100"/>
    </row>
    <row r="48" spans="1:8" ht="20.399999999999999" customHeight="1">
      <c r="A48" s="315" t="s">
        <v>86</v>
      </c>
      <c r="B48" s="315"/>
      <c r="C48" s="315"/>
      <c r="D48" s="315"/>
      <c r="E48" s="27">
        <f>+'5.1 GAMESZ M-F. bev. '!E47+'5.2 Óvoda M-F. bev. '!E48+'5.3 Bölcsőde M-F. bev.'!E48+'5.4 Könyvtár M-F. bev. '!E48+'5.5 Műv.ház M-F. bev. '!E48+'5.6 Id. Otthona M-F. bev. '!E47</f>
        <v>0</v>
      </c>
      <c r="F48" s="72">
        <f>+'5.1 GAMESZ M-F. bev. '!F47+'5.2 Óvoda M-F. bev. '!F48+'5.3 Bölcsőde M-F. bev.'!F48+'5.4 Könyvtár M-F. bev. '!F48+'5.5 Műv.ház M-F. bev. '!F48+'5.6 Id. Otthona M-F. bev. '!F47</f>
        <v>0</v>
      </c>
      <c r="G48" s="72">
        <f>SUM(E48:F48)</f>
        <v>0</v>
      </c>
      <c r="H48" s="100"/>
    </row>
    <row r="49" spans="1:8" ht="22.8" customHeight="1">
      <c r="A49" s="318" t="s">
        <v>87</v>
      </c>
      <c r="B49" s="318"/>
      <c r="C49" s="318"/>
      <c r="D49" s="318"/>
      <c r="E49" s="27">
        <f>+'5.1 GAMESZ M-F. bev. '!E48+'5.2 Óvoda M-F. bev. '!E49+'5.3 Bölcsőde M-F. bev.'!E49+'5.4 Könyvtár M-F. bev. '!E49+'5.5 Műv.ház M-F. bev. '!E49+'5.6 Id. Otthona M-F. bev. '!E48</f>
        <v>0</v>
      </c>
      <c r="F49" s="110">
        <f>+'5.1 GAMESZ M-F. bev. '!F48+'5.2 Óvoda M-F. bev. '!F49+'5.3 Bölcsőde M-F. bev.'!F49+'5.4 Könyvtár M-F. bev. '!F49+'5.5 Műv.ház M-F. bev. '!F49+'5.6 Id. Otthona M-F. bev. '!F48</f>
        <v>0</v>
      </c>
      <c r="G49" s="110">
        <f t="shared" ref="G49:G52" si="10">SUM(E49:F49)</f>
        <v>0</v>
      </c>
      <c r="H49" s="100"/>
    </row>
    <row r="50" spans="1:8" ht="22.8" customHeight="1">
      <c r="A50" s="314" t="s">
        <v>88</v>
      </c>
      <c r="B50" s="314"/>
      <c r="C50" s="314"/>
      <c r="D50" s="314"/>
      <c r="E50" s="27">
        <f>+'5.1 GAMESZ M-F. bev. '!E49+'5.2 Óvoda M-F. bev. '!E50+'5.3 Bölcsőde M-F. bev.'!E50+'5.4 Könyvtár M-F. bev. '!E50+'5.5 Műv.ház M-F. bev. '!E50+'5.6 Id. Otthona M-F. bev. '!E49</f>
        <v>0</v>
      </c>
      <c r="F50" s="110">
        <f>+'5.1 GAMESZ M-F. bev. '!F49+'5.2 Óvoda M-F. bev. '!F50+'5.3 Bölcsőde M-F. bev.'!F50+'5.4 Könyvtár M-F. bev. '!F50+'5.5 Műv.ház M-F. bev. '!F50+'5.6 Id. Otthona M-F. bev. '!F49</f>
        <v>0</v>
      </c>
      <c r="G50" s="110">
        <f t="shared" si="10"/>
        <v>0</v>
      </c>
      <c r="H50" s="100"/>
    </row>
    <row r="51" spans="1:8" ht="21.6" customHeight="1">
      <c r="A51" s="314" t="s">
        <v>89</v>
      </c>
      <c r="B51" s="314"/>
      <c r="C51" s="314"/>
      <c r="D51" s="314"/>
      <c r="E51" s="27">
        <f>+'5.1 GAMESZ M-F. bev. '!E50+'5.2 Óvoda M-F. bev. '!E51+'5.3 Bölcsőde M-F. bev.'!E51+'5.4 Könyvtár M-F. bev. '!E51+'5.5 Műv.ház M-F. bev. '!E51+'5.6 Id. Otthona M-F. bev. '!E50</f>
        <v>0</v>
      </c>
      <c r="F51" s="110">
        <f>+'5.1 GAMESZ M-F. bev. '!F50+'5.2 Óvoda M-F. bev. '!F51+'5.3 Bölcsőde M-F. bev.'!F51+'5.4 Könyvtár M-F. bev. '!F51+'5.5 Műv.ház M-F. bev. '!F51+'5.6 Id. Otthona M-F. bev. '!F50</f>
        <v>0</v>
      </c>
      <c r="G51" s="110">
        <f t="shared" si="10"/>
        <v>0</v>
      </c>
      <c r="H51" s="100"/>
    </row>
    <row r="52" spans="1:8" ht="16.8" customHeight="1">
      <c r="A52" s="336" t="s">
        <v>90</v>
      </c>
      <c r="B52" s="337"/>
      <c r="C52" s="337"/>
      <c r="D52" s="338"/>
      <c r="E52" s="27">
        <f>+'5.1 GAMESZ M-F. bev. '!E51+'5.2 Óvoda M-F. bev. '!E52+'5.3 Bölcsőde M-F. bev.'!E52+'5.4 Könyvtár M-F. bev. '!E52+'5.5 Műv.ház M-F. bev. '!E52+'5.6 Id. Otthona M-F. bev. '!E51</f>
        <v>0</v>
      </c>
      <c r="F52" s="110">
        <f>+'5.1 GAMESZ M-F. bev. '!F51+'5.2 Óvoda M-F. bev. '!F52+'5.3 Bölcsőde M-F. bev.'!F52+'5.4 Könyvtár M-F. bev. '!F52+'5.5 Műv.ház M-F. bev. '!F52+'5.6 Id. Otthona M-F. bev. '!F51</f>
        <v>0</v>
      </c>
      <c r="G52" s="110">
        <f t="shared" si="10"/>
        <v>0</v>
      </c>
      <c r="H52" s="100"/>
    </row>
    <row r="53" spans="1:8" ht="15" customHeight="1">
      <c r="A53" s="339" t="s">
        <v>91</v>
      </c>
      <c r="B53" s="339"/>
      <c r="C53" s="339"/>
      <c r="D53" s="339"/>
      <c r="E53" s="134">
        <f>SUM(E48:E52)</f>
        <v>0</v>
      </c>
      <c r="F53" s="134">
        <f t="shared" ref="F53:G53" si="11">SUM(F48:F52)</f>
        <v>0</v>
      </c>
      <c r="G53" s="134">
        <f t="shared" si="11"/>
        <v>0</v>
      </c>
      <c r="H53" s="100"/>
    </row>
    <row r="54" spans="1:8" ht="6.6" customHeight="1">
      <c r="A54" s="319"/>
      <c r="B54" s="319"/>
      <c r="C54" s="319"/>
      <c r="D54" s="319"/>
      <c r="E54" s="27"/>
      <c r="F54" s="72"/>
      <c r="G54" s="72"/>
      <c r="H54" s="100"/>
    </row>
    <row r="55" spans="1:8">
      <c r="A55" s="314" t="s">
        <v>95</v>
      </c>
      <c r="B55" s="314"/>
      <c r="C55" s="314"/>
      <c r="D55" s="314"/>
      <c r="E55" s="27">
        <f>+'5.1 GAMESZ M-F. bev. '!E54+'5.2 Óvoda M-F. bev. '!E55+'5.3 Bölcsőde M-F. bev.'!E55+'5.4 Könyvtár M-F. bev. '!E55+'5.5 Műv.ház M-F. bev. '!E55+'5.6 Id. Otthona M-F. bev. '!E54</f>
        <v>0</v>
      </c>
      <c r="F55" s="72">
        <f>+'5.1 GAMESZ M-F. bev. '!F54+'5.2 Óvoda M-F. bev. '!F55+'5.3 Bölcsőde M-F. bev.'!F55+'5.4 Könyvtár M-F. bev. '!F55+'5.5 Műv.ház M-F. bev. '!F55+'5.6 Id. Otthona M-F. bev. '!F54</f>
        <v>0</v>
      </c>
      <c r="G55" s="72">
        <f>SUM(E55:F55)</f>
        <v>0</v>
      </c>
      <c r="H55" s="100"/>
    </row>
    <row r="56" spans="1:8">
      <c r="A56" s="314" t="s">
        <v>96</v>
      </c>
      <c r="B56" s="314"/>
      <c r="C56" s="314"/>
      <c r="D56" s="314"/>
      <c r="E56" s="27">
        <f>+'5.1 GAMESZ M-F. bev. '!E55+'5.2 Óvoda M-F. bev. '!E56+'5.3 Bölcsőde M-F. bev.'!E56+'5.4 Könyvtár M-F. bev. '!E56+'5.5 Műv.ház M-F. bev. '!E56+'5.6 Id. Otthona M-F. bev. '!E55</f>
        <v>0</v>
      </c>
      <c r="F56" s="110">
        <f>+'5.1 GAMESZ M-F. bev. '!F55+'5.2 Óvoda M-F. bev. '!F56+'5.3 Bölcsőde M-F. bev.'!F56+'5.4 Könyvtár M-F. bev. '!F56+'5.5 Műv.ház M-F. bev. '!F56+'5.6 Id. Otthona M-F. bev. '!F55</f>
        <v>0</v>
      </c>
      <c r="G56" s="110">
        <f t="shared" ref="G56:G59" si="12">SUM(E56:F56)</f>
        <v>0</v>
      </c>
      <c r="H56" s="100"/>
    </row>
    <row r="57" spans="1:8">
      <c r="A57" s="284" t="s">
        <v>97</v>
      </c>
      <c r="B57" s="284"/>
      <c r="C57" s="284"/>
      <c r="D57" s="284"/>
      <c r="E57" s="27">
        <f>+'5.1 GAMESZ M-F. bev. '!E56+'5.2 Óvoda M-F. bev. '!E57+'5.3 Bölcsőde M-F. bev.'!E57+'5.4 Könyvtár M-F. bev. '!E57+'5.5 Műv.ház M-F. bev. '!E57+'5.6 Id. Otthona M-F. bev. '!E56</f>
        <v>0</v>
      </c>
      <c r="F57" s="110">
        <f>+'5.1 GAMESZ M-F. bev. '!F56+'5.2 Óvoda M-F. bev. '!F57+'5.3 Bölcsőde M-F. bev.'!F57+'5.4 Könyvtár M-F. bev. '!F57+'5.5 Műv.ház M-F. bev. '!F57+'5.6 Id. Otthona M-F. bev. '!F56</f>
        <v>0</v>
      </c>
      <c r="G57" s="110">
        <f t="shared" si="12"/>
        <v>0</v>
      </c>
      <c r="H57" s="100"/>
    </row>
    <row r="58" spans="1:8">
      <c r="A58" s="282" t="s">
        <v>98</v>
      </c>
      <c r="B58" s="296"/>
      <c r="C58" s="296"/>
      <c r="D58" s="283"/>
      <c r="E58" s="27">
        <f>+'5.1 GAMESZ M-F. bev. '!E57+'5.2 Óvoda M-F. bev. '!E58+'5.3 Bölcsőde M-F. bev.'!E58+'5.4 Könyvtár M-F. bev. '!E58+'5.5 Műv.ház M-F. bev. '!E58+'5.6 Id. Otthona M-F. bev. '!E57</f>
        <v>0</v>
      </c>
      <c r="F58" s="110">
        <f>+'5.1 GAMESZ M-F. bev. '!F57+'5.2 Óvoda M-F. bev. '!F58+'5.3 Bölcsőde M-F. bev.'!F58+'5.4 Könyvtár M-F. bev. '!F58+'5.5 Műv.ház M-F. bev. '!F58+'5.6 Id. Otthona M-F. bev. '!F57</f>
        <v>0</v>
      </c>
      <c r="G58" s="110">
        <f t="shared" si="12"/>
        <v>0</v>
      </c>
      <c r="H58" s="100"/>
    </row>
    <row r="59" spans="1:8">
      <c r="A59" s="282" t="s">
        <v>99</v>
      </c>
      <c r="B59" s="296"/>
      <c r="C59" s="296"/>
      <c r="D59" s="283"/>
      <c r="E59" s="27">
        <f>+'5.1 GAMESZ M-F. bev. '!E58+'5.2 Óvoda M-F. bev. '!E59+'5.3 Bölcsőde M-F. bev.'!E59+'5.4 Könyvtár M-F. bev. '!E59+'5.5 Műv.ház M-F. bev. '!E59+'5.6 Id. Otthona M-F. bev. '!E58</f>
        <v>0</v>
      </c>
      <c r="F59" s="110">
        <f>+'5.1 GAMESZ M-F. bev. '!F58+'5.2 Óvoda M-F. bev. '!F59+'5.3 Bölcsőde M-F. bev.'!F59+'5.4 Könyvtár M-F. bev. '!F59+'5.5 Műv.ház M-F. bev. '!F59+'5.6 Id. Otthona M-F. bev. '!F58</f>
        <v>0</v>
      </c>
      <c r="G59" s="110">
        <f t="shared" si="12"/>
        <v>0</v>
      </c>
      <c r="H59" s="100"/>
    </row>
    <row r="60" spans="1:8" ht="10.199999999999999" customHeight="1">
      <c r="A60" s="316"/>
      <c r="B60" s="316"/>
      <c r="C60" s="316"/>
      <c r="D60" s="316"/>
      <c r="E60" s="18"/>
      <c r="F60" s="72"/>
      <c r="G60" s="72"/>
      <c r="H60" s="100"/>
    </row>
    <row r="61" spans="1:8">
      <c r="A61" s="317" t="s">
        <v>100</v>
      </c>
      <c r="B61" s="317"/>
      <c r="C61" s="317"/>
      <c r="D61" s="317"/>
      <c r="E61" s="134">
        <f>SUM(E55:E60)</f>
        <v>0</v>
      </c>
      <c r="F61" s="134">
        <f t="shared" ref="F61:G61" si="13">SUM(F55:F60)</f>
        <v>0</v>
      </c>
      <c r="G61" s="134">
        <f t="shared" si="13"/>
        <v>0</v>
      </c>
      <c r="H61" s="100"/>
    </row>
    <row r="62" spans="1:8" ht="10.199999999999999" customHeight="1">
      <c r="A62" s="316"/>
      <c r="B62" s="316"/>
      <c r="C62" s="316"/>
      <c r="D62" s="316"/>
      <c r="E62" s="18"/>
      <c r="F62" s="72"/>
      <c r="G62" s="72"/>
      <c r="H62" s="100"/>
    </row>
    <row r="63" spans="1:8" ht="21" customHeight="1">
      <c r="A63" s="318" t="s">
        <v>101</v>
      </c>
      <c r="B63" s="318"/>
      <c r="C63" s="318"/>
      <c r="D63" s="318"/>
      <c r="E63" s="27">
        <f>+'5.1 GAMESZ M-F. bev. '!E62+'5.2 Óvoda M-F. bev. '!E63+'5.3 Bölcsőde M-F. bev.'!E63+'5.4 Könyvtár M-F. bev. '!E63+'5.5 Műv.ház M-F. bev. '!E63+'5.6 Id. Otthona M-F. bev. '!E62</f>
        <v>0</v>
      </c>
      <c r="F63" s="27">
        <f>+'5.1 GAMESZ M-F. bev. '!F62+'5.2 Óvoda M-F. bev. '!F63+'5.3 Bölcsőde M-F. bev.'!F63+'5.4 Könyvtár M-F. bev. '!F63+'5.5 Műv.ház M-F. bev. '!F63+'5.6 Id. Otthona M-F. bev. '!F62</f>
        <v>0</v>
      </c>
      <c r="G63" s="110">
        <f>SUM(E63:F63)</f>
        <v>0</v>
      </c>
      <c r="H63" s="100"/>
    </row>
    <row r="64" spans="1:8" ht="19.8" customHeight="1">
      <c r="A64" s="314" t="s">
        <v>102</v>
      </c>
      <c r="B64" s="314"/>
      <c r="C64" s="314"/>
      <c r="D64" s="314"/>
      <c r="E64" s="27">
        <f>+'5.1 GAMESZ M-F. bev. '!E63+'5.2 Óvoda M-F. bev. '!E64+'5.3 Bölcsőde M-F. bev.'!E64+'5.4 Könyvtár M-F. bev. '!E64+'5.5 Műv.ház M-F. bev. '!E64+'5.6 Id. Otthona M-F. bev. '!E63</f>
        <v>0</v>
      </c>
      <c r="F64" s="27">
        <f>+'5.1 GAMESZ M-F. bev. '!F63+'5.2 Óvoda M-F. bev. '!F64+'5.3 Bölcsőde M-F. bev.'!F64+'5.4 Könyvtár M-F. bev. '!F64+'5.5 Műv.ház M-F. bev. '!F64+'5.6 Id. Otthona M-F. bev. '!F63</f>
        <v>0</v>
      </c>
      <c r="G64" s="110">
        <f t="shared" ref="G64:G65" si="14">SUM(E64:F64)</f>
        <v>0</v>
      </c>
      <c r="H64" s="100"/>
    </row>
    <row r="65" spans="1:8" ht="21" customHeight="1">
      <c r="A65" s="315" t="s">
        <v>103</v>
      </c>
      <c r="B65" s="315"/>
      <c r="C65" s="315"/>
      <c r="D65" s="315"/>
      <c r="E65" s="27">
        <f>+'5.1 GAMESZ M-F. bev. '!E64+'5.2 Óvoda M-F. bev. '!E65+'5.3 Bölcsőde M-F. bev.'!E65+'5.4 Könyvtár M-F. bev. '!E65+'5.5 Műv.ház M-F. bev. '!E65+'5.6 Id. Otthona M-F. bev. '!E64</f>
        <v>0</v>
      </c>
      <c r="F65" s="27">
        <f>+'5.1 GAMESZ M-F. bev. '!F64+'5.2 Óvoda M-F. bev. '!F65+'5.3 Bölcsőde M-F. bev.'!F65+'5.4 Könyvtár M-F. bev. '!F65+'5.5 Műv.ház M-F. bev. '!F65+'5.6 Id. Otthona M-F. bev. '!F64</f>
        <v>0</v>
      </c>
      <c r="G65" s="110">
        <f t="shared" si="14"/>
        <v>0</v>
      </c>
      <c r="H65" s="100"/>
    </row>
    <row r="66" spans="1:8" ht="9" customHeight="1">
      <c r="A66" s="284"/>
      <c r="B66" s="284"/>
      <c r="C66" s="284"/>
      <c r="D66" s="284"/>
      <c r="E66" s="7"/>
      <c r="F66" s="7"/>
      <c r="G66" s="7"/>
      <c r="H66" s="100"/>
    </row>
    <row r="67" spans="1:8">
      <c r="A67" s="310" t="s">
        <v>94</v>
      </c>
      <c r="B67" s="310"/>
      <c r="C67" s="310"/>
      <c r="D67" s="310"/>
      <c r="E67" s="134">
        <f>SUM(E63:E65)</f>
        <v>0</v>
      </c>
      <c r="F67" s="134">
        <f t="shared" ref="F67:G67" si="15">SUM(F63:F65)</f>
        <v>0</v>
      </c>
      <c r="G67" s="134">
        <f t="shared" si="15"/>
        <v>0</v>
      </c>
      <c r="H67" s="100"/>
    </row>
    <row r="68" spans="1:8" ht="7.8" customHeight="1">
      <c r="A68" s="284"/>
      <c r="B68" s="284"/>
      <c r="C68" s="284"/>
      <c r="D68" s="284"/>
      <c r="E68" s="134"/>
      <c r="F68" s="134"/>
      <c r="G68" s="134"/>
      <c r="H68" s="100"/>
    </row>
    <row r="69" spans="1:8">
      <c r="A69" s="311" t="s">
        <v>113</v>
      </c>
      <c r="B69" s="312"/>
      <c r="C69" s="312"/>
      <c r="D69" s="313"/>
      <c r="E69" s="134">
        <f>+E67+E61+E53</f>
        <v>0</v>
      </c>
      <c r="F69" s="134">
        <f t="shared" ref="F69:G69" si="16">+F67+F61+F53</f>
        <v>0</v>
      </c>
      <c r="G69" s="134">
        <f t="shared" si="16"/>
        <v>0</v>
      </c>
      <c r="H69" s="100"/>
    </row>
    <row r="70" spans="1:8" ht="8.4" customHeight="1">
      <c r="A70" s="284"/>
      <c r="B70" s="284"/>
      <c r="C70" s="284"/>
      <c r="D70" s="284"/>
      <c r="E70" s="7"/>
      <c r="F70" s="7"/>
      <c r="G70" s="7"/>
      <c r="H70" s="100"/>
    </row>
    <row r="71" spans="1:8">
      <c r="A71" s="284" t="s">
        <v>104</v>
      </c>
      <c r="B71" s="284"/>
      <c r="C71" s="284"/>
      <c r="D71" s="284"/>
      <c r="E71" s="98">
        <f>+'5.1 GAMESZ M-F. bev. '!E70+'5.2 Óvoda M-F. bev. '!E71+'5.3 Bölcsőde M-F. bev.'!E71+'5.4 Könyvtár M-F. bev. '!E71+'5.5 Műv.ház M-F. bev. '!E71+'5.6 Id. Otthona M-F. bev. '!E70</f>
        <v>0</v>
      </c>
      <c r="F71" s="98">
        <f>+'5.1 GAMESZ M-F. bev. '!F70+'5.2 Óvoda M-F. bev. '!F71+'5.3 Bölcsőde M-F. bev.'!F71+'5.4 Könyvtár M-F. bev. '!F71+'5.5 Műv.ház M-F. bev. '!F71+'5.6 Id. Otthona M-F. bev. '!F70</f>
        <v>0</v>
      </c>
      <c r="G71" s="98">
        <f>SUM(E71:F71)</f>
        <v>0</v>
      </c>
      <c r="H71" s="100"/>
    </row>
    <row r="72" spans="1:8">
      <c r="A72" s="284" t="s">
        <v>34</v>
      </c>
      <c r="B72" s="284"/>
      <c r="C72" s="284"/>
      <c r="D72" s="284"/>
      <c r="E72" s="98">
        <f>+'5.1 GAMESZ M-F. bev. '!E71+'5.2 Óvoda M-F. bev. '!E72+'5.3 Bölcsőde M-F. bev.'!E72+'5.4 Könyvtár M-F. bev. '!E72+'5.5 Műv.ház M-F. bev. '!E72+'5.6 Id. Otthona M-F. bev. '!E71</f>
        <v>0</v>
      </c>
      <c r="F72" s="98">
        <f>+'5.1 GAMESZ M-F. bev. '!F71+'5.2 Óvoda M-F. bev. '!F72+'5.3 Bölcsőde M-F. bev.'!F72+'5.4 Könyvtár M-F. bev. '!F72+'5.5 Műv.ház M-F. bev. '!F72+'5.6 Id. Otthona M-F. bev. '!F71</f>
        <v>0</v>
      </c>
      <c r="G72" s="98">
        <f t="shared" ref="G72:G76" si="17">SUM(E72:F72)</f>
        <v>0</v>
      </c>
      <c r="H72" s="100"/>
    </row>
    <row r="73" spans="1:8">
      <c r="A73" s="284" t="s">
        <v>105</v>
      </c>
      <c r="B73" s="284"/>
      <c r="C73" s="284"/>
      <c r="D73" s="284"/>
      <c r="E73" s="98">
        <f>+'5.1 GAMESZ M-F. bev. '!E72+'5.2 Óvoda M-F. bev. '!E73+'5.3 Bölcsőde M-F. bev.'!E73+'5.4 Könyvtár M-F. bev. '!E73+'5.5 Műv.ház M-F. bev. '!E73+'5.6 Id. Otthona M-F. bev. '!E72</f>
        <v>0</v>
      </c>
      <c r="F73" s="98">
        <f>+'5.1 GAMESZ M-F. bev. '!F72+'5.2 Óvoda M-F. bev. '!F73+'5.3 Bölcsőde M-F. bev.'!F73+'5.4 Könyvtár M-F. bev. '!F73+'5.5 Műv.ház M-F. bev. '!F73+'5.6 Id. Otthona M-F. bev. '!F72</f>
        <v>0</v>
      </c>
      <c r="G73" s="98">
        <f t="shared" si="17"/>
        <v>0</v>
      </c>
      <c r="H73" s="100"/>
    </row>
    <row r="74" spans="1:8">
      <c r="A74" s="284" t="s">
        <v>106</v>
      </c>
      <c r="B74" s="284"/>
      <c r="C74" s="284"/>
      <c r="D74" s="284"/>
      <c r="E74" s="98">
        <f>+'5.1 GAMESZ M-F. bev. '!E73+'5.2 Óvoda M-F. bev. '!E74+'5.3 Bölcsőde M-F. bev.'!E74+'5.4 Könyvtár M-F. bev. '!E74+'5.5 Műv.ház M-F. bev. '!E74+'5.6 Id. Otthona M-F. bev. '!E73</f>
        <v>0</v>
      </c>
      <c r="F74" s="98">
        <f>+'5.1 GAMESZ M-F. bev. '!F73+'5.2 Óvoda M-F. bev. '!F74+'5.3 Bölcsőde M-F. bev.'!F74+'5.4 Könyvtár M-F. bev. '!F74+'5.5 Műv.ház M-F. bev. '!F74+'5.6 Id. Otthona M-F. bev. '!F73</f>
        <v>0</v>
      </c>
      <c r="G74" s="98">
        <f t="shared" si="17"/>
        <v>0</v>
      </c>
      <c r="H74" s="100"/>
    </row>
    <row r="75" spans="1:8">
      <c r="A75" s="284" t="s">
        <v>107</v>
      </c>
      <c r="B75" s="284"/>
      <c r="C75" s="284"/>
      <c r="D75" s="284"/>
      <c r="E75" s="98">
        <f>+'5.1 GAMESZ M-F. bev. '!E74+'5.2 Óvoda M-F. bev. '!E75+'5.3 Bölcsőde M-F. bev.'!E75+'5.4 Könyvtár M-F. bev. '!E75+'5.5 Műv.ház M-F. bev. '!E75+'5.6 Id. Otthona M-F. bev. '!E74</f>
        <v>0</v>
      </c>
      <c r="F75" s="98">
        <f>+'5.1 GAMESZ M-F. bev. '!F74+'5.2 Óvoda M-F. bev. '!F75+'5.3 Bölcsőde M-F. bev.'!F75+'5.4 Könyvtár M-F. bev. '!F75+'5.5 Műv.ház M-F. bev. '!F75+'5.6 Id. Otthona M-F. bev. '!F74</f>
        <v>0</v>
      </c>
      <c r="G75" s="98">
        <f t="shared" si="17"/>
        <v>0</v>
      </c>
      <c r="H75" s="100"/>
    </row>
    <row r="76" spans="1:8">
      <c r="A76" s="284" t="s">
        <v>221</v>
      </c>
      <c r="B76" s="284"/>
      <c r="C76" s="284"/>
      <c r="D76" s="284"/>
      <c r="E76" s="98">
        <f>+'5.1 GAMESZ M-F. bev. '!E75+'5.2 Óvoda M-F. bev. '!E76+'5.3 Bölcsőde M-F. bev.'!E76+'5.4 Könyvtár M-F. bev. '!E76+'5.5 Műv.ház M-F. bev. '!E76+'5.6 Id. Otthona M-F. bev. '!E75</f>
        <v>17664</v>
      </c>
      <c r="F76" s="98">
        <f>+'5.1 GAMESZ M-F. bev. '!F75+'5.2 Óvoda M-F. bev. '!F76+'5.3 Bölcsőde M-F. bev.'!F76+'5.4 Könyvtár M-F. bev. '!F76+'5.5 Műv.ház M-F. bev. '!F76+'5.6 Id. Otthona M-F. bev. '!F75</f>
        <v>20226</v>
      </c>
      <c r="G76" s="98">
        <f t="shared" si="17"/>
        <v>37890</v>
      </c>
      <c r="H76" s="100"/>
    </row>
    <row r="77" spans="1:8">
      <c r="A77" s="285" t="s">
        <v>222</v>
      </c>
      <c r="B77" s="285"/>
      <c r="C77" s="285"/>
      <c r="D77" s="285"/>
      <c r="E77" s="135">
        <f>SUM(E71:E76)</f>
        <v>17664</v>
      </c>
      <c r="F77" s="135">
        <f t="shared" ref="F77:G77" si="18">SUM(F71:F76)</f>
        <v>20226</v>
      </c>
      <c r="G77" s="135">
        <f t="shared" si="18"/>
        <v>37890</v>
      </c>
      <c r="H77" s="100"/>
    </row>
    <row r="78" spans="1:8">
      <c r="A78" s="309"/>
      <c r="B78" s="309"/>
      <c r="C78" s="309"/>
      <c r="D78" s="309"/>
      <c r="E78" s="7"/>
      <c r="F78" s="7"/>
      <c r="G78" s="7"/>
      <c r="H78" s="100"/>
    </row>
    <row r="79" spans="1:8">
      <c r="A79" s="285" t="s">
        <v>114</v>
      </c>
      <c r="B79" s="285"/>
      <c r="C79" s="285"/>
      <c r="D79" s="285"/>
      <c r="E79" s="135">
        <f>+E77+E69</f>
        <v>17664</v>
      </c>
      <c r="F79" s="135">
        <f t="shared" ref="F79:G79" si="19">+F77+F69</f>
        <v>20226</v>
      </c>
      <c r="G79" s="135">
        <f t="shared" si="19"/>
        <v>37890</v>
      </c>
      <c r="H79" s="100"/>
    </row>
    <row r="80" spans="1:8">
      <c r="A80" s="285" t="s">
        <v>359</v>
      </c>
      <c r="B80" s="285"/>
      <c r="C80" s="285"/>
      <c r="D80" s="285"/>
      <c r="E80" s="135">
        <f>+E79+E46</f>
        <v>1769173</v>
      </c>
      <c r="F80" s="135">
        <f t="shared" ref="F80:G80" si="20">+F79+F46</f>
        <v>473673</v>
      </c>
      <c r="G80" s="135">
        <f t="shared" si="20"/>
        <v>2242846</v>
      </c>
    </row>
    <row r="81" spans="7:7">
      <c r="G81" s="100"/>
    </row>
  </sheetData>
  <mergeCells count="78">
    <mergeCell ref="A80:D80"/>
    <mergeCell ref="A9:G9"/>
    <mergeCell ref="A43:D43"/>
    <mergeCell ref="A76:D76"/>
    <mergeCell ref="A3:G3"/>
    <mergeCell ref="A4:D4"/>
    <mergeCell ref="E4:G4"/>
    <mergeCell ref="A7:G7"/>
    <mergeCell ref="A8:G8"/>
    <mergeCell ref="A19:D19"/>
    <mergeCell ref="A10:D11"/>
    <mergeCell ref="E10:E11"/>
    <mergeCell ref="F10:F11"/>
    <mergeCell ref="G10:G11"/>
    <mergeCell ref="A12:D12"/>
    <mergeCell ref="A13:D13"/>
    <mergeCell ref="A14:D14"/>
    <mergeCell ref="A15:D15"/>
    <mergeCell ref="A16:D16"/>
    <mergeCell ref="A17:D17"/>
    <mergeCell ref="A18:D18"/>
    <mergeCell ref="A32:D32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0:D30"/>
    <mergeCell ref="A31:D31"/>
    <mergeCell ref="A23:D23"/>
    <mergeCell ref="A45:D45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58:D58"/>
    <mergeCell ref="A46:D46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78:D78"/>
    <mergeCell ref="A79:D79"/>
    <mergeCell ref="A71:D71"/>
    <mergeCell ref="A72:D72"/>
    <mergeCell ref="A73:D73"/>
    <mergeCell ref="A74:D74"/>
    <mergeCell ref="A75:D75"/>
    <mergeCell ref="A77:D77"/>
    <mergeCell ref="A70:D70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</mergeCells>
  <printOptions horizontalCentered="1"/>
  <pageMargins left="0.39370078740157483" right="0.11811023622047245" top="0.27559055118110237" bottom="0.47244094488188981" header="0.43307086614173229" footer="0.15748031496062992"/>
  <pageSetup paperSize="9" scale="70" orientation="portrait" r:id="rId1"/>
  <headerFooter alignWithMargins="0">
    <oddHeader>&amp;LKÖLTSÉGVETÉSI INTÉZMÉNYEK MINDÖSSZESEN</oddHeader>
    <oddFooter>&amp;LVeresegyház, 2014. Február 18.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2:G79"/>
  <sheetViews>
    <sheetView view="pageLayout" topLeftCell="A17" workbookViewId="0">
      <selection activeCell="G42" sqref="G42"/>
    </sheetView>
  </sheetViews>
  <sheetFormatPr defaultRowHeight="13.2"/>
  <cols>
    <col min="4" max="4" width="25.109375" customWidth="1"/>
    <col min="5" max="5" width="17.6640625" customWidth="1"/>
    <col min="6" max="6" width="18.33203125" customWidth="1"/>
    <col min="7" max="7" width="17" customWidth="1"/>
  </cols>
  <sheetData>
    <row r="2" spans="1:7">
      <c r="G2" s="66" t="s">
        <v>177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143</v>
      </c>
      <c r="F4" s="295"/>
      <c r="G4" s="295"/>
    </row>
    <row r="5" spans="1:7">
      <c r="A5" s="28"/>
      <c r="B5" s="28"/>
      <c r="C5" s="28"/>
      <c r="D5" s="28"/>
      <c r="E5" s="28"/>
      <c r="F5" s="28"/>
      <c r="G5" s="28"/>
    </row>
    <row r="6" spans="1:7">
      <c r="A6" s="321" t="s">
        <v>171</v>
      </c>
      <c r="B6" s="321"/>
      <c r="C6" s="321"/>
      <c r="D6" s="321"/>
      <c r="E6" s="321"/>
      <c r="F6" s="321"/>
      <c r="G6" s="321"/>
    </row>
    <row r="7" spans="1:7">
      <c r="A7" s="321"/>
      <c r="B7" s="321"/>
      <c r="C7" s="321"/>
      <c r="D7" s="321"/>
      <c r="E7" s="321"/>
      <c r="F7" s="321"/>
      <c r="G7" s="321"/>
    </row>
    <row r="8" spans="1:7">
      <c r="A8" s="322" t="s">
        <v>1</v>
      </c>
      <c r="B8" s="322"/>
      <c r="C8" s="322"/>
      <c r="D8" s="322"/>
      <c r="E8" s="322"/>
      <c r="F8" s="322"/>
      <c r="G8" s="322"/>
    </row>
    <row r="9" spans="1:7" ht="12.75" customHeight="1">
      <c r="A9" s="323" t="s">
        <v>2</v>
      </c>
      <c r="B9" s="324"/>
      <c r="C9" s="324"/>
      <c r="D9" s="325"/>
      <c r="E9" s="331" t="s">
        <v>16</v>
      </c>
      <c r="F9" s="329" t="s">
        <v>21</v>
      </c>
      <c r="G9" s="307" t="s">
        <v>5</v>
      </c>
    </row>
    <row r="10" spans="1:7" ht="24.75" customHeight="1">
      <c r="A10" s="326"/>
      <c r="B10" s="327"/>
      <c r="C10" s="327"/>
      <c r="D10" s="328"/>
      <c r="E10" s="332"/>
      <c r="F10" s="329"/>
      <c r="G10" s="307"/>
    </row>
    <row r="11" spans="1:7" ht="23.25" customHeight="1">
      <c r="A11" s="299" t="s">
        <v>68</v>
      </c>
      <c r="B11" s="300"/>
      <c r="C11" s="300"/>
      <c r="D11" s="301"/>
      <c r="E11" s="98">
        <f>+'5.1.1 GAMESZ M-F bev. köt.'!X10</f>
        <v>0</v>
      </c>
      <c r="F11" s="14">
        <f>+'5.1.2. GAMESZ M-F bev. önk.'!R10</f>
        <v>0</v>
      </c>
      <c r="G11" s="98">
        <f>SUM(E11:F11)</f>
        <v>0</v>
      </c>
    </row>
    <row r="12" spans="1:7" ht="23.25" customHeight="1">
      <c r="A12" s="299" t="s">
        <v>69</v>
      </c>
      <c r="B12" s="300"/>
      <c r="C12" s="300"/>
      <c r="D12" s="301"/>
      <c r="E12" s="98">
        <f>+'5.1.1 GAMESZ M-F bev. köt.'!X11</f>
        <v>0</v>
      </c>
      <c r="F12" s="110">
        <f>+'5.1.2. GAMESZ M-F bev. önk.'!R11</f>
        <v>0</v>
      </c>
      <c r="G12" s="98">
        <f t="shared" ref="G12:G14" si="0">SUM(E12:F12)</f>
        <v>0</v>
      </c>
    </row>
    <row r="13" spans="1:7" ht="23.25" customHeight="1">
      <c r="A13" s="299" t="s">
        <v>70</v>
      </c>
      <c r="B13" s="300"/>
      <c r="C13" s="300"/>
      <c r="D13" s="301"/>
      <c r="E13" s="98">
        <f>+'5.1.1 GAMESZ M-F bev. köt.'!X12</f>
        <v>0</v>
      </c>
      <c r="F13" s="110">
        <f>+'5.1.2. GAMESZ M-F bev. önk.'!R12</f>
        <v>0</v>
      </c>
      <c r="G13" s="98">
        <f t="shared" si="0"/>
        <v>0</v>
      </c>
    </row>
    <row r="14" spans="1:7" ht="12.75" customHeight="1">
      <c r="A14" s="299" t="s">
        <v>71</v>
      </c>
      <c r="B14" s="300"/>
      <c r="C14" s="300"/>
      <c r="D14" s="301"/>
      <c r="E14" s="98">
        <f>+'5.1.1 GAMESZ M-F bev. köt.'!X13</f>
        <v>18625</v>
      </c>
      <c r="F14" s="110">
        <f>+'5.1.2. GAMESZ M-F bev. önk.'!R13</f>
        <v>0</v>
      </c>
      <c r="G14" s="98">
        <f t="shared" si="0"/>
        <v>18625</v>
      </c>
    </row>
    <row r="15" spans="1:7" ht="12.75" customHeight="1">
      <c r="A15" s="311" t="s">
        <v>111</v>
      </c>
      <c r="B15" s="312"/>
      <c r="C15" s="312"/>
      <c r="D15" s="313"/>
      <c r="E15" s="97">
        <f>SUM(E11:E14)</f>
        <v>18625</v>
      </c>
      <c r="F15" s="97">
        <f t="shared" ref="F15:G15" si="1">SUM(F11:F14)</f>
        <v>0</v>
      </c>
      <c r="G15" s="97">
        <f t="shared" si="1"/>
        <v>18625</v>
      </c>
    </row>
    <row r="16" spans="1:7">
      <c r="A16" s="284"/>
      <c r="B16" s="284"/>
      <c r="C16" s="284"/>
      <c r="D16" s="284"/>
      <c r="E16" s="14"/>
      <c r="F16" s="14"/>
      <c r="G16" s="14"/>
    </row>
    <row r="17" spans="1:7">
      <c r="A17" s="285"/>
      <c r="B17" s="285"/>
      <c r="C17" s="285"/>
      <c r="D17" s="285"/>
      <c r="E17" s="15"/>
      <c r="F17" s="14"/>
      <c r="G17" s="14"/>
    </row>
    <row r="18" spans="1:7">
      <c r="A18" s="315" t="s">
        <v>73</v>
      </c>
      <c r="B18" s="315"/>
      <c r="C18" s="315"/>
      <c r="D18" s="315"/>
      <c r="E18" s="98">
        <f>+'5.1.1 GAMESZ M-F bev. köt.'!X17</f>
        <v>0</v>
      </c>
      <c r="F18" s="14">
        <f>+'5.1.2. GAMESZ M-F bev. önk.'!R17</f>
        <v>0</v>
      </c>
      <c r="G18" s="98">
        <f>SUM(E18:F18)</f>
        <v>0</v>
      </c>
    </row>
    <row r="19" spans="1:7">
      <c r="A19" s="302" t="s">
        <v>74</v>
      </c>
      <c r="B19" s="302"/>
      <c r="C19" s="302"/>
      <c r="D19" s="302"/>
      <c r="E19" s="98">
        <f>+'5.1.1 GAMESZ M-F bev. köt.'!X18</f>
        <v>60838</v>
      </c>
      <c r="F19" s="110">
        <f>+'5.1.2. GAMESZ M-F bev. önk.'!R18</f>
        <v>241270</v>
      </c>
      <c r="G19" s="98">
        <f t="shared" ref="G19:G27" si="2">SUM(E19:F19)</f>
        <v>302108</v>
      </c>
    </row>
    <row r="20" spans="1:7">
      <c r="A20" s="284" t="s">
        <v>75</v>
      </c>
      <c r="B20" s="284"/>
      <c r="C20" s="284"/>
      <c r="D20" s="284"/>
      <c r="E20" s="98">
        <f>+'5.1.1 GAMESZ M-F bev. köt.'!X19</f>
        <v>6500</v>
      </c>
      <c r="F20" s="110">
        <f>+'5.1.2. GAMESZ M-F bev. önk.'!R19</f>
        <v>0</v>
      </c>
      <c r="G20" s="98">
        <f t="shared" si="2"/>
        <v>6500</v>
      </c>
    </row>
    <row r="21" spans="1:7">
      <c r="A21" s="315" t="s">
        <v>282</v>
      </c>
      <c r="B21" s="315"/>
      <c r="C21" s="315"/>
      <c r="D21" s="315"/>
      <c r="E21" s="98">
        <f>+'5.1.1 GAMESZ M-F bev. köt.'!X20</f>
        <v>38650</v>
      </c>
      <c r="F21" s="110">
        <f>+'5.1.2. GAMESZ M-F bev. önk.'!R20</f>
        <v>56350</v>
      </c>
      <c r="G21" s="98">
        <f t="shared" si="2"/>
        <v>95000</v>
      </c>
    </row>
    <row r="22" spans="1:7">
      <c r="A22" s="315" t="s">
        <v>329</v>
      </c>
      <c r="B22" s="315"/>
      <c r="C22" s="315"/>
      <c r="D22" s="315"/>
      <c r="E22" s="98">
        <f>+'5.1.1 GAMESZ M-F bev. köt.'!X21</f>
        <v>76806</v>
      </c>
      <c r="F22" s="110">
        <f>+'5.1.2. GAMESZ M-F bev. önk.'!R21</f>
        <v>0</v>
      </c>
      <c r="G22" s="98">
        <f t="shared" si="2"/>
        <v>76806</v>
      </c>
    </row>
    <row r="23" spans="1:7">
      <c r="A23" s="284" t="s">
        <v>76</v>
      </c>
      <c r="B23" s="284"/>
      <c r="C23" s="284"/>
      <c r="D23" s="284"/>
      <c r="E23" s="98">
        <f>+'5.1.1 GAMESZ M-F bev. köt.'!X22</f>
        <v>38917</v>
      </c>
      <c r="F23" s="110">
        <f>+'5.1.2. GAMESZ M-F bev. önk.'!R22</f>
        <v>38809</v>
      </c>
      <c r="G23" s="98">
        <f t="shared" si="2"/>
        <v>77726</v>
      </c>
    </row>
    <row r="24" spans="1:7">
      <c r="A24" s="282" t="s">
        <v>77</v>
      </c>
      <c r="B24" s="296"/>
      <c r="C24" s="296"/>
      <c r="D24" s="283"/>
      <c r="E24" s="98">
        <f>+'5.1.1 GAMESZ M-F bev. köt.'!X23</f>
        <v>20358</v>
      </c>
      <c r="F24" s="110">
        <f>+'5.1.2. GAMESZ M-F bev. önk.'!R23</f>
        <v>15046</v>
      </c>
      <c r="G24" s="98">
        <f t="shared" si="2"/>
        <v>35404</v>
      </c>
    </row>
    <row r="25" spans="1:7">
      <c r="A25" s="284" t="s">
        <v>78</v>
      </c>
      <c r="B25" s="284"/>
      <c r="C25" s="284"/>
      <c r="D25" s="284"/>
      <c r="E25" s="98">
        <f>+'5.1.1 GAMESZ M-F bev. köt.'!X24</f>
        <v>100</v>
      </c>
      <c r="F25" s="110">
        <f>+'5.1.2. GAMESZ M-F bev. önk.'!R24</f>
        <v>0</v>
      </c>
      <c r="G25" s="98">
        <f t="shared" si="2"/>
        <v>100</v>
      </c>
    </row>
    <row r="26" spans="1:7">
      <c r="A26" s="284" t="s">
        <v>79</v>
      </c>
      <c r="B26" s="285"/>
      <c r="C26" s="285"/>
      <c r="D26" s="285"/>
      <c r="E26" s="98">
        <f>+'5.1.1 GAMESZ M-F bev. köt.'!X25</f>
        <v>0</v>
      </c>
      <c r="F26" s="110">
        <f>+'5.1.2. GAMESZ M-F bev. önk.'!R25</f>
        <v>0</v>
      </c>
      <c r="G26" s="98">
        <f t="shared" si="2"/>
        <v>0</v>
      </c>
    </row>
    <row r="27" spans="1:7">
      <c r="A27" s="282" t="s">
        <v>80</v>
      </c>
      <c r="B27" s="296"/>
      <c r="C27" s="296"/>
      <c r="D27" s="283"/>
      <c r="E27" s="98">
        <f>+'5.1.1 GAMESZ M-F bev. köt.'!X26</f>
        <v>0</v>
      </c>
      <c r="F27" s="110">
        <f>+'5.1.2. GAMESZ M-F bev. önk.'!R26</f>
        <v>4050</v>
      </c>
      <c r="G27" s="98">
        <f t="shared" si="2"/>
        <v>4050</v>
      </c>
    </row>
    <row r="28" spans="1:7">
      <c r="A28" s="285" t="s">
        <v>81</v>
      </c>
      <c r="B28" s="285"/>
      <c r="C28" s="285"/>
      <c r="D28" s="285"/>
      <c r="E28" s="97">
        <f>SUM(E18:E27)</f>
        <v>242169</v>
      </c>
      <c r="F28" s="97">
        <f t="shared" ref="F28:G28" si="3">SUM(F18:F27)</f>
        <v>355525</v>
      </c>
      <c r="G28" s="97">
        <f t="shared" si="3"/>
        <v>597694</v>
      </c>
    </row>
    <row r="29" spans="1:7">
      <c r="A29" s="309"/>
      <c r="B29" s="309"/>
      <c r="C29" s="309"/>
      <c r="D29" s="309"/>
      <c r="E29" s="7"/>
      <c r="F29" s="7"/>
      <c r="G29" s="7"/>
    </row>
    <row r="30" spans="1:7" ht="23.25" customHeight="1">
      <c r="A30" s="302" t="s">
        <v>82</v>
      </c>
      <c r="B30" s="302"/>
      <c r="C30" s="302"/>
      <c r="D30" s="302"/>
      <c r="E30" s="98">
        <f>+'5.1.1 GAMESZ M-F bev. köt.'!X29</f>
        <v>0</v>
      </c>
      <c r="F30" s="98">
        <f>+'5.1.2. GAMESZ M-F bev. önk.'!R29</f>
        <v>0</v>
      </c>
      <c r="G30" s="98">
        <f>SUM(E30:F30)</f>
        <v>0</v>
      </c>
    </row>
    <row r="31" spans="1:7" ht="23.25" customHeight="1">
      <c r="A31" s="302" t="s">
        <v>83</v>
      </c>
      <c r="B31" s="302"/>
      <c r="C31" s="302"/>
      <c r="D31" s="302"/>
      <c r="E31" s="98">
        <f>+'5.1.1 GAMESZ M-F bev. köt.'!X30</f>
        <v>0</v>
      </c>
      <c r="F31" s="98">
        <f>+'5.1.2. GAMESZ M-F bev. önk.'!R30</f>
        <v>0</v>
      </c>
      <c r="G31" s="98">
        <f t="shared" ref="G31:G32" si="4">SUM(E31:F31)</f>
        <v>0</v>
      </c>
    </row>
    <row r="32" spans="1:7">
      <c r="A32" s="284" t="s">
        <v>84</v>
      </c>
      <c r="B32" s="284"/>
      <c r="C32" s="284"/>
      <c r="D32" s="284"/>
      <c r="E32" s="98">
        <f>+'5.1.1 GAMESZ M-F bev. köt.'!X31</f>
        <v>0</v>
      </c>
      <c r="F32" s="98">
        <f>+'5.1.2. GAMESZ M-F bev. önk.'!R31</f>
        <v>0</v>
      </c>
      <c r="G32" s="98">
        <f t="shared" si="4"/>
        <v>0</v>
      </c>
    </row>
    <row r="33" spans="1:7">
      <c r="A33" s="285" t="s">
        <v>85</v>
      </c>
      <c r="B33" s="285"/>
      <c r="C33" s="285"/>
      <c r="D33" s="285"/>
      <c r="E33" s="97">
        <f>SUM(E30:E32)</f>
        <v>0</v>
      </c>
      <c r="F33" s="97">
        <f t="shared" ref="F33:G33" si="5">SUM(F30:F32)</f>
        <v>0</v>
      </c>
      <c r="G33" s="97">
        <f t="shared" si="5"/>
        <v>0</v>
      </c>
    </row>
    <row r="34" spans="1:7">
      <c r="A34" s="284"/>
      <c r="B34" s="284"/>
      <c r="C34" s="284"/>
      <c r="D34" s="284"/>
      <c r="E34" s="7"/>
      <c r="F34" s="7"/>
      <c r="G34" s="7"/>
    </row>
    <row r="35" spans="1:7">
      <c r="A35" s="285" t="s">
        <v>140</v>
      </c>
      <c r="B35" s="285"/>
      <c r="C35" s="285"/>
      <c r="D35" s="285"/>
      <c r="E35" s="97">
        <f>+E33+E28+E15</f>
        <v>260794</v>
      </c>
      <c r="F35" s="97">
        <f t="shared" ref="F35:G35" si="6">+F33+F28+F15</f>
        <v>355525</v>
      </c>
      <c r="G35" s="97">
        <f t="shared" si="6"/>
        <v>616319</v>
      </c>
    </row>
    <row r="36" spans="1:7">
      <c r="A36" s="284"/>
      <c r="B36" s="284"/>
      <c r="C36" s="284"/>
      <c r="D36" s="284"/>
      <c r="E36" s="7"/>
      <c r="F36" s="7"/>
      <c r="G36" s="7"/>
    </row>
    <row r="37" spans="1:7">
      <c r="A37" s="284" t="s">
        <v>104</v>
      </c>
      <c r="B37" s="284"/>
      <c r="C37" s="284"/>
      <c r="D37" s="284"/>
      <c r="E37" s="98">
        <f>+'5.1.1 GAMESZ M-F bev. köt.'!X36</f>
        <v>0</v>
      </c>
      <c r="F37" s="98">
        <f>+'5.1.2. GAMESZ M-F bev. önk.'!R36</f>
        <v>0</v>
      </c>
      <c r="G37" s="98">
        <f>SUM(E37:F37)</f>
        <v>0</v>
      </c>
    </row>
    <row r="38" spans="1:7">
      <c r="A38" s="284" t="s">
        <v>34</v>
      </c>
      <c r="B38" s="284"/>
      <c r="C38" s="284"/>
      <c r="D38" s="284"/>
      <c r="E38" s="98">
        <f>+'5.1.1 GAMESZ M-F bev. köt.'!X37</f>
        <v>0</v>
      </c>
      <c r="F38" s="98">
        <f>+'5.1.2. GAMESZ M-F bev. önk.'!R37</f>
        <v>0</v>
      </c>
      <c r="G38" s="98">
        <f t="shared" ref="G38:G42" si="7">SUM(E38:F38)</f>
        <v>0</v>
      </c>
    </row>
    <row r="39" spans="1:7">
      <c r="A39" s="284" t="s">
        <v>105</v>
      </c>
      <c r="B39" s="284"/>
      <c r="C39" s="284"/>
      <c r="D39" s="284"/>
      <c r="E39" s="98">
        <f>+'5.1.1 GAMESZ M-F bev. köt.'!X38</f>
        <v>0</v>
      </c>
      <c r="F39" s="98">
        <f>+'5.1.2. GAMESZ M-F bev. önk.'!R38</f>
        <v>5831</v>
      </c>
      <c r="G39" s="98">
        <f t="shared" si="7"/>
        <v>5831</v>
      </c>
    </row>
    <row r="40" spans="1:7">
      <c r="A40" s="284" t="s">
        <v>106</v>
      </c>
      <c r="B40" s="284"/>
      <c r="C40" s="284"/>
      <c r="D40" s="284"/>
      <c r="E40" s="98">
        <f>+'5.1.1 GAMESZ M-F bev. köt.'!X39</f>
        <v>0</v>
      </c>
      <c r="F40" s="98">
        <f>+'5.1.2. GAMESZ M-F bev. önk.'!R39</f>
        <v>0</v>
      </c>
      <c r="G40" s="98">
        <f t="shared" si="7"/>
        <v>0</v>
      </c>
    </row>
    <row r="41" spans="1:7">
      <c r="A41" s="284" t="s">
        <v>107</v>
      </c>
      <c r="B41" s="284"/>
      <c r="C41" s="284"/>
      <c r="D41" s="284"/>
      <c r="E41" s="98">
        <f>+'5.1.1 GAMESZ M-F bev. köt.'!X40</f>
        <v>0</v>
      </c>
      <c r="F41" s="98">
        <f>+'5.1.2. GAMESZ M-F bev. önk.'!R40</f>
        <v>0</v>
      </c>
      <c r="G41" s="98">
        <f t="shared" si="7"/>
        <v>0</v>
      </c>
    </row>
    <row r="42" spans="1:7">
      <c r="A42" s="284" t="s">
        <v>221</v>
      </c>
      <c r="B42" s="284"/>
      <c r="C42" s="284"/>
      <c r="D42" s="284"/>
      <c r="E42" s="98">
        <f>+'5.1.1 GAMESZ M-F bev. köt.'!X41</f>
        <v>419246</v>
      </c>
      <c r="F42" s="98">
        <f>+'5.1.2. GAMESZ M-F bev. önk.'!R41</f>
        <v>35150</v>
      </c>
      <c r="G42" s="98">
        <f t="shared" si="7"/>
        <v>454396</v>
      </c>
    </row>
    <row r="43" spans="1:7">
      <c r="A43" s="285" t="s">
        <v>222</v>
      </c>
      <c r="B43" s="285"/>
      <c r="C43" s="285"/>
      <c r="D43" s="285"/>
      <c r="E43" s="97">
        <f>SUM(E37:E42)</f>
        <v>419246</v>
      </c>
      <c r="F43" s="97">
        <f t="shared" ref="F43:G43" si="8">SUM(F37:F42)</f>
        <v>40981</v>
      </c>
      <c r="G43" s="97">
        <f t="shared" si="8"/>
        <v>460227</v>
      </c>
    </row>
    <row r="44" spans="1:7">
      <c r="A44" s="284"/>
      <c r="B44" s="284"/>
      <c r="C44" s="284"/>
      <c r="D44" s="284"/>
      <c r="E44" s="97"/>
      <c r="F44" s="7"/>
      <c r="G44" s="7"/>
    </row>
    <row r="45" spans="1:7" ht="14.4" customHeight="1">
      <c r="A45" s="285" t="s">
        <v>109</v>
      </c>
      <c r="B45" s="285"/>
      <c r="C45" s="285"/>
      <c r="D45" s="285"/>
      <c r="E45" s="97">
        <f>+E43+E35</f>
        <v>680040</v>
      </c>
      <c r="F45" s="97">
        <f t="shared" ref="F45:G45" si="9">+F43+F35</f>
        <v>396506</v>
      </c>
      <c r="G45" s="97">
        <f t="shared" si="9"/>
        <v>1076546</v>
      </c>
    </row>
    <row r="46" spans="1:7" ht="10.8" customHeight="1"/>
    <row r="47" spans="1:7" ht="18" customHeight="1">
      <c r="A47" s="315" t="s">
        <v>86</v>
      </c>
      <c r="B47" s="315"/>
      <c r="C47" s="315"/>
      <c r="D47" s="315"/>
      <c r="E47" s="194">
        <f>+'5.1.1 GAMESZ M-F bev. köt.'!X46</f>
        <v>0</v>
      </c>
      <c r="F47" s="72">
        <f>+'5.1.2. GAMESZ M-F bev. önk.'!R46</f>
        <v>0</v>
      </c>
      <c r="G47" s="98">
        <f>SUM(E47:F47)</f>
        <v>0</v>
      </c>
    </row>
    <row r="48" spans="1:7" ht="19.2" customHeight="1">
      <c r="A48" s="318" t="s">
        <v>87</v>
      </c>
      <c r="B48" s="318"/>
      <c r="C48" s="318"/>
      <c r="D48" s="318"/>
      <c r="E48" s="194">
        <f>+'5.1.1 GAMESZ M-F bev. köt.'!X47</f>
        <v>0</v>
      </c>
      <c r="F48" s="110">
        <f>+'5.1.2. GAMESZ M-F bev. önk.'!R47</f>
        <v>0</v>
      </c>
      <c r="G48" s="98">
        <f t="shared" ref="G48:G51" si="10">SUM(E48:F48)</f>
        <v>0</v>
      </c>
    </row>
    <row r="49" spans="1:7" ht="22.8" customHeight="1">
      <c r="A49" s="314" t="s">
        <v>88</v>
      </c>
      <c r="B49" s="314"/>
      <c r="C49" s="314"/>
      <c r="D49" s="314"/>
      <c r="E49" s="194">
        <f>+'5.1.1 GAMESZ M-F bev. köt.'!X48</f>
        <v>0</v>
      </c>
      <c r="F49" s="110">
        <f>+'5.1.2. GAMESZ M-F bev. önk.'!R48</f>
        <v>0</v>
      </c>
      <c r="G49" s="98">
        <f t="shared" si="10"/>
        <v>0</v>
      </c>
    </row>
    <row r="50" spans="1:7" ht="22.8" customHeight="1">
      <c r="A50" s="314" t="s">
        <v>89</v>
      </c>
      <c r="B50" s="314"/>
      <c r="C50" s="314"/>
      <c r="D50" s="314"/>
      <c r="E50" s="194">
        <f>+'5.1.1 GAMESZ M-F bev. köt.'!X49</f>
        <v>0</v>
      </c>
      <c r="F50" s="110">
        <f>+'5.1.2. GAMESZ M-F bev. önk.'!R49</f>
        <v>0</v>
      </c>
      <c r="G50" s="98">
        <f t="shared" si="10"/>
        <v>0</v>
      </c>
    </row>
    <row r="51" spans="1:7" ht="24.6" customHeight="1">
      <c r="A51" s="336" t="s">
        <v>90</v>
      </c>
      <c r="B51" s="337"/>
      <c r="C51" s="337"/>
      <c r="D51" s="338"/>
      <c r="E51" s="194">
        <f>+'5.1.1 GAMESZ M-F bev. köt.'!X50</f>
        <v>0</v>
      </c>
      <c r="F51" s="110">
        <f>+'5.1.2. GAMESZ M-F bev. önk.'!R50</f>
        <v>0</v>
      </c>
      <c r="G51" s="98">
        <f t="shared" si="10"/>
        <v>0</v>
      </c>
    </row>
    <row r="52" spans="1:7" ht="15" customHeight="1">
      <c r="A52" s="339" t="s">
        <v>91</v>
      </c>
      <c r="B52" s="339"/>
      <c r="C52" s="339"/>
      <c r="D52" s="339"/>
      <c r="E52" s="135">
        <f>SUM(E47:E51)</f>
        <v>0</v>
      </c>
      <c r="F52" s="135">
        <f t="shared" ref="F52:G52" si="11">SUM(F47:F51)</f>
        <v>0</v>
      </c>
      <c r="G52" s="135">
        <f t="shared" si="11"/>
        <v>0</v>
      </c>
    </row>
    <row r="53" spans="1:7" ht="8.4" customHeight="1">
      <c r="A53" s="319"/>
      <c r="B53" s="319"/>
      <c r="C53" s="319"/>
      <c r="D53" s="319"/>
      <c r="E53" s="27"/>
      <c r="F53" s="72"/>
      <c r="G53" s="72"/>
    </row>
    <row r="54" spans="1:7">
      <c r="A54" s="314" t="s">
        <v>95</v>
      </c>
      <c r="B54" s="314"/>
      <c r="C54" s="314"/>
      <c r="D54" s="314"/>
      <c r="E54" s="194">
        <f>+'5.1.1 GAMESZ M-F bev. köt.'!X53</f>
        <v>0</v>
      </c>
      <c r="F54" s="72">
        <f>+'5.1.2. GAMESZ M-F bev. önk.'!R53</f>
        <v>0</v>
      </c>
      <c r="G54" s="98">
        <f>SUM(E54:F54)</f>
        <v>0</v>
      </c>
    </row>
    <row r="55" spans="1:7">
      <c r="A55" s="314" t="s">
        <v>96</v>
      </c>
      <c r="B55" s="314"/>
      <c r="C55" s="314"/>
      <c r="D55" s="314"/>
      <c r="E55" s="194">
        <f>+'5.1.1 GAMESZ M-F bev. köt.'!X54</f>
        <v>0</v>
      </c>
      <c r="F55" s="110">
        <f>+'5.1.2. GAMESZ M-F bev. önk.'!R54</f>
        <v>0</v>
      </c>
      <c r="G55" s="98">
        <f t="shared" ref="G55:G59" si="12">SUM(E55:F55)</f>
        <v>0</v>
      </c>
    </row>
    <row r="56" spans="1:7">
      <c r="A56" s="284" t="s">
        <v>97</v>
      </c>
      <c r="B56" s="284"/>
      <c r="C56" s="284"/>
      <c r="D56" s="284"/>
      <c r="E56" s="194">
        <f>+'5.1.1 GAMESZ M-F bev. köt.'!X55</f>
        <v>0</v>
      </c>
      <c r="F56" s="110">
        <f>+'5.1.2. GAMESZ M-F bev. önk.'!R55</f>
        <v>0</v>
      </c>
      <c r="G56" s="98">
        <f t="shared" si="12"/>
        <v>0</v>
      </c>
    </row>
    <row r="57" spans="1:7">
      <c r="A57" s="282" t="s">
        <v>98</v>
      </c>
      <c r="B57" s="296"/>
      <c r="C57" s="296"/>
      <c r="D57" s="283"/>
      <c r="E57" s="194">
        <f>+'5.1.1 GAMESZ M-F bev. köt.'!X56</f>
        <v>0</v>
      </c>
      <c r="F57" s="110">
        <f>+'5.1.2. GAMESZ M-F bev. önk.'!R56</f>
        <v>0</v>
      </c>
      <c r="G57" s="98">
        <f t="shared" si="12"/>
        <v>0</v>
      </c>
    </row>
    <row r="58" spans="1:7">
      <c r="A58" s="282" t="s">
        <v>99</v>
      </c>
      <c r="B58" s="296"/>
      <c r="C58" s="296"/>
      <c r="D58" s="283"/>
      <c r="E58" s="194">
        <f>+'5.1.1 GAMESZ M-F bev. köt.'!X57</f>
        <v>0</v>
      </c>
      <c r="F58" s="110">
        <f>+'5.1.2. GAMESZ M-F bev. önk.'!R57</f>
        <v>0</v>
      </c>
      <c r="G58" s="98">
        <f t="shared" si="12"/>
        <v>0</v>
      </c>
    </row>
    <row r="59" spans="1:7" ht="9.6" customHeight="1">
      <c r="A59" s="316"/>
      <c r="B59" s="316"/>
      <c r="C59" s="316"/>
      <c r="D59" s="316"/>
      <c r="E59" s="18"/>
      <c r="F59" s="72"/>
      <c r="G59" s="98">
        <f t="shared" si="12"/>
        <v>0</v>
      </c>
    </row>
    <row r="60" spans="1:7">
      <c r="A60" s="317" t="s">
        <v>100</v>
      </c>
      <c r="B60" s="317"/>
      <c r="C60" s="317"/>
      <c r="D60" s="317"/>
      <c r="E60" s="103">
        <f>SUM(E54:E59)</f>
        <v>0</v>
      </c>
      <c r="F60" s="103">
        <f t="shared" ref="F60:G60" si="13">SUM(F54:F59)</f>
        <v>0</v>
      </c>
      <c r="G60" s="103">
        <f t="shared" si="13"/>
        <v>0</v>
      </c>
    </row>
    <row r="61" spans="1:7" ht="6" customHeight="1">
      <c r="A61" s="316"/>
      <c r="B61" s="316"/>
      <c r="C61" s="316"/>
      <c r="D61" s="316"/>
      <c r="E61" s="18"/>
      <c r="F61" s="72"/>
      <c r="G61" s="72"/>
    </row>
    <row r="62" spans="1:7" ht="19.8" customHeight="1">
      <c r="A62" s="318" t="s">
        <v>101</v>
      </c>
      <c r="B62" s="318"/>
      <c r="C62" s="318"/>
      <c r="D62" s="318"/>
      <c r="E62" s="194">
        <f>+'5.1.1 GAMESZ M-F bev. köt.'!X61</f>
        <v>0</v>
      </c>
      <c r="F62" s="110">
        <f>+'5.1.2. GAMESZ M-F bev. önk.'!R61</f>
        <v>0</v>
      </c>
      <c r="G62" s="97">
        <f>SUM(E62:F62)</f>
        <v>0</v>
      </c>
    </row>
    <row r="63" spans="1:7" ht="22.2" customHeight="1">
      <c r="A63" s="314" t="s">
        <v>102</v>
      </c>
      <c r="B63" s="314"/>
      <c r="C63" s="314"/>
      <c r="D63" s="314"/>
      <c r="E63" s="194">
        <f>+'5.1.1 GAMESZ M-F bev. köt.'!X62</f>
        <v>0</v>
      </c>
      <c r="F63" s="110">
        <f>+'5.1.2. GAMESZ M-F bev. önk.'!R62</f>
        <v>0</v>
      </c>
      <c r="G63" s="97">
        <f t="shared" ref="G63:G64" si="14">SUM(E63:F63)</f>
        <v>0</v>
      </c>
    </row>
    <row r="64" spans="1:7">
      <c r="A64" s="315" t="s">
        <v>103</v>
      </c>
      <c r="B64" s="315"/>
      <c r="C64" s="315"/>
      <c r="D64" s="315"/>
      <c r="E64" s="194">
        <f>+'5.1.1 GAMESZ M-F bev. köt.'!X63</f>
        <v>0</v>
      </c>
      <c r="F64" s="110">
        <f>+'5.1.2. GAMESZ M-F bev. önk.'!R63</f>
        <v>0</v>
      </c>
      <c r="G64" s="97">
        <f t="shared" si="14"/>
        <v>0</v>
      </c>
    </row>
    <row r="65" spans="1:7" ht="7.8" customHeight="1">
      <c r="A65" s="284"/>
      <c r="B65" s="284"/>
      <c r="C65" s="284"/>
      <c r="D65" s="284"/>
      <c r="E65" s="7"/>
      <c r="F65" s="7"/>
      <c r="G65" s="7"/>
    </row>
    <row r="66" spans="1:7">
      <c r="A66" s="310" t="s">
        <v>94</v>
      </c>
      <c r="B66" s="310"/>
      <c r="C66" s="310"/>
      <c r="D66" s="310"/>
      <c r="E66" s="103">
        <f>SUM(E62:E65)</f>
        <v>0</v>
      </c>
      <c r="F66" s="103">
        <f t="shared" ref="F66:G66" si="15">SUM(F62:F65)</f>
        <v>0</v>
      </c>
      <c r="G66" s="103">
        <f t="shared" si="15"/>
        <v>0</v>
      </c>
    </row>
    <row r="67" spans="1:7" ht="9.6" customHeight="1">
      <c r="A67" s="284"/>
      <c r="B67" s="284"/>
      <c r="C67" s="284"/>
      <c r="D67" s="284"/>
      <c r="E67" s="7"/>
      <c r="F67" s="7"/>
      <c r="G67" s="7"/>
    </row>
    <row r="68" spans="1:7">
      <c r="A68" s="311" t="s">
        <v>113</v>
      </c>
      <c r="B68" s="312"/>
      <c r="C68" s="312"/>
      <c r="D68" s="313"/>
      <c r="E68" s="103">
        <f>+E66+E60+E52</f>
        <v>0</v>
      </c>
      <c r="F68" s="103">
        <f t="shared" ref="F68:G68" si="16">+F66+F60+F52</f>
        <v>0</v>
      </c>
      <c r="G68" s="103">
        <f t="shared" si="16"/>
        <v>0</v>
      </c>
    </row>
    <row r="69" spans="1:7" ht="6" customHeight="1">
      <c r="A69" s="284"/>
      <c r="B69" s="284"/>
      <c r="C69" s="284"/>
      <c r="D69" s="284"/>
      <c r="E69" s="7"/>
      <c r="F69" s="7"/>
      <c r="G69" s="7"/>
    </row>
    <row r="70" spans="1:7">
      <c r="A70" s="284" t="s">
        <v>104</v>
      </c>
      <c r="B70" s="284"/>
      <c r="C70" s="284"/>
      <c r="D70" s="284"/>
      <c r="E70" s="194">
        <f>+'5.1.1 GAMESZ M-F bev. köt.'!X69</f>
        <v>0</v>
      </c>
      <c r="F70" s="194">
        <f>+'5.1.2. GAMESZ M-F bev. önk.'!R69</f>
        <v>0</v>
      </c>
      <c r="G70" s="194">
        <f>SUM(E70:F70)</f>
        <v>0</v>
      </c>
    </row>
    <row r="71" spans="1:7">
      <c r="A71" s="284" t="s">
        <v>34</v>
      </c>
      <c r="B71" s="284"/>
      <c r="C71" s="284"/>
      <c r="D71" s="284"/>
      <c r="E71" s="194">
        <f>+'5.1.1 GAMESZ M-F bev. köt.'!X70</f>
        <v>0</v>
      </c>
      <c r="F71" s="194">
        <f>+'5.1.2. GAMESZ M-F bev. önk.'!R70</f>
        <v>0</v>
      </c>
      <c r="G71" s="194">
        <f t="shared" ref="G71:G75" si="17">SUM(E71:F71)</f>
        <v>0</v>
      </c>
    </row>
    <row r="72" spans="1:7">
      <c r="A72" s="284" t="s">
        <v>105</v>
      </c>
      <c r="B72" s="284"/>
      <c r="C72" s="284"/>
      <c r="D72" s="284"/>
      <c r="E72" s="194">
        <f>+'5.1.1 GAMESZ M-F bev. köt.'!X71</f>
        <v>0</v>
      </c>
      <c r="F72" s="194">
        <f>+'5.1.2. GAMESZ M-F bev. önk.'!R71</f>
        <v>0</v>
      </c>
      <c r="G72" s="194">
        <f t="shared" si="17"/>
        <v>0</v>
      </c>
    </row>
    <row r="73" spans="1:7">
      <c r="A73" s="284" t="s">
        <v>106</v>
      </c>
      <c r="B73" s="284"/>
      <c r="C73" s="284"/>
      <c r="D73" s="284"/>
      <c r="E73" s="194">
        <f>+'5.1.1 GAMESZ M-F bev. köt.'!X72</f>
        <v>0</v>
      </c>
      <c r="F73" s="194">
        <f>+'5.1.2. GAMESZ M-F bev. önk.'!R72</f>
        <v>0</v>
      </c>
      <c r="G73" s="194">
        <f t="shared" si="17"/>
        <v>0</v>
      </c>
    </row>
    <row r="74" spans="1:7">
      <c r="A74" s="284" t="s">
        <v>107</v>
      </c>
      <c r="B74" s="284"/>
      <c r="C74" s="284"/>
      <c r="D74" s="284"/>
      <c r="E74" s="194">
        <f>+'5.1.1 GAMESZ M-F bev. köt.'!X73</f>
        <v>0</v>
      </c>
      <c r="F74" s="194">
        <f>+'5.1.2. GAMESZ M-F bev. önk.'!R73</f>
        <v>0</v>
      </c>
      <c r="G74" s="194">
        <f t="shared" si="17"/>
        <v>0</v>
      </c>
    </row>
    <row r="75" spans="1:7">
      <c r="A75" s="284" t="s">
        <v>221</v>
      </c>
      <c r="B75" s="284"/>
      <c r="C75" s="284"/>
      <c r="D75" s="284"/>
      <c r="E75" s="194">
        <f>+'5.1.1 GAMESZ M-F bev. köt.'!X74</f>
        <v>13521</v>
      </c>
      <c r="F75" s="194">
        <f>+'5.1.2. GAMESZ M-F bev. önk.'!R74</f>
        <v>20226</v>
      </c>
      <c r="G75" s="194">
        <f t="shared" si="17"/>
        <v>33747</v>
      </c>
    </row>
    <row r="76" spans="1:7">
      <c r="A76" s="285" t="s">
        <v>222</v>
      </c>
      <c r="B76" s="285"/>
      <c r="C76" s="285"/>
      <c r="D76" s="285"/>
      <c r="E76" s="103">
        <f>SUM(E70:E75)</f>
        <v>13521</v>
      </c>
      <c r="F76" s="103">
        <f t="shared" ref="F76:G76" si="18">SUM(F70:F75)</f>
        <v>20226</v>
      </c>
      <c r="G76" s="103">
        <f t="shared" si="18"/>
        <v>33747</v>
      </c>
    </row>
    <row r="77" spans="1:7" ht="9.6" customHeight="1">
      <c r="A77" s="309"/>
      <c r="B77" s="309"/>
      <c r="C77" s="309"/>
      <c r="D77" s="309"/>
      <c r="E77" s="7"/>
      <c r="F77" s="7"/>
      <c r="G77" s="7"/>
    </row>
    <row r="78" spans="1:7">
      <c r="A78" s="285" t="s">
        <v>114</v>
      </c>
      <c r="B78" s="285"/>
      <c r="C78" s="285"/>
      <c r="D78" s="285"/>
      <c r="E78" s="103">
        <f>+E76+E68</f>
        <v>13521</v>
      </c>
      <c r="F78" s="103">
        <f t="shared" ref="F78:G78" si="19">+F76+F68</f>
        <v>20226</v>
      </c>
      <c r="G78" s="103">
        <f t="shared" si="19"/>
        <v>33747</v>
      </c>
    </row>
    <row r="79" spans="1:7">
      <c r="A79" s="285" t="s">
        <v>358</v>
      </c>
      <c r="B79" s="285"/>
      <c r="C79" s="285"/>
      <c r="D79" s="285"/>
      <c r="E79" s="103">
        <f>+E78+E45</f>
        <v>693561</v>
      </c>
      <c r="F79" s="103">
        <f t="shared" ref="F79:G79" si="20">+F78+F45</f>
        <v>416732</v>
      </c>
      <c r="G79" s="103">
        <f t="shared" si="20"/>
        <v>1110293</v>
      </c>
    </row>
  </sheetData>
  <mergeCells count="78">
    <mergeCell ref="A79:D79"/>
    <mergeCell ref="A35:D35"/>
    <mergeCell ref="A14:D14"/>
    <mergeCell ref="A15:D15"/>
    <mergeCell ref="A21:D21"/>
    <mergeCell ref="A42:D42"/>
    <mergeCell ref="A28:D28"/>
    <mergeCell ref="A17:D17"/>
    <mergeCell ref="A18:D18"/>
    <mergeCell ref="A16:D16"/>
    <mergeCell ref="A23:D23"/>
    <mergeCell ref="A20:D20"/>
    <mergeCell ref="A27:D27"/>
    <mergeCell ref="A24:D24"/>
    <mergeCell ref="A25:D25"/>
    <mergeCell ref="A26:D26"/>
    <mergeCell ref="A19:D19"/>
    <mergeCell ref="A55:D55"/>
    <mergeCell ref="A56:D56"/>
    <mergeCell ref="A57:D57"/>
    <mergeCell ref="A58:D58"/>
    <mergeCell ref="A33:D33"/>
    <mergeCell ref="A34:D34"/>
    <mergeCell ref="A29:D29"/>
    <mergeCell ref="A30:D30"/>
    <mergeCell ref="A31:D31"/>
    <mergeCell ref="A32:D32"/>
    <mergeCell ref="A22:D22"/>
    <mergeCell ref="A36:D36"/>
    <mergeCell ref="A37:D37"/>
    <mergeCell ref="A47:D47"/>
    <mergeCell ref="A48:D48"/>
    <mergeCell ref="A59:D59"/>
    <mergeCell ref="A50:D50"/>
    <mergeCell ref="A51:D51"/>
    <mergeCell ref="A52:D52"/>
    <mergeCell ref="A53:D53"/>
    <mergeCell ref="A54:D54"/>
    <mergeCell ref="A3:G3"/>
    <mergeCell ref="A13:D13"/>
    <mergeCell ref="A6:G6"/>
    <mergeCell ref="A7:G7"/>
    <mergeCell ref="A8:G8"/>
    <mergeCell ref="A9:D10"/>
    <mergeCell ref="E9:E10"/>
    <mergeCell ref="F9:F10"/>
    <mergeCell ref="A11:D11"/>
    <mergeCell ref="A12:D12"/>
    <mergeCell ref="G9:G10"/>
    <mergeCell ref="E4:G4"/>
    <mergeCell ref="A4:D4"/>
    <mergeCell ref="A49:D49"/>
    <mergeCell ref="A39:D39"/>
    <mergeCell ref="A40:D40"/>
    <mergeCell ref="A38:D38"/>
    <mergeCell ref="A43:D43"/>
    <mergeCell ref="A44:D44"/>
    <mergeCell ref="A45:D45"/>
    <mergeCell ref="A41:D41"/>
    <mergeCell ref="A69:D69"/>
    <mergeCell ref="A70:D70"/>
    <mergeCell ref="A71:D71"/>
    <mergeCell ref="A78:D78"/>
    <mergeCell ref="A72:D72"/>
    <mergeCell ref="A73:D73"/>
    <mergeCell ref="A74:D74"/>
    <mergeCell ref="A76:D76"/>
    <mergeCell ref="A77:D77"/>
    <mergeCell ref="A75:D75"/>
    <mergeCell ref="A60:D60"/>
    <mergeCell ref="A65:D65"/>
    <mergeCell ref="A66:D66"/>
    <mergeCell ref="A67:D67"/>
    <mergeCell ref="A68:D68"/>
    <mergeCell ref="A61:D61"/>
    <mergeCell ref="A62:D62"/>
    <mergeCell ref="A63:D63"/>
    <mergeCell ref="A64:D64"/>
  </mergeCells>
  <phoneticPr fontId="7" type="noConversion"/>
  <printOptions horizontalCentered="1"/>
  <pageMargins left="0.59055118110236227" right="0.31496062992125984" top="0.41" bottom="0.47244094488188981" header="0.22" footer="0.15748031496062992"/>
  <pageSetup paperSize="9" scale="70" orientation="portrait" r:id="rId1"/>
  <headerFooter alignWithMargins="0">
    <oddHeader>&amp;LGAZDASÁGI MŰSZAKI ELLÁTÓ SZERVEZET</oddHeader>
    <oddFooter>&amp;LVeresegyház, 2014. Február 18.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view="pageLayout" topLeftCell="A7" workbookViewId="0">
      <selection activeCell="H22" sqref="H22:H36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  <col min="8" max="8" width="9.77734375" bestFit="1" customWidth="1"/>
  </cols>
  <sheetData>
    <row r="1" spans="1:7">
      <c r="A1" t="s">
        <v>152</v>
      </c>
    </row>
    <row r="3" spans="1:7" ht="12" customHeight="1">
      <c r="F3" s="4"/>
      <c r="G3" s="69" t="s">
        <v>154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98">
        <f>+'3. Önkorm. műk.+felh. bev.'!G18</f>
        <v>790514</v>
      </c>
      <c r="E9" s="284" t="s">
        <v>36</v>
      </c>
      <c r="F9" s="284"/>
      <c r="G9" s="98">
        <f>+'7. Kiad. Önk. össz.'!E9</f>
        <v>37728</v>
      </c>
    </row>
    <row r="10" spans="1:7" ht="12" customHeight="1">
      <c r="A10" s="299" t="s">
        <v>31</v>
      </c>
      <c r="B10" s="300"/>
      <c r="C10" s="301"/>
      <c r="D10" s="98">
        <f>+'3. Önkorm. műk.+felh. bev.'!G20</f>
        <v>3840700</v>
      </c>
      <c r="E10" s="302" t="s">
        <v>59</v>
      </c>
      <c r="F10" s="302"/>
      <c r="G10" s="98">
        <f>+'7. Kiad. Önk. össz.'!E10</f>
        <v>10694</v>
      </c>
    </row>
    <row r="11" spans="1:7" ht="12" customHeight="1">
      <c r="A11" s="282" t="s">
        <v>32</v>
      </c>
      <c r="B11" s="296"/>
      <c r="C11" s="283"/>
      <c r="D11" s="98">
        <f>+'3. Önkorm. műk.+felh. bev.'!G31</f>
        <v>576680</v>
      </c>
      <c r="E11" s="284" t="s">
        <v>38</v>
      </c>
      <c r="F11" s="284"/>
      <c r="G11" s="98">
        <f>+'7. Kiad. Önk. össz.'!E11</f>
        <v>759379</v>
      </c>
    </row>
    <row r="12" spans="1:7" ht="12" customHeight="1">
      <c r="A12" s="282" t="s">
        <v>33</v>
      </c>
      <c r="B12" s="296"/>
      <c r="C12" s="283"/>
      <c r="D12" s="98">
        <f>+'3. Önkorm. műk.+felh. bev.'!G36</f>
        <v>184764</v>
      </c>
      <c r="E12" s="284" t="s">
        <v>39</v>
      </c>
      <c r="F12" s="284"/>
      <c r="G12" s="98">
        <f>+'7. Kiad. Önk. össz.'!E12</f>
        <v>60650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8">
        <f>+'7. Kiad. Önk. össz.'!E13</f>
        <v>417585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98">
        <f>+'7. Kiad. Önk. össz.'!E14</f>
        <v>176658</v>
      </c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98">
        <f>+'7. Kiad. Önk. össz.'!E15</f>
        <v>0</v>
      </c>
    </row>
    <row r="16" spans="1:7" ht="12" customHeight="1">
      <c r="A16" s="282"/>
      <c r="B16" s="296"/>
      <c r="C16" s="283"/>
      <c r="D16" s="72"/>
      <c r="E16" s="292"/>
      <c r="F16" s="293"/>
      <c r="G16" s="98"/>
    </row>
    <row r="17" spans="1:8" ht="12" customHeight="1">
      <c r="A17" s="285" t="s">
        <v>35</v>
      </c>
      <c r="B17" s="285"/>
      <c r="C17" s="285"/>
      <c r="D17" s="97">
        <f>+D12+D11+D10+D9</f>
        <v>5392658</v>
      </c>
      <c r="E17" s="286" t="s">
        <v>43</v>
      </c>
      <c r="F17" s="288"/>
      <c r="G17" s="97">
        <f>+G9+G10+G11+G12+G13</f>
        <v>1286036</v>
      </c>
    </row>
    <row r="18" spans="1:8" ht="12" customHeight="1">
      <c r="A18" s="282"/>
      <c r="B18" s="296"/>
      <c r="C18" s="283"/>
      <c r="D18" s="72"/>
      <c r="E18" s="282"/>
      <c r="F18" s="283"/>
      <c r="G18" s="98"/>
    </row>
    <row r="19" spans="1:8" ht="12" customHeight="1">
      <c r="A19" s="286" t="s">
        <v>57</v>
      </c>
      <c r="B19" s="287"/>
      <c r="C19" s="288"/>
      <c r="D19" s="97">
        <f>+'3. Önkorm. műk.+felh. bev.'!G45</f>
        <v>803392</v>
      </c>
      <c r="E19" s="286" t="s">
        <v>58</v>
      </c>
      <c r="F19" s="288"/>
      <c r="G19" s="97">
        <f>+'7. Kiad. Önk. össz.'!E26</f>
        <v>2677549</v>
      </c>
    </row>
    <row r="20" spans="1:8" ht="12" customHeight="1">
      <c r="A20" s="289" t="s">
        <v>141</v>
      </c>
      <c r="B20" s="284"/>
      <c r="C20" s="284"/>
      <c r="D20" s="172">
        <f>+'3. Önkorm. műk.+felh. bev.'!G42</f>
        <v>293392</v>
      </c>
      <c r="E20" s="163" t="s">
        <v>308</v>
      </c>
      <c r="F20" s="113"/>
      <c r="G20" s="172">
        <f>+'7. Kiad. Önk. össz.'!E23</f>
        <v>1733095</v>
      </c>
    </row>
    <row r="21" spans="1:8" ht="12" customHeight="1">
      <c r="A21" s="295"/>
      <c r="B21" s="295"/>
      <c r="C21" s="295"/>
      <c r="D21" s="72"/>
      <c r="E21" s="303"/>
      <c r="F21" s="304"/>
      <c r="G21" s="98"/>
    </row>
    <row r="22" spans="1:8" ht="12" customHeight="1">
      <c r="A22" s="294" t="s">
        <v>17</v>
      </c>
      <c r="B22" s="294"/>
      <c r="C22" s="294"/>
      <c r="D22" s="97">
        <f>+D19+D17</f>
        <v>6196050</v>
      </c>
      <c r="E22" s="286" t="s">
        <v>13</v>
      </c>
      <c r="F22" s="288"/>
      <c r="G22" s="97">
        <f>+G17+G19</f>
        <v>3963585</v>
      </c>
      <c r="H22" s="100"/>
    </row>
    <row r="23" spans="1:8" ht="12" customHeight="1">
      <c r="A23" s="302"/>
      <c r="B23" s="302"/>
      <c r="C23" s="302"/>
      <c r="D23" s="72"/>
      <c r="E23" s="282"/>
      <c r="F23" s="283"/>
      <c r="G23" s="98"/>
    </row>
    <row r="24" spans="1:8" ht="12" customHeight="1">
      <c r="A24" s="299" t="s">
        <v>92</v>
      </c>
      <c r="B24" s="300"/>
      <c r="C24" s="301"/>
      <c r="D24" s="98">
        <f>+'3. Önkorm. műk.+felh. bev.'!G54</f>
        <v>42225</v>
      </c>
      <c r="E24" s="282" t="s">
        <v>52</v>
      </c>
      <c r="F24" s="283"/>
      <c r="G24" s="98">
        <f>+'7. Kiad. Önk. össz.'!E30</f>
        <v>3333296</v>
      </c>
    </row>
    <row r="25" spans="1:8" ht="12" customHeight="1">
      <c r="A25" s="299" t="s">
        <v>93</v>
      </c>
      <c r="B25" s="300"/>
      <c r="C25" s="301"/>
      <c r="D25" s="98">
        <f>+'3. Önkorm. műk.+felh. bev.'!G62</f>
        <v>350000</v>
      </c>
      <c r="E25" s="282" t="s">
        <v>53</v>
      </c>
      <c r="F25" s="283"/>
      <c r="G25" s="98">
        <f>+'7. Kiad. Önk. össz.'!E31</f>
        <v>114823</v>
      </c>
    </row>
    <row r="26" spans="1:8" ht="12" customHeight="1">
      <c r="A26" s="284" t="s">
        <v>94</v>
      </c>
      <c r="B26" s="284"/>
      <c r="C26" s="284"/>
      <c r="D26" s="98">
        <f>+'3. Önkorm. műk.+felh. bev.'!G68</f>
        <v>34372</v>
      </c>
      <c r="E26" s="282" t="s">
        <v>54</v>
      </c>
      <c r="F26" s="283"/>
      <c r="G26" s="98">
        <f>+'7. Kiad. Önk. össz.'!E32</f>
        <v>73430</v>
      </c>
    </row>
    <row r="27" spans="1:8" ht="12" customHeight="1">
      <c r="A27" s="285" t="s">
        <v>112</v>
      </c>
      <c r="B27" s="285"/>
      <c r="C27" s="285"/>
      <c r="D27" s="97">
        <f>+D26+D25+D24</f>
        <v>426597</v>
      </c>
      <c r="E27" s="286" t="s">
        <v>55</v>
      </c>
      <c r="F27" s="288"/>
      <c r="G27" s="97">
        <f>SUM(G24:G26)</f>
        <v>3521549</v>
      </c>
    </row>
    <row r="28" spans="1:8" ht="12" customHeight="1">
      <c r="A28" s="284"/>
      <c r="B28" s="284"/>
      <c r="C28" s="284"/>
      <c r="D28" s="97"/>
      <c r="E28" s="121"/>
      <c r="F28" s="122"/>
      <c r="G28" s="97"/>
    </row>
    <row r="29" spans="1:8" ht="12" customHeight="1">
      <c r="A29" s="284"/>
      <c r="B29" s="284"/>
      <c r="C29" s="284"/>
      <c r="D29" s="97"/>
      <c r="E29" s="121" t="s">
        <v>299</v>
      </c>
      <c r="F29" s="122"/>
      <c r="G29" s="97">
        <f>+'7. Kiad. Önk. össz.'!E35</f>
        <v>297510</v>
      </c>
    </row>
    <row r="30" spans="1:8" ht="12" customHeight="1">
      <c r="A30" s="284"/>
      <c r="B30" s="284"/>
      <c r="C30" s="284"/>
      <c r="D30" s="72"/>
      <c r="E30" s="282" t="s">
        <v>304</v>
      </c>
      <c r="F30" s="283"/>
      <c r="G30" s="98"/>
    </row>
    <row r="31" spans="1:8" ht="12" customHeight="1">
      <c r="A31" s="286" t="s">
        <v>60</v>
      </c>
      <c r="B31" s="287"/>
      <c r="C31" s="288"/>
      <c r="D31" s="97">
        <f>+'3. Önkorm. műk.+felh. bev.'!G77</f>
        <v>1200000</v>
      </c>
      <c r="E31" s="286" t="s">
        <v>305</v>
      </c>
      <c r="F31" s="288"/>
      <c r="G31" s="97">
        <f>+'7. Kiad. Önk. össz.'!E44</f>
        <v>40003</v>
      </c>
    </row>
    <row r="32" spans="1:8" ht="12" customHeight="1">
      <c r="A32" s="289" t="s">
        <v>141</v>
      </c>
      <c r="B32" s="284"/>
      <c r="C32" s="284"/>
      <c r="D32" s="98">
        <f>+'3. Önkorm. műk.+felh. bev.'!G74</f>
        <v>0</v>
      </c>
      <c r="E32" s="163" t="s">
        <v>308</v>
      </c>
      <c r="F32" s="59"/>
      <c r="G32" s="172">
        <f>+'7. Kiad. Önk. össz.'!E41</f>
        <v>37890</v>
      </c>
    </row>
    <row r="33" spans="1:8" ht="12" customHeight="1">
      <c r="A33" s="284"/>
      <c r="B33" s="284"/>
      <c r="C33" s="284"/>
      <c r="D33" s="72"/>
      <c r="E33" s="282"/>
      <c r="F33" s="283"/>
      <c r="G33" s="98"/>
    </row>
    <row r="34" spans="1:8" ht="12" customHeight="1">
      <c r="A34" s="294" t="s">
        <v>61</v>
      </c>
      <c r="B34" s="294"/>
      <c r="C34" s="294"/>
      <c r="D34" s="97">
        <f>+D27+D31</f>
        <v>1626597</v>
      </c>
      <c r="E34" s="286" t="s">
        <v>301</v>
      </c>
      <c r="F34" s="288"/>
      <c r="G34" s="97">
        <f>+G31+G27+G29</f>
        <v>3859062</v>
      </c>
      <c r="H34" s="100"/>
    </row>
    <row r="35" spans="1:8" ht="12" customHeight="1">
      <c r="A35" s="291"/>
      <c r="B35" s="291"/>
      <c r="C35" s="291"/>
      <c r="D35" s="72"/>
      <c r="E35" s="292"/>
      <c r="F35" s="293"/>
      <c r="G35" s="98"/>
    </row>
    <row r="36" spans="1:8" ht="12.75" customHeight="1">
      <c r="A36" s="290" t="s">
        <v>15</v>
      </c>
      <c r="B36" s="290"/>
      <c r="C36" s="290"/>
      <c r="D36" s="97">
        <f>+D34+D22</f>
        <v>7822647</v>
      </c>
      <c r="E36" s="290" t="s">
        <v>306</v>
      </c>
      <c r="F36" s="290"/>
      <c r="G36" s="97">
        <f>+G34+G22</f>
        <v>7822647</v>
      </c>
      <c r="H36" s="100"/>
    </row>
    <row r="38" spans="1:8">
      <c r="D38" s="100"/>
      <c r="H38" s="100"/>
    </row>
    <row r="39" spans="1:8">
      <c r="D39" s="100"/>
      <c r="H39" s="100"/>
    </row>
    <row r="40" spans="1:8">
      <c r="D40" s="100"/>
    </row>
    <row r="42" spans="1:8">
      <c r="H42" s="100"/>
    </row>
    <row r="47" spans="1:8" ht="19.8" customHeight="1"/>
    <row r="48" spans="1:8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rintOptions horizontalCentered="1"/>
  <pageMargins left="0.59055118110236227" right="0.31496062992125984" top="0.27559055118110237" bottom="0.47244094488188981" header="0.43307086614173229" footer="0.15748031496062992"/>
  <pageSetup paperSize="9" scale="90" orientation="landscape" r:id="rId1"/>
  <headerFooter alignWithMargins="0">
    <oddFooter>&amp;LVeresegyház, 2014. Február 18.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X78"/>
  <sheetViews>
    <sheetView workbookViewId="0">
      <pane xSplit="4" ySplit="9" topLeftCell="O25" activePane="bottomRight" state="frozen"/>
      <selection pane="topRight" activeCell="E1" sqref="E1"/>
      <selection pane="bottomLeft" activeCell="A10" sqref="A10"/>
      <selection pane="bottomRight" activeCell="U7" sqref="U7"/>
    </sheetView>
  </sheetViews>
  <sheetFormatPr defaultRowHeight="13.2"/>
  <cols>
    <col min="4" max="4" width="25.33203125" customWidth="1"/>
    <col min="5" max="5" width="10" customWidth="1"/>
    <col min="6" max="6" width="12.6640625" customWidth="1"/>
    <col min="7" max="7" width="10" style="246" customWidth="1"/>
    <col min="8" max="11" width="10" customWidth="1"/>
    <col min="12" max="12" width="16.109375" customWidth="1"/>
    <col min="13" max="13" width="14.5546875" customWidth="1"/>
    <col min="14" max="18" width="10" customWidth="1"/>
    <col min="19" max="19" width="15.6640625" customWidth="1"/>
    <col min="20" max="20" width="15.109375" customWidth="1"/>
    <col min="21" max="21" width="15.33203125" customWidth="1"/>
    <col min="22" max="22" width="14.88671875" customWidth="1"/>
    <col min="23" max="23" width="15.44140625" customWidth="1"/>
    <col min="24" max="24" width="14.21875" style="220" customWidth="1"/>
  </cols>
  <sheetData>
    <row r="1" spans="1:24">
      <c r="U1" s="212" t="s">
        <v>178</v>
      </c>
      <c r="X1" s="212" t="s">
        <v>178</v>
      </c>
    </row>
    <row r="2" spans="1:24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</row>
    <row r="3" spans="1:24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</row>
    <row r="4" spans="1:24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</row>
    <row r="5" spans="1:24">
      <c r="A5" s="212"/>
      <c r="B5" s="212"/>
      <c r="C5" s="212"/>
      <c r="D5" s="212"/>
      <c r="E5" s="212"/>
      <c r="F5" s="212"/>
      <c r="G5" s="218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</row>
    <row r="6" spans="1:24">
      <c r="A6" s="383" t="s">
        <v>120</v>
      </c>
      <c r="B6" s="383"/>
      <c r="C6" s="383"/>
      <c r="D6" s="383"/>
      <c r="E6" s="295" t="s">
        <v>143</v>
      </c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</row>
    <row r="7" spans="1:24">
      <c r="A7" s="214"/>
      <c r="B7" s="214"/>
      <c r="C7" s="214"/>
      <c r="D7" s="214"/>
      <c r="E7" s="214"/>
      <c r="F7" s="214"/>
      <c r="G7" s="219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T7" s="214"/>
      <c r="U7" s="212" t="s">
        <v>1</v>
      </c>
      <c r="V7" s="214"/>
      <c r="W7" s="214"/>
      <c r="X7" s="212" t="s">
        <v>1</v>
      </c>
    </row>
    <row r="8" spans="1:24" ht="12.75" customHeight="1">
      <c r="A8" s="323" t="s">
        <v>2</v>
      </c>
      <c r="B8" s="324"/>
      <c r="C8" s="324"/>
      <c r="D8" s="325"/>
      <c r="E8" s="329" t="s">
        <v>125</v>
      </c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</row>
    <row r="9" spans="1:24" s="222" customFormat="1" ht="68.400000000000006" customHeight="1">
      <c r="A9" s="326"/>
      <c r="B9" s="327"/>
      <c r="C9" s="327"/>
      <c r="D9" s="328"/>
      <c r="E9" s="221" t="s">
        <v>310</v>
      </c>
      <c r="F9" s="221" t="s">
        <v>311</v>
      </c>
      <c r="G9" s="221" t="s">
        <v>360</v>
      </c>
      <c r="H9" s="221" t="s">
        <v>313</v>
      </c>
      <c r="I9" s="221" t="s">
        <v>314</v>
      </c>
      <c r="J9" s="221" t="s">
        <v>315</v>
      </c>
      <c r="K9" s="221" t="s">
        <v>316</v>
      </c>
      <c r="L9" s="221" t="s">
        <v>317</v>
      </c>
      <c r="M9" s="221" t="s">
        <v>318</v>
      </c>
      <c r="N9" s="221" t="s">
        <v>319</v>
      </c>
      <c r="O9" s="221" t="s">
        <v>320</v>
      </c>
      <c r="P9" s="221" t="s">
        <v>321</v>
      </c>
      <c r="Q9" s="221" t="s">
        <v>322</v>
      </c>
      <c r="R9" s="221" t="s">
        <v>323</v>
      </c>
      <c r="S9" s="221" t="s">
        <v>324</v>
      </c>
      <c r="T9" s="221" t="s">
        <v>325</v>
      </c>
      <c r="U9" s="221" t="s">
        <v>326</v>
      </c>
      <c r="V9" s="221" t="s">
        <v>327</v>
      </c>
      <c r="W9" s="221" t="s">
        <v>328</v>
      </c>
      <c r="X9" s="217" t="s">
        <v>5</v>
      </c>
    </row>
    <row r="10" spans="1:24" s="29" customFormat="1" ht="22.5" customHeight="1">
      <c r="A10" s="299" t="s">
        <v>68</v>
      </c>
      <c r="B10" s="300"/>
      <c r="C10" s="300"/>
      <c r="D10" s="301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>
        <f>SUM(E10:W10)</f>
        <v>0</v>
      </c>
    </row>
    <row r="11" spans="1:24" s="29" customFormat="1" ht="22.5" customHeight="1">
      <c r="A11" s="299" t="s">
        <v>69</v>
      </c>
      <c r="B11" s="300"/>
      <c r="C11" s="300"/>
      <c r="D11" s="301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4">
        <f>SUM(E11:W11)</f>
        <v>0</v>
      </c>
    </row>
    <row r="12" spans="1:24" s="29" customFormat="1" ht="22.5" customHeight="1">
      <c r="A12" s="299" t="s">
        <v>70</v>
      </c>
      <c r="B12" s="300"/>
      <c r="C12" s="300"/>
      <c r="D12" s="301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4">
        <f>SUM(E12:W12)</f>
        <v>0</v>
      </c>
    </row>
    <row r="13" spans="1:24" s="29" customFormat="1" ht="12.75" customHeight="1">
      <c r="A13" s="299" t="s">
        <v>71</v>
      </c>
      <c r="B13" s="300"/>
      <c r="C13" s="300"/>
      <c r="D13" s="301"/>
      <c r="E13" s="223"/>
      <c r="F13" s="223"/>
      <c r="G13" s="223"/>
      <c r="H13" s="223"/>
      <c r="I13" s="223">
        <v>17872</v>
      </c>
      <c r="J13" s="223">
        <v>753</v>
      </c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4">
        <f>SUM(E13:W13)</f>
        <v>18625</v>
      </c>
    </row>
    <row r="14" spans="1:24" s="225" customFormat="1" ht="12.75" customHeight="1">
      <c r="A14" s="311" t="s">
        <v>111</v>
      </c>
      <c r="B14" s="312"/>
      <c r="C14" s="312"/>
      <c r="D14" s="313"/>
      <c r="E14" s="224">
        <f>SUM(E10:E13)</f>
        <v>0</v>
      </c>
      <c r="F14" s="224">
        <f t="shared" ref="F14:W14" si="0">SUM(F10:F13)</f>
        <v>0</v>
      </c>
      <c r="G14" s="224">
        <f t="shared" si="0"/>
        <v>0</v>
      </c>
      <c r="H14" s="224">
        <f t="shared" si="0"/>
        <v>0</v>
      </c>
      <c r="I14" s="224">
        <f t="shared" si="0"/>
        <v>17872</v>
      </c>
      <c r="J14" s="224">
        <f t="shared" si="0"/>
        <v>753</v>
      </c>
      <c r="K14" s="224">
        <f t="shared" si="0"/>
        <v>0</v>
      </c>
      <c r="L14" s="224">
        <f t="shared" si="0"/>
        <v>0</v>
      </c>
      <c r="M14" s="224">
        <f t="shared" si="0"/>
        <v>0</v>
      </c>
      <c r="N14" s="224">
        <f t="shared" si="0"/>
        <v>0</v>
      </c>
      <c r="O14" s="224">
        <f t="shared" si="0"/>
        <v>0</v>
      </c>
      <c r="P14" s="224">
        <f t="shared" si="0"/>
        <v>0</v>
      </c>
      <c r="Q14" s="224">
        <f t="shared" si="0"/>
        <v>0</v>
      </c>
      <c r="R14" s="224">
        <f t="shared" si="0"/>
        <v>0</v>
      </c>
      <c r="S14" s="224">
        <f t="shared" si="0"/>
        <v>0</v>
      </c>
      <c r="T14" s="224">
        <f t="shared" si="0"/>
        <v>0</v>
      </c>
      <c r="U14" s="224">
        <f t="shared" si="0"/>
        <v>0</v>
      </c>
      <c r="V14" s="224">
        <f t="shared" si="0"/>
        <v>0</v>
      </c>
      <c r="W14" s="224">
        <f t="shared" si="0"/>
        <v>0</v>
      </c>
      <c r="X14" s="224">
        <f t="shared" ref="X14:X26" si="1">SUM(E14:W14)</f>
        <v>18625</v>
      </c>
    </row>
    <row r="15" spans="1:24" s="29" customFormat="1" ht="8.4" customHeight="1">
      <c r="A15" s="284"/>
      <c r="B15" s="284"/>
      <c r="C15" s="284"/>
      <c r="D15" s="284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4"/>
    </row>
    <row r="16" spans="1:24" s="29" customFormat="1" ht="7.8" customHeight="1">
      <c r="A16" s="285"/>
      <c r="B16" s="285"/>
      <c r="C16" s="285"/>
      <c r="D16" s="285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3"/>
      <c r="V16" s="223"/>
      <c r="W16" s="223"/>
      <c r="X16" s="224"/>
    </row>
    <row r="17" spans="1:24" s="29" customFormat="1" ht="10.199999999999999">
      <c r="A17" s="315" t="s">
        <v>73</v>
      </c>
      <c r="B17" s="315"/>
      <c r="C17" s="315"/>
      <c r="D17" s="315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4">
        <f t="shared" si="1"/>
        <v>0</v>
      </c>
    </row>
    <row r="18" spans="1:24" s="29" customFormat="1" ht="10.199999999999999">
      <c r="A18" s="302" t="s">
        <v>74</v>
      </c>
      <c r="B18" s="302"/>
      <c r="C18" s="302"/>
      <c r="D18" s="302"/>
      <c r="E18" s="223">
        <v>500</v>
      </c>
      <c r="F18" s="223">
        <v>1500</v>
      </c>
      <c r="G18" s="223"/>
      <c r="H18" s="223"/>
      <c r="I18" s="223"/>
      <c r="J18" s="223"/>
      <c r="K18" s="223"/>
      <c r="L18" s="223">
        <v>8</v>
      </c>
      <c r="M18" s="223">
        <v>29830</v>
      </c>
      <c r="N18" s="223"/>
      <c r="O18" s="223"/>
      <c r="P18" s="223"/>
      <c r="Q18" s="223"/>
      <c r="R18" s="223">
        <v>26000</v>
      </c>
      <c r="S18" s="223">
        <v>3000</v>
      </c>
      <c r="T18" s="223"/>
      <c r="U18" s="223"/>
      <c r="V18" s="223"/>
      <c r="W18" s="223"/>
      <c r="X18" s="224">
        <f t="shared" si="1"/>
        <v>60838</v>
      </c>
    </row>
    <row r="19" spans="1:24" s="29" customFormat="1" ht="10.199999999999999">
      <c r="A19" s="315" t="s">
        <v>75</v>
      </c>
      <c r="B19" s="315"/>
      <c r="C19" s="315"/>
      <c r="D19" s="315"/>
      <c r="E19" s="223"/>
      <c r="F19" s="223">
        <v>6500</v>
      </c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4">
        <f t="shared" si="1"/>
        <v>6500</v>
      </c>
    </row>
    <row r="20" spans="1:24" s="29" customFormat="1" ht="10.199999999999999">
      <c r="A20" s="315" t="s">
        <v>282</v>
      </c>
      <c r="B20" s="315"/>
      <c r="C20" s="315"/>
      <c r="D20" s="315"/>
      <c r="E20" s="223"/>
      <c r="F20" s="223">
        <v>650</v>
      </c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>
        <v>36000</v>
      </c>
      <c r="S20" s="223"/>
      <c r="T20" s="223">
        <v>1250</v>
      </c>
      <c r="U20" s="223"/>
      <c r="V20" s="223">
        <v>750</v>
      </c>
      <c r="W20" s="223"/>
      <c r="X20" s="224">
        <f t="shared" si="1"/>
        <v>38650</v>
      </c>
    </row>
    <row r="21" spans="1:24" s="29" customFormat="1" ht="10.199999999999999">
      <c r="A21" s="315" t="s">
        <v>329</v>
      </c>
      <c r="B21" s="315"/>
      <c r="C21" s="315"/>
      <c r="D21" s="315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>
        <v>76806</v>
      </c>
      <c r="X21" s="224">
        <f t="shared" si="1"/>
        <v>76806</v>
      </c>
    </row>
    <row r="22" spans="1:24" s="29" customFormat="1" ht="10.199999999999999">
      <c r="A22" s="284" t="s">
        <v>76</v>
      </c>
      <c r="B22" s="284"/>
      <c r="C22" s="284"/>
      <c r="D22" s="284"/>
      <c r="E22" s="223">
        <v>135</v>
      </c>
      <c r="F22" s="223">
        <v>2160</v>
      </c>
      <c r="G22" s="223"/>
      <c r="H22" s="223"/>
      <c r="I22" s="223"/>
      <c r="J22" s="223"/>
      <c r="K22" s="223"/>
      <c r="L22" s="223">
        <v>2</v>
      </c>
      <c r="M22" s="223">
        <v>8055</v>
      </c>
      <c r="N22" s="223"/>
      <c r="O22" s="223"/>
      <c r="P22" s="223"/>
      <c r="Q22" s="223"/>
      <c r="R22" s="223">
        <v>7020</v>
      </c>
      <c r="S22" s="223">
        <v>810</v>
      </c>
      <c r="T22" s="223"/>
      <c r="U22" s="223"/>
      <c r="V22" s="223"/>
      <c r="W22" s="223">
        <v>20735</v>
      </c>
      <c r="X22" s="224">
        <f t="shared" si="1"/>
        <v>38917</v>
      </c>
    </row>
    <row r="23" spans="1:24" s="29" customFormat="1" ht="10.199999999999999">
      <c r="A23" s="282" t="s">
        <v>77</v>
      </c>
      <c r="B23" s="296"/>
      <c r="C23" s="296"/>
      <c r="D23" s="283"/>
      <c r="E23" s="223"/>
      <c r="F23" s="223">
        <v>608</v>
      </c>
      <c r="G23" s="223"/>
      <c r="H23" s="223"/>
      <c r="I23" s="223"/>
      <c r="J23" s="223"/>
      <c r="K23" s="223"/>
      <c r="L23" s="223"/>
      <c r="M23" s="223">
        <v>3500</v>
      </c>
      <c r="N23" s="223"/>
      <c r="O23" s="223"/>
      <c r="P23" s="223"/>
      <c r="Q23" s="223"/>
      <c r="R23" s="223">
        <v>1250</v>
      </c>
      <c r="S23" s="223"/>
      <c r="T23" s="223"/>
      <c r="U23" s="223"/>
      <c r="V23" s="223"/>
      <c r="W23" s="223">
        <v>15000</v>
      </c>
      <c r="X23" s="224">
        <f t="shared" si="1"/>
        <v>20358</v>
      </c>
    </row>
    <row r="24" spans="1:24" s="29" customFormat="1" ht="10.199999999999999">
      <c r="A24" s="284" t="s">
        <v>78</v>
      </c>
      <c r="B24" s="284"/>
      <c r="C24" s="284"/>
      <c r="D24" s="284"/>
      <c r="E24" s="223"/>
      <c r="F24" s="223">
        <v>100</v>
      </c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4">
        <f t="shared" si="1"/>
        <v>100</v>
      </c>
    </row>
    <row r="25" spans="1:24" s="29" customFormat="1" ht="10.199999999999999">
      <c r="A25" s="284" t="s">
        <v>79</v>
      </c>
      <c r="B25" s="285"/>
      <c r="C25" s="285"/>
      <c r="D25" s="285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3"/>
      <c r="V25" s="223"/>
      <c r="W25" s="223"/>
      <c r="X25" s="224">
        <f t="shared" si="1"/>
        <v>0</v>
      </c>
    </row>
    <row r="26" spans="1:24" s="29" customFormat="1" ht="10.199999999999999">
      <c r="A26" s="282" t="s">
        <v>80</v>
      </c>
      <c r="B26" s="296"/>
      <c r="C26" s="296"/>
      <c r="D26" s="283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3"/>
      <c r="V26" s="223"/>
      <c r="W26" s="223"/>
      <c r="X26" s="224">
        <f t="shared" si="1"/>
        <v>0</v>
      </c>
    </row>
    <row r="27" spans="1:24" s="225" customFormat="1" ht="10.199999999999999">
      <c r="A27" s="285" t="s">
        <v>81</v>
      </c>
      <c r="B27" s="285"/>
      <c r="C27" s="285"/>
      <c r="D27" s="285"/>
      <c r="E27" s="224">
        <f t="shared" ref="E27:X27" si="2">SUM(E16:E26)</f>
        <v>635</v>
      </c>
      <c r="F27" s="224">
        <f t="shared" si="2"/>
        <v>11518</v>
      </c>
      <c r="G27" s="224">
        <f t="shared" si="2"/>
        <v>0</v>
      </c>
      <c r="H27" s="224">
        <f t="shared" si="2"/>
        <v>0</v>
      </c>
      <c r="I27" s="224">
        <f t="shared" si="2"/>
        <v>0</v>
      </c>
      <c r="J27" s="224">
        <f t="shared" si="2"/>
        <v>0</v>
      </c>
      <c r="K27" s="224">
        <f t="shared" si="2"/>
        <v>0</v>
      </c>
      <c r="L27" s="224">
        <f t="shared" si="2"/>
        <v>10</v>
      </c>
      <c r="M27" s="224">
        <f t="shared" si="2"/>
        <v>41385</v>
      </c>
      <c r="N27" s="224">
        <f t="shared" si="2"/>
        <v>0</v>
      </c>
      <c r="O27" s="224">
        <f t="shared" si="2"/>
        <v>0</v>
      </c>
      <c r="P27" s="224">
        <f t="shared" si="2"/>
        <v>0</v>
      </c>
      <c r="Q27" s="224">
        <f t="shared" si="2"/>
        <v>0</v>
      </c>
      <c r="R27" s="224">
        <f t="shared" si="2"/>
        <v>70270</v>
      </c>
      <c r="S27" s="224">
        <f t="shared" si="2"/>
        <v>3810</v>
      </c>
      <c r="T27" s="224">
        <f t="shared" si="2"/>
        <v>1250</v>
      </c>
      <c r="U27" s="224">
        <f t="shared" si="2"/>
        <v>0</v>
      </c>
      <c r="V27" s="224">
        <f t="shared" si="2"/>
        <v>750</v>
      </c>
      <c r="W27" s="224">
        <f t="shared" si="2"/>
        <v>112541</v>
      </c>
      <c r="X27" s="224">
        <f t="shared" si="2"/>
        <v>242169</v>
      </c>
    </row>
    <row r="28" spans="1:24" s="29" customFormat="1" ht="6.6" customHeight="1">
      <c r="A28" s="295"/>
      <c r="B28" s="295"/>
      <c r="C28" s="295"/>
      <c r="D28" s="295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4"/>
    </row>
    <row r="29" spans="1:24" s="29" customFormat="1" ht="22.5" customHeight="1">
      <c r="A29" s="302" t="s">
        <v>82</v>
      </c>
      <c r="B29" s="302"/>
      <c r="C29" s="302"/>
      <c r="D29" s="302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4">
        <f>SUM(E29:W29)</f>
        <v>0</v>
      </c>
    </row>
    <row r="30" spans="1:24" s="29" customFormat="1" ht="22.5" customHeight="1">
      <c r="A30" s="302" t="s">
        <v>83</v>
      </c>
      <c r="B30" s="302"/>
      <c r="C30" s="302"/>
      <c r="D30" s="302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4">
        <f>SUM(E30:W30)</f>
        <v>0</v>
      </c>
    </row>
    <row r="31" spans="1:24" s="29" customFormat="1" ht="10.199999999999999">
      <c r="A31" s="284" t="s">
        <v>84</v>
      </c>
      <c r="B31" s="284"/>
      <c r="C31" s="284"/>
      <c r="D31" s="284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4">
        <f>SUM(E31:W31)</f>
        <v>0</v>
      </c>
    </row>
    <row r="32" spans="1:24" s="225" customFormat="1" ht="10.199999999999999">
      <c r="A32" s="285" t="s">
        <v>85</v>
      </c>
      <c r="B32" s="285"/>
      <c r="C32" s="285"/>
      <c r="D32" s="285"/>
      <c r="E32" s="224">
        <f>SUM(E29:E31)</f>
        <v>0</v>
      </c>
      <c r="F32" s="224">
        <f t="shared" ref="F32:W32" si="3">SUM(F29:F31)</f>
        <v>0</v>
      </c>
      <c r="G32" s="224">
        <f t="shared" si="3"/>
        <v>0</v>
      </c>
      <c r="H32" s="224">
        <f t="shared" si="3"/>
        <v>0</v>
      </c>
      <c r="I32" s="224">
        <f t="shared" si="3"/>
        <v>0</v>
      </c>
      <c r="J32" s="224">
        <f t="shared" si="3"/>
        <v>0</v>
      </c>
      <c r="K32" s="224">
        <f t="shared" si="3"/>
        <v>0</v>
      </c>
      <c r="L32" s="224">
        <f t="shared" si="3"/>
        <v>0</v>
      </c>
      <c r="M32" s="224">
        <f t="shared" si="3"/>
        <v>0</v>
      </c>
      <c r="N32" s="224">
        <f t="shared" si="3"/>
        <v>0</v>
      </c>
      <c r="O32" s="224">
        <f t="shared" si="3"/>
        <v>0</v>
      </c>
      <c r="P32" s="224">
        <f t="shared" si="3"/>
        <v>0</v>
      </c>
      <c r="Q32" s="224">
        <f t="shared" si="3"/>
        <v>0</v>
      </c>
      <c r="R32" s="224">
        <f t="shared" si="3"/>
        <v>0</v>
      </c>
      <c r="S32" s="224">
        <f t="shared" si="3"/>
        <v>0</v>
      </c>
      <c r="T32" s="224">
        <f t="shared" si="3"/>
        <v>0</v>
      </c>
      <c r="U32" s="224">
        <f t="shared" si="3"/>
        <v>0</v>
      </c>
      <c r="V32" s="224">
        <f t="shared" si="3"/>
        <v>0</v>
      </c>
      <c r="W32" s="224">
        <f t="shared" si="3"/>
        <v>0</v>
      </c>
      <c r="X32" s="224">
        <f>SUM(E32:W32)</f>
        <v>0</v>
      </c>
    </row>
    <row r="33" spans="1:24" s="29" customFormat="1" ht="10.199999999999999">
      <c r="A33" s="284"/>
      <c r="B33" s="284"/>
      <c r="C33" s="284"/>
      <c r="D33" s="284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4"/>
    </row>
    <row r="34" spans="1:24" s="225" customFormat="1" ht="10.199999999999999">
      <c r="A34" s="285" t="s">
        <v>140</v>
      </c>
      <c r="B34" s="285"/>
      <c r="C34" s="285"/>
      <c r="D34" s="285"/>
      <c r="E34" s="224">
        <f t="shared" ref="E34:X34" si="4">+E32+E27+E14</f>
        <v>635</v>
      </c>
      <c r="F34" s="224">
        <f t="shared" si="4"/>
        <v>11518</v>
      </c>
      <c r="G34" s="224">
        <f t="shared" si="4"/>
        <v>0</v>
      </c>
      <c r="H34" s="224">
        <f t="shared" si="4"/>
        <v>0</v>
      </c>
      <c r="I34" s="224">
        <f t="shared" si="4"/>
        <v>17872</v>
      </c>
      <c r="J34" s="224">
        <f t="shared" si="4"/>
        <v>753</v>
      </c>
      <c r="K34" s="224">
        <f t="shared" si="4"/>
        <v>0</v>
      </c>
      <c r="L34" s="224">
        <f t="shared" si="4"/>
        <v>10</v>
      </c>
      <c r="M34" s="224">
        <f t="shared" si="4"/>
        <v>41385</v>
      </c>
      <c r="N34" s="224">
        <f t="shared" si="4"/>
        <v>0</v>
      </c>
      <c r="O34" s="224">
        <f t="shared" si="4"/>
        <v>0</v>
      </c>
      <c r="P34" s="224">
        <f t="shared" si="4"/>
        <v>0</v>
      </c>
      <c r="Q34" s="224">
        <f t="shared" si="4"/>
        <v>0</v>
      </c>
      <c r="R34" s="224">
        <f t="shared" si="4"/>
        <v>70270</v>
      </c>
      <c r="S34" s="224">
        <f t="shared" si="4"/>
        <v>3810</v>
      </c>
      <c r="T34" s="224">
        <f t="shared" si="4"/>
        <v>1250</v>
      </c>
      <c r="U34" s="224">
        <f t="shared" si="4"/>
        <v>0</v>
      </c>
      <c r="V34" s="224">
        <f t="shared" si="4"/>
        <v>750</v>
      </c>
      <c r="W34" s="224">
        <f t="shared" si="4"/>
        <v>112541</v>
      </c>
      <c r="X34" s="224">
        <f t="shared" si="4"/>
        <v>260794</v>
      </c>
    </row>
    <row r="35" spans="1:24" s="29" customFormat="1" ht="10.199999999999999">
      <c r="A35" s="284"/>
      <c r="B35" s="284"/>
      <c r="C35" s="284"/>
      <c r="D35" s="284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4"/>
    </row>
    <row r="36" spans="1:24" s="29" customFormat="1" ht="10.199999999999999">
      <c r="A36" s="284" t="s">
        <v>104</v>
      </c>
      <c r="B36" s="284"/>
      <c r="C36" s="284"/>
      <c r="D36" s="284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4">
        <f t="shared" ref="X36:X41" si="5">SUM(E36:W36)</f>
        <v>0</v>
      </c>
    </row>
    <row r="37" spans="1:24" s="29" customFormat="1" ht="10.199999999999999">
      <c r="A37" s="284" t="s">
        <v>34</v>
      </c>
      <c r="B37" s="284"/>
      <c r="C37" s="284"/>
      <c r="D37" s="284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4">
        <f t="shared" si="5"/>
        <v>0</v>
      </c>
    </row>
    <row r="38" spans="1:24" s="29" customFormat="1" ht="10.199999999999999">
      <c r="A38" s="284" t="s">
        <v>105</v>
      </c>
      <c r="B38" s="284"/>
      <c r="C38" s="284"/>
      <c r="D38" s="284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4">
        <f t="shared" si="5"/>
        <v>0</v>
      </c>
    </row>
    <row r="39" spans="1:24" s="29" customFormat="1" ht="10.199999999999999">
      <c r="A39" s="284" t="s">
        <v>106</v>
      </c>
      <c r="B39" s="284"/>
      <c r="C39" s="284"/>
      <c r="D39" s="284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4">
        <f t="shared" si="5"/>
        <v>0</v>
      </c>
    </row>
    <row r="40" spans="1:24" s="29" customFormat="1" ht="10.199999999999999">
      <c r="A40" s="284" t="s">
        <v>107</v>
      </c>
      <c r="B40" s="284"/>
      <c r="C40" s="284"/>
      <c r="D40" s="284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4">
        <f t="shared" si="5"/>
        <v>0</v>
      </c>
    </row>
    <row r="41" spans="1:24" s="29" customFormat="1" ht="13.2" customHeight="1">
      <c r="A41" s="284" t="s">
        <v>221</v>
      </c>
      <c r="B41" s="284"/>
      <c r="C41" s="284"/>
      <c r="D41" s="284"/>
      <c r="E41" s="223"/>
      <c r="F41" s="223"/>
      <c r="G41" s="223">
        <f>413056+6190</f>
        <v>419246</v>
      </c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4">
        <f t="shared" si="5"/>
        <v>419246</v>
      </c>
    </row>
    <row r="42" spans="1:24" s="225" customFormat="1" ht="10.199999999999999">
      <c r="A42" s="285" t="s">
        <v>222</v>
      </c>
      <c r="B42" s="285"/>
      <c r="C42" s="285"/>
      <c r="D42" s="285"/>
      <c r="E42" s="224">
        <f>SUM(E36:E41)</f>
        <v>0</v>
      </c>
      <c r="F42" s="224">
        <f t="shared" ref="F42:X42" si="6">SUM(F36:F41)</f>
        <v>0</v>
      </c>
      <c r="G42" s="224">
        <f t="shared" si="6"/>
        <v>419246</v>
      </c>
      <c r="H42" s="224">
        <f t="shared" si="6"/>
        <v>0</v>
      </c>
      <c r="I42" s="224">
        <f t="shared" si="6"/>
        <v>0</v>
      </c>
      <c r="J42" s="224">
        <f t="shared" si="6"/>
        <v>0</v>
      </c>
      <c r="K42" s="224">
        <f t="shared" si="6"/>
        <v>0</v>
      </c>
      <c r="L42" s="224">
        <f t="shared" si="6"/>
        <v>0</v>
      </c>
      <c r="M42" s="224">
        <f t="shared" si="6"/>
        <v>0</v>
      </c>
      <c r="N42" s="224">
        <f t="shared" si="6"/>
        <v>0</v>
      </c>
      <c r="O42" s="224">
        <f t="shared" si="6"/>
        <v>0</v>
      </c>
      <c r="P42" s="224">
        <f t="shared" si="6"/>
        <v>0</v>
      </c>
      <c r="Q42" s="224">
        <f t="shared" si="6"/>
        <v>0</v>
      </c>
      <c r="R42" s="224">
        <f t="shared" si="6"/>
        <v>0</v>
      </c>
      <c r="S42" s="224">
        <f t="shared" si="6"/>
        <v>0</v>
      </c>
      <c r="T42" s="224">
        <f t="shared" si="6"/>
        <v>0</v>
      </c>
      <c r="U42" s="224">
        <f t="shared" si="6"/>
        <v>0</v>
      </c>
      <c r="V42" s="224">
        <f t="shared" si="6"/>
        <v>0</v>
      </c>
      <c r="W42" s="224">
        <f t="shared" si="6"/>
        <v>0</v>
      </c>
      <c r="X42" s="224">
        <f t="shared" si="6"/>
        <v>419246</v>
      </c>
    </row>
    <row r="43" spans="1:24" s="29" customFormat="1" ht="6.6" customHeight="1">
      <c r="A43" s="284"/>
      <c r="B43" s="284"/>
      <c r="C43" s="284"/>
      <c r="D43" s="284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4"/>
    </row>
    <row r="44" spans="1:24" s="225" customFormat="1" ht="10.199999999999999">
      <c r="A44" s="285" t="s">
        <v>109</v>
      </c>
      <c r="B44" s="285"/>
      <c r="C44" s="285"/>
      <c r="D44" s="285"/>
      <c r="E44" s="224">
        <f>+E42+E34</f>
        <v>635</v>
      </c>
      <c r="F44" s="224">
        <f t="shared" ref="F44:X44" si="7">+F42+F34</f>
        <v>11518</v>
      </c>
      <c r="G44" s="224">
        <f t="shared" si="7"/>
        <v>419246</v>
      </c>
      <c r="H44" s="224">
        <f t="shared" si="7"/>
        <v>0</v>
      </c>
      <c r="I44" s="224">
        <f t="shared" si="7"/>
        <v>17872</v>
      </c>
      <c r="J44" s="224">
        <f t="shared" si="7"/>
        <v>753</v>
      </c>
      <c r="K44" s="224">
        <f t="shared" si="7"/>
        <v>0</v>
      </c>
      <c r="L44" s="224">
        <f t="shared" si="7"/>
        <v>10</v>
      </c>
      <c r="M44" s="224">
        <f t="shared" si="7"/>
        <v>41385</v>
      </c>
      <c r="N44" s="224">
        <f t="shared" si="7"/>
        <v>0</v>
      </c>
      <c r="O44" s="224">
        <f t="shared" si="7"/>
        <v>0</v>
      </c>
      <c r="P44" s="224">
        <f t="shared" si="7"/>
        <v>0</v>
      </c>
      <c r="Q44" s="224">
        <f t="shared" si="7"/>
        <v>0</v>
      </c>
      <c r="R44" s="224">
        <f t="shared" si="7"/>
        <v>70270</v>
      </c>
      <c r="S44" s="224">
        <f t="shared" si="7"/>
        <v>3810</v>
      </c>
      <c r="T44" s="224">
        <f t="shared" si="7"/>
        <v>1250</v>
      </c>
      <c r="U44" s="224">
        <f t="shared" si="7"/>
        <v>0</v>
      </c>
      <c r="V44" s="224">
        <f t="shared" si="7"/>
        <v>750</v>
      </c>
      <c r="W44" s="224">
        <f t="shared" si="7"/>
        <v>112541</v>
      </c>
      <c r="X44" s="224">
        <f t="shared" si="7"/>
        <v>680040</v>
      </c>
    </row>
    <row r="45" spans="1:24" s="29" customFormat="1" ht="8.4" customHeight="1"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7"/>
    </row>
    <row r="46" spans="1:24" s="29" customFormat="1" ht="13.8" customHeight="1">
      <c r="A46" s="318" t="s">
        <v>86</v>
      </c>
      <c r="B46" s="318"/>
      <c r="C46" s="318"/>
      <c r="D46" s="31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4"/>
      <c r="V46" s="224"/>
      <c r="W46" s="224"/>
      <c r="X46" s="224">
        <f t="shared" ref="X46:X51" si="8">SUM(E46:W46)</f>
        <v>0</v>
      </c>
    </row>
    <row r="47" spans="1:24" s="29" customFormat="1" ht="22.95" customHeight="1">
      <c r="A47" s="318" t="s">
        <v>87</v>
      </c>
      <c r="B47" s="318"/>
      <c r="C47" s="318"/>
      <c r="D47" s="31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4"/>
      <c r="V47" s="224"/>
      <c r="W47" s="224"/>
      <c r="X47" s="224">
        <f t="shared" si="8"/>
        <v>0</v>
      </c>
    </row>
    <row r="48" spans="1:24" s="29" customFormat="1" ht="22.95" customHeight="1">
      <c r="A48" s="318" t="s">
        <v>88</v>
      </c>
      <c r="B48" s="318"/>
      <c r="C48" s="318"/>
      <c r="D48" s="31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4"/>
      <c r="V48" s="224"/>
      <c r="W48" s="224"/>
      <c r="X48" s="224">
        <f t="shared" si="8"/>
        <v>0</v>
      </c>
    </row>
    <row r="49" spans="1:24" s="29" customFormat="1" ht="22.95" customHeight="1">
      <c r="A49" s="318" t="s">
        <v>89</v>
      </c>
      <c r="B49" s="318"/>
      <c r="C49" s="318"/>
      <c r="D49" s="31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4"/>
      <c r="V49" s="224"/>
      <c r="W49" s="224"/>
      <c r="X49" s="224">
        <f t="shared" si="8"/>
        <v>0</v>
      </c>
    </row>
    <row r="50" spans="1:24" s="29" customFormat="1" ht="14.4" customHeight="1">
      <c r="A50" s="318" t="s">
        <v>90</v>
      </c>
      <c r="B50" s="318"/>
      <c r="C50" s="318"/>
      <c r="D50" s="31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4"/>
      <c r="V50" s="224"/>
      <c r="W50" s="224"/>
      <c r="X50" s="224">
        <f t="shared" si="8"/>
        <v>0</v>
      </c>
    </row>
    <row r="51" spans="1:24" s="225" customFormat="1" ht="11.4" customHeight="1">
      <c r="A51" s="384" t="s">
        <v>91</v>
      </c>
      <c r="B51" s="385"/>
      <c r="C51" s="385"/>
      <c r="D51" s="386"/>
      <c r="E51" s="224">
        <f>SUM(E46:E50)</f>
        <v>0</v>
      </c>
      <c r="F51" s="224">
        <f t="shared" ref="F51:W51" si="9">SUM(F46:F50)</f>
        <v>0</v>
      </c>
      <c r="G51" s="224">
        <f t="shared" si="9"/>
        <v>0</v>
      </c>
      <c r="H51" s="224">
        <f t="shared" si="9"/>
        <v>0</v>
      </c>
      <c r="I51" s="224">
        <f t="shared" si="9"/>
        <v>0</v>
      </c>
      <c r="J51" s="224">
        <f t="shared" si="9"/>
        <v>0</v>
      </c>
      <c r="K51" s="224">
        <f t="shared" si="9"/>
        <v>0</v>
      </c>
      <c r="L51" s="224">
        <f t="shared" si="9"/>
        <v>0</v>
      </c>
      <c r="M51" s="224">
        <f t="shared" si="9"/>
        <v>0</v>
      </c>
      <c r="N51" s="224">
        <f t="shared" si="9"/>
        <v>0</v>
      </c>
      <c r="O51" s="224">
        <f t="shared" si="9"/>
        <v>0</v>
      </c>
      <c r="P51" s="224">
        <f t="shared" si="9"/>
        <v>0</v>
      </c>
      <c r="Q51" s="224">
        <f t="shared" si="9"/>
        <v>0</v>
      </c>
      <c r="R51" s="224">
        <f t="shared" si="9"/>
        <v>0</v>
      </c>
      <c r="S51" s="224">
        <f t="shared" si="9"/>
        <v>0</v>
      </c>
      <c r="T51" s="224">
        <f t="shared" si="9"/>
        <v>0</v>
      </c>
      <c r="U51" s="224">
        <f t="shared" si="9"/>
        <v>0</v>
      </c>
      <c r="V51" s="224">
        <f t="shared" si="9"/>
        <v>0</v>
      </c>
      <c r="W51" s="224">
        <f t="shared" si="9"/>
        <v>0</v>
      </c>
      <c r="X51" s="224">
        <f t="shared" si="8"/>
        <v>0</v>
      </c>
    </row>
    <row r="52" spans="1:24" s="29" customFormat="1" ht="6.6" customHeight="1">
      <c r="A52" s="319"/>
      <c r="B52" s="319"/>
      <c r="C52" s="319"/>
      <c r="D52" s="31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3"/>
      <c r="V52" s="223"/>
      <c r="W52" s="223"/>
      <c r="X52" s="224"/>
    </row>
    <row r="53" spans="1:24" s="29" customFormat="1" ht="10.199999999999999">
      <c r="A53" s="314" t="s">
        <v>95</v>
      </c>
      <c r="B53" s="314"/>
      <c r="C53" s="314"/>
      <c r="D53" s="314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3"/>
      <c r="V53" s="223"/>
      <c r="W53" s="223"/>
      <c r="X53" s="224">
        <f>SUM(E53:W53)</f>
        <v>0</v>
      </c>
    </row>
    <row r="54" spans="1:24" s="29" customFormat="1" ht="10.199999999999999">
      <c r="A54" s="314" t="s">
        <v>96</v>
      </c>
      <c r="B54" s="314"/>
      <c r="C54" s="314"/>
      <c r="D54" s="314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3"/>
      <c r="V54" s="223"/>
      <c r="W54" s="223"/>
      <c r="X54" s="224">
        <f>SUM(E54:W54)</f>
        <v>0</v>
      </c>
    </row>
    <row r="55" spans="1:24" s="29" customFormat="1" ht="10.199999999999999">
      <c r="A55" s="284" t="s">
        <v>97</v>
      </c>
      <c r="B55" s="284"/>
      <c r="C55" s="284"/>
      <c r="D55" s="284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4">
        <f>SUM(E55:W55)</f>
        <v>0</v>
      </c>
    </row>
    <row r="56" spans="1:24" s="29" customFormat="1" ht="10.199999999999999">
      <c r="A56" s="282" t="s">
        <v>98</v>
      </c>
      <c r="B56" s="296"/>
      <c r="C56" s="296"/>
      <c r="D56" s="283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23"/>
      <c r="V56" s="223"/>
      <c r="W56" s="223"/>
      <c r="X56" s="224">
        <f>SUM(E56:W56)</f>
        <v>0</v>
      </c>
    </row>
    <row r="57" spans="1:24" s="29" customFormat="1" ht="10.199999999999999">
      <c r="A57" s="282" t="s">
        <v>99</v>
      </c>
      <c r="B57" s="296"/>
      <c r="C57" s="296"/>
      <c r="D57" s="283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23"/>
      <c r="V57" s="223"/>
      <c r="W57" s="223"/>
      <c r="X57" s="224">
        <f>SUM(E57:W57)</f>
        <v>0</v>
      </c>
    </row>
    <row r="58" spans="1:24" s="29" customFormat="1" ht="10.199999999999999">
      <c r="A58" s="316"/>
      <c r="B58" s="316"/>
      <c r="C58" s="316"/>
      <c r="D58" s="316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23"/>
      <c r="V58" s="223"/>
      <c r="W58" s="223"/>
      <c r="X58" s="224"/>
    </row>
    <row r="59" spans="1:24" s="225" customFormat="1" ht="10.199999999999999">
      <c r="A59" s="285" t="s">
        <v>100</v>
      </c>
      <c r="B59" s="285"/>
      <c r="C59" s="285"/>
      <c r="D59" s="285"/>
      <c r="E59" s="224">
        <f>SUM(E53:E57)</f>
        <v>0</v>
      </c>
      <c r="F59" s="224">
        <f t="shared" ref="F59:W59" si="10">SUM(F53:F57)</f>
        <v>0</v>
      </c>
      <c r="G59" s="224">
        <f t="shared" si="10"/>
        <v>0</v>
      </c>
      <c r="H59" s="224">
        <f t="shared" si="10"/>
        <v>0</v>
      </c>
      <c r="I59" s="224">
        <f t="shared" si="10"/>
        <v>0</v>
      </c>
      <c r="J59" s="224">
        <f t="shared" si="10"/>
        <v>0</v>
      </c>
      <c r="K59" s="224">
        <f t="shared" si="10"/>
        <v>0</v>
      </c>
      <c r="L59" s="224">
        <f t="shared" si="10"/>
        <v>0</v>
      </c>
      <c r="M59" s="224">
        <f t="shared" si="10"/>
        <v>0</v>
      </c>
      <c r="N59" s="224">
        <f t="shared" si="10"/>
        <v>0</v>
      </c>
      <c r="O59" s="224">
        <f t="shared" si="10"/>
        <v>0</v>
      </c>
      <c r="P59" s="224">
        <f t="shared" si="10"/>
        <v>0</v>
      </c>
      <c r="Q59" s="224">
        <f t="shared" si="10"/>
        <v>0</v>
      </c>
      <c r="R59" s="224">
        <f t="shared" si="10"/>
        <v>0</v>
      </c>
      <c r="S59" s="224">
        <f t="shared" si="10"/>
        <v>0</v>
      </c>
      <c r="T59" s="224">
        <f t="shared" si="10"/>
        <v>0</v>
      </c>
      <c r="U59" s="224">
        <f t="shared" si="10"/>
        <v>0</v>
      </c>
      <c r="V59" s="224">
        <f t="shared" si="10"/>
        <v>0</v>
      </c>
      <c r="W59" s="224">
        <f t="shared" si="10"/>
        <v>0</v>
      </c>
      <c r="X59" s="224">
        <f>SUM(E59:W59)</f>
        <v>0</v>
      </c>
    </row>
    <row r="60" spans="1:24" s="29" customFormat="1" ht="10.199999999999999">
      <c r="A60" s="316"/>
      <c r="B60" s="316"/>
      <c r="C60" s="316"/>
      <c r="D60" s="316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23"/>
      <c r="V60" s="223"/>
      <c r="W60" s="223"/>
      <c r="X60" s="224"/>
    </row>
    <row r="61" spans="1:24" s="29" customFormat="1" ht="22.95" customHeight="1">
      <c r="A61" s="318" t="s">
        <v>101</v>
      </c>
      <c r="B61" s="318"/>
      <c r="C61" s="318"/>
      <c r="D61" s="31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4"/>
      <c r="V61" s="224"/>
      <c r="W61" s="224"/>
      <c r="X61" s="224">
        <f>SUM(E61:W61)</f>
        <v>0</v>
      </c>
    </row>
    <row r="62" spans="1:24" s="29" customFormat="1" ht="23.4" customHeight="1">
      <c r="A62" s="314" t="s">
        <v>102</v>
      </c>
      <c r="B62" s="314"/>
      <c r="C62" s="314"/>
      <c r="D62" s="314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4">
        <f>SUM(E62:W62)</f>
        <v>0</v>
      </c>
    </row>
    <row r="63" spans="1:24" s="29" customFormat="1" ht="10.199999999999999">
      <c r="A63" s="315" t="s">
        <v>103</v>
      </c>
      <c r="B63" s="315"/>
      <c r="C63" s="315"/>
      <c r="D63" s="315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4">
        <f>SUM(E63:W63)</f>
        <v>0</v>
      </c>
    </row>
    <row r="64" spans="1:24" s="29" customFormat="1" ht="7.2" customHeight="1">
      <c r="A64" s="284"/>
      <c r="B64" s="284"/>
      <c r="C64" s="284"/>
      <c r="D64" s="284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4"/>
    </row>
    <row r="65" spans="1:24" s="225" customFormat="1" ht="10.199999999999999">
      <c r="A65" s="285" t="s">
        <v>94</v>
      </c>
      <c r="B65" s="285"/>
      <c r="C65" s="285"/>
      <c r="D65" s="285"/>
      <c r="E65" s="224">
        <f>SUM(E61:E63)</f>
        <v>0</v>
      </c>
      <c r="F65" s="224">
        <f t="shared" ref="F65:X65" si="11">SUM(F61:F63)</f>
        <v>0</v>
      </c>
      <c r="G65" s="224">
        <f t="shared" si="11"/>
        <v>0</v>
      </c>
      <c r="H65" s="224">
        <f t="shared" si="11"/>
        <v>0</v>
      </c>
      <c r="I65" s="224">
        <f t="shared" si="11"/>
        <v>0</v>
      </c>
      <c r="J65" s="224">
        <f t="shared" si="11"/>
        <v>0</v>
      </c>
      <c r="K65" s="224">
        <f t="shared" si="11"/>
        <v>0</v>
      </c>
      <c r="L65" s="224">
        <f t="shared" si="11"/>
        <v>0</v>
      </c>
      <c r="M65" s="224">
        <f t="shared" si="11"/>
        <v>0</v>
      </c>
      <c r="N65" s="224">
        <f t="shared" si="11"/>
        <v>0</v>
      </c>
      <c r="O65" s="224">
        <f t="shared" si="11"/>
        <v>0</v>
      </c>
      <c r="P65" s="224">
        <f t="shared" si="11"/>
        <v>0</v>
      </c>
      <c r="Q65" s="224">
        <f t="shared" si="11"/>
        <v>0</v>
      </c>
      <c r="R65" s="224">
        <f t="shared" si="11"/>
        <v>0</v>
      </c>
      <c r="S65" s="224">
        <f t="shared" si="11"/>
        <v>0</v>
      </c>
      <c r="T65" s="224">
        <f t="shared" si="11"/>
        <v>0</v>
      </c>
      <c r="U65" s="224">
        <f t="shared" si="11"/>
        <v>0</v>
      </c>
      <c r="V65" s="224">
        <f t="shared" si="11"/>
        <v>0</v>
      </c>
      <c r="W65" s="224">
        <f t="shared" si="11"/>
        <v>0</v>
      </c>
      <c r="X65" s="224">
        <f t="shared" si="11"/>
        <v>0</v>
      </c>
    </row>
    <row r="66" spans="1:24" s="29" customFormat="1" ht="3.6" customHeight="1">
      <c r="A66" s="284"/>
      <c r="B66" s="284"/>
      <c r="C66" s="284"/>
      <c r="D66" s="284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4"/>
    </row>
    <row r="67" spans="1:24" s="225" customFormat="1" ht="12.6" customHeight="1">
      <c r="A67" s="384" t="s">
        <v>113</v>
      </c>
      <c r="B67" s="385"/>
      <c r="C67" s="385"/>
      <c r="D67" s="386"/>
      <c r="E67" s="224">
        <f>+E65+E59+E51</f>
        <v>0</v>
      </c>
      <c r="F67" s="224">
        <f t="shared" ref="F67:X67" si="12">+F65+F59+F51</f>
        <v>0</v>
      </c>
      <c r="G67" s="224">
        <f t="shared" si="12"/>
        <v>0</v>
      </c>
      <c r="H67" s="224">
        <f t="shared" si="12"/>
        <v>0</v>
      </c>
      <c r="I67" s="224">
        <f t="shared" si="12"/>
        <v>0</v>
      </c>
      <c r="J67" s="224">
        <f t="shared" si="12"/>
        <v>0</v>
      </c>
      <c r="K67" s="224">
        <f t="shared" si="12"/>
        <v>0</v>
      </c>
      <c r="L67" s="224">
        <f t="shared" si="12"/>
        <v>0</v>
      </c>
      <c r="M67" s="224">
        <f t="shared" si="12"/>
        <v>0</v>
      </c>
      <c r="N67" s="224">
        <f t="shared" si="12"/>
        <v>0</v>
      </c>
      <c r="O67" s="224">
        <f t="shared" si="12"/>
        <v>0</v>
      </c>
      <c r="P67" s="224">
        <f t="shared" si="12"/>
        <v>0</v>
      </c>
      <c r="Q67" s="224">
        <f t="shared" si="12"/>
        <v>0</v>
      </c>
      <c r="R67" s="224">
        <f t="shared" si="12"/>
        <v>0</v>
      </c>
      <c r="S67" s="224">
        <f t="shared" si="12"/>
        <v>0</v>
      </c>
      <c r="T67" s="224">
        <f t="shared" si="12"/>
        <v>0</v>
      </c>
      <c r="U67" s="224">
        <f t="shared" si="12"/>
        <v>0</v>
      </c>
      <c r="V67" s="224">
        <f t="shared" si="12"/>
        <v>0</v>
      </c>
      <c r="W67" s="224">
        <f t="shared" si="12"/>
        <v>0</v>
      </c>
      <c r="X67" s="224">
        <f t="shared" si="12"/>
        <v>0</v>
      </c>
    </row>
    <row r="68" spans="1:24" s="29" customFormat="1" ht="10.199999999999999">
      <c r="A68" s="284"/>
      <c r="B68" s="284"/>
      <c r="C68" s="284"/>
      <c r="D68" s="284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4"/>
    </row>
    <row r="69" spans="1:24" s="29" customFormat="1" ht="10.199999999999999">
      <c r="A69" s="284" t="s">
        <v>104</v>
      </c>
      <c r="B69" s="284"/>
      <c r="C69" s="284"/>
      <c r="D69" s="284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4">
        <f t="shared" ref="X69:X74" si="13">SUM(E69:W69)</f>
        <v>0</v>
      </c>
    </row>
    <row r="70" spans="1:24" s="29" customFormat="1" ht="10.199999999999999">
      <c r="A70" s="284" t="s">
        <v>34</v>
      </c>
      <c r="B70" s="284"/>
      <c r="C70" s="284"/>
      <c r="D70" s="284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4">
        <f t="shared" si="13"/>
        <v>0</v>
      </c>
    </row>
    <row r="71" spans="1:24" s="29" customFormat="1" ht="10.199999999999999">
      <c r="A71" s="284" t="s">
        <v>105</v>
      </c>
      <c r="B71" s="284"/>
      <c r="C71" s="284"/>
      <c r="D71" s="284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4">
        <f t="shared" si="13"/>
        <v>0</v>
      </c>
    </row>
    <row r="72" spans="1:24" s="29" customFormat="1" ht="10.199999999999999">
      <c r="A72" s="284" t="s">
        <v>106</v>
      </c>
      <c r="B72" s="284"/>
      <c r="C72" s="284"/>
      <c r="D72" s="284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4">
        <f t="shared" si="13"/>
        <v>0</v>
      </c>
    </row>
    <row r="73" spans="1:24" s="29" customFormat="1" ht="10.199999999999999">
      <c r="A73" s="284" t="s">
        <v>107</v>
      </c>
      <c r="B73" s="284"/>
      <c r="C73" s="284"/>
      <c r="D73" s="284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4">
        <f t="shared" si="13"/>
        <v>0</v>
      </c>
    </row>
    <row r="74" spans="1:24" s="29" customFormat="1" ht="10.199999999999999">
      <c r="A74" s="284" t="s">
        <v>221</v>
      </c>
      <c r="B74" s="284"/>
      <c r="C74" s="284"/>
      <c r="D74" s="284"/>
      <c r="E74" s="223"/>
      <c r="F74" s="223"/>
      <c r="G74" s="223">
        <v>13521</v>
      </c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4">
        <f t="shared" si="13"/>
        <v>13521</v>
      </c>
    </row>
    <row r="75" spans="1:24" s="225" customFormat="1" ht="10.199999999999999">
      <c r="A75" s="285" t="s">
        <v>222</v>
      </c>
      <c r="B75" s="285"/>
      <c r="C75" s="285"/>
      <c r="D75" s="285"/>
      <c r="E75" s="224">
        <f>SUM(E69:E74)</f>
        <v>0</v>
      </c>
      <c r="F75" s="224">
        <f t="shared" ref="F75:X75" si="14">SUM(F69:F74)</f>
        <v>0</v>
      </c>
      <c r="G75" s="224">
        <f t="shared" si="14"/>
        <v>13521</v>
      </c>
      <c r="H75" s="224">
        <f t="shared" si="14"/>
        <v>0</v>
      </c>
      <c r="I75" s="224">
        <f t="shared" si="14"/>
        <v>0</v>
      </c>
      <c r="J75" s="224">
        <f t="shared" si="14"/>
        <v>0</v>
      </c>
      <c r="K75" s="224">
        <f t="shared" si="14"/>
        <v>0</v>
      </c>
      <c r="L75" s="224">
        <f t="shared" si="14"/>
        <v>0</v>
      </c>
      <c r="M75" s="224">
        <f t="shared" si="14"/>
        <v>0</v>
      </c>
      <c r="N75" s="224">
        <f t="shared" si="14"/>
        <v>0</v>
      </c>
      <c r="O75" s="224">
        <f t="shared" si="14"/>
        <v>0</v>
      </c>
      <c r="P75" s="224">
        <f t="shared" si="14"/>
        <v>0</v>
      </c>
      <c r="Q75" s="224">
        <f t="shared" si="14"/>
        <v>0</v>
      </c>
      <c r="R75" s="224">
        <f t="shared" si="14"/>
        <v>0</v>
      </c>
      <c r="S75" s="224">
        <f t="shared" si="14"/>
        <v>0</v>
      </c>
      <c r="T75" s="224">
        <f t="shared" si="14"/>
        <v>0</v>
      </c>
      <c r="U75" s="224">
        <f t="shared" si="14"/>
        <v>0</v>
      </c>
      <c r="V75" s="224">
        <f t="shared" si="14"/>
        <v>0</v>
      </c>
      <c r="W75" s="224">
        <f t="shared" si="14"/>
        <v>0</v>
      </c>
      <c r="X75" s="224">
        <f t="shared" si="14"/>
        <v>13521</v>
      </c>
    </row>
    <row r="76" spans="1:24" s="29" customFormat="1" ht="10.199999999999999">
      <c r="A76" s="295"/>
      <c r="B76" s="295"/>
      <c r="C76" s="295"/>
      <c r="D76" s="295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4"/>
    </row>
    <row r="77" spans="1:24" s="225" customFormat="1" ht="10.199999999999999">
      <c r="A77" s="384" t="s">
        <v>114</v>
      </c>
      <c r="B77" s="385"/>
      <c r="C77" s="385"/>
      <c r="D77" s="386"/>
      <c r="E77" s="224">
        <f>+E75+E67</f>
        <v>0</v>
      </c>
      <c r="F77" s="224">
        <f t="shared" ref="F77:X78" si="15">+F75+F67</f>
        <v>0</v>
      </c>
      <c r="G77" s="224">
        <f t="shared" si="15"/>
        <v>13521</v>
      </c>
      <c r="H77" s="224">
        <f t="shared" si="15"/>
        <v>0</v>
      </c>
      <c r="I77" s="224">
        <f t="shared" si="15"/>
        <v>0</v>
      </c>
      <c r="J77" s="224">
        <f t="shared" si="15"/>
        <v>0</v>
      </c>
      <c r="K77" s="224">
        <f t="shared" si="15"/>
        <v>0</v>
      </c>
      <c r="L77" s="224">
        <f t="shared" si="15"/>
        <v>0</v>
      </c>
      <c r="M77" s="224">
        <f t="shared" si="15"/>
        <v>0</v>
      </c>
      <c r="N77" s="224">
        <f t="shared" si="15"/>
        <v>0</v>
      </c>
      <c r="O77" s="224">
        <f t="shared" si="15"/>
        <v>0</v>
      </c>
      <c r="P77" s="224">
        <f t="shared" si="15"/>
        <v>0</v>
      </c>
      <c r="Q77" s="224">
        <f t="shared" si="15"/>
        <v>0</v>
      </c>
      <c r="R77" s="224">
        <f t="shared" si="15"/>
        <v>0</v>
      </c>
      <c r="S77" s="224">
        <f t="shared" si="15"/>
        <v>0</v>
      </c>
      <c r="T77" s="224">
        <f t="shared" si="15"/>
        <v>0</v>
      </c>
      <c r="U77" s="224">
        <f t="shared" si="15"/>
        <v>0</v>
      </c>
      <c r="V77" s="224">
        <f t="shared" si="15"/>
        <v>0</v>
      </c>
      <c r="W77" s="224">
        <f t="shared" si="15"/>
        <v>0</v>
      </c>
      <c r="X77" s="224">
        <f t="shared" si="15"/>
        <v>13521</v>
      </c>
    </row>
    <row r="78" spans="1:24" s="225" customFormat="1" ht="10.199999999999999">
      <c r="A78" s="384" t="s">
        <v>358</v>
      </c>
      <c r="B78" s="385"/>
      <c r="C78" s="385"/>
      <c r="D78" s="386"/>
      <c r="E78" s="224">
        <f>+E76+E68</f>
        <v>0</v>
      </c>
      <c r="F78" s="224">
        <f t="shared" si="15"/>
        <v>0</v>
      </c>
      <c r="G78" s="224">
        <f t="shared" si="15"/>
        <v>0</v>
      </c>
      <c r="H78" s="224">
        <f>+H77+H44</f>
        <v>0</v>
      </c>
      <c r="I78" s="224">
        <f t="shared" ref="I78:X78" si="16">+I77+I44</f>
        <v>17872</v>
      </c>
      <c r="J78" s="224">
        <f t="shared" si="16"/>
        <v>753</v>
      </c>
      <c r="K78" s="224">
        <f t="shared" si="16"/>
        <v>0</v>
      </c>
      <c r="L78" s="224">
        <f t="shared" si="16"/>
        <v>10</v>
      </c>
      <c r="M78" s="224">
        <f t="shared" si="16"/>
        <v>41385</v>
      </c>
      <c r="N78" s="224">
        <f t="shared" si="16"/>
        <v>0</v>
      </c>
      <c r="O78" s="224">
        <f t="shared" si="16"/>
        <v>0</v>
      </c>
      <c r="P78" s="224">
        <f t="shared" si="16"/>
        <v>0</v>
      </c>
      <c r="Q78" s="224">
        <f t="shared" si="16"/>
        <v>0</v>
      </c>
      <c r="R78" s="224">
        <f t="shared" si="16"/>
        <v>70270</v>
      </c>
      <c r="S78" s="224">
        <f t="shared" si="16"/>
        <v>3810</v>
      </c>
      <c r="T78" s="224">
        <f t="shared" si="16"/>
        <v>1250</v>
      </c>
      <c r="U78" s="224">
        <f t="shared" si="16"/>
        <v>0</v>
      </c>
      <c r="V78" s="224">
        <f t="shared" si="16"/>
        <v>750</v>
      </c>
      <c r="W78" s="224">
        <f t="shared" si="16"/>
        <v>112541</v>
      </c>
      <c r="X78" s="224">
        <f t="shared" si="16"/>
        <v>693561</v>
      </c>
    </row>
  </sheetData>
  <mergeCells count="75">
    <mergeCell ref="A78:D78"/>
    <mergeCell ref="A41:D41"/>
    <mergeCell ref="A19:D19"/>
    <mergeCell ref="A15:D15"/>
    <mergeCell ref="A22:D22"/>
    <mergeCell ref="A23:D23"/>
    <mergeCell ref="A24:D24"/>
    <mergeCell ref="A31:D31"/>
    <mergeCell ref="A32:D32"/>
    <mergeCell ref="A33:D33"/>
    <mergeCell ref="A34:D34"/>
    <mergeCell ref="A25:D25"/>
    <mergeCell ref="A39:D39"/>
    <mergeCell ref="A20:D20"/>
    <mergeCell ref="A21:D21"/>
    <mergeCell ref="A40:D40"/>
    <mergeCell ref="A28:D28"/>
    <mergeCell ref="A29:D29"/>
    <mergeCell ref="A30:D30"/>
    <mergeCell ref="A37:D37"/>
    <mergeCell ref="A38:D38"/>
    <mergeCell ref="A8:D9"/>
    <mergeCell ref="A10:D10"/>
    <mergeCell ref="A11:D11"/>
    <mergeCell ref="A6:D6"/>
    <mergeCell ref="A2:W2"/>
    <mergeCell ref="A3:X3"/>
    <mergeCell ref="A4:X4"/>
    <mergeCell ref="E6:X6"/>
    <mergeCell ref="E8:X8"/>
    <mergeCell ref="A46:D46"/>
    <mergeCell ref="A47:D47"/>
    <mergeCell ref="A48:D48"/>
    <mergeCell ref="A49:D49"/>
    <mergeCell ref="A12:D12"/>
    <mergeCell ref="A42:D42"/>
    <mergeCell ref="A43:D43"/>
    <mergeCell ref="A13:D13"/>
    <mergeCell ref="A14:D14"/>
    <mergeCell ref="A26:D26"/>
    <mergeCell ref="A16:D16"/>
    <mergeCell ref="A17:D17"/>
    <mergeCell ref="A18:D18"/>
    <mergeCell ref="A35:D35"/>
    <mergeCell ref="A36:D36"/>
    <mergeCell ref="A27:D27"/>
    <mergeCell ref="A50:D50"/>
    <mergeCell ref="A51:D51"/>
    <mergeCell ref="A52:D52"/>
    <mergeCell ref="A53:D53"/>
    <mergeCell ref="A54:D54"/>
    <mergeCell ref="A62:D62"/>
    <mergeCell ref="A63:D63"/>
    <mergeCell ref="A64:D64"/>
    <mergeCell ref="A55:D55"/>
    <mergeCell ref="A56:D56"/>
    <mergeCell ref="A57:D57"/>
    <mergeCell ref="A58:D58"/>
    <mergeCell ref="A59:D59"/>
    <mergeCell ref="A44:D44"/>
    <mergeCell ref="A77:D77"/>
    <mergeCell ref="A76:D76"/>
    <mergeCell ref="A70:D70"/>
    <mergeCell ref="A71:D71"/>
    <mergeCell ref="A72:D72"/>
    <mergeCell ref="A74:D74"/>
    <mergeCell ref="A75:D75"/>
    <mergeCell ref="A73:D73"/>
    <mergeCell ref="A65:D65"/>
    <mergeCell ref="A66:D66"/>
    <mergeCell ref="A67:D67"/>
    <mergeCell ref="A68:D68"/>
    <mergeCell ref="A69:D69"/>
    <mergeCell ref="A60:D60"/>
    <mergeCell ref="A61:D61"/>
  </mergeCells>
  <phoneticPr fontId="7" type="noConversion"/>
  <printOptions horizontalCentered="1"/>
  <pageMargins left="0.59055118110236227" right="0.31496062992125984" top="0.35433070866141736" bottom="0.27559055118110237" header="0.15748031496062992" footer="0.15748031496062992"/>
  <pageSetup paperSize="9" scale="55" orientation="landscape" r:id="rId1"/>
  <headerFooter alignWithMargins="0">
    <oddHeader>&amp;LGAZDASÁGI MŰSZAKI ELLÁTÓ SZERVEZET&amp;CA 2014. évi MŰKÖDÉSI ÉS FELHALMOZÁSI KÖLTSÉGVETÉS BEVÉTELI ELŐIRÁNYZATAI
KÖTELEZŐ FELADATONKÉNT</oddHeader>
    <oddFooter>&amp;LVeresegyház, 2014. Február 18.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R78"/>
  <sheetViews>
    <sheetView topLeftCell="A47" workbookViewId="0">
      <selection activeCell="E47" sqref="E1:E1048576"/>
    </sheetView>
  </sheetViews>
  <sheetFormatPr defaultRowHeight="13.2"/>
  <cols>
    <col min="4" max="4" width="25.33203125" customWidth="1"/>
    <col min="5" max="5" width="10" style="246" customWidth="1"/>
    <col min="6" max="14" width="10" customWidth="1"/>
    <col min="15" max="15" width="15.88671875" customWidth="1"/>
    <col min="16" max="16" width="13.109375" customWidth="1"/>
    <col min="17" max="17" width="12.21875" customWidth="1"/>
    <col min="18" max="18" width="12.21875" style="220" customWidth="1"/>
    <col min="19" max="19" width="12.21875" customWidth="1"/>
  </cols>
  <sheetData>
    <row r="1" spans="1:18">
      <c r="R1" s="212" t="s">
        <v>179</v>
      </c>
    </row>
    <row r="2" spans="1:18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</row>
    <row r="3" spans="1:18">
      <c r="A3" s="321" t="s">
        <v>173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</row>
    <row r="4" spans="1:18">
      <c r="A4" s="321" t="s">
        <v>28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</row>
    <row r="5" spans="1:18">
      <c r="A5" s="212"/>
      <c r="B5" s="212"/>
      <c r="C5" s="212"/>
      <c r="D5" s="212"/>
      <c r="E5" s="218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8">
      <c r="A6" s="383" t="s">
        <v>120</v>
      </c>
      <c r="B6" s="383"/>
      <c r="C6" s="383"/>
      <c r="D6" s="383"/>
      <c r="E6" s="295" t="s">
        <v>143</v>
      </c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</row>
    <row r="7" spans="1:18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212" t="s">
        <v>1</v>
      </c>
    </row>
    <row r="8" spans="1:18" ht="12.75" customHeight="1">
      <c r="A8" s="323" t="s">
        <v>2</v>
      </c>
      <c r="B8" s="324"/>
      <c r="C8" s="324"/>
      <c r="D8" s="325"/>
      <c r="E8" s="329" t="s">
        <v>124</v>
      </c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</row>
    <row r="9" spans="1:18" s="233" customFormat="1" ht="66" customHeight="1">
      <c r="A9" s="326"/>
      <c r="B9" s="327"/>
      <c r="C9" s="327"/>
      <c r="D9" s="328"/>
      <c r="E9" s="221" t="s">
        <v>312</v>
      </c>
      <c r="F9" s="221" t="s">
        <v>330</v>
      </c>
      <c r="G9" s="221" t="s">
        <v>331</v>
      </c>
      <c r="H9" s="221" t="s">
        <v>332</v>
      </c>
      <c r="I9" s="221" t="s">
        <v>333</v>
      </c>
      <c r="J9" s="221" t="s">
        <v>334</v>
      </c>
      <c r="K9" s="221" t="s">
        <v>335</v>
      </c>
      <c r="L9" s="221" t="s">
        <v>336</v>
      </c>
      <c r="M9" s="221" t="s">
        <v>337</v>
      </c>
      <c r="N9" s="221" t="s">
        <v>338</v>
      </c>
      <c r="O9" s="221" t="s">
        <v>339</v>
      </c>
      <c r="P9" s="231" t="s">
        <v>340</v>
      </c>
      <c r="Q9" s="231" t="s">
        <v>341</v>
      </c>
      <c r="R9" s="232" t="s">
        <v>5</v>
      </c>
    </row>
    <row r="10" spans="1:18" s="29" customFormat="1" ht="22.5" customHeight="1">
      <c r="A10" s="299" t="s">
        <v>68</v>
      </c>
      <c r="B10" s="300"/>
      <c r="C10" s="300"/>
      <c r="D10" s="301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5">
        <f>SUM(E10:Q10)</f>
        <v>0</v>
      </c>
    </row>
    <row r="11" spans="1:18" s="29" customFormat="1" ht="22.5" customHeight="1">
      <c r="A11" s="299" t="s">
        <v>69</v>
      </c>
      <c r="B11" s="300"/>
      <c r="C11" s="300"/>
      <c r="D11" s="301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5">
        <f>SUM(E11:Q11)</f>
        <v>0</v>
      </c>
    </row>
    <row r="12" spans="1:18" s="29" customFormat="1" ht="22.5" customHeight="1">
      <c r="A12" s="299" t="s">
        <v>70</v>
      </c>
      <c r="B12" s="300"/>
      <c r="C12" s="300"/>
      <c r="D12" s="301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>
        <f>SUM(E12:Q12)</f>
        <v>0</v>
      </c>
    </row>
    <row r="13" spans="1:18" s="29" customFormat="1" ht="12.75" customHeight="1">
      <c r="A13" s="299" t="s">
        <v>71</v>
      </c>
      <c r="B13" s="300"/>
      <c r="C13" s="300"/>
      <c r="D13" s="301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5">
        <f>SUM(E13:Q13)</f>
        <v>0</v>
      </c>
    </row>
    <row r="14" spans="1:18" s="225" customFormat="1" ht="12.75" customHeight="1">
      <c r="A14" s="311" t="s">
        <v>111</v>
      </c>
      <c r="B14" s="312"/>
      <c r="C14" s="312"/>
      <c r="D14" s="313"/>
      <c r="E14" s="235">
        <f>SUM(E10:E13)</f>
        <v>0</v>
      </c>
      <c r="F14" s="235">
        <f>SUM(F10:F13)</f>
        <v>0</v>
      </c>
      <c r="G14" s="235">
        <f t="shared" ref="G14:R14" si="0">SUM(G10:G13)</f>
        <v>0</v>
      </c>
      <c r="H14" s="235">
        <f t="shared" si="0"/>
        <v>0</v>
      </c>
      <c r="I14" s="235">
        <f t="shared" si="0"/>
        <v>0</v>
      </c>
      <c r="J14" s="235">
        <f t="shared" si="0"/>
        <v>0</v>
      </c>
      <c r="K14" s="235">
        <f t="shared" si="0"/>
        <v>0</v>
      </c>
      <c r="L14" s="235">
        <f t="shared" si="0"/>
        <v>0</v>
      </c>
      <c r="M14" s="235">
        <f t="shared" si="0"/>
        <v>0</v>
      </c>
      <c r="N14" s="235">
        <f t="shared" si="0"/>
        <v>0</v>
      </c>
      <c r="O14" s="235">
        <f t="shared" si="0"/>
        <v>0</v>
      </c>
      <c r="P14" s="235">
        <f t="shared" si="0"/>
        <v>0</v>
      </c>
      <c r="Q14" s="235">
        <f t="shared" si="0"/>
        <v>0</v>
      </c>
      <c r="R14" s="235">
        <f t="shared" si="0"/>
        <v>0</v>
      </c>
    </row>
    <row r="15" spans="1:18" s="29" customFormat="1" ht="7.8" customHeight="1">
      <c r="A15" s="284"/>
      <c r="B15" s="284"/>
      <c r="C15" s="284"/>
      <c r="D15" s="28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5"/>
    </row>
    <row r="16" spans="1:18" s="29" customFormat="1" ht="4.8" customHeight="1">
      <c r="A16" s="285"/>
      <c r="B16" s="285"/>
      <c r="C16" s="285"/>
      <c r="D16" s="285"/>
      <c r="E16" s="235"/>
      <c r="F16" s="235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5"/>
    </row>
    <row r="17" spans="1:18" s="29" customFormat="1" ht="10.199999999999999">
      <c r="A17" s="315" t="s">
        <v>73</v>
      </c>
      <c r="B17" s="315"/>
      <c r="C17" s="315"/>
      <c r="D17" s="315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5"/>
    </row>
    <row r="18" spans="1:18" s="29" customFormat="1" ht="10.199999999999999">
      <c r="A18" s="302" t="s">
        <v>74</v>
      </c>
      <c r="B18" s="302"/>
      <c r="C18" s="302"/>
      <c r="D18" s="302"/>
      <c r="E18" s="234"/>
      <c r="F18" s="234"/>
      <c r="G18" s="234"/>
      <c r="H18" s="234">
        <v>217</v>
      </c>
      <c r="I18" s="234">
        <v>39000</v>
      </c>
      <c r="J18" s="234">
        <v>6550</v>
      </c>
      <c r="K18" s="234">
        <v>70015</v>
      </c>
      <c r="L18" s="234"/>
      <c r="M18" s="234"/>
      <c r="N18" s="234"/>
      <c r="O18" s="234"/>
      <c r="P18" s="234">
        <v>3488</v>
      </c>
      <c r="Q18" s="234">
        <v>122000</v>
      </c>
      <c r="R18" s="235">
        <f t="shared" ref="R18:R26" si="1">SUM(E18:Q18)</f>
        <v>241270</v>
      </c>
    </row>
    <row r="19" spans="1:18" s="29" customFormat="1" ht="10.199999999999999">
      <c r="A19" s="284" t="s">
        <v>75</v>
      </c>
      <c r="B19" s="284"/>
      <c r="C19" s="284"/>
      <c r="D19" s="284"/>
      <c r="E19" s="235"/>
      <c r="F19" s="235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5">
        <f t="shared" si="1"/>
        <v>0</v>
      </c>
    </row>
    <row r="20" spans="1:18" s="29" customFormat="1" ht="10.199999999999999">
      <c r="A20" s="315" t="s">
        <v>282</v>
      </c>
      <c r="B20" s="315"/>
      <c r="C20" s="315"/>
      <c r="D20" s="315"/>
      <c r="E20" s="235"/>
      <c r="F20" s="235"/>
      <c r="G20" s="234">
        <v>55250</v>
      </c>
      <c r="H20" s="234"/>
      <c r="I20" s="234"/>
      <c r="J20" s="234"/>
      <c r="K20" s="234">
        <v>1100</v>
      </c>
      <c r="L20" s="234"/>
      <c r="M20" s="234"/>
      <c r="N20" s="234"/>
      <c r="O20" s="234"/>
      <c r="P20" s="234"/>
      <c r="Q20" s="234"/>
      <c r="R20" s="235">
        <f t="shared" si="1"/>
        <v>56350</v>
      </c>
    </row>
    <row r="21" spans="1:18" s="29" customFormat="1" ht="10.199999999999999">
      <c r="A21" s="315" t="s">
        <v>329</v>
      </c>
      <c r="B21" s="315"/>
      <c r="C21" s="315"/>
      <c r="D21" s="315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5">
        <f t="shared" si="1"/>
        <v>0</v>
      </c>
    </row>
    <row r="22" spans="1:18" s="29" customFormat="1" ht="10.199999999999999">
      <c r="A22" s="284" t="s">
        <v>76</v>
      </c>
      <c r="B22" s="284"/>
      <c r="C22" s="284"/>
      <c r="D22" s="284"/>
      <c r="E22" s="234"/>
      <c r="F22" s="234"/>
      <c r="G22" s="234"/>
      <c r="H22" s="234">
        <v>59</v>
      </c>
      <c r="I22" s="234">
        <v>10530</v>
      </c>
      <c r="J22" s="234">
        <v>1180</v>
      </c>
      <c r="K22" s="234">
        <v>18905</v>
      </c>
      <c r="L22" s="234"/>
      <c r="M22" s="234"/>
      <c r="N22" s="234"/>
      <c r="O22" s="234"/>
      <c r="P22" s="234">
        <v>2035</v>
      </c>
      <c r="Q22" s="234">
        <v>6100</v>
      </c>
      <c r="R22" s="235">
        <f t="shared" si="1"/>
        <v>38809</v>
      </c>
    </row>
    <row r="23" spans="1:18" s="29" customFormat="1" ht="10.199999999999999">
      <c r="A23" s="282" t="s">
        <v>77</v>
      </c>
      <c r="B23" s="296"/>
      <c r="C23" s="296"/>
      <c r="D23" s="283"/>
      <c r="E23" s="234"/>
      <c r="F23" s="234"/>
      <c r="G23" s="234"/>
      <c r="H23" s="234"/>
      <c r="I23" s="234">
        <v>1250</v>
      </c>
      <c r="J23" s="234"/>
      <c r="K23" s="234">
        <v>5296</v>
      </c>
      <c r="L23" s="234"/>
      <c r="M23" s="234"/>
      <c r="N23" s="234"/>
      <c r="O23" s="234"/>
      <c r="P23" s="234">
        <v>1000</v>
      </c>
      <c r="Q23" s="234">
        <v>7500</v>
      </c>
      <c r="R23" s="235">
        <f t="shared" si="1"/>
        <v>15046</v>
      </c>
    </row>
    <row r="24" spans="1:18" s="29" customFormat="1" ht="10.199999999999999">
      <c r="A24" s="284" t="s">
        <v>78</v>
      </c>
      <c r="B24" s="284"/>
      <c r="C24" s="284"/>
      <c r="D24" s="28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5">
        <f t="shared" si="1"/>
        <v>0</v>
      </c>
    </row>
    <row r="25" spans="1:18" s="29" customFormat="1" ht="10.199999999999999">
      <c r="A25" s="284" t="s">
        <v>79</v>
      </c>
      <c r="B25" s="285"/>
      <c r="C25" s="285"/>
      <c r="D25" s="285"/>
      <c r="E25" s="235"/>
      <c r="F25" s="235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5">
        <f t="shared" si="1"/>
        <v>0</v>
      </c>
    </row>
    <row r="26" spans="1:18" s="29" customFormat="1" ht="10.199999999999999">
      <c r="A26" s="282" t="s">
        <v>80</v>
      </c>
      <c r="B26" s="296"/>
      <c r="C26" s="296"/>
      <c r="D26" s="283"/>
      <c r="E26" s="235"/>
      <c r="F26" s="235"/>
      <c r="G26" s="234"/>
      <c r="H26" s="234"/>
      <c r="I26" s="234"/>
      <c r="J26" s="234"/>
      <c r="K26" s="234"/>
      <c r="L26" s="234"/>
      <c r="M26" s="234"/>
      <c r="N26" s="234"/>
      <c r="O26" s="234"/>
      <c r="P26" s="234">
        <v>4050</v>
      </c>
      <c r="Q26" s="234"/>
      <c r="R26" s="235">
        <f t="shared" si="1"/>
        <v>4050</v>
      </c>
    </row>
    <row r="27" spans="1:18" s="225" customFormat="1" ht="10.199999999999999">
      <c r="A27" s="285" t="s">
        <v>81</v>
      </c>
      <c r="B27" s="285"/>
      <c r="C27" s="285"/>
      <c r="D27" s="285"/>
      <c r="E27" s="235">
        <f>SUM(E16:E26)</f>
        <v>0</v>
      </c>
      <c r="F27" s="235">
        <f>SUM(F16:F26)</f>
        <v>0</v>
      </c>
      <c r="G27" s="235">
        <f t="shared" ref="G27:R27" si="2">SUM(G16:G26)</f>
        <v>55250</v>
      </c>
      <c r="H27" s="235">
        <f t="shared" si="2"/>
        <v>276</v>
      </c>
      <c r="I27" s="235">
        <f t="shared" si="2"/>
        <v>50780</v>
      </c>
      <c r="J27" s="235">
        <f t="shared" si="2"/>
        <v>7730</v>
      </c>
      <c r="K27" s="235">
        <f t="shared" si="2"/>
        <v>95316</v>
      </c>
      <c r="L27" s="235">
        <f t="shared" si="2"/>
        <v>0</v>
      </c>
      <c r="M27" s="235">
        <f t="shared" si="2"/>
        <v>0</v>
      </c>
      <c r="N27" s="235">
        <f t="shared" si="2"/>
        <v>0</v>
      </c>
      <c r="O27" s="235">
        <f t="shared" si="2"/>
        <v>0</v>
      </c>
      <c r="P27" s="235">
        <f t="shared" si="2"/>
        <v>10573</v>
      </c>
      <c r="Q27" s="235">
        <f t="shared" si="2"/>
        <v>135600</v>
      </c>
      <c r="R27" s="235">
        <f t="shared" si="2"/>
        <v>355525</v>
      </c>
    </row>
    <row r="28" spans="1:18" s="29" customFormat="1" ht="10.199999999999999">
      <c r="A28" s="295"/>
      <c r="B28" s="295"/>
      <c r="C28" s="295"/>
      <c r="D28" s="295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5"/>
    </row>
    <row r="29" spans="1:18" s="29" customFormat="1" ht="22.5" customHeight="1">
      <c r="A29" s="302" t="s">
        <v>82</v>
      </c>
      <c r="B29" s="302"/>
      <c r="C29" s="302"/>
      <c r="D29" s="302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5">
        <f>SUM(E29:Q29)</f>
        <v>0</v>
      </c>
    </row>
    <row r="30" spans="1:18" s="29" customFormat="1" ht="22.5" customHeight="1">
      <c r="A30" s="302" t="s">
        <v>83</v>
      </c>
      <c r="B30" s="302"/>
      <c r="C30" s="302"/>
      <c r="D30" s="302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5">
        <f>SUM(E30:Q30)</f>
        <v>0</v>
      </c>
    </row>
    <row r="31" spans="1:18" s="29" customFormat="1" ht="10.199999999999999">
      <c r="A31" s="284" t="s">
        <v>84</v>
      </c>
      <c r="B31" s="284"/>
      <c r="C31" s="284"/>
      <c r="D31" s="28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5">
        <f>SUM(E31:Q31)</f>
        <v>0</v>
      </c>
    </row>
    <row r="32" spans="1:18" s="225" customFormat="1" ht="10.199999999999999">
      <c r="A32" s="285" t="s">
        <v>85</v>
      </c>
      <c r="B32" s="285"/>
      <c r="C32" s="285"/>
      <c r="D32" s="285"/>
      <c r="E32" s="235">
        <f>SUM(E29:E31)</f>
        <v>0</v>
      </c>
      <c r="F32" s="235">
        <f>SUM(F29:F31)</f>
        <v>0</v>
      </c>
      <c r="G32" s="235">
        <f t="shared" ref="G32:R32" si="3">SUM(G29:G31)</f>
        <v>0</v>
      </c>
      <c r="H32" s="235">
        <f t="shared" si="3"/>
        <v>0</v>
      </c>
      <c r="I32" s="235">
        <f t="shared" si="3"/>
        <v>0</v>
      </c>
      <c r="J32" s="235">
        <f t="shared" si="3"/>
        <v>0</v>
      </c>
      <c r="K32" s="235">
        <f t="shared" si="3"/>
        <v>0</v>
      </c>
      <c r="L32" s="235">
        <f t="shared" si="3"/>
        <v>0</v>
      </c>
      <c r="M32" s="235">
        <f t="shared" si="3"/>
        <v>0</v>
      </c>
      <c r="N32" s="235">
        <f t="shared" si="3"/>
        <v>0</v>
      </c>
      <c r="O32" s="235">
        <f t="shared" si="3"/>
        <v>0</v>
      </c>
      <c r="P32" s="235">
        <f t="shared" si="3"/>
        <v>0</v>
      </c>
      <c r="Q32" s="235">
        <f t="shared" si="3"/>
        <v>0</v>
      </c>
      <c r="R32" s="235">
        <f t="shared" si="3"/>
        <v>0</v>
      </c>
    </row>
    <row r="33" spans="1:18" s="29" customFormat="1" ht="7.8" customHeight="1">
      <c r="A33" s="284"/>
      <c r="B33" s="284"/>
      <c r="C33" s="284"/>
      <c r="D33" s="28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5"/>
    </row>
    <row r="34" spans="1:18" s="225" customFormat="1" ht="10.199999999999999">
      <c r="A34" s="285" t="s">
        <v>140</v>
      </c>
      <c r="B34" s="285"/>
      <c r="C34" s="285"/>
      <c r="D34" s="285"/>
      <c r="E34" s="235">
        <f>+E32+E27+E14</f>
        <v>0</v>
      </c>
      <c r="F34" s="235">
        <f>+F32+F27+F14</f>
        <v>0</v>
      </c>
      <c r="G34" s="235">
        <f t="shared" ref="G34:R34" si="4">+G32+G27+G14</f>
        <v>55250</v>
      </c>
      <c r="H34" s="235">
        <f t="shared" si="4"/>
        <v>276</v>
      </c>
      <c r="I34" s="235">
        <f t="shared" si="4"/>
        <v>50780</v>
      </c>
      <c r="J34" s="235">
        <f t="shared" si="4"/>
        <v>7730</v>
      </c>
      <c r="K34" s="235">
        <f t="shared" si="4"/>
        <v>95316</v>
      </c>
      <c r="L34" s="235">
        <f t="shared" si="4"/>
        <v>0</v>
      </c>
      <c r="M34" s="235">
        <f t="shared" si="4"/>
        <v>0</v>
      </c>
      <c r="N34" s="235">
        <f t="shared" si="4"/>
        <v>0</v>
      </c>
      <c r="O34" s="235">
        <f t="shared" si="4"/>
        <v>0</v>
      </c>
      <c r="P34" s="235">
        <f t="shared" si="4"/>
        <v>10573</v>
      </c>
      <c r="Q34" s="235">
        <f t="shared" si="4"/>
        <v>135600</v>
      </c>
      <c r="R34" s="235">
        <f t="shared" si="4"/>
        <v>355525</v>
      </c>
    </row>
    <row r="35" spans="1:18" s="29" customFormat="1" ht="7.8" customHeight="1">
      <c r="A35" s="284"/>
      <c r="B35" s="284"/>
      <c r="C35" s="284"/>
      <c r="D35" s="28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5"/>
    </row>
    <row r="36" spans="1:18" s="29" customFormat="1" ht="10.199999999999999">
      <c r="A36" s="284" t="s">
        <v>104</v>
      </c>
      <c r="B36" s="284"/>
      <c r="C36" s="284"/>
      <c r="D36" s="28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5">
        <f t="shared" ref="R36:R41" si="5">SUM(E36:Q36)</f>
        <v>0</v>
      </c>
    </row>
    <row r="37" spans="1:18" s="29" customFormat="1" ht="10.199999999999999">
      <c r="A37" s="284" t="s">
        <v>34</v>
      </c>
      <c r="B37" s="284"/>
      <c r="C37" s="284"/>
      <c r="D37" s="28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5">
        <f t="shared" si="5"/>
        <v>0</v>
      </c>
    </row>
    <row r="38" spans="1:18" s="29" customFormat="1" ht="10.199999999999999">
      <c r="A38" s="284" t="s">
        <v>105</v>
      </c>
      <c r="B38" s="284"/>
      <c r="C38" s="284"/>
      <c r="D38" s="284"/>
      <c r="E38" s="234">
        <v>5831</v>
      </c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5">
        <f t="shared" si="5"/>
        <v>5831</v>
      </c>
    </row>
    <row r="39" spans="1:18" s="29" customFormat="1" ht="10.199999999999999">
      <c r="A39" s="284" t="s">
        <v>106</v>
      </c>
      <c r="B39" s="284"/>
      <c r="C39" s="284"/>
      <c r="D39" s="28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5">
        <f t="shared" si="5"/>
        <v>0</v>
      </c>
    </row>
    <row r="40" spans="1:18" s="29" customFormat="1" ht="10.199999999999999">
      <c r="A40" s="284" t="s">
        <v>107</v>
      </c>
      <c r="B40" s="284"/>
      <c r="C40" s="284"/>
      <c r="D40" s="28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5">
        <f t="shared" si="5"/>
        <v>0</v>
      </c>
    </row>
    <row r="41" spans="1:18" s="29" customFormat="1" ht="10.199999999999999">
      <c r="A41" s="284" t="s">
        <v>221</v>
      </c>
      <c r="B41" s="284"/>
      <c r="C41" s="284"/>
      <c r="D41" s="284"/>
      <c r="E41" s="234">
        <v>35150</v>
      </c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5">
        <f t="shared" si="5"/>
        <v>35150</v>
      </c>
    </row>
    <row r="42" spans="1:18" s="225" customFormat="1" ht="10.199999999999999">
      <c r="A42" s="285" t="s">
        <v>222</v>
      </c>
      <c r="B42" s="285"/>
      <c r="C42" s="285"/>
      <c r="D42" s="285"/>
      <c r="E42" s="235">
        <f>SUM(E36:E41)</f>
        <v>40981</v>
      </c>
      <c r="F42" s="235">
        <f>SUM(F36:F41)</f>
        <v>0</v>
      </c>
      <c r="G42" s="235">
        <f t="shared" ref="G42:R42" si="6">SUM(G36:G41)</f>
        <v>0</v>
      </c>
      <c r="H42" s="235">
        <f t="shared" si="6"/>
        <v>0</v>
      </c>
      <c r="I42" s="235">
        <f t="shared" si="6"/>
        <v>0</v>
      </c>
      <c r="J42" s="235">
        <f t="shared" si="6"/>
        <v>0</v>
      </c>
      <c r="K42" s="235">
        <f t="shared" si="6"/>
        <v>0</v>
      </c>
      <c r="L42" s="235">
        <f t="shared" si="6"/>
        <v>0</v>
      </c>
      <c r="M42" s="235">
        <f t="shared" si="6"/>
        <v>0</v>
      </c>
      <c r="N42" s="235">
        <f t="shared" si="6"/>
        <v>0</v>
      </c>
      <c r="O42" s="235">
        <f t="shared" si="6"/>
        <v>0</v>
      </c>
      <c r="P42" s="235">
        <f t="shared" si="6"/>
        <v>0</v>
      </c>
      <c r="Q42" s="235">
        <f t="shared" si="6"/>
        <v>0</v>
      </c>
      <c r="R42" s="235">
        <f t="shared" si="6"/>
        <v>40981</v>
      </c>
    </row>
    <row r="43" spans="1:18" s="29" customFormat="1" ht="8.4" customHeight="1">
      <c r="A43" s="284"/>
      <c r="B43" s="284"/>
      <c r="C43" s="284"/>
      <c r="D43" s="28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5"/>
    </row>
    <row r="44" spans="1:18" s="225" customFormat="1" ht="10.199999999999999">
      <c r="A44" s="285" t="s">
        <v>109</v>
      </c>
      <c r="B44" s="285"/>
      <c r="C44" s="285"/>
      <c r="D44" s="285"/>
      <c r="E44" s="235">
        <f>+E42+E34</f>
        <v>40981</v>
      </c>
      <c r="F44" s="235">
        <f>+F42+F34</f>
        <v>0</v>
      </c>
      <c r="G44" s="235">
        <f t="shared" ref="G44:R44" si="7">+G42+G34</f>
        <v>55250</v>
      </c>
      <c r="H44" s="235">
        <f t="shared" si="7"/>
        <v>276</v>
      </c>
      <c r="I44" s="235">
        <f t="shared" si="7"/>
        <v>50780</v>
      </c>
      <c r="J44" s="235">
        <f t="shared" si="7"/>
        <v>7730</v>
      </c>
      <c r="K44" s="235">
        <f t="shared" si="7"/>
        <v>95316</v>
      </c>
      <c r="L44" s="235">
        <f t="shared" si="7"/>
        <v>0</v>
      </c>
      <c r="M44" s="235">
        <f t="shared" si="7"/>
        <v>0</v>
      </c>
      <c r="N44" s="235">
        <f t="shared" si="7"/>
        <v>0</v>
      </c>
      <c r="O44" s="235">
        <f t="shared" si="7"/>
        <v>0</v>
      </c>
      <c r="P44" s="235">
        <f t="shared" si="7"/>
        <v>10573</v>
      </c>
      <c r="Q44" s="235">
        <f t="shared" si="7"/>
        <v>135600</v>
      </c>
      <c r="R44" s="235">
        <f t="shared" si="7"/>
        <v>396506</v>
      </c>
    </row>
    <row r="45" spans="1:18" s="29" customFormat="1" ht="7.8" customHeight="1"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8"/>
    </row>
    <row r="46" spans="1:18" s="29" customFormat="1" ht="10.8" customHeight="1">
      <c r="A46" s="318" t="s">
        <v>86</v>
      </c>
      <c r="B46" s="318"/>
      <c r="C46" s="318"/>
      <c r="D46" s="318"/>
      <c r="E46" s="239"/>
      <c r="F46" s="239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>
        <f>SUM(E46:Q46)</f>
        <v>0</v>
      </c>
    </row>
    <row r="47" spans="1:18" s="29" customFormat="1" ht="21" customHeight="1">
      <c r="A47" s="318" t="s">
        <v>87</v>
      </c>
      <c r="B47" s="318"/>
      <c r="C47" s="318"/>
      <c r="D47" s="318"/>
      <c r="E47" s="239"/>
      <c r="F47" s="239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>
        <f>SUM(E47:Q47)</f>
        <v>0</v>
      </c>
    </row>
    <row r="48" spans="1:18" s="29" customFormat="1" ht="22.95" customHeight="1">
      <c r="A48" s="318" t="s">
        <v>88</v>
      </c>
      <c r="B48" s="318"/>
      <c r="C48" s="318"/>
      <c r="D48" s="318"/>
      <c r="E48" s="239"/>
      <c r="F48" s="239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>
        <f>SUM(E48:Q48)</f>
        <v>0</v>
      </c>
    </row>
    <row r="49" spans="1:18" s="29" customFormat="1" ht="22.95" customHeight="1">
      <c r="A49" s="318" t="s">
        <v>89</v>
      </c>
      <c r="B49" s="318"/>
      <c r="C49" s="318"/>
      <c r="D49" s="318"/>
      <c r="E49" s="239"/>
      <c r="F49" s="239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>
        <f>SUM(E49:Q49)</f>
        <v>0</v>
      </c>
    </row>
    <row r="50" spans="1:18" s="29" customFormat="1" ht="15" customHeight="1">
      <c r="A50" s="318" t="s">
        <v>90</v>
      </c>
      <c r="B50" s="318"/>
      <c r="C50" s="318"/>
      <c r="D50" s="318"/>
      <c r="E50" s="239"/>
      <c r="F50" s="239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>
        <f>SUM(E50:Q50)</f>
        <v>0</v>
      </c>
    </row>
    <row r="51" spans="1:18" s="225" customFormat="1" ht="12.6" customHeight="1">
      <c r="A51" s="339" t="s">
        <v>91</v>
      </c>
      <c r="B51" s="339"/>
      <c r="C51" s="339"/>
      <c r="D51" s="339"/>
      <c r="E51" s="240">
        <f>SUM(E46:E50)</f>
        <v>0</v>
      </c>
      <c r="F51" s="240">
        <f>SUM(F46:F50)</f>
        <v>0</v>
      </c>
      <c r="G51" s="240">
        <f t="shared" ref="G51:R51" si="8">SUM(G46:G50)</f>
        <v>0</v>
      </c>
      <c r="H51" s="240">
        <f t="shared" si="8"/>
        <v>0</v>
      </c>
      <c r="I51" s="240">
        <f t="shared" si="8"/>
        <v>0</v>
      </c>
      <c r="J51" s="240">
        <f t="shared" si="8"/>
        <v>0</v>
      </c>
      <c r="K51" s="240">
        <f t="shared" si="8"/>
        <v>0</v>
      </c>
      <c r="L51" s="240">
        <f t="shared" si="8"/>
        <v>0</v>
      </c>
      <c r="M51" s="240">
        <f t="shared" si="8"/>
        <v>0</v>
      </c>
      <c r="N51" s="240">
        <f t="shared" si="8"/>
        <v>0</v>
      </c>
      <c r="O51" s="240">
        <f t="shared" si="8"/>
        <v>0</v>
      </c>
      <c r="P51" s="240">
        <f t="shared" si="8"/>
        <v>0</v>
      </c>
      <c r="Q51" s="240">
        <f t="shared" si="8"/>
        <v>0</v>
      </c>
      <c r="R51" s="235">
        <f t="shared" si="8"/>
        <v>0</v>
      </c>
    </row>
    <row r="52" spans="1:18" s="29" customFormat="1" ht="6.6" customHeight="1">
      <c r="A52" s="319"/>
      <c r="B52" s="319"/>
      <c r="C52" s="319"/>
      <c r="D52" s="319"/>
      <c r="E52" s="241"/>
      <c r="F52" s="241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5"/>
    </row>
    <row r="53" spans="1:18" s="29" customFormat="1" ht="10.199999999999999">
      <c r="A53" s="314" t="s">
        <v>95</v>
      </c>
      <c r="B53" s="314"/>
      <c r="C53" s="314"/>
      <c r="D53" s="314"/>
      <c r="E53" s="241"/>
      <c r="F53" s="241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5">
        <f>SUM(E53:Q53)</f>
        <v>0</v>
      </c>
    </row>
    <row r="54" spans="1:18" s="29" customFormat="1" ht="10.199999999999999">
      <c r="A54" s="314" t="s">
        <v>96</v>
      </c>
      <c r="B54" s="314"/>
      <c r="C54" s="314"/>
      <c r="D54" s="314"/>
      <c r="E54" s="241"/>
      <c r="F54" s="241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5">
        <f>SUM(E54:Q54)</f>
        <v>0</v>
      </c>
    </row>
    <row r="55" spans="1:18" s="29" customFormat="1" ht="10.199999999999999">
      <c r="A55" s="284" t="s">
        <v>97</v>
      </c>
      <c r="B55" s="284"/>
      <c r="C55" s="284"/>
      <c r="D55" s="28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5">
        <f>SUM(E55:Q55)</f>
        <v>0</v>
      </c>
    </row>
    <row r="56" spans="1:18" s="29" customFormat="1" ht="10.199999999999999">
      <c r="A56" s="282" t="s">
        <v>98</v>
      </c>
      <c r="B56" s="296"/>
      <c r="C56" s="296"/>
      <c r="D56" s="283"/>
      <c r="E56" s="242"/>
      <c r="F56" s="242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5">
        <f>SUM(E56:Q56)</f>
        <v>0</v>
      </c>
    </row>
    <row r="57" spans="1:18" s="29" customFormat="1" ht="10.199999999999999">
      <c r="A57" s="282" t="s">
        <v>99</v>
      </c>
      <c r="B57" s="296"/>
      <c r="C57" s="296"/>
      <c r="D57" s="283"/>
      <c r="E57" s="242"/>
      <c r="F57" s="242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5">
        <f>SUM(E57:Q57)</f>
        <v>0</v>
      </c>
    </row>
    <row r="58" spans="1:18" s="29" customFormat="1" ht="10.199999999999999">
      <c r="A58" s="316"/>
      <c r="B58" s="316"/>
      <c r="C58" s="316"/>
      <c r="D58" s="316"/>
      <c r="E58" s="242"/>
      <c r="F58" s="242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5"/>
    </row>
    <row r="59" spans="1:18" s="225" customFormat="1" ht="10.199999999999999">
      <c r="A59" s="317" t="s">
        <v>100</v>
      </c>
      <c r="B59" s="317"/>
      <c r="C59" s="317"/>
      <c r="D59" s="317"/>
      <c r="E59" s="243">
        <f>SUM(E53:E57)</f>
        <v>0</v>
      </c>
      <c r="F59" s="243">
        <f>SUM(F53:F57)</f>
        <v>0</v>
      </c>
      <c r="G59" s="243">
        <f t="shared" ref="G59:R59" si="9">SUM(G53:G57)</f>
        <v>0</v>
      </c>
      <c r="H59" s="243">
        <f t="shared" si="9"/>
        <v>0</v>
      </c>
      <c r="I59" s="243">
        <f t="shared" si="9"/>
        <v>0</v>
      </c>
      <c r="J59" s="243">
        <f t="shared" si="9"/>
        <v>0</v>
      </c>
      <c r="K59" s="243">
        <f t="shared" si="9"/>
        <v>0</v>
      </c>
      <c r="L59" s="243">
        <f t="shared" si="9"/>
        <v>0</v>
      </c>
      <c r="M59" s="243">
        <f t="shared" si="9"/>
        <v>0</v>
      </c>
      <c r="N59" s="243">
        <f t="shared" si="9"/>
        <v>0</v>
      </c>
      <c r="O59" s="243">
        <f t="shared" si="9"/>
        <v>0</v>
      </c>
      <c r="P59" s="243">
        <f t="shared" si="9"/>
        <v>0</v>
      </c>
      <c r="Q59" s="243">
        <f t="shared" si="9"/>
        <v>0</v>
      </c>
      <c r="R59" s="235">
        <f t="shared" si="9"/>
        <v>0</v>
      </c>
    </row>
    <row r="60" spans="1:18" s="29" customFormat="1" ht="10.199999999999999">
      <c r="A60" s="316"/>
      <c r="B60" s="316"/>
      <c r="C60" s="316"/>
      <c r="D60" s="316"/>
      <c r="E60" s="242"/>
      <c r="F60" s="242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5"/>
    </row>
    <row r="61" spans="1:18" s="29" customFormat="1" ht="21" customHeight="1">
      <c r="A61" s="318" t="s">
        <v>101</v>
      </c>
      <c r="B61" s="318"/>
      <c r="C61" s="318"/>
      <c r="D61" s="318"/>
      <c r="E61" s="239"/>
      <c r="F61" s="239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>
        <f>SUM(E61:Q61)</f>
        <v>0</v>
      </c>
    </row>
    <row r="62" spans="1:18" s="29" customFormat="1" ht="23.4" customHeight="1">
      <c r="A62" s="314" t="s">
        <v>102</v>
      </c>
      <c r="B62" s="314"/>
      <c r="C62" s="314"/>
      <c r="D62" s="31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5">
        <f>SUM(E62:Q62)</f>
        <v>0</v>
      </c>
    </row>
    <row r="63" spans="1:18" s="29" customFormat="1" ht="10.199999999999999">
      <c r="A63" s="315" t="s">
        <v>103</v>
      </c>
      <c r="B63" s="315"/>
      <c r="C63" s="315"/>
      <c r="D63" s="315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>
        <f>SUM(E63:Q63)</f>
        <v>0</v>
      </c>
    </row>
    <row r="64" spans="1:18" s="29" customFormat="1" ht="6" customHeight="1">
      <c r="A64" s="284"/>
      <c r="B64" s="284"/>
      <c r="C64" s="284"/>
      <c r="D64" s="28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5"/>
    </row>
    <row r="65" spans="1:18" s="225" customFormat="1" ht="10.199999999999999">
      <c r="A65" s="310" t="s">
        <v>94</v>
      </c>
      <c r="B65" s="310"/>
      <c r="C65" s="310"/>
      <c r="D65" s="310"/>
      <c r="E65" s="235">
        <f>SUM(E61:E63)</f>
        <v>0</v>
      </c>
      <c r="F65" s="235">
        <f>SUM(F61:F63)</f>
        <v>0</v>
      </c>
      <c r="G65" s="235">
        <f t="shared" ref="G65:R65" si="10">SUM(G61:G63)</f>
        <v>0</v>
      </c>
      <c r="H65" s="235">
        <f t="shared" si="10"/>
        <v>0</v>
      </c>
      <c r="I65" s="235">
        <f t="shared" si="10"/>
        <v>0</v>
      </c>
      <c r="J65" s="235">
        <f t="shared" si="10"/>
        <v>0</v>
      </c>
      <c r="K65" s="235">
        <f t="shared" si="10"/>
        <v>0</v>
      </c>
      <c r="L65" s="235">
        <f t="shared" si="10"/>
        <v>0</v>
      </c>
      <c r="M65" s="235">
        <f t="shared" si="10"/>
        <v>0</v>
      </c>
      <c r="N65" s="235">
        <f t="shared" si="10"/>
        <v>0</v>
      </c>
      <c r="O65" s="235">
        <f t="shared" si="10"/>
        <v>0</v>
      </c>
      <c r="P65" s="235">
        <f t="shared" si="10"/>
        <v>0</v>
      </c>
      <c r="Q65" s="235">
        <f t="shared" si="10"/>
        <v>0</v>
      </c>
      <c r="R65" s="235">
        <f t="shared" si="10"/>
        <v>0</v>
      </c>
    </row>
    <row r="66" spans="1:18" s="29" customFormat="1" ht="7.8" customHeight="1">
      <c r="A66" s="284"/>
      <c r="B66" s="284"/>
      <c r="C66" s="284"/>
      <c r="D66" s="28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5"/>
    </row>
    <row r="67" spans="1:18" s="225" customFormat="1" ht="11.4" customHeight="1">
      <c r="A67" s="311" t="s">
        <v>113</v>
      </c>
      <c r="B67" s="312"/>
      <c r="C67" s="312"/>
      <c r="D67" s="313"/>
      <c r="E67" s="236">
        <f>+E65+E59+E51</f>
        <v>0</v>
      </c>
      <c r="F67" s="236">
        <f>+F65+F59+F51</f>
        <v>0</v>
      </c>
      <c r="G67" s="236">
        <f t="shared" ref="G67:R67" si="11">+G65+G59+G51</f>
        <v>0</v>
      </c>
      <c r="H67" s="236">
        <f t="shared" si="11"/>
        <v>0</v>
      </c>
      <c r="I67" s="236">
        <f t="shared" si="11"/>
        <v>0</v>
      </c>
      <c r="J67" s="236">
        <f t="shared" si="11"/>
        <v>0</v>
      </c>
      <c r="K67" s="236">
        <f t="shared" si="11"/>
        <v>0</v>
      </c>
      <c r="L67" s="236">
        <f t="shared" si="11"/>
        <v>0</v>
      </c>
      <c r="M67" s="236">
        <f t="shared" si="11"/>
        <v>0</v>
      </c>
      <c r="N67" s="236">
        <f t="shared" si="11"/>
        <v>0</v>
      </c>
      <c r="O67" s="236">
        <f t="shared" si="11"/>
        <v>0</v>
      </c>
      <c r="P67" s="236">
        <f t="shared" si="11"/>
        <v>0</v>
      </c>
      <c r="Q67" s="236">
        <f t="shared" si="11"/>
        <v>0</v>
      </c>
      <c r="R67" s="236">
        <f t="shared" si="11"/>
        <v>0</v>
      </c>
    </row>
    <row r="68" spans="1:18" s="29" customFormat="1" ht="6.6" customHeight="1">
      <c r="A68" s="284"/>
      <c r="B68" s="284"/>
      <c r="C68" s="284"/>
      <c r="D68" s="28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5"/>
    </row>
    <row r="69" spans="1:18" s="29" customFormat="1" ht="10.199999999999999">
      <c r="A69" s="284" t="s">
        <v>104</v>
      </c>
      <c r="B69" s="284"/>
      <c r="C69" s="284"/>
      <c r="D69" s="28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5">
        <f t="shared" ref="R69:R74" si="12">SUM(E69:Q69)</f>
        <v>0</v>
      </c>
    </row>
    <row r="70" spans="1:18" s="29" customFormat="1" ht="10.199999999999999">
      <c r="A70" s="284" t="s">
        <v>34</v>
      </c>
      <c r="B70" s="284"/>
      <c r="C70" s="284"/>
      <c r="D70" s="28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5">
        <f t="shared" si="12"/>
        <v>0</v>
      </c>
    </row>
    <row r="71" spans="1:18" s="29" customFormat="1" ht="10.199999999999999">
      <c r="A71" s="284" t="s">
        <v>105</v>
      </c>
      <c r="B71" s="284"/>
      <c r="C71" s="284"/>
      <c r="D71" s="28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5">
        <f t="shared" si="12"/>
        <v>0</v>
      </c>
    </row>
    <row r="72" spans="1:18" s="29" customFormat="1" ht="10.199999999999999">
      <c r="A72" s="284" t="s">
        <v>106</v>
      </c>
      <c r="B72" s="284"/>
      <c r="C72" s="284"/>
      <c r="D72" s="28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5">
        <f t="shared" si="12"/>
        <v>0</v>
      </c>
    </row>
    <row r="73" spans="1:18" s="29" customFormat="1" ht="10.199999999999999">
      <c r="A73" s="284" t="s">
        <v>107</v>
      </c>
      <c r="B73" s="284"/>
      <c r="C73" s="284"/>
      <c r="D73" s="28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5">
        <f t="shared" si="12"/>
        <v>0</v>
      </c>
    </row>
    <row r="74" spans="1:18" s="29" customFormat="1" ht="10.199999999999999">
      <c r="A74" s="284" t="s">
        <v>221</v>
      </c>
      <c r="B74" s="284"/>
      <c r="C74" s="284"/>
      <c r="D74" s="284"/>
      <c r="E74" s="234">
        <v>20226</v>
      </c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5">
        <f t="shared" si="12"/>
        <v>20226</v>
      </c>
    </row>
    <row r="75" spans="1:18" s="225" customFormat="1" ht="10.199999999999999">
      <c r="A75" s="285" t="s">
        <v>222</v>
      </c>
      <c r="B75" s="285"/>
      <c r="C75" s="285"/>
      <c r="D75" s="285"/>
      <c r="E75" s="235">
        <f>SUM(E69:E74)</f>
        <v>20226</v>
      </c>
      <c r="F75" s="235">
        <f>SUM(F69:F74)</f>
        <v>0</v>
      </c>
      <c r="G75" s="235">
        <f t="shared" ref="G75:R75" si="13">SUM(G69:G74)</f>
        <v>0</v>
      </c>
      <c r="H75" s="235">
        <f t="shared" si="13"/>
        <v>0</v>
      </c>
      <c r="I75" s="235">
        <f t="shared" si="13"/>
        <v>0</v>
      </c>
      <c r="J75" s="235">
        <f t="shared" si="13"/>
        <v>0</v>
      </c>
      <c r="K75" s="235">
        <f t="shared" si="13"/>
        <v>0</v>
      </c>
      <c r="L75" s="235">
        <f t="shared" si="13"/>
        <v>0</v>
      </c>
      <c r="M75" s="235">
        <f t="shared" si="13"/>
        <v>0</v>
      </c>
      <c r="N75" s="235">
        <f t="shared" si="13"/>
        <v>0</v>
      </c>
      <c r="O75" s="235">
        <f t="shared" si="13"/>
        <v>0</v>
      </c>
      <c r="P75" s="235">
        <f t="shared" si="13"/>
        <v>0</v>
      </c>
      <c r="Q75" s="235">
        <f t="shared" si="13"/>
        <v>0</v>
      </c>
      <c r="R75" s="235">
        <f t="shared" si="13"/>
        <v>20226</v>
      </c>
    </row>
    <row r="76" spans="1:18" s="29" customFormat="1" ht="6" customHeight="1">
      <c r="A76" s="295"/>
      <c r="B76" s="295"/>
      <c r="C76" s="295"/>
      <c r="D76" s="295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5"/>
    </row>
    <row r="77" spans="1:18" s="225" customFormat="1" ht="13.2" customHeight="1">
      <c r="A77" s="285" t="s">
        <v>114</v>
      </c>
      <c r="B77" s="285"/>
      <c r="C77" s="285"/>
      <c r="D77" s="285"/>
      <c r="E77" s="235">
        <f>+E75+E67</f>
        <v>20226</v>
      </c>
      <c r="F77" s="235">
        <f>+F75+F67</f>
        <v>0</v>
      </c>
      <c r="G77" s="235">
        <f t="shared" ref="G77:R77" si="14">+G75+G67</f>
        <v>0</v>
      </c>
      <c r="H77" s="235">
        <f t="shared" si="14"/>
        <v>0</v>
      </c>
      <c r="I77" s="235">
        <f t="shared" si="14"/>
        <v>0</v>
      </c>
      <c r="J77" s="235">
        <f t="shared" si="14"/>
        <v>0</v>
      </c>
      <c r="K77" s="235">
        <f t="shared" si="14"/>
        <v>0</v>
      </c>
      <c r="L77" s="235">
        <f t="shared" si="14"/>
        <v>0</v>
      </c>
      <c r="M77" s="235">
        <f t="shared" si="14"/>
        <v>0</v>
      </c>
      <c r="N77" s="235">
        <f t="shared" si="14"/>
        <v>0</v>
      </c>
      <c r="O77" s="235">
        <f t="shared" si="14"/>
        <v>0</v>
      </c>
      <c r="P77" s="235">
        <f t="shared" si="14"/>
        <v>0</v>
      </c>
      <c r="Q77" s="235">
        <f t="shared" si="14"/>
        <v>0</v>
      </c>
      <c r="R77" s="235">
        <f t="shared" si="14"/>
        <v>20226</v>
      </c>
    </row>
    <row r="78" spans="1:18" s="225" customFormat="1" ht="13.2" customHeight="1">
      <c r="A78" s="285" t="s">
        <v>358</v>
      </c>
      <c r="B78" s="285"/>
      <c r="C78" s="285"/>
      <c r="D78" s="285"/>
      <c r="E78" s="235">
        <f>+E77+E44</f>
        <v>61207</v>
      </c>
      <c r="F78" s="235">
        <f t="shared" ref="F78:R78" si="15">+F77+F44</f>
        <v>0</v>
      </c>
      <c r="G78" s="235">
        <f t="shared" si="15"/>
        <v>55250</v>
      </c>
      <c r="H78" s="235">
        <f t="shared" si="15"/>
        <v>276</v>
      </c>
      <c r="I78" s="235">
        <f t="shared" si="15"/>
        <v>50780</v>
      </c>
      <c r="J78" s="235">
        <f t="shared" si="15"/>
        <v>7730</v>
      </c>
      <c r="K78" s="235">
        <f t="shared" si="15"/>
        <v>95316</v>
      </c>
      <c r="L78" s="235">
        <f t="shared" si="15"/>
        <v>0</v>
      </c>
      <c r="M78" s="235">
        <f t="shared" si="15"/>
        <v>0</v>
      </c>
      <c r="N78" s="235">
        <f t="shared" si="15"/>
        <v>0</v>
      </c>
      <c r="O78" s="235">
        <f t="shared" si="15"/>
        <v>0</v>
      </c>
      <c r="P78" s="235">
        <f t="shared" si="15"/>
        <v>10573</v>
      </c>
      <c r="Q78" s="235">
        <f t="shared" si="15"/>
        <v>135600</v>
      </c>
      <c r="R78" s="235">
        <f t="shared" si="15"/>
        <v>416732</v>
      </c>
    </row>
  </sheetData>
  <mergeCells count="76">
    <mergeCell ref="A30:D30"/>
    <mergeCell ref="A37:D37"/>
    <mergeCell ref="A40:D40"/>
    <mergeCell ref="A39:D39"/>
    <mergeCell ref="A78:D78"/>
    <mergeCell ref="A43:D43"/>
    <mergeCell ref="A48:D48"/>
    <mergeCell ref="A49:D49"/>
    <mergeCell ref="A50:D50"/>
    <mergeCell ref="A51:D51"/>
    <mergeCell ref="A41:D41"/>
    <mergeCell ref="A38:D38"/>
    <mergeCell ref="A31:D31"/>
    <mergeCell ref="A32:D32"/>
    <mergeCell ref="A33:D33"/>
    <mergeCell ref="A34:D34"/>
    <mergeCell ref="A2:Q2"/>
    <mergeCell ref="A3:R3"/>
    <mergeCell ref="A4:R4"/>
    <mergeCell ref="E6:R6"/>
    <mergeCell ref="A28:D28"/>
    <mergeCell ref="A12:D12"/>
    <mergeCell ref="A8:D9"/>
    <mergeCell ref="A10:D10"/>
    <mergeCell ref="A11:D11"/>
    <mergeCell ref="A6:D6"/>
    <mergeCell ref="A13:D13"/>
    <mergeCell ref="A14:D14"/>
    <mergeCell ref="A26:D26"/>
    <mergeCell ref="A16:D16"/>
    <mergeCell ref="A17:D17"/>
    <mergeCell ref="A18:D18"/>
    <mergeCell ref="A20:D20"/>
    <mergeCell ref="A21:D21"/>
    <mergeCell ref="A19:D19"/>
    <mergeCell ref="A15:D15"/>
    <mergeCell ref="A22:D22"/>
    <mergeCell ref="A23:D23"/>
    <mergeCell ref="A24:D24"/>
    <mergeCell ref="A25:D25"/>
    <mergeCell ref="A29:D29"/>
    <mergeCell ref="A27:D27"/>
    <mergeCell ref="A35:D35"/>
    <mergeCell ref="A36:D36"/>
    <mergeCell ref="A46:D46"/>
    <mergeCell ref="A47:D47"/>
    <mergeCell ref="A42:D42"/>
    <mergeCell ref="A52:D52"/>
    <mergeCell ref="A53:D53"/>
    <mergeCell ref="A54:D54"/>
    <mergeCell ref="A55:D55"/>
    <mergeCell ref="A56:D56"/>
    <mergeCell ref="A64:D64"/>
    <mergeCell ref="A65:D65"/>
    <mergeCell ref="A66:D66"/>
    <mergeCell ref="A57:D57"/>
    <mergeCell ref="A58:D58"/>
    <mergeCell ref="A59:D59"/>
    <mergeCell ref="A60:D60"/>
    <mergeCell ref="A61:D61"/>
    <mergeCell ref="A7:Q7"/>
    <mergeCell ref="E8:R8"/>
    <mergeCell ref="A44:D44"/>
    <mergeCell ref="A77:D77"/>
    <mergeCell ref="A67:D67"/>
    <mergeCell ref="A74:D74"/>
    <mergeCell ref="A75:D75"/>
    <mergeCell ref="A76:D76"/>
    <mergeCell ref="A68:D68"/>
    <mergeCell ref="A69:D69"/>
    <mergeCell ref="A70:D70"/>
    <mergeCell ref="A71:D71"/>
    <mergeCell ref="A72:D72"/>
    <mergeCell ref="A73:D73"/>
    <mergeCell ref="A62:D62"/>
    <mergeCell ref="A63:D63"/>
  </mergeCells>
  <phoneticPr fontId="7" type="noConversion"/>
  <printOptions horizontalCentered="1"/>
  <pageMargins left="0.59055118110236227" right="0.31496062992125984" top="0.35433070866141736" bottom="0.27559055118110237" header="0.15748031496062992" footer="0.15748031496062992"/>
  <pageSetup paperSize="9" scale="60" orientation="landscape" r:id="rId1"/>
  <headerFooter alignWithMargins="0">
    <oddHeader>&amp;LGAZDASÁGI MŰSZAKI ELLÁTÓ SZERVEZET</oddHeader>
    <oddFooter>&amp;LVeresegyház, 2014. Február 18.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2:G80"/>
  <sheetViews>
    <sheetView topLeftCell="A35" workbookViewId="0">
      <selection activeCell="E80" sqref="E80:G80"/>
    </sheetView>
  </sheetViews>
  <sheetFormatPr defaultRowHeight="13.2"/>
  <cols>
    <col min="4" max="4" width="25.109375" customWidth="1"/>
    <col min="5" max="5" width="17.6640625" customWidth="1"/>
    <col min="6" max="6" width="18.33203125" customWidth="1"/>
    <col min="7" max="7" width="17" customWidth="1"/>
  </cols>
  <sheetData>
    <row r="2" spans="1:7">
      <c r="G2" s="66" t="s">
        <v>180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144</v>
      </c>
      <c r="F4" s="295"/>
      <c r="G4" s="295"/>
    </row>
    <row r="5" spans="1:7">
      <c r="A5" s="40"/>
      <c r="B5" s="40"/>
      <c r="C5" s="40"/>
      <c r="D5" s="40"/>
      <c r="E5" s="30"/>
      <c r="F5" s="30"/>
      <c r="G5" s="30"/>
    </row>
    <row r="6" spans="1:7">
      <c r="A6" s="66"/>
      <c r="B6" s="66"/>
      <c r="C6" s="66"/>
      <c r="D6" s="66"/>
      <c r="E6" s="66"/>
      <c r="F6" s="66"/>
      <c r="G6" s="66"/>
    </row>
    <row r="7" spans="1:7">
      <c r="A7" s="321" t="s">
        <v>171</v>
      </c>
      <c r="B7" s="321"/>
      <c r="C7" s="321"/>
      <c r="D7" s="321"/>
      <c r="E7" s="321"/>
      <c r="F7" s="321"/>
      <c r="G7" s="321"/>
    </row>
    <row r="8" spans="1:7">
      <c r="A8" s="321"/>
      <c r="B8" s="321"/>
      <c r="C8" s="321"/>
      <c r="D8" s="321"/>
      <c r="E8" s="321"/>
      <c r="F8" s="321"/>
      <c r="G8" s="321"/>
    </row>
    <row r="9" spans="1:7">
      <c r="A9" s="322" t="s">
        <v>1</v>
      </c>
      <c r="B9" s="322"/>
      <c r="C9" s="322"/>
      <c r="D9" s="322"/>
      <c r="E9" s="322"/>
      <c r="F9" s="322"/>
      <c r="G9" s="322"/>
    </row>
    <row r="10" spans="1:7" ht="12.75" customHeight="1">
      <c r="A10" s="323" t="s">
        <v>2</v>
      </c>
      <c r="B10" s="324"/>
      <c r="C10" s="324"/>
      <c r="D10" s="325"/>
      <c r="E10" s="331" t="s">
        <v>16</v>
      </c>
      <c r="F10" s="329" t="s">
        <v>21</v>
      </c>
      <c r="G10" s="307" t="s">
        <v>5</v>
      </c>
    </row>
    <row r="11" spans="1:7" ht="24.75" customHeight="1">
      <c r="A11" s="326"/>
      <c r="B11" s="327"/>
      <c r="C11" s="327"/>
      <c r="D11" s="328"/>
      <c r="E11" s="332"/>
      <c r="F11" s="329"/>
      <c r="G11" s="307"/>
    </row>
    <row r="12" spans="1:7" ht="23.25" customHeight="1">
      <c r="A12" s="299" t="s">
        <v>68</v>
      </c>
      <c r="B12" s="300"/>
      <c r="C12" s="300"/>
      <c r="D12" s="301"/>
      <c r="E12" s="98">
        <f>+'5.2.1. Óvoda M-F bev. köt.'!J14</f>
        <v>0</v>
      </c>
      <c r="F12" s="98">
        <f>+'5.2.2. Óvoda M-F bev. önk. '!I14</f>
        <v>0</v>
      </c>
      <c r="G12" s="98">
        <f>SUM(E12:F12)</f>
        <v>0</v>
      </c>
    </row>
    <row r="13" spans="1:7" ht="23.25" customHeight="1">
      <c r="A13" s="299" t="s">
        <v>69</v>
      </c>
      <c r="B13" s="300"/>
      <c r="C13" s="300"/>
      <c r="D13" s="301"/>
      <c r="E13" s="98">
        <f>+'5.2.1. Óvoda M-F bev. köt.'!J15</f>
        <v>0</v>
      </c>
      <c r="F13" s="98">
        <f>+'5.2.2. Óvoda M-F bev. önk. '!I15</f>
        <v>0</v>
      </c>
      <c r="G13" s="98">
        <f t="shared" ref="G13:G15" si="0">SUM(E13:F13)</f>
        <v>0</v>
      </c>
    </row>
    <row r="14" spans="1:7" ht="23.25" customHeight="1">
      <c r="A14" s="299" t="s">
        <v>70</v>
      </c>
      <c r="B14" s="300"/>
      <c r="C14" s="300"/>
      <c r="D14" s="301"/>
      <c r="E14" s="98">
        <f>+'5.2.1. Óvoda M-F bev. köt.'!J16</f>
        <v>0</v>
      </c>
      <c r="F14" s="98">
        <f>+'5.2.2. Óvoda M-F bev. önk. '!I16</f>
        <v>0</v>
      </c>
      <c r="G14" s="98">
        <f t="shared" si="0"/>
        <v>0</v>
      </c>
    </row>
    <row r="15" spans="1:7" ht="12.75" customHeight="1">
      <c r="A15" s="299" t="s">
        <v>71</v>
      </c>
      <c r="B15" s="300"/>
      <c r="C15" s="300"/>
      <c r="D15" s="301"/>
      <c r="E15" s="98">
        <f>+'5.2.1. Óvoda M-F bev. köt.'!J17</f>
        <v>0</v>
      </c>
      <c r="F15" s="98">
        <f>+'5.2.2. Óvoda M-F bev. önk. '!I17</f>
        <v>0</v>
      </c>
      <c r="G15" s="98">
        <f t="shared" si="0"/>
        <v>0</v>
      </c>
    </row>
    <row r="16" spans="1:7" ht="12.75" customHeight="1">
      <c r="A16" s="311" t="s">
        <v>111</v>
      </c>
      <c r="B16" s="312"/>
      <c r="C16" s="312"/>
      <c r="D16" s="313"/>
      <c r="E16" s="97">
        <f>SUM(E12:E15)</f>
        <v>0</v>
      </c>
      <c r="F16" s="97">
        <f>SUM(F12:F15)</f>
        <v>0</v>
      </c>
      <c r="G16" s="97">
        <f>SUM(G12:G15)</f>
        <v>0</v>
      </c>
    </row>
    <row r="17" spans="1:7">
      <c r="A17" s="284"/>
      <c r="B17" s="284"/>
      <c r="C17" s="284"/>
      <c r="D17" s="284"/>
      <c r="E17" s="72"/>
      <c r="F17" s="72"/>
      <c r="G17" s="72"/>
    </row>
    <row r="18" spans="1:7">
      <c r="A18" s="285"/>
      <c r="B18" s="285"/>
      <c r="C18" s="285"/>
      <c r="D18" s="285"/>
      <c r="E18" s="15"/>
      <c r="F18" s="72"/>
      <c r="G18" s="72"/>
    </row>
    <row r="19" spans="1:7">
      <c r="A19" s="315" t="s">
        <v>73</v>
      </c>
      <c r="B19" s="315"/>
      <c r="C19" s="315"/>
      <c r="D19" s="315"/>
      <c r="E19" s="98">
        <f>+'5.2.1. Óvoda M-F bev. köt.'!J21</f>
        <v>0</v>
      </c>
      <c r="F19" s="98">
        <f>+'5.2.2. Óvoda M-F bev. önk. '!I21</f>
        <v>0</v>
      </c>
      <c r="G19" s="98">
        <f>SUM(E19:F19)</f>
        <v>0</v>
      </c>
    </row>
    <row r="20" spans="1:7">
      <c r="A20" s="302" t="s">
        <v>74</v>
      </c>
      <c r="B20" s="302"/>
      <c r="C20" s="302"/>
      <c r="D20" s="302"/>
      <c r="E20" s="98">
        <f>+'5.2.1. Óvoda M-F bev. köt.'!J22</f>
        <v>0</v>
      </c>
      <c r="F20" s="98">
        <f>+'5.2.2. Óvoda M-F bev. önk. '!I22</f>
        <v>0</v>
      </c>
      <c r="G20" s="98">
        <f t="shared" ref="G20:G28" si="1">SUM(E20:F20)</f>
        <v>0</v>
      </c>
    </row>
    <row r="21" spans="1:7">
      <c r="A21" s="284" t="s">
        <v>75</v>
      </c>
      <c r="B21" s="284"/>
      <c r="C21" s="284"/>
      <c r="D21" s="284"/>
      <c r="E21" s="98">
        <f>+'5.2.1. Óvoda M-F bev. köt.'!J23</f>
        <v>0</v>
      </c>
      <c r="F21" s="98">
        <f>+'5.2.2. Óvoda M-F bev. önk. '!I23</f>
        <v>0</v>
      </c>
      <c r="G21" s="98">
        <f t="shared" si="1"/>
        <v>0</v>
      </c>
    </row>
    <row r="22" spans="1:7">
      <c r="A22" s="315" t="s">
        <v>282</v>
      </c>
      <c r="B22" s="315"/>
      <c r="C22" s="315"/>
      <c r="D22" s="315"/>
      <c r="E22" s="98">
        <f>+'5.2.1. Óvoda M-F bev. köt.'!J24</f>
        <v>0</v>
      </c>
      <c r="F22" s="98">
        <f>+'5.2.2. Óvoda M-F bev. önk. '!I24</f>
        <v>0</v>
      </c>
      <c r="G22" s="98">
        <f t="shared" si="1"/>
        <v>0</v>
      </c>
    </row>
    <row r="23" spans="1:7">
      <c r="A23" s="315" t="s">
        <v>329</v>
      </c>
      <c r="B23" s="315"/>
      <c r="C23" s="315"/>
      <c r="D23" s="315"/>
      <c r="E23" s="98">
        <f>+'5.2.1. Óvoda M-F bev. köt.'!J25</f>
        <v>53949</v>
      </c>
      <c r="F23" s="98">
        <f>+'5.2.2. Óvoda M-F bev. önk. '!I25</f>
        <v>1417</v>
      </c>
      <c r="G23" s="98">
        <f t="shared" si="1"/>
        <v>55366</v>
      </c>
    </row>
    <row r="24" spans="1:7">
      <c r="A24" s="284" t="s">
        <v>76</v>
      </c>
      <c r="B24" s="284"/>
      <c r="C24" s="284"/>
      <c r="D24" s="284"/>
      <c r="E24" s="98">
        <f>+'5.2.1. Óvoda M-F bev. köt.'!J26</f>
        <v>14566</v>
      </c>
      <c r="F24" s="98">
        <f>+'5.2.2. Óvoda M-F bev. önk. '!I26</f>
        <v>4974</v>
      </c>
      <c r="G24" s="98">
        <f t="shared" si="1"/>
        <v>19540</v>
      </c>
    </row>
    <row r="25" spans="1:7">
      <c r="A25" s="282" t="s">
        <v>77</v>
      </c>
      <c r="B25" s="296"/>
      <c r="C25" s="296"/>
      <c r="D25" s="283"/>
      <c r="E25" s="98">
        <f>+'5.2.1. Óvoda M-F bev. köt.'!J27</f>
        <v>12933</v>
      </c>
      <c r="F25" s="98">
        <f>+'5.2.2. Óvoda M-F bev. önk. '!I27</f>
        <v>3607</v>
      </c>
      <c r="G25" s="98">
        <f t="shared" si="1"/>
        <v>16540</v>
      </c>
    </row>
    <row r="26" spans="1:7">
      <c r="A26" s="284" t="s">
        <v>78</v>
      </c>
      <c r="B26" s="284"/>
      <c r="C26" s="284"/>
      <c r="D26" s="284"/>
      <c r="E26" s="98">
        <f>+'5.2.1. Óvoda M-F bev. köt.'!J28</f>
        <v>0</v>
      </c>
      <c r="F26" s="98">
        <f>+'5.2.2. Óvoda M-F bev. önk. '!I28</f>
        <v>0</v>
      </c>
      <c r="G26" s="98">
        <f t="shared" si="1"/>
        <v>0</v>
      </c>
    </row>
    <row r="27" spans="1:7">
      <c r="A27" s="284" t="s">
        <v>79</v>
      </c>
      <c r="B27" s="285"/>
      <c r="C27" s="285"/>
      <c r="D27" s="285"/>
      <c r="E27" s="98">
        <f>+'5.2.1. Óvoda M-F bev. köt.'!J29</f>
        <v>0</v>
      </c>
      <c r="F27" s="98">
        <f>+'5.2.2. Óvoda M-F bev. önk. '!I29</f>
        <v>0</v>
      </c>
      <c r="G27" s="98">
        <f t="shared" si="1"/>
        <v>0</v>
      </c>
    </row>
    <row r="28" spans="1:7">
      <c r="A28" s="282" t="s">
        <v>80</v>
      </c>
      <c r="B28" s="296"/>
      <c r="C28" s="296"/>
      <c r="D28" s="283"/>
      <c r="E28" s="98">
        <f>+'5.2.1. Óvoda M-F bev. köt.'!J30</f>
        <v>100</v>
      </c>
      <c r="F28" s="98">
        <f>+'5.2.2. Óvoda M-F bev. önk. '!I30</f>
        <v>17009</v>
      </c>
      <c r="G28" s="98">
        <f t="shared" si="1"/>
        <v>17109</v>
      </c>
    </row>
    <row r="29" spans="1:7">
      <c r="A29" s="285" t="s">
        <v>81</v>
      </c>
      <c r="B29" s="285"/>
      <c r="C29" s="285"/>
      <c r="D29" s="285"/>
      <c r="E29" s="97">
        <f>SUM(E19:E28)</f>
        <v>81548</v>
      </c>
      <c r="F29" s="97">
        <f t="shared" ref="F29:G29" si="2">SUM(F19:F28)</f>
        <v>27007</v>
      </c>
      <c r="G29" s="97">
        <f t="shared" si="2"/>
        <v>108555</v>
      </c>
    </row>
    <row r="30" spans="1:7">
      <c r="A30" s="309"/>
      <c r="B30" s="309"/>
      <c r="C30" s="309"/>
      <c r="D30" s="309"/>
      <c r="E30" s="7"/>
      <c r="F30" s="7"/>
      <c r="G30" s="7"/>
    </row>
    <row r="31" spans="1:7" ht="23.25" customHeight="1">
      <c r="A31" s="302" t="s">
        <v>82</v>
      </c>
      <c r="B31" s="302"/>
      <c r="C31" s="302"/>
      <c r="D31" s="302"/>
      <c r="E31" s="98">
        <f>+'5.2.1. Óvoda M-F bev. köt.'!J33</f>
        <v>0</v>
      </c>
      <c r="F31" s="98">
        <f>+'5.2.2. Óvoda M-F bev. önk. '!I33</f>
        <v>0</v>
      </c>
      <c r="G31" s="98">
        <f>SUM(E31:F31)</f>
        <v>0</v>
      </c>
    </row>
    <row r="32" spans="1:7" ht="23.25" customHeight="1">
      <c r="A32" s="302" t="s">
        <v>83</v>
      </c>
      <c r="B32" s="302"/>
      <c r="C32" s="302"/>
      <c r="D32" s="302"/>
      <c r="E32" s="98">
        <f>+'5.2.1. Óvoda M-F bev. köt.'!J34</f>
        <v>0</v>
      </c>
      <c r="F32" s="98">
        <f>+'5.2.2. Óvoda M-F bev. önk. '!I34</f>
        <v>0</v>
      </c>
      <c r="G32" s="98">
        <f t="shared" ref="G32:G33" si="3">SUM(E32:F32)</f>
        <v>0</v>
      </c>
    </row>
    <row r="33" spans="1:7">
      <c r="A33" s="284" t="s">
        <v>84</v>
      </c>
      <c r="B33" s="284"/>
      <c r="C33" s="284"/>
      <c r="D33" s="284"/>
      <c r="E33" s="98">
        <f>+'5.2.1. Óvoda M-F bev. köt.'!J35</f>
        <v>0</v>
      </c>
      <c r="F33" s="98">
        <f>+'5.2.2. Óvoda M-F bev. önk. '!I35</f>
        <v>0</v>
      </c>
      <c r="G33" s="98">
        <f t="shared" si="3"/>
        <v>0</v>
      </c>
    </row>
    <row r="34" spans="1:7">
      <c r="A34" s="285" t="s">
        <v>85</v>
      </c>
      <c r="B34" s="285"/>
      <c r="C34" s="285"/>
      <c r="D34" s="285"/>
      <c r="E34" s="97">
        <f>SUM(E31:E33)</f>
        <v>0</v>
      </c>
      <c r="F34" s="97">
        <f t="shared" ref="F34:G34" si="4">SUM(F31:F33)</f>
        <v>0</v>
      </c>
      <c r="G34" s="97">
        <f t="shared" si="4"/>
        <v>0</v>
      </c>
    </row>
    <row r="35" spans="1:7">
      <c r="A35" s="284"/>
      <c r="B35" s="284"/>
      <c r="C35" s="284"/>
      <c r="D35" s="284"/>
      <c r="E35" s="7"/>
      <c r="F35" s="7"/>
      <c r="G35" s="7"/>
    </row>
    <row r="36" spans="1:7">
      <c r="A36" s="285" t="s">
        <v>140</v>
      </c>
      <c r="B36" s="285"/>
      <c r="C36" s="285"/>
      <c r="D36" s="285"/>
      <c r="E36" s="97">
        <f>+E34+E29+E16</f>
        <v>81548</v>
      </c>
      <c r="F36" s="97">
        <f t="shared" ref="F36:G36" si="5">+F34+F29+F16</f>
        <v>27007</v>
      </c>
      <c r="G36" s="97">
        <f t="shared" si="5"/>
        <v>108555</v>
      </c>
    </row>
    <row r="37" spans="1:7">
      <c r="A37" s="284"/>
      <c r="B37" s="284"/>
      <c r="C37" s="284"/>
      <c r="D37" s="284"/>
      <c r="E37" s="7"/>
      <c r="F37" s="7"/>
      <c r="G37" s="7"/>
    </row>
    <row r="38" spans="1:7">
      <c r="A38" s="284" t="s">
        <v>104</v>
      </c>
      <c r="B38" s="284"/>
      <c r="C38" s="284"/>
      <c r="D38" s="284"/>
      <c r="E38" s="98">
        <f>+'5.2.1. Óvoda M-F bev. köt.'!J40</f>
        <v>0</v>
      </c>
      <c r="F38" s="98">
        <f>+'5.2.2. Óvoda M-F bev. önk. '!I40</f>
        <v>0</v>
      </c>
      <c r="G38" s="98">
        <f>SUM(E38:F38)</f>
        <v>0</v>
      </c>
    </row>
    <row r="39" spans="1:7">
      <c r="A39" s="284" t="s">
        <v>34</v>
      </c>
      <c r="B39" s="284"/>
      <c r="C39" s="284"/>
      <c r="D39" s="284"/>
      <c r="E39" s="98">
        <f>+'5.2.1. Óvoda M-F bev. köt.'!J41</f>
        <v>0</v>
      </c>
      <c r="F39" s="98">
        <f>+'5.2.2. Óvoda M-F bev. önk. '!I41</f>
        <v>0</v>
      </c>
      <c r="G39" s="98">
        <f t="shared" ref="G39:G43" si="6">SUM(E39:F39)</f>
        <v>0</v>
      </c>
    </row>
    <row r="40" spans="1:7">
      <c r="A40" s="284" t="s">
        <v>105</v>
      </c>
      <c r="B40" s="284"/>
      <c r="C40" s="284"/>
      <c r="D40" s="284"/>
      <c r="E40" s="98">
        <f>+'5.2.1. Óvoda M-F bev. köt.'!J42</f>
        <v>3293</v>
      </c>
      <c r="F40" s="98">
        <f>+'5.2.2. Óvoda M-F bev. önk. '!I42</f>
        <v>0</v>
      </c>
      <c r="G40" s="98">
        <f t="shared" si="6"/>
        <v>3293</v>
      </c>
    </row>
    <row r="41" spans="1:7">
      <c r="A41" s="284" t="s">
        <v>106</v>
      </c>
      <c r="B41" s="284"/>
      <c r="C41" s="284"/>
      <c r="D41" s="284"/>
      <c r="E41" s="98">
        <f>+'5.2.1. Óvoda M-F bev. köt.'!J43</f>
        <v>0</v>
      </c>
      <c r="F41" s="98">
        <f>+'5.2.2. Óvoda M-F bev. önk. '!I43</f>
        <v>0</v>
      </c>
      <c r="G41" s="98">
        <f t="shared" si="6"/>
        <v>0</v>
      </c>
    </row>
    <row r="42" spans="1:7">
      <c r="A42" s="284" t="s">
        <v>107</v>
      </c>
      <c r="B42" s="284"/>
      <c r="C42" s="284"/>
      <c r="D42" s="284"/>
      <c r="E42" s="98">
        <f>+'5.2.1. Óvoda M-F bev. köt.'!J44</f>
        <v>0</v>
      </c>
      <c r="F42" s="98">
        <f>+'5.2.2. Óvoda M-F bev. önk. '!I44</f>
        <v>0</v>
      </c>
      <c r="G42" s="98">
        <f t="shared" si="6"/>
        <v>0</v>
      </c>
    </row>
    <row r="43" spans="1:7">
      <c r="A43" s="284" t="s">
        <v>221</v>
      </c>
      <c r="B43" s="284"/>
      <c r="C43" s="284"/>
      <c r="D43" s="284"/>
      <c r="E43" s="98">
        <f>+'5.2.1. Óvoda M-F bev. köt.'!J45</f>
        <v>545501</v>
      </c>
      <c r="F43" s="98">
        <f>+'5.2.2. Óvoda M-F bev. önk. '!I45</f>
        <v>314</v>
      </c>
      <c r="G43" s="98">
        <f t="shared" si="6"/>
        <v>545815</v>
      </c>
    </row>
    <row r="44" spans="1:7">
      <c r="A44" s="285" t="s">
        <v>222</v>
      </c>
      <c r="B44" s="285"/>
      <c r="C44" s="285"/>
      <c r="D44" s="285"/>
      <c r="E44" s="97">
        <f>SUM(E38:E43)</f>
        <v>548794</v>
      </c>
      <c r="F44" s="97">
        <f t="shared" ref="F44:G44" si="7">SUM(F38:F43)</f>
        <v>314</v>
      </c>
      <c r="G44" s="97">
        <f t="shared" si="7"/>
        <v>549108</v>
      </c>
    </row>
    <row r="45" spans="1:7" ht="8.4" customHeight="1">
      <c r="A45" s="284"/>
      <c r="B45" s="284"/>
      <c r="C45" s="284"/>
      <c r="D45" s="284"/>
      <c r="E45" s="7"/>
      <c r="F45" s="7"/>
      <c r="G45" s="7"/>
    </row>
    <row r="46" spans="1:7" ht="15.6" customHeight="1">
      <c r="A46" s="285" t="s">
        <v>109</v>
      </c>
      <c r="B46" s="285"/>
      <c r="C46" s="285"/>
      <c r="D46" s="285"/>
      <c r="E46" s="97">
        <f>+E44+E36</f>
        <v>630342</v>
      </c>
      <c r="F46" s="97">
        <f t="shared" ref="F46:G46" si="8">+F44+F36</f>
        <v>27321</v>
      </c>
      <c r="G46" s="97">
        <f t="shared" si="8"/>
        <v>657663</v>
      </c>
    </row>
    <row r="47" spans="1:7" ht="12" customHeight="1"/>
    <row r="48" spans="1:7" ht="19.8" customHeight="1">
      <c r="A48" s="315" t="s">
        <v>86</v>
      </c>
      <c r="B48" s="315"/>
      <c r="C48" s="315"/>
      <c r="D48" s="315"/>
      <c r="E48" s="194">
        <f>+'5.2.1. Óvoda M-F bev. köt.'!J50</f>
        <v>0</v>
      </c>
      <c r="F48" s="98">
        <f>+'5.2.2. Óvoda M-F bev. önk. '!I50</f>
        <v>0</v>
      </c>
      <c r="G48" s="98">
        <f>SUM(E48:F48)</f>
        <v>0</v>
      </c>
    </row>
    <row r="49" spans="1:7" ht="22.8" customHeight="1">
      <c r="A49" s="318" t="s">
        <v>87</v>
      </c>
      <c r="B49" s="318"/>
      <c r="C49" s="318"/>
      <c r="D49" s="318"/>
      <c r="E49" s="194">
        <f>+'5.2.1. Óvoda M-F bev. köt.'!J51</f>
        <v>0</v>
      </c>
      <c r="F49" s="98">
        <f>+'5.2.2. Óvoda M-F bev. önk. '!I51</f>
        <v>0</v>
      </c>
      <c r="G49" s="98">
        <f t="shared" ref="G49:G52" si="9">SUM(E49:F49)</f>
        <v>0</v>
      </c>
    </row>
    <row r="50" spans="1:7" ht="22.8" customHeight="1">
      <c r="A50" s="314" t="s">
        <v>88</v>
      </c>
      <c r="B50" s="314"/>
      <c r="C50" s="314"/>
      <c r="D50" s="314"/>
      <c r="E50" s="194">
        <f>+'5.2.1. Óvoda M-F bev. köt.'!J52</f>
        <v>0</v>
      </c>
      <c r="F50" s="98">
        <f>+'5.2.2. Óvoda M-F bev. önk. '!I52</f>
        <v>0</v>
      </c>
      <c r="G50" s="98">
        <f t="shared" si="9"/>
        <v>0</v>
      </c>
    </row>
    <row r="51" spans="1:7" ht="22.8" customHeight="1">
      <c r="A51" s="314" t="s">
        <v>89</v>
      </c>
      <c r="B51" s="314"/>
      <c r="C51" s="314"/>
      <c r="D51" s="314"/>
      <c r="E51" s="194">
        <f>+'5.2.1. Óvoda M-F bev. köt.'!J53</f>
        <v>0</v>
      </c>
      <c r="F51" s="98">
        <f>+'5.2.2. Óvoda M-F bev. önk. '!I53</f>
        <v>0</v>
      </c>
      <c r="G51" s="98">
        <f t="shared" si="9"/>
        <v>0</v>
      </c>
    </row>
    <row r="52" spans="1:7" ht="22.8" customHeight="1">
      <c r="A52" s="336" t="s">
        <v>90</v>
      </c>
      <c r="B52" s="337"/>
      <c r="C52" s="337"/>
      <c r="D52" s="338"/>
      <c r="E52" s="194">
        <f>+'5.2.1. Óvoda M-F bev. köt.'!J54</f>
        <v>0</v>
      </c>
      <c r="F52" s="98">
        <f>+'5.2.2. Óvoda M-F bev. önk. '!I54</f>
        <v>0</v>
      </c>
      <c r="G52" s="98">
        <f t="shared" si="9"/>
        <v>0</v>
      </c>
    </row>
    <row r="53" spans="1:7" ht="15" customHeight="1">
      <c r="A53" s="339" t="s">
        <v>91</v>
      </c>
      <c r="B53" s="339"/>
      <c r="C53" s="339"/>
      <c r="D53" s="339"/>
      <c r="E53" s="194">
        <f>SUM(E48:E52)</f>
        <v>0</v>
      </c>
      <c r="F53" s="194">
        <f>SUM(F48:F52)</f>
        <v>0</v>
      </c>
      <c r="G53" s="194">
        <f>SUM(G48:G52)</f>
        <v>0</v>
      </c>
    </row>
    <row r="54" spans="1:7">
      <c r="A54" s="319"/>
      <c r="B54" s="319"/>
      <c r="C54" s="319"/>
      <c r="D54" s="319"/>
      <c r="E54" s="27"/>
      <c r="F54" s="72"/>
      <c r="G54" s="72"/>
    </row>
    <row r="55" spans="1:7">
      <c r="A55" s="314" t="s">
        <v>95</v>
      </c>
      <c r="B55" s="314"/>
      <c r="C55" s="314"/>
      <c r="D55" s="314"/>
      <c r="E55" s="194">
        <f>+'5.2.1. Óvoda M-F bev. köt.'!J57</f>
        <v>0</v>
      </c>
      <c r="F55" s="98">
        <f>+'5.2.2. Óvoda M-F bev. önk. '!I57</f>
        <v>0</v>
      </c>
      <c r="G55" s="98">
        <f>SUM(E55:F55)</f>
        <v>0</v>
      </c>
    </row>
    <row r="56" spans="1:7">
      <c r="A56" s="314" t="s">
        <v>96</v>
      </c>
      <c r="B56" s="314"/>
      <c r="C56" s="314"/>
      <c r="D56" s="314"/>
      <c r="E56" s="194">
        <f>+'5.2.1. Óvoda M-F bev. köt.'!J58</f>
        <v>0</v>
      </c>
      <c r="F56" s="98">
        <f>+'5.2.2. Óvoda M-F bev. önk. '!I58</f>
        <v>0</v>
      </c>
      <c r="G56" s="98">
        <f t="shared" ref="G56:G59" si="10">SUM(E56:F56)</f>
        <v>0</v>
      </c>
    </row>
    <row r="57" spans="1:7">
      <c r="A57" s="284" t="s">
        <v>97</v>
      </c>
      <c r="B57" s="284"/>
      <c r="C57" s="284"/>
      <c r="D57" s="284"/>
      <c r="E57" s="194">
        <f>+'5.2.1. Óvoda M-F bev. köt.'!J59</f>
        <v>0</v>
      </c>
      <c r="F57" s="98">
        <f>+'5.2.2. Óvoda M-F bev. önk. '!I59</f>
        <v>0</v>
      </c>
      <c r="G57" s="98">
        <f t="shared" si="10"/>
        <v>0</v>
      </c>
    </row>
    <row r="58" spans="1:7">
      <c r="A58" s="282" t="s">
        <v>98</v>
      </c>
      <c r="B58" s="296"/>
      <c r="C58" s="296"/>
      <c r="D58" s="283"/>
      <c r="E58" s="194">
        <f>+'5.2.1. Óvoda M-F bev. köt.'!J60</f>
        <v>0</v>
      </c>
      <c r="F58" s="98">
        <f>+'5.2.2. Óvoda M-F bev. önk. '!I60</f>
        <v>0</v>
      </c>
      <c r="G58" s="98">
        <f t="shared" si="10"/>
        <v>0</v>
      </c>
    </row>
    <row r="59" spans="1:7">
      <c r="A59" s="282" t="s">
        <v>99</v>
      </c>
      <c r="B59" s="296"/>
      <c r="C59" s="296"/>
      <c r="D59" s="283"/>
      <c r="E59" s="194">
        <f>+'5.2.1. Óvoda M-F bev. köt.'!J61</f>
        <v>0</v>
      </c>
      <c r="F59" s="98">
        <f>+'5.2.2. Óvoda M-F bev. önk. '!I61</f>
        <v>0</v>
      </c>
      <c r="G59" s="98">
        <f t="shared" si="10"/>
        <v>0</v>
      </c>
    </row>
    <row r="60" spans="1:7">
      <c r="A60" s="316"/>
      <c r="B60" s="316"/>
      <c r="C60" s="316"/>
      <c r="D60" s="316"/>
      <c r="E60" s="18"/>
      <c r="F60" s="72"/>
      <c r="G60" s="72"/>
    </row>
    <row r="61" spans="1:7">
      <c r="A61" s="317" t="s">
        <v>100</v>
      </c>
      <c r="B61" s="317"/>
      <c r="C61" s="317"/>
      <c r="D61" s="317"/>
      <c r="E61" s="102">
        <f>SUM(E55:E60)</f>
        <v>0</v>
      </c>
      <c r="F61" s="102">
        <f t="shared" ref="F61:G61" si="11">SUM(F55:F60)</f>
        <v>0</v>
      </c>
      <c r="G61" s="102">
        <f t="shared" si="11"/>
        <v>0</v>
      </c>
    </row>
    <row r="62" spans="1:7">
      <c r="A62" s="316"/>
      <c r="B62" s="316"/>
      <c r="C62" s="316"/>
      <c r="D62" s="316"/>
      <c r="E62" s="18"/>
      <c r="F62" s="72"/>
      <c r="G62" s="72"/>
    </row>
    <row r="63" spans="1:7">
      <c r="A63" s="318" t="s">
        <v>101</v>
      </c>
      <c r="B63" s="318"/>
      <c r="C63" s="318"/>
      <c r="D63" s="318"/>
      <c r="E63" s="194">
        <f>+'5.2.1. Óvoda M-F bev. köt.'!J65</f>
        <v>0</v>
      </c>
      <c r="F63" s="98">
        <f>+'5.2.2. Óvoda M-F bev. önk. '!I65</f>
        <v>0</v>
      </c>
      <c r="G63" s="98">
        <f>SUM(E63:F63)</f>
        <v>0</v>
      </c>
    </row>
    <row r="64" spans="1:7">
      <c r="A64" s="314" t="s">
        <v>102</v>
      </c>
      <c r="B64" s="314"/>
      <c r="C64" s="314"/>
      <c r="D64" s="314"/>
      <c r="E64" s="194">
        <f>+'5.2.1. Óvoda M-F bev. köt.'!J66</f>
        <v>0</v>
      </c>
      <c r="F64" s="98">
        <f>+'5.2.2. Óvoda M-F bev. önk. '!I66</f>
        <v>0</v>
      </c>
      <c r="G64" s="98">
        <f t="shared" ref="G64:G66" si="12">SUM(E64:F64)</f>
        <v>0</v>
      </c>
    </row>
    <row r="65" spans="1:7">
      <c r="A65" s="315" t="s">
        <v>103</v>
      </c>
      <c r="B65" s="315"/>
      <c r="C65" s="315"/>
      <c r="D65" s="315"/>
      <c r="E65" s="194">
        <f>+'5.2.1. Óvoda M-F bev. köt.'!J67</f>
        <v>0</v>
      </c>
      <c r="F65" s="98">
        <f>+'5.2.2. Óvoda M-F bev. önk. '!I67</f>
        <v>0</v>
      </c>
      <c r="G65" s="98">
        <f t="shared" si="12"/>
        <v>0</v>
      </c>
    </row>
    <row r="66" spans="1:7">
      <c r="A66" s="284"/>
      <c r="B66" s="284"/>
      <c r="C66" s="284"/>
      <c r="D66" s="284"/>
      <c r="E66" s="7"/>
      <c r="F66" s="7"/>
      <c r="G66" s="98">
        <f t="shared" si="12"/>
        <v>0</v>
      </c>
    </row>
    <row r="67" spans="1:7">
      <c r="A67" s="310" t="s">
        <v>94</v>
      </c>
      <c r="B67" s="310"/>
      <c r="C67" s="310"/>
      <c r="D67" s="310"/>
      <c r="E67" s="102">
        <f>SUM(E63:E66)</f>
        <v>0</v>
      </c>
      <c r="F67" s="102">
        <f t="shared" ref="F67:G67" si="13">SUM(F63:F66)</f>
        <v>0</v>
      </c>
      <c r="G67" s="102">
        <f t="shared" si="13"/>
        <v>0</v>
      </c>
    </row>
    <row r="68" spans="1:7">
      <c r="A68" s="284"/>
      <c r="B68" s="284"/>
      <c r="C68" s="284"/>
      <c r="D68" s="284"/>
      <c r="E68" s="7"/>
      <c r="F68" s="7"/>
      <c r="G68" s="7"/>
    </row>
    <row r="69" spans="1:7">
      <c r="A69" s="311" t="s">
        <v>113</v>
      </c>
      <c r="B69" s="312"/>
      <c r="C69" s="312"/>
      <c r="D69" s="313"/>
      <c r="E69" s="97">
        <f>+E67+E61+E53</f>
        <v>0</v>
      </c>
      <c r="F69" s="97">
        <f t="shared" ref="F69:G69" si="14">+F67+F61+F53</f>
        <v>0</v>
      </c>
      <c r="G69" s="97">
        <f t="shared" si="14"/>
        <v>0</v>
      </c>
    </row>
    <row r="70" spans="1:7">
      <c r="A70" s="284"/>
      <c r="B70" s="284"/>
      <c r="C70" s="284"/>
      <c r="D70" s="284"/>
      <c r="E70" s="7"/>
      <c r="F70" s="7"/>
      <c r="G70" s="7"/>
    </row>
    <row r="71" spans="1:7">
      <c r="A71" s="284" t="s">
        <v>104</v>
      </c>
      <c r="B71" s="284"/>
      <c r="C71" s="284"/>
      <c r="D71" s="284"/>
      <c r="E71" s="102">
        <f>+'5.2.1. Óvoda M-F bev. köt.'!J73</f>
        <v>0</v>
      </c>
      <c r="F71" s="102">
        <f>+'5.2.2. Óvoda M-F bev. önk. '!I73</f>
        <v>0</v>
      </c>
      <c r="G71" s="102">
        <f>SUM(E71:F71)</f>
        <v>0</v>
      </c>
    </row>
    <row r="72" spans="1:7">
      <c r="A72" s="284" t="s">
        <v>34</v>
      </c>
      <c r="B72" s="284"/>
      <c r="C72" s="284"/>
      <c r="D72" s="284"/>
      <c r="E72" s="102">
        <f>+'5.2.1. Óvoda M-F bev. köt.'!J74</f>
        <v>0</v>
      </c>
      <c r="F72" s="102">
        <f>+'5.2.2. Óvoda M-F bev. önk. '!I74</f>
        <v>0</v>
      </c>
      <c r="G72" s="102">
        <f t="shared" ref="G72:G76" si="15">SUM(E72:F72)</f>
        <v>0</v>
      </c>
    </row>
    <row r="73" spans="1:7">
      <c r="A73" s="284" t="s">
        <v>105</v>
      </c>
      <c r="B73" s="284"/>
      <c r="C73" s="284"/>
      <c r="D73" s="284"/>
      <c r="E73" s="102">
        <f>+'5.2.1. Óvoda M-F bev. köt.'!J75</f>
        <v>0</v>
      </c>
      <c r="F73" s="102">
        <f>+'5.2.2. Óvoda M-F bev. önk. '!I75</f>
        <v>0</v>
      </c>
      <c r="G73" s="102">
        <f t="shared" si="15"/>
        <v>0</v>
      </c>
    </row>
    <row r="74" spans="1:7">
      <c r="A74" s="284" t="s">
        <v>106</v>
      </c>
      <c r="B74" s="284"/>
      <c r="C74" s="284"/>
      <c r="D74" s="284"/>
      <c r="E74" s="102">
        <f>+'5.2.1. Óvoda M-F bev. köt.'!J76</f>
        <v>0</v>
      </c>
      <c r="F74" s="102">
        <f>+'5.2.2. Óvoda M-F bev. önk. '!I76</f>
        <v>0</v>
      </c>
      <c r="G74" s="102">
        <f t="shared" si="15"/>
        <v>0</v>
      </c>
    </row>
    <row r="75" spans="1:7">
      <c r="A75" s="284" t="s">
        <v>107</v>
      </c>
      <c r="B75" s="284"/>
      <c r="C75" s="284"/>
      <c r="D75" s="284"/>
      <c r="E75" s="102">
        <f>+'5.2.1. Óvoda M-F bev. köt.'!J77</f>
        <v>0</v>
      </c>
      <c r="F75" s="102">
        <f>+'5.2.2. Óvoda M-F bev. önk. '!I77</f>
        <v>0</v>
      </c>
      <c r="G75" s="102">
        <f t="shared" si="15"/>
        <v>0</v>
      </c>
    </row>
    <row r="76" spans="1:7">
      <c r="A76" s="284" t="s">
        <v>221</v>
      </c>
      <c r="B76" s="284"/>
      <c r="C76" s="284"/>
      <c r="D76" s="284"/>
      <c r="E76" s="102">
        <f>+'5.2.1. Óvoda M-F bev. köt.'!J78</f>
        <v>1000</v>
      </c>
      <c r="F76" s="102">
        <f>+'5.2.2. Óvoda M-F bev. önk. '!I78</f>
        <v>0</v>
      </c>
      <c r="G76" s="102">
        <f t="shared" si="15"/>
        <v>1000</v>
      </c>
    </row>
    <row r="77" spans="1:7">
      <c r="A77" s="285" t="s">
        <v>222</v>
      </c>
      <c r="B77" s="285"/>
      <c r="C77" s="285"/>
      <c r="D77" s="285"/>
      <c r="E77" s="97">
        <f>SUM(E71:E76)</f>
        <v>1000</v>
      </c>
      <c r="F77" s="97">
        <f t="shared" ref="F77:G77" si="16">SUM(F71:F76)</f>
        <v>0</v>
      </c>
      <c r="G77" s="97">
        <f t="shared" si="16"/>
        <v>1000</v>
      </c>
    </row>
    <row r="78" spans="1:7">
      <c r="A78" s="309"/>
      <c r="B78" s="309"/>
      <c r="C78" s="309"/>
      <c r="D78" s="309"/>
      <c r="E78" s="7"/>
      <c r="F78" s="7"/>
      <c r="G78" s="7"/>
    </row>
    <row r="79" spans="1:7">
      <c r="A79" s="285" t="s">
        <v>114</v>
      </c>
      <c r="B79" s="285"/>
      <c r="C79" s="285"/>
      <c r="D79" s="285"/>
      <c r="E79" s="97">
        <f>+E77+E69</f>
        <v>1000</v>
      </c>
      <c r="F79" s="97">
        <f t="shared" ref="F79:G79" si="17">+F77+F69</f>
        <v>0</v>
      </c>
      <c r="G79" s="97">
        <f t="shared" si="17"/>
        <v>1000</v>
      </c>
    </row>
    <row r="80" spans="1:7" ht="22.2" customHeight="1">
      <c r="A80" s="285" t="s">
        <v>358</v>
      </c>
      <c r="B80" s="285"/>
      <c r="C80" s="285"/>
      <c r="D80" s="285"/>
      <c r="E80" s="97">
        <f>+E79+E46</f>
        <v>631342</v>
      </c>
      <c r="F80" s="97">
        <f t="shared" ref="F80:G80" si="18">+F79+F46</f>
        <v>27321</v>
      </c>
      <c r="G80" s="97">
        <f t="shared" si="18"/>
        <v>658663</v>
      </c>
    </row>
  </sheetData>
  <mergeCells count="78">
    <mergeCell ref="A80:D80"/>
    <mergeCell ref="A9:G9"/>
    <mergeCell ref="A43:D43"/>
    <mergeCell ref="A76:D76"/>
    <mergeCell ref="A3:G3"/>
    <mergeCell ref="A4:D4"/>
    <mergeCell ref="E4:G4"/>
    <mergeCell ref="A7:G7"/>
    <mergeCell ref="A8:G8"/>
    <mergeCell ref="A19:D19"/>
    <mergeCell ref="A10:D11"/>
    <mergeCell ref="E10:E11"/>
    <mergeCell ref="F10:F11"/>
    <mergeCell ref="G10:G11"/>
    <mergeCell ref="A12:D12"/>
    <mergeCell ref="A13:D13"/>
    <mergeCell ref="A14:D14"/>
    <mergeCell ref="A15:D15"/>
    <mergeCell ref="A16:D16"/>
    <mergeCell ref="A17:D17"/>
    <mergeCell ref="A18:D18"/>
    <mergeCell ref="A32:D32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0:D30"/>
    <mergeCell ref="A31:D31"/>
    <mergeCell ref="A23:D23"/>
    <mergeCell ref="A45:D45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58:D58"/>
    <mergeCell ref="A46:D46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78:D78"/>
    <mergeCell ref="A79:D79"/>
    <mergeCell ref="A71:D71"/>
    <mergeCell ref="A72:D72"/>
    <mergeCell ref="A73:D73"/>
    <mergeCell ref="A74:D74"/>
    <mergeCell ref="A75:D75"/>
    <mergeCell ref="A77:D77"/>
    <mergeCell ref="A70:D70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</mergeCells>
  <printOptions horizontalCentered="1"/>
  <pageMargins left="0.59055118110236227" right="0.31496062992125984" top="0.43307086614173229" bottom="0.43307086614173229" header="0.15748031496062992" footer="0.15748031496062992"/>
  <pageSetup paperSize="9" scale="70" orientation="portrait" r:id="rId1"/>
  <headerFooter alignWithMargins="0">
    <oddHeader>&amp;LKÉZ A KÉZBEN ÓVODA</oddHeader>
    <oddFooter>&amp;LVeresegyház, 2014. Február 18.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J82"/>
  <sheetViews>
    <sheetView topLeftCell="A57" workbookViewId="0">
      <selection activeCell="E57" sqref="E1:E1048576"/>
    </sheetView>
  </sheetViews>
  <sheetFormatPr defaultRowHeight="13.2"/>
  <cols>
    <col min="4" max="4" width="25.33203125" customWidth="1"/>
    <col min="5" max="5" width="10.6640625" style="246" customWidth="1"/>
    <col min="6" max="9" width="10.6640625" customWidth="1"/>
    <col min="10" max="10" width="10.6640625" style="220" customWidth="1"/>
  </cols>
  <sheetData>
    <row r="2" spans="1:10">
      <c r="J2" s="212" t="s">
        <v>181</v>
      </c>
    </row>
    <row r="3" spans="1:10">
      <c r="A3" s="320"/>
      <c r="B3" s="320"/>
      <c r="C3" s="320"/>
      <c r="D3" s="320"/>
      <c r="E3" s="320"/>
      <c r="F3" s="320"/>
      <c r="G3" s="320"/>
      <c r="H3" s="320"/>
      <c r="I3" s="320"/>
    </row>
    <row r="4" spans="1:10">
      <c r="A4" s="321" t="s">
        <v>173</v>
      </c>
      <c r="B4" s="321"/>
      <c r="C4" s="321"/>
      <c r="D4" s="321"/>
      <c r="E4" s="321"/>
      <c r="F4" s="321"/>
      <c r="G4" s="321"/>
      <c r="H4" s="321"/>
      <c r="I4" s="321"/>
      <c r="J4" s="321"/>
    </row>
    <row r="5" spans="1:10">
      <c r="A5" s="321" t="s">
        <v>20</v>
      </c>
      <c r="B5" s="321"/>
      <c r="C5" s="321"/>
      <c r="D5" s="321"/>
      <c r="E5" s="321"/>
      <c r="F5" s="321"/>
      <c r="G5" s="321"/>
      <c r="H5" s="321"/>
      <c r="I5" s="321"/>
      <c r="J5" s="321"/>
    </row>
    <row r="7" spans="1:10">
      <c r="A7" s="212"/>
      <c r="B7" s="212"/>
      <c r="C7" s="212"/>
      <c r="D7" s="212"/>
      <c r="E7" s="218"/>
      <c r="F7" s="212"/>
      <c r="G7" s="212"/>
      <c r="H7" s="212"/>
      <c r="I7" s="212"/>
    </row>
    <row r="8" spans="1:10">
      <c r="A8" s="383" t="s">
        <v>120</v>
      </c>
      <c r="B8" s="383"/>
      <c r="C8" s="383"/>
      <c r="D8" s="383"/>
      <c r="E8" s="295" t="s">
        <v>144</v>
      </c>
      <c r="F8" s="295"/>
      <c r="G8" s="295"/>
      <c r="H8" s="295"/>
      <c r="I8" s="295"/>
      <c r="J8" s="295"/>
    </row>
    <row r="10" spans="1:10">
      <c r="A10" s="321"/>
      <c r="B10" s="321"/>
      <c r="C10" s="321"/>
      <c r="D10" s="321"/>
      <c r="E10" s="321"/>
      <c r="F10" s="321"/>
      <c r="G10" s="321"/>
      <c r="H10" s="321"/>
      <c r="I10" s="321"/>
    </row>
    <row r="11" spans="1:10">
      <c r="A11" s="322"/>
      <c r="B11" s="322"/>
      <c r="C11" s="322"/>
      <c r="D11" s="322"/>
      <c r="E11" s="322"/>
      <c r="F11" s="322"/>
      <c r="G11" s="322"/>
      <c r="H11" s="322"/>
      <c r="I11" s="322"/>
      <c r="J11" s="212" t="s">
        <v>1</v>
      </c>
    </row>
    <row r="12" spans="1:10" ht="12.75" customHeight="1">
      <c r="A12" s="323" t="s">
        <v>2</v>
      </c>
      <c r="B12" s="324"/>
      <c r="C12" s="324"/>
      <c r="D12" s="325"/>
      <c r="E12" s="329" t="s">
        <v>125</v>
      </c>
      <c r="F12" s="329"/>
      <c r="G12" s="329"/>
      <c r="H12" s="329"/>
      <c r="I12" s="329"/>
      <c r="J12" s="329"/>
    </row>
    <row r="13" spans="1:10" s="220" customFormat="1" ht="67.2">
      <c r="A13" s="326"/>
      <c r="B13" s="327"/>
      <c r="C13" s="327"/>
      <c r="D13" s="328"/>
      <c r="E13" s="244" t="s">
        <v>312</v>
      </c>
      <c r="F13" s="244" t="s">
        <v>342</v>
      </c>
      <c r="G13" s="244" t="s">
        <v>343</v>
      </c>
      <c r="H13" s="244" t="s">
        <v>344</v>
      </c>
      <c r="I13" s="244" t="s">
        <v>345</v>
      </c>
      <c r="J13" s="217" t="s">
        <v>5</v>
      </c>
    </row>
    <row r="14" spans="1:10" s="29" customFormat="1" ht="22.5" customHeight="1">
      <c r="A14" s="299" t="s">
        <v>68</v>
      </c>
      <c r="B14" s="300"/>
      <c r="C14" s="300"/>
      <c r="D14" s="301"/>
      <c r="E14" s="98"/>
      <c r="F14" s="98"/>
      <c r="G14" s="98"/>
      <c r="H14" s="98"/>
      <c r="I14" s="98"/>
      <c r="J14" s="97">
        <f>SUM(E14:I14)</f>
        <v>0</v>
      </c>
    </row>
    <row r="15" spans="1:10" s="29" customFormat="1" ht="22.5" customHeight="1">
      <c r="A15" s="299" t="s">
        <v>69</v>
      </c>
      <c r="B15" s="300"/>
      <c r="C15" s="300"/>
      <c r="D15" s="301"/>
      <c r="E15" s="98"/>
      <c r="F15" s="98"/>
      <c r="G15" s="98"/>
      <c r="H15" s="98"/>
      <c r="I15" s="98"/>
      <c r="J15" s="97">
        <f t="shared" ref="J15:J17" si="0">SUM(E15:I15)</f>
        <v>0</v>
      </c>
    </row>
    <row r="16" spans="1:10" s="29" customFormat="1" ht="22.5" customHeight="1">
      <c r="A16" s="299" t="s">
        <v>70</v>
      </c>
      <c r="B16" s="300"/>
      <c r="C16" s="300"/>
      <c r="D16" s="301"/>
      <c r="E16" s="98"/>
      <c r="F16" s="98"/>
      <c r="G16" s="98"/>
      <c r="H16" s="98"/>
      <c r="I16" s="98"/>
      <c r="J16" s="97">
        <f t="shared" si="0"/>
        <v>0</v>
      </c>
    </row>
    <row r="17" spans="1:10" s="29" customFormat="1" ht="12.75" customHeight="1">
      <c r="A17" s="299" t="s">
        <v>71</v>
      </c>
      <c r="B17" s="300"/>
      <c r="C17" s="300"/>
      <c r="D17" s="301"/>
      <c r="E17" s="98"/>
      <c r="F17" s="98"/>
      <c r="G17" s="98"/>
      <c r="H17" s="98"/>
      <c r="I17" s="98"/>
      <c r="J17" s="97">
        <f t="shared" si="0"/>
        <v>0</v>
      </c>
    </row>
    <row r="18" spans="1:10" s="29" customFormat="1" ht="12.75" customHeight="1">
      <c r="A18" s="311" t="s">
        <v>111</v>
      </c>
      <c r="B18" s="312"/>
      <c r="C18" s="312"/>
      <c r="D18" s="313"/>
      <c r="E18" s="98">
        <f>SUM(E14:E17)</f>
        <v>0</v>
      </c>
      <c r="F18" s="98">
        <f>SUM(F14:F17)</f>
        <v>0</v>
      </c>
      <c r="G18" s="98">
        <f t="shared" ref="G18:J18" si="1">SUM(G14:G17)</f>
        <v>0</v>
      </c>
      <c r="H18" s="98">
        <f t="shared" si="1"/>
        <v>0</v>
      </c>
      <c r="I18" s="98">
        <f t="shared" si="1"/>
        <v>0</v>
      </c>
      <c r="J18" s="97">
        <f t="shared" si="1"/>
        <v>0</v>
      </c>
    </row>
    <row r="19" spans="1:10" s="29" customFormat="1" ht="10.199999999999999">
      <c r="A19" s="284"/>
      <c r="B19" s="284"/>
      <c r="C19" s="284"/>
      <c r="D19" s="284"/>
      <c r="E19" s="98"/>
      <c r="F19" s="98"/>
      <c r="G19" s="98"/>
      <c r="H19" s="98"/>
      <c r="I19" s="98"/>
      <c r="J19" s="97"/>
    </row>
    <row r="20" spans="1:10" s="29" customFormat="1" ht="10.199999999999999">
      <c r="A20" s="285"/>
      <c r="B20" s="285"/>
      <c r="C20" s="285"/>
      <c r="D20" s="285"/>
      <c r="E20" s="97"/>
      <c r="F20" s="97"/>
      <c r="G20" s="98"/>
      <c r="H20" s="98"/>
      <c r="I20" s="98"/>
      <c r="J20" s="97"/>
    </row>
    <row r="21" spans="1:10" s="29" customFormat="1" ht="10.199999999999999">
      <c r="A21" s="315" t="s">
        <v>73</v>
      </c>
      <c r="B21" s="315"/>
      <c r="C21" s="315"/>
      <c r="D21" s="315"/>
      <c r="E21" s="98"/>
      <c r="F21" s="98"/>
      <c r="G21" s="98"/>
      <c r="H21" s="98"/>
      <c r="I21" s="98"/>
      <c r="J21" s="97">
        <f>SUM(E21:I21)</f>
        <v>0</v>
      </c>
    </row>
    <row r="22" spans="1:10" s="29" customFormat="1" ht="10.199999999999999">
      <c r="A22" s="302" t="s">
        <v>74</v>
      </c>
      <c r="B22" s="302"/>
      <c r="C22" s="302"/>
      <c r="D22" s="302"/>
      <c r="E22" s="98"/>
      <c r="F22" s="98"/>
      <c r="G22" s="98"/>
      <c r="H22" s="98"/>
      <c r="I22" s="98"/>
      <c r="J22" s="97">
        <f t="shared" ref="J22:J30" si="2">SUM(E22:I22)</f>
        <v>0</v>
      </c>
    </row>
    <row r="23" spans="1:10" s="29" customFormat="1" ht="10.199999999999999">
      <c r="A23" s="284" t="s">
        <v>75</v>
      </c>
      <c r="B23" s="284"/>
      <c r="C23" s="284"/>
      <c r="D23" s="284"/>
      <c r="E23" s="97"/>
      <c r="F23" s="97"/>
      <c r="G23" s="98"/>
      <c r="H23" s="98"/>
      <c r="I23" s="98"/>
      <c r="J23" s="97">
        <f t="shared" si="2"/>
        <v>0</v>
      </c>
    </row>
    <row r="24" spans="1:10" s="29" customFormat="1" ht="10.199999999999999">
      <c r="A24" s="315" t="s">
        <v>282</v>
      </c>
      <c r="B24" s="315"/>
      <c r="C24" s="315"/>
      <c r="D24" s="315"/>
      <c r="E24" s="97"/>
      <c r="F24" s="97"/>
      <c r="G24" s="98"/>
      <c r="H24" s="98"/>
      <c r="I24" s="98"/>
      <c r="J24" s="97">
        <f t="shared" si="2"/>
        <v>0</v>
      </c>
    </row>
    <row r="25" spans="1:10" s="29" customFormat="1" ht="10.199999999999999">
      <c r="A25" s="315" t="s">
        <v>329</v>
      </c>
      <c r="B25" s="315"/>
      <c r="C25" s="315"/>
      <c r="D25" s="315"/>
      <c r="E25" s="98"/>
      <c r="F25" s="98">
        <v>53949</v>
      </c>
      <c r="G25" s="98"/>
      <c r="H25" s="98"/>
      <c r="I25" s="98"/>
      <c r="J25" s="97">
        <f t="shared" si="2"/>
        <v>53949</v>
      </c>
    </row>
    <row r="26" spans="1:10" s="29" customFormat="1" ht="10.199999999999999">
      <c r="A26" s="284" t="s">
        <v>76</v>
      </c>
      <c r="B26" s="284"/>
      <c r="C26" s="284"/>
      <c r="D26" s="284"/>
      <c r="E26" s="98"/>
      <c r="F26" s="98">
        <v>14566</v>
      </c>
      <c r="G26" s="98"/>
      <c r="H26" s="98"/>
      <c r="I26" s="98"/>
      <c r="J26" s="97">
        <f t="shared" si="2"/>
        <v>14566</v>
      </c>
    </row>
    <row r="27" spans="1:10" s="29" customFormat="1" ht="10.199999999999999">
      <c r="A27" s="282" t="s">
        <v>77</v>
      </c>
      <c r="B27" s="296"/>
      <c r="C27" s="296"/>
      <c r="D27" s="283"/>
      <c r="E27" s="98"/>
      <c r="F27" s="98">
        <v>12933</v>
      </c>
      <c r="G27" s="98"/>
      <c r="H27" s="98"/>
      <c r="I27" s="98"/>
      <c r="J27" s="97">
        <f t="shared" si="2"/>
        <v>12933</v>
      </c>
    </row>
    <row r="28" spans="1:10" s="29" customFormat="1" ht="10.199999999999999">
      <c r="A28" s="284" t="s">
        <v>78</v>
      </c>
      <c r="B28" s="284"/>
      <c r="C28" s="284"/>
      <c r="D28" s="284"/>
      <c r="E28" s="98"/>
      <c r="F28" s="98"/>
      <c r="G28" s="98"/>
      <c r="H28" s="98"/>
      <c r="I28" s="98"/>
      <c r="J28" s="97">
        <f t="shared" si="2"/>
        <v>0</v>
      </c>
    </row>
    <row r="29" spans="1:10" s="29" customFormat="1" ht="10.199999999999999">
      <c r="A29" s="284" t="s">
        <v>79</v>
      </c>
      <c r="B29" s="285"/>
      <c r="C29" s="285"/>
      <c r="D29" s="285"/>
      <c r="E29" s="97"/>
      <c r="F29" s="97"/>
      <c r="G29" s="98"/>
      <c r="H29" s="98"/>
      <c r="I29" s="98"/>
      <c r="J29" s="97">
        <f t="shared" si="2"/>
        <v>0</v>
      </c>
    </row>
    <row r="30" spans="1:10" s="29" customFormat="1" ht="10.199999999999999">
      <c r="A30" s="282" t="s">
        <v>80</v>
      </c>
      <c r="B30" s="296"/>
      <c r="C30" s="296"/>
      <c r="D30" s="283"/>
      <c r="E30" s="97"/>
      <c r="F30" s="97"/>
      <c r="G30" s="98">
        <v>100</v>
      </c>
      <c r="H30" s="98"/>
      <c r="I30" s="98"/>
      <c r="J30" s="97">
        <f t="shared" si="2"/>
        <v>100</v>
      </c>
    </row>
    <row r="31" spans="1:10" s="225" customFormat="1" ht="12.75" customHeight="1">
      <c r="A31" s="311" t="s">
        <v>81</v>
      </c>
      <c r="B31" s="312"/>
      <c r="C31" s="312"/>
      <c r="D31" s="313"/>
      <c r="E31" s="97">
        <f>SUM(E21:E30)</f>
        <v>0</v>
      </c>
      <c r="F31" s="97">
        <f>SUM(F21:F30)</f>
        <v>81448</v>
      </c>
      <c r="G31" s="97">
        <f t="shared" ref="G31:J31" si="3">SUM(G21:G30)</f>
        <v>100</v>
      </c>
      <c r="H31" s="97">
        <f t="shared" si="3"/>
        <v>0</v>
      </c>
      <c r="I31" s="97">
        <f t="shared" si="3"/>
        <v>0</v>
      </c>
      <c r="J31" s="97">
        <f t="shared" si="3"/>
        <v>81548</v>
      </c>
    </row>
    <row r="32" spans="1:10" s="29" customFormat="1" ht="10.199999999999999">
      <c r="A32" s="295"/>
      <c r="B32" s="295"/>
      <c r="C32" s="295"/>
      <c r="D32" s="295"/>
      <c r="E32" s="98"/>
      <c r="F32" s="98"/>
      <c r="G32" s="98"/>
      <c r="H32" s="98"/>
      <c r="I32" s="98"/>
      <c r="J32" s="97"/>
    </row>
    <row r="33" spans="1:10" s="29" customFormat="1" ht="22.5" customHeight="1">
      <c r="A33" s="302" t="s">
        <v>82</v>
      </c>
      <c r="B33" s="302"/>
      <c r="C33" s="302"/>
      <c r="D33" s="302"/>
      <c r="E33" s="98"/>
      <c r="F33" s="98"/>
      <c r="G33" s="98"/>
      <c r="H33" s="98"/>
      <c r="I33" s="98"/>
      <c r="J33" s="97">
        <f>SUM(E33:I33)</f>
        <v>0</v>
      </c>
    </row>
    <row r="34" spans="1:10" s="29" customFormat="1" ht="22.5" customHeight="1">
      <c r="A34" s="302" t="s">
        <v>83</v>
      </c>
      <c r="B34" s="302"/>
      <c r="C34" s="302"/>
      <c r="D34" s="302"/>
      <c r="E34" s="98"/>
      <c r="F34" s="98"/>
      <c r="G34" s="98"/>
      <c r="H34" s="98"/>
      <c r="I34" s="98"/>
      <c r="J34" s="97">
        <f t="shared" ref="J34:J35" si="4">SUM(E34:I34)</f>
        <v>0</v>
      </c>
    </row>
    <row r="35" spans="1:10" s="29" customFormat="1" ht="10.199999999999999">
      <c r="A35" s="284" t="s">
        <v>84</v>
      </c>
      <c r="B35" s="284"/>
      <c r="C35" s="284"/>
      <c r="D35" s="284"/>
      <c r="E35" s="98"/>
      <c r="F35" s="98"/>
      <c r="G35" s="98"/>
      <c r="H35" s="98"/>
      <c r="I35" s="98"/>
      <c r="J35" s="97">
        <f t="shared" si="4"/>
        <v>0</v>
      </c>
    </row>
    <row r="36" spans="1:10" s="225" customFormat="1" ht="12.75" customHeight="1">
      <c r="A36" s="311" t="s">
        <v>85</v>
      </c>
      <c r="B36" s="312"/>
      <c r="C36" s="312"/>
      <c r="D36" s="313"/>
      <c r="E36" s="97">
        <f>SUM(E33:E35)</f>
        <v>0</v>
      </c>
      <c r="F36" s="97">
        <f>SUM(F33:F35)</f>
        <v>0</v>
      </c>
      <c r="G36" s="97">
        <f t="shared" ref="G36:J36" si="5">SUM(G33:G35)</f>
        <v>0</v>
      </c>
      <c r="H36" s="97">
        <f t="shared" si="5"/>
        <v>0</v>
      </c>
      <c r="I36" s="97">
        <f t="shared" si="5"/>
        <v>0</v>
      </c>
      <c r="J36" s="97">
        <f t="shared" si="5"/>
        <v>0</v>
      </c>
    </row>
    <row r="37" spans="1:10" s="29" customFormat="1" ht="10.199999999999999">
      <c r="A37" s="284"/>
      <c r="B37" s="284"/>
      <c r="C37" s="284"/>
      <c r="D37" s="284"/>
      <c r="E37" s="98"/>
      <c r="F37" s="98"/>
      <c r="G37" s="98"/>
      <c r="H37" s="98"/>
      <c r="I37" s="98"/>
      <c r="J37" s="97"/>
    </row>
    <row r="38" spans="1:10">
      <c r="A38" s="285" t="s">
        <v>140</v>
      </c>
      <c r="B38" s="285"/>
      <c r="C38" s="285"/>
      <c r="D38" s="285"/>
      <c r="E38" s="245">
        <f>+E36+E31+E18</f>
        <v>0</v>
      </c>
      <c r="F38" s="245">
        <f>+F36+F31+F18</f>
        <v>81448</v>
      </c>
      <c r="G38" s="245">
        <f t="shared" ref="G38:J38" si="6">+G36+G31+G18</f>
        <v>100</v>
      </c>
      <c r="H38" s="245">
        <f t="shared" si="6"/>
        <v>0</v>
      </c>
      <c r="I38" s="245">
        <f t="shared" si="6"/>
        <v>0</v>
      </c>
      <c r="J38" s="245">
        <f t="shared" si="6"/>
        <v>81548</v>
      </c>
    </row>
    <row r="39" spans="1:10" s="29" customFormat="1" ht="10.199999999999999">
      <c r="A39" s="284"/>
      <c r="B39" s="284"/>
      <c r="C39" s="284"/>
      <c r="D39" s="284"/>
      <c r="E39" s="98"/>
      <c r="F39" s="98"/>
      <c r="G39" s="98"/>
      <c r="H39" s="98"/>
      <c r="I39" s="98"/>
      <c r="J39" s="97"/>
    </row>
    <row r="40" spans="1:10" s="29" customFormat="1" ht="10.199999999999999">
      <c r="A40" s="284" t="s">
        <v>104</v>
      </c>
      <c r="B40" s="284"/>
      <c r="C40" s="284"/>
      <c r="D40" s="284"/>
      <c r="E40" s="98"/>
      <c r="F40" s="98"/>
      <c r="G40" s="98"/>
      <c r="H40" s="98"/>
      <c r="I40" s="98"/>
      <c r="J40" s="97">
        <f>SUM(E40:I40)</f>
        <v>0</v>
      </c>
    </row>
    <row r="41" spans="1:10" s="29" customFormat="1" ht="10.199999999999999">
      <c r="A41" s="284" t="s">
        <v>34</v>
      </c>
      <c r="B41" s="284"/>
      <c r="C41" s="284"/>
      <c r="D41" s="284"/>
      <c r="E41" s="98"/>
      <c r="F41" s="98"/>
      <c r="G41" s="98"/>
      <c r="H41" s="98"/>
      <c r="I41" s="98"/>
      <c r="J41" s="97">
        <f t="shared" ref="J41:J45" si="7">SUM(E41:I41)</f>
        <v>0</v>
      </c>
    </row>
    <row r="42" spans="1:10" s="29" customFormat="1" ht="10.199999999999999">
      <c r="A42" s="284" t="s">
        <v>105</v>
      </c>
      <c r="B42" s="284"/>
      <c r="C42" s="284"/>
      <c r="D42" s="284"/>
      <c r="E42" s="98">
        <v>3293</v>
      </c>
      <c r="F42" s="98"/>
      <c r="G42" s="98"/>
      <c r="H42" s="98"/>
      <c r="I42" s="98"/>
      <c r="J42" s="97">
        <f t="shared" si="7"/>
        <v>3293</v>
      </c>
    </row>
    <row r="43" spans="1:10" s="29" customFormat="1" ht="10.199999999999999">
      <c r="A43" s="284" t="s">
        <v>106</v>
      </c>
      <c r="B43" s="284"/>
      <c r="C43" s="284"/>
      <c r="D43" s="284"/>
      <c r="E43" s="98"/>
      <c r="F43" s="98"/>
      <c r="G43" s="98"/>
      <c r="H43" s="98"/>
      <c r="I43" s="98"/>
      <c r="J43" s="97">
        <f t="shared" si="7"/>
        <v>0</v>
      </c>
    </row>
    <row r="44" spans="1:10" s="29" customFormat="1" ht="10.199999999999999">
      <c r="A44" s="284" t="s">
        <v>107</v>
      </c>
      <c r="B44" s="284"/>
      <c r="C44" s="284"/>
      <c r="D44" s="284"/>
      <c r="E44" s="98"/>
      <c r="F44" s="98"/>
      <c r="G44" s="98"/>
      <c r="H44" s="98"/>
      <c r="I44" s="98"/>
      <c r="J44" s="97">
        <f t="shared" si="7"/>
        <v>0</v>
      </c>
    </row>
    <row r="45" spans="1:10" s="29" customFormat="1" ht="10.199999999999999">
      <c r="A45" s="284" t="s">
        <v>221</v>
      </c>
      <c r="B45" s="284"/>
      <c r="C45" s="284"/>
      <c r="D45" s="284"/>
      <c r="E45" s="98">
        <f>548794-3293</f>
        <v>545501</v>
      </c>
      <c r="F45" s="98"/>
      <c r="G45" s="98"/>
      <c r="H45" s="98"/>
      <c r="I45" s="98"/>
      <c r="J45" s="97">
        <f t="shared" si="7"/>
        <v>545501</v>
      </c>
    </row>
    <row r="46" spans="1:10" s="225" customFormat="1" ht="12.75" customHeight="1">
      <c r="A46" s="311" t="s">
        <v>222</v>
      </c>
      <c r="B46" s="312"/>
      <c r="C46" s="312"/>
      <c r="D46" s="313"/>
      <c r="E46" s="97">
        <f>SUM(E40:E45)</f>
        <v>548794</v>
      </c>
      <c r="F46" s="97">
        <f>SUM(F40:F45)</f>
        <v>0</v>
      </c>
      <c r="G46" s="97">
        <f t="shared" ref="G46:J46" si="8">SUM(G40:G45)</f>
        <v>0</v>
      </c>
      <c r="H46" s="97">
        <f t="shared" si="8"/>
        <v>0</v>
      </c>
      <c r="I46" s="97">
        <f t="shared" si="8"/>
        <v>0</v>
      </c>
      <c r="J46" s="97">
        <f t="shared" si="8"/>
        <v>548794</v>
      </c>
    </row>
    <row r="47" spans="1:10" s="29" customFormat="1" ht="10.199999999999999">
      <c r="A47" s="284"/>
      <c r="B47" s="284"/>
      <c r="C47" s="284"/>
      <c r="D47" s="284"/>
      <c r="E47" s="98"/>
      <c r="F47" s="98"/>
      <c r="G47" s="98"/>
      <c r="H47" s="98"/>
      <c r="I47" s="98"/>
      <c r="J47" s="97"/>
    </row>
    <row r="48" spans="1:10" s="29" customFormat="1" ht="10.199999999999999">
      <c r="A48" s="285" t="s">
        <v>109</v>
      </c>
      <c r="B48" s="285"/>
      <c r="C48" s="285"/>
      <c r="D48" s="285"/>
      <c r="E48" s="97">
        <f>+E46+E38</f>
        <v>548794</v>
      </c>
      <c r="F48" s="97">
        <f>+F46+F38</f>
        <v>81448</v>
      </c>
      <c r="G48" s="97">
        <f t="shared" ref="G48:J48" si="9">+G46+G38</f>
        <v>100</v>
      </c>
      <c r="H48" s="97">
        <f t="shared" si="9"/>
        <v>0</v>
      </c>
      <c r="I48" s="97">
        <f t="shared" si="9"/>
        <v>0</v>
      </c>
      <c r="J48" s="97">
        <f t="shared" si="9"/>
        <v>630342</v>
      </c>
    </row>
    <row r="49" spans="1:10" s="29" customFormat="1" ht="10.199999999999999">
      <c r="E49" s="247"/>
      <c r="F49" s="247"/>
      <c r="G49" s="247"/>
      <c r="H49" s="247"/>
      <c r="I49" s="247"/>
      <c r="J49" s="248"/>
    </row>
    <row r="50" spans="1:10" s="29" customFormat="1" ht="22.95" customHeight="1">
      <c r="A50" s="318" t="s">
        <v>86</v>
      </c>
      <c r="B50" s="318"/>
      <c r="C50" s="318"/>
      <c r="D50" s="318"/>
      <c r="E50" s="249"/>
      <c r="F50" s="249"/>
      <c r="G50" s="97"/>
      <c r="H50" s="97"/>
      <c r="I50" s="97"/>
      <c r="J50" s="97">
        <f>SUM(E50:I50)</f>
        <v>0</v>
      </c>
    </row>
    <row r="51" spans="1:10" s="29" customFormat="1" ht="22.95" customHeight="1">
      <c r="A51" s="318" t="s">
        <v>87</v>
      </c>
      <c r="B51" s="318"/>
      <c r="C51" s="318"/>
      <c r="D51" s="318"/>
      <c r="E51" s="249"/>
      <c r="F51" s="249"/>
      <c r="G51" s="97"/>
      <c r="H51" s="97"/>
      <c r="I51" s="97"/>
      <c r="J51" s="97">
        <f t="shared" ref="J51:J54" si="10">SUM(E51:I51)</f>
        <v>0</v>
      </c>
    </row>
    <row r="52" spans="1:10" s="29" customFormat="1" ht="22.95" customHeight="1">
      <c r="A52" s="318" t="s">
        <v>88</v>
      </c>
      <c r="B52" s="318"/>
      <c r="C52" s="318"/>
      <c r="D52" s="318"/>
      <c r="E52" s="249"/>
      <c r="F52" s="249"/>
      <c r="G52" s="97"/>
      <c r="H52" s="97"/>
      <c r="I52" s="97"/>
      <c r="J52" s="97">
        <f t="shared" si="10"/>
        <v>0</v>
      </c>
    </row>
    <row r="53" spans="1:10" s="29" customFormat="1" ht="22.95" customHeight="1">
      <c r="A53" s="318" t="s">
        <v>89</v>
      </c>
      <c r="B53" s="318"/>
      <c r="C53" s="318"/>
      <c r="D53" s="318"/>
      <c r="E53" s="249"/>
      <c r="F53" s="249"/>
      <c r="G53" s="97"/>
      <c r="H53" s="97"/>
      <c r="I53" s="97"/>
      <c r="J53" s="97">
        <f t="shared" si="10"/>
        <v>0</v>
      </c>
    </row>
    <row r="54" spans="1:10" s="29" customFormat="1" ht="22.95" customHeight="1">
      <c r="A54" s="318" t="s">
        <v>90</v>
      </c>
      <c r="B54" s="318"/>
      <c r="C54" s="318"/>
      <c r="D54" s="318"/>
      <c r="E54" s="249"/>
      <c r="F54" s="249"/>
      <c r="G54" s="97"/>
      <c r="H54" s="97"/>
      <c r="I54" s="97"/>
      <c r="J54" s="97">
        <f t="shared" si="10"/>
        <v>0</v>
      </c>
    </row>
    <row r="55" spans="1:10" s="225" customFormat="1" ht="22.5" customHeight="1">
      <c r="A55" s="311" t="s">
        <v>91</v>
      </c>
      <c r="B55" s="312"/>
      <c r="C55" s="312"/>
      <c r="D55" s="313"/>
      <c r="E55" s="97">
        <f>SUM(E50:E54)</f>
        <v>0</v>
      </c>
      <c r="F55" s="97">
        <f>SUM(F50:F54)</f>
        <v>0</v>
      </c>
      <c r="G55" s="97">
        <f t="shared" ref="G55:J55" si="11">SUM(G50:G54)</f>
        <v>0</v>
      </c>
      <c r="H55" s="97">
        <f t="shared" si="11"/>
        <v>0</v>
      </c>
      <c r="I55" s="97">
        <f t="shared" si="11"/>
        <v>0</v>
      </c>
      <c r="J55" s="97">
        <f t="shared" si="11"/>
        <v>0</v>
      </c>
    </row>
    <row r="56" spans="1:10" s="29" customFormat="1" ht="10.199999999999999">
      <c r="A56" s="319"/>
      <c r="B56" s="319"/>
      <c r="C56" s="319"/>
      <c r="D56" s="319"/>
      <c r="E56" s="194"/>
      <c r="F56" s="194"/>
      <c r="G56" s="98"/>
      <c r="H56" s="98"/>
      <c r="I56" s="98"/>
      <c r="J56" s="97"/>
    </row>
    <row r="57" spans="1:10" s="29" customFormat="1" ht="10.199999999999999">
      <c r="A57" s="314" t="s">
        <v>95</v>
      </c>
      <c r="B57" s="314"/>
      <c r="C57" s="314"/>
      <c r="D57" s="314"/>
      <c r="E57" s="194"/>
      <c r="F57" s="194"/>
      <c r="G57" s="98"/>
      <c r="H57" s="98"/>
      <c r="I57" s="98"/>
      <c r="J57" s="97">
        <f>SUM(E57:I57)</f>
        <v>0</v>
      </c>
    </row>
    <row r="58" spans="1:10" s="29" customFormat="1" ht="10.199999999999999">
      <c r="A58" s="314" t="s">
        <v>96</v>
      </c>
      <c r="B58" s="314"/>
      <c r="C58" s="314"/>
      <c r="D58" s="314"/>
      <c r="E58" s="194"/>
      <c r="F58" s="194"/>
      <c r="G58" s="98"/>
      <c r="H58" s="98"/>
      <c r="I58" s="98"/>
      <c r="J58" s="97">
        <f t="shared" ref="J58:J61" si="12">SUM(E58:I58)</f>
        <v>0</v>
      </c>
    </row>
    <row r="59" spans="1:10" s="29" customFormat="1" ht="10.199999999999999">
      <c r="A59" s="284" t="s">
        <v>97</v>
      </c>
      <c r="B59" s="284"/>
      <c r="C59" s="284"/>
      <c r="D59" s="284"/>
      <c r="E59" s="98"/>
      <c r="F59" s="98"/>
      <c r="G59" s="98"/>
      <c r="H59" s="98"/>
      <c r="I59" s="98"/>
      <c r="J59" s="97">
        <f t="shared" si="12"/>
        <v>0</v>
      </c>
    </row>
    <row r="60" spans="1:10" s="29" customFormat="1" ht="10.199999999999999">
      <c r="A60" s="282" t="s">
        <v>98</v>
      </c>
      <c r="B60" s="296"/>
      <c r="C60" s="296"/>
      <c r="D60" s="283"/>
      <c r="E60" s="102"/>
      <c r="F60" s="102"/>
      <c r="G60" s="98"/>
      <c r="H60" s="98"/>
      <c r="I60" s="98"/>
      <c r="J60" s="97">
        <f t="shared" si="12"/>
        <v>0</v>
      </c>
    </row>
    <row r="61" spans="1:10" s="29" customFormat="1" ht="10.199999999999999">
      <c r="A61" s="282" t="s">
        <v>99</v>
      </c>
      <c r="B61" s="296"/>
      <c r="C61" s="296"/>
      <c r="D61" s="283"/>
      <c r="E61" s="102"/>
      <c r="F61" s="102"/>
      <c r="G61" s="98"/>
      <c r="H61" s="98"/>
      <c r="I61" s="98"/>
      <c r="J61" s="97">
        <f t="shared" si="12"/>
        <v>0</v>
      </c>
    </row>
    <row r="62" spans="1:10" s="29" customFormat="1" ht="10.199999999999999">
      <c r="A62" s="316"/>
      <c r="B62" s="316"/>
      <c r="C62" s="316"/>
      <c r="D62" s="316"/>
      <c r="E62" s="102"/>
      <c r="F62" s="102"/>
      <c r="G62" s="98"/>
      <c r="H62" s="98"/>
      <c r="I62" s="98"/>
      <c r="J62" s="97"/>
    </row>
    <row r="63" spans="1:10" s="225" customFormat="1" ht="12.75" customHeight="1">
      <c r="A63" s="311" t="s">
        <v>100</v>
      </c>
      <c r="B63" s="312"/>
      <c r="C63" s="312"/>
      <c r="D63" s="313"/>
      <c r="E63" s="97">
        <f>SUM(E57:E61)</f>
        <v>0</v>
      </c>
      <c r="F63" s="97">
        <f>SUM(F57:F61)</f>
        <v>0</v>
      </c>
      <c r="G63" s="97">
        <f t="shared" ref="G63:J63" si="13">SUM(G57:G61)</f>
        <v>0</v>
      </c>
      <c r="H63" s="97">
        <f t="shared" si="13"/>
        <v>0</v>
      </c>
      <c r="I63" s="97">
        <f t="shared" si="13"/>
        <v>0</v>
      </c>
      <c r="J63" s="97">
        <f t="shared" si="13"/>
        <v>0</v>
      </c>
    </row>
    <row r="64" spans="1:10" s="29" customFormat="1" ht="10.199999999999999">
      <c r="A64" s="316"/>
      <c r="B64" s="316"/>
      <c r="C64" s="316"/>
      <c r="D64" s="316"/>
      <c r="E64" s="102"/>
      <c r="F64" s="102"/>
      <c r="G64" s="98"/>
      <c r="H64" s="98"/>
      <c r="I64" s="98"/>
      <c r="J64" s="97"/>
    </row>
    <row r="65" spans="1:10" s="29" customFormat="1" ht="22.95" customHeight="1">
      <c r="A65" s="318" t="s">
        <v>101</v>
      </c>
      <c r="B65" s="318"/>
      <c r="C65" s="318"/>
      <c r="D65" s="318"/>
      <c r="E65" s="249"/>
      <c r="F65" s="249"/>
      <c r="G65" s="97"/>
      <c r="H65" s="97"/>
      <c r="I65" s="97"/>
      <c r="J65" s="97">
        <f>SUM(E65:I65)</f>
        <v>0</v>
      </c>
    </row>
    <row r="66" spans="1:10" s="29" customFormat="1" ht="23.4" customHeight="1">
      <c r="A66" s="314" t="s">
        <v>102</v>
      </c>
      <c r="B66" s="314"/>
      <c r="C66" s="314"/>
      <c r="D66" s="314"/>
      <c r="E66" s="98"/>
      <c r="F66" s="98"/>
      <c r="G66" s="98"/>
      <c r="H66" s="98"/>
      <c r="I66" s="98"/>
      <c r="J66" s="97">
        <f t="shared" ref="J66:J67" si="14">SUM(E66:I66)</f>
        <v>0</v>
      </c>
    </row>
    <row r="67" spans="1:10" s="29" customFormat="1" ht="10.199999999999999">
      <c r="A67" s="315" t="s">
        <v>103</v>
      </c>
      <c r="B67" s="315"/>
      <c r="C67" s="315"/>
      <c r="D67" s="315"/>
      <c r="E67" s="98"/>
      <c r="F67" s="98"/>
      <c r="G67" s="98"/>
      <c r="H67" s="98"/>
      <c r="I67" s="98"/>
      <c r="J67" s="97">
        <f t="shared" si="14"/>
        <v>0</v>
      </c>
    </row>
    <row r="68" spans="1:10" s="29" customFormat="1" ht="10.199999999999999">
      <c r="A68" s="284"/>
      <c r="B68" s="284"/>
      <c r="C68" s="284"/>
      <c r="D68" s="284"/>
      <c r="E68" s="98"/>
      <c r="F68" s="98"/>
      <c r="G68" s="98"/>
      <c r="H68" s="98"/>
      <c r="I68" s="98"/>
      <c r="J68" s="97"/>
    </row>
    <row r="69" spans="1:10" s="225" customFormat="1" ht="12.75" customHeight="1">
      <c r="A69" s="311" t="s">
        <v>94</v>
      </c>
      <c r="B69" s="312"/>
      <c r="C69" s="312"/>
      <c r="D69" s="313"/>
      <c r="E69" s="97">
        <f>SUM(E65:E67)</f>
        <v>0</v>
      </c>
      <c r="F69" s="97">
        <f>SUM(F65:F67)</f>
        <v>0</v>
      </c>
      <c r="G69" s="97">
        <f t="shared" ref="G69:J69" si="15">SUM(G65:G67)</f>
        <v>0</v>
      </c>
      <c r="H69" s="97">
        <f t="shared" si="15"/>
        <v>0</v>
      </c>
      <c r="I69" s="97">
        <f t="shared" si="15"/>
        <v>0</v>
      </c>
      <c r="J69" s="97">
        <f t="shared" si="15"/>
        <v>0</v>
      </c>
    </row>
    <row r="70" spans="1:10" s="29" customFormat="1" ht="10.199999999999999">
      <c r="A70" s="284"/>
      <c r="B70" s="284"/>
      <c r="C70" s="284"/>
      <c r="D70" s="284"/>
      <c r="E70" s="98"/>
      <c r="F70" s="98"/>
      <c r="G70" s="98"/>
      <c r="H70" s="98"/>
      <c r="I70" s="98"/>
      <c r="J70" s="97"/>
    </row>
    <row r="71" spans="1:10" s="246" customFormat="1" ht="25.5" customHeight="1">
      <c r="A71" s="384" t="s">
        <v>113</v>
      </c>
      <c r="B71" s="385"/>
      <c r="C71" s="385"/>
      <c r="D71" s="386"/>
      <c r="E71" s="245">
        <f>+E69+E63+E55</f>
        <v>0</v>
      </c>
      <c r="F71" s="245">
        <f>+F69+F63+F55</f>
        <v>0</v>
      </c>
      <c r="G71" s="245">
        <f t="shared" ref="G71:J71" si="16">+G69+G63+G55</f>
        <v>0</v>
      </c>
      <c r="H71" s="245">
        <f t="shared" si="16"/>
        <v>0</v>
      </c>
      <c r="I71" s="245">
        <f t="shared" si="16"/>
        <v>0</v>
      </c>
      <c r="J71" s="245">
        <f t="shared" si="16"/>
        <v>0</v>
      </c>
    </row>
    <row r="72" spans="1:10" s="29" customFormat="1" ht="10.199999999999999">
      <c r="A72" s="284"/>
      <c r="B72" s="284"/>
      <c r="C72" s="284"/>
      <c r="D72" s="284"/>
      <c r="E72" s="98"/>
      <c r="F72" s="98"/>
      <c r="G72" s="98"/>
      <c r="H72" s="98"/>
      <c r="I72" s="98"/>
      <c r="J72" s="97"/>
    </row>
    <row r="73" spans="1:10" s="29" customFormat="1" ht="10.199999999999999">
      <c r="A73" s="284" t="s">
        <v>104</v>
      </c>
      <c r="B73" s="284"/>
      <c r="C73" s="284"/>
      <c r="D73" s="284"/>
      <c r="E73" s="98"/>
      <c r="F73" s="98"/>
      <c r="G73" s="98"/>
      <c r="H73" s="98"/>
      <c r="I73" s="98"/>
      <c r="J73" s="97">
        <f>SUM(E73:I73)</f>
        <v>0</v>
      </c>
    </row>
    <row r="74" spans="1:10" s="29" customFormat="1" ht="10.199999999999999">
      <c r="A74" s="284" t="s">
        <v>34</v>
      </c>
      <c r="B74" s="284"/>
      <c r="C74" s="284"/>
      <c r="D74" s="284"/>
      <c r="E74" s="98"/>
      <c r="F74" s="98"/>
      <c r="G74" s="98"/>
      <c r="H74" s="98"/>
      <c r="I74" s="98"/>
      <c r="J74" s="97">
        <f t="shared" ref="J74:J78" si="17">SUM(E74:I74)</f>
        <v>0</v>
      </c>
    </row>
    <row r="75" spans="1:10" s="29" customFormat="1" ht="10.199999999999999">
      <c r="A75" s="284" t="s">
        <v>105</v>
      </c>
      <c r="B75" s="284"/>
      <c r="C75" s="284"/>
      <c r="D75" s="284"/>
      <c r="E75" s="98"/>
      <c r="F75" s="98"/>
      <c r="G75" s="98"/>
      <c r="H75" s="98"/>
      <c r="I75" s="98"/>
      <c r="J75" s="97">
        <f t="shared" si="17"/>
        <v>0</v>
      </c>
    </row>
    <row r="76" spans="1:10" s="29" customFormat="1" ht="10.199999999999999">
      <c r="A76" s="284" t="s">
        <v>106</v>
      </c>
      <c r="B76" s="284"/>
      <c r="C76" s="284"/>
      <c r="D76" s="284"/>
      <c r="E76" s="98"/>
      <c r="F76" s="98"/>
      <c r="G76" s="98"/>
      <c r="H76" s="98"/>
      <c r="I76" s="98"/>
      <c r="J76" s="97">
        <f t="shared" si="17"/>
        <v>0</v>
      </c>
    </row>
    <row r="77" spans="1:10" s="29" customFormat="1" ht="10.199999999999999">
      <c r="A77" s="284" t="s">
        <v>107</v>
      </c>
      <c r="B77" s="284"/>
      <c r="C77" s="284"/>
      <c r="D77" s="284"/>
      <c r="E77" s="98"/>
      <c r="F77" s="98"/>
      <c r="G77" s="98"/>
      <c r="H77" s="98"/>
      <c r="I77" s="98"/>
      <c r="J77" s="97">
        <f t="shared" si="17"/>
        <v>0</v>
      </c>
    </row>
    <row r="78" spans="1:10" s="29" customFormat="1" ht="10.199999999999999">
      <c r="A78" s="284" t="s">
        <v>221</v>
      </c>
      <c r="B78" s="284"/>
      <c r="C78" s="284"/>
      <c r="D78" s="284"/>
      <c r="E78" s="98">
        <v>1000</v>
      </c>
      <c r="F78" s="98"/>
      <c r="G78" s="98"/>
      <c r="H78" s="98"/>
      <c r="I78" s="98"/>
      <c r="J78" s="97">
        <f t="shared" si="17"/>
        <v>1000</v>
      </c>
    </row>
    <row r="79" spans="1:10" s="225" customFormat="1" ht="12.75" customHeight="1">
      <c r="A79" s="311" t="s">
        <v>222</v>
      </c>
      <c r="B79" s="312"/>
      <c r="C79" s="312"/>
      <c r="D79" s="313"/>
      <c r="E79" s="97">
        <f>SUM(E73:E78)</f>
        <v>1000</v>
      </c>
      <c r="F79" s="97">
        <f>SUM(F73:F78)</f>
        <v>0</v>
      </c>
      <c r="G79" s="97">
        <f t="shared" ref="G79:J79" si="18">SUM(G73:G78)</f>
        <v>0</v>
      </c>
      <c r="H79" s="97">
        <f t="shared" si="18"/>
        <v>0</v>
      </c>
      <c r="I79" s="97">
        <f t="shared" si="18"/>
        <v>0</v>
      </c>
      <c r="J79" s="97">
        <f t="shared" si="18"/>
        <v>1000</v>
      </c>
    </row>
    <row r="80" spans="1:10" s="29" customFormat="1" ht="10.199999999999999">
      <c r="A80" s="295"/>
      <c r="B80" s="295"/>
      <c r="C80" s="295"/>
      <c r="D80" s="295"/>
      <c r="E80" s="98"/>
      <c r="F80" s="98"/>
      <c r="G80" s="98"/>
      <c r="H80" s="98"/>
      <c r="I80" s="98"/>
      <c r="J80" s="97"/>
    </row>
    <row r="81" spans="1:10" s="29" customFormat="1" ht="12.6" customHeight="1">
      <c r="A81" s="285" t="s">
        <v>114</v>
      </c>
      <c r="B81" s="285"/>
      <c r="C81" s="285"/>
      <c r="D81" s="285"/>
      <c r="E81" s="97">
        <f>+E79+E71</f>
        <v>1000</v>
      </c>
      <c r="F81" s="97">
        <f>+F79+F71</f>
        <v>0</v>
      </c>
      <c r="G81" s="97">
        <f t="shared" ref="G81:J81" si="19">+G79+G71</f>
        <v>0</v>
      </c>
      <c r="H81" s="97">
        <f t="shared" si="19"/>
        <v>0</v>
      </c>
      <c r="I81" s="97">
        <f t="shared" si="19"/>
        <v>0</v>
      </c>
      <c r="J81" s="97">
        <f t="shared" si="19"/>
        <v>1000</v>
      </c>
    </row>
    <row r="82" spans="1:10" ht="18" customHeight="1">
      <c r="A82" s="285" t="s">
        <v>358</v>
      </c>
      <c r="B82" s="285"/>
      <c r="C82" s="285"/>
      <c r="D82" s="285"/>
      <c r="E82" s="97">
        <f>+E81+E48</f>
        <v>549794</v>
      </c>
      <c r="F82" s="97">
        <f t="shared" ref="F82:J82" si="20">+F81+F48</f>
        <v>81448</v>
      </c>
      <c r="G82" s="97">
        <f t="shared" si="20"/>
        <v>100</v>
      </c>
      <c r="H82" s="97">
        <f t="shared" si="20"/>
        <v>0</v>
      </c>
      <c r="I82" s="97">
        <f t="shared" si="20"/>
        <v>0</v>
      </c>
      <c r="J82" s="97">
        <f t="shared" si="20"/>
        <v>631342</v>
      </c>
    </row>
  </sheetData>
  <mergeCells count="77">
    <mergeCell ref="A82:D82"/>
    <mergeCell ref="A77:D77"/>
    <mergeCell ref="A8:D8"/>
    <mergeCell ref="A22:D22"/>
    <mergeCell ref="A12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44:D44"/>
    <mergeCell ref="A60:D60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72:D72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11:I11"/>
    <mergeCell ref="E12:J12"/>
    <mergeCell ref="A48:D48"/>
    <mergeCell ref="A81:D81"/>
    <mergeCell ref="A3:I3"/>
    <mergeCell ref="A4:J4"/>
    <mergeCell ref="A5:J5"/>
    <mergeCell ref="E8:J8"/>
    <mergeCell ref="A10:I10"/>
    <mergeCell ref="A80:D80"/>
    <mergeCell ref="A73:D73"/>
    <mergeCell ref="A74:D74"/>
    <mergeCell ref="A75:D75"/>
    <mergeCell ref="A76:D76"/>
    <mergeCell ref="A78:D78"/>
    <mergeCell ref="A79:D79"/>
  </mergeCells>
  <printOptions horizontalCentered="1"/>
  <pageMargins left="0.39370078740157483" right="0.31496062992125984" top="0.27559055118110237" bottom="0.47244094488188981" header="0.43307086614173229" footer="0.15748031496062992"/>
  <pageSetup paperSize="9" scale="70" orientation="portrait" r:id="rId1"/>
  <headerFooter alignWithMargins="0">
    <oddHeader>&amp;LKÉZ A KÉZBEN ÓVODA</oddHeader>
    <oddFooter>&amp;LVeresegyház, 2014. Február 18.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I82"/>
  <sheetViews>
    <sheetView topLeftCell="A58" workbookViewId="0">
      <selection activeCell="E58" sqref="E1:E1048576"/>
    </sheetView>
  </sheetViews>
  <sheetFormatPr defaultRowHeight="13.2"/>
  <cols>
    <col min="4" max="4" width="25.33203125" customWidth="1"/>
    <col min="5" max="5" width="10.6640625" style="246" customWidth="1"/>
    <col min="6" max="8" width="10.6640625" customWidth="1"/>
    <col min="9" max="9" width="10.6640625" style="220" customWidth="1"/>
  </cols>
  <sheetData>
    <row r="2" spans="1:9">
      <c r="I2" s="212" t="s">
        <v>145</v>
      </c>
    </row>
    <row r="3" spans="1:9">
      <c r="A3" s="320"/>
      <c r="B3" s="320"/>
      <c r="C3" s="320"/>
      <c r="D3" s="320"/>
      <c r="E3" s="320"/>
      <c r="F3" s="320"/>
      <c r="G3" s="320"/>
      <c r="H3" s="320"/>
    </row>
    <row r="4" spans="1:9">
      <c r="A4" s="321" t="s">
        <v>173</v>
      </c>
      <c r="B4" s="321"/>
      <c r="C4" s="321"/>
      <c r="D4" s="321"/>
      <c r="E4" s="321"/>
      <c r="F4" s="321"/>
      <c r="G4" s="321"/>
      <c r="H4" s="321"/>
      <c r="I4" s="321"/>
    </row>
    <row r="5" spans="1:9">
      <c r="A5" s="321" t="s">
        <v>28</v>
      </c>
      <c r="B5" s="321"/>
      <c r="C5" s="321"/>
      <c r="D5" s="321"/>
      <c r="E5" s="321"/>
      <c r="F5" s="321"/>
      <c r="G5" s="321"/>
      <c r="H5" s="321"/>
      <c r="I5" s="321"/>
    </row>
    <row r="7" spans="1:9">
      <c r="A7" s="212"/>
      <c r="B7" s="212"/>
      <c r="C7" s="212"/>
      <c r="D7" s="212"/>
      <c r="E7" s="218"/>
      <c r="F7" s="212"/>
      <c r="G7" s="212"/>
      <c r="H7" s="212"/>
    </row>
    <row r="8" spans="1:9">
      <c r="A8" s="383" t="s">
        <v>120</v>
      </c>
      <c r="B8" s="383"/>
      <c r="C8" s="383"/>
      <c r="D8" s="383"/>
      <c r="E8" s="295" t="s">
        <v>144</v>
      </c>
      <c r="F8" s="295"/>
      <c r="G8" s="295"/>
      <c r="H8" s="295"/>
      <c r="I8" s="295"/>
    </row>
    <row r="10" spans="1:9">
      <c r="A10" s="321"/>
      <c r="B10" s="321"/>
      <c r="C10" s="321"/>
      <c r="D10" s="321"/>
      <c r="E10" s="321"/>
      <c r="F10" s="321"/>
      <c r="G10" s="321"/>
      <c r="H10" s="321"/>
    </row>
    <row r="11" spans="1:9">
      <c r="A11" s="322"/>
      <c r="B11" s="322"/>
      <c r="C11" s="322"/>
      <c r="D11" s="322"/>
      <c r="E11" s="322"/>
      <c r="F11" s="322"/>
      <c r="G11" s="322"/>
      <c r="H11" s="322"/>
      <c r="I11" s="212" t="s">
        <v>1</v>
      </c>
    </row>
    <row r="12" spans="1:9" ht="12.75" customHeight="1">
      <c r="A12" s="323" t="s">
        <v>2</v>
      </c>
      <c r="B12" s="324"/>
      <c r="C12" s="324"/>
      <c r="D12" s="325"/>
      <c r="E12" s="329" t="s">
        <v>124</v>
      </c>
      <c r="F12" s="329"/>
      <c r="G12" s="329"/>
      <c r="H12" s="329"/>
      <c r="I12" s="329"/>
    </row>
    <row r="13" spans="1:9" s="220" customFormat="1" ht="86.4">
      <c r="A13" s="326"/>
      <c r="B13" s="327"/>
      <c r="C13" s="327"/>
      <c r="D13" s="328"/>
      <c r="E13" s="244" t="s">
        <v>312</v>
      </c>
      <c r="F13" s="244" t="s">
        <v>346</v>
      </c>
      <c r="G13" s="244"/>
      <c r="H13" s="244"/>
      <c r="I13" s="217" t="s">
        <v>5</v>
      </c>
    </row>
    <row r="14" spans="1:9" s="29" customFormat="1" ht="22.5" customHeight="1">
      <c r="A14" s="299" t="s">
        <v>68</v>
      </c>
      <c r="B14" s="300"/>
      <c r="C14" s="300"/>
      <c r="D14" s="301"/>
      <c r="E14" s="98"/>
      <c r="F14" s="98"/>
      <c r="G14" s="98"/>
      <c r="H14" s="98"/>
      <c r="I14" s="97">
        <f>SUM(E14:H14)</f>
        <v>0</v>
      </c>
    </row>
    <row r="15" spans="1:9" s="29" customFormat="1" ht="22.5" customHeight="1">
      <c r="A15" s="299" t="s">
        <v>69</v>
      </c>
      <c r="B15" s="300"/>
      <c r="C15" s="300"/>
      <c r="D15" s="301"/>
      <c r="E15" s="98"/>
      <c r="F15" s="98"/>
      <c r="G15" s="98"/>
      <c r="H15" s="98"/>
      <c r="I15" s="97">
        <f t="shared" ref="I15:I78" si="0">SUM(E15:H15)</f>
        <v>0</v>
      </c>
    </row>
    <row r="16" spans="1:9" s="29" customFormat="1" ht="22.5" customHeight="1">
      <c r="A16" s="299" t="s">
        <v>70</v>
      </c>
      <c r="B16" s="300"/>
      <c r="C16" s="300"/>
      <c r="D16" s="301"/>
      <c r="E16" s="98"/>
      <c r="F16" s="98"/>
      <c r="G16" s="98"/>
      <c r="H16" s="98"/>
      <c r="I16" s="97">
        <f t="shared" si="0"/>
        <v>0</v>
      </c>
    </row>
    <row r="17" spans="1:9" s="29" customFormat="1" ht="12.75" customHeight="1">
      <c r="A17" s="299" t="s">
        <v>71</v>
      </c>
      <c r="B17" s="300"/>
      <c r="C17" s="300"/>
      <c r="D17" s="301"/>
      <c r="E17" s="98"/>
      <c r="F17" s="98"/>
      <c r="G17" s="98"/>
      <c r="H17" s="98"/>
      <c r="I17" s="97">
        <f t="shared" si="0"/>
        <v>0</v>
      </c>
    </row>
    <row r="18" spans="1:9" s="29" customFormat="1" ht="12.75" customHeight="1">
      <c r="A18" s="311" t="s">
        <v>111</v>
      </c>
      <c r="B18" s="312"/>
      <c r="C18" s="312"/>
      <c r="D18" s="313"/>
      <c r="E18" s="98">
        <f>SUM(E14:E17)</f>
        <v>0</v>
      </c>
      <c r="F18" s="98">
        <f t="shared" ref="F18:I18" si="1">SUM(F14:F17)</f>
        <v>0</v>
      </c>
      <c r="G18" s="98">
        <f t="shared" si="1"/>
        <v>0</v>
      </c>
      <c r="H18" s="98">
        <f t="shared" si="1"/>
        <v>0</v>
      </c>
      <c r="I18" s="97">
        <f t="shared" si="1"/>
        <v>0</v>
      </c>
    </row>
    <row r="19" spans="1:9" s="29" customFormat="1" ht="10.199999999999999">
      <c r="A19" s="284"/>
      <c r="B19" s="284"/>
      <c r="C19" s="284"/>
      <c r="D19" s="284"/>
      <c r="E19" s="98"/>
      <c r="F19" s="98"/>
      <c r="G19" s="98"/>
      <c r="H19" s="98"/>
      <c r="I19" s="97"/>
    </row>
    <row r="20" spans="1:9" s="29" customFormat="1" ht="10.199999999999999">
      <c r="A20" s="285"/>
      <c r="B20" s="285"/>
      <c r="C20" s="285"/>
      <c r="D20" s="285"/>
      <c r="E20" s="97"/>
      <c r="F20" s="98"/>
      <c r="G20" s="98"/>
      <c r="H20" s="98"/>
      <c r="I20" s="97"/>
    </row>
    <row r="21" spans="1:9" s="29" customFormat="1" ht="10.199999999999999">
      <c r="A21" s="315" t="s">
        <v>73</v>
      </c>
      <c r="B21" s="315"/>
      <c r="C21" s="315"/>
      <c r="D21" s="315"/>
      <c r="E21" s="98"/>
      <c r="F21" s="98"/>
      <c r="G21" s="98"/>
      <c r="H21" s="98"/>
      <c r="I21" s="97">
        <f t="shared" si="0"/>
        <v>0</v>
      </c>
    </row>
    <row r="22" spans="1:9" s="29" customFormat="1" ht="10.199999999999999">
      <c r="A22" s="302" t="s">
        <v>74</v>
      </c>
      <c r="B22" s="302"/>
      <c r="C22" s="302"/>
      <c r="D22" s="302"/>
      <c r="E22" s="98"/>
      <c r="F22" s="98"/>
      <c r="G22" s="98"/>
      <c r="H22" s="98"/>
      <c r="I22" s="97">
        <f t="shared" si="0"/>
        <v>0</v>
      </c>
    </row>
    <row r="23" spans="1:9" s="29" customFormat="1" ht="10.199999999999999">
      <c r="A23" s="284" t="s">
        <v>75</v>
      </c>
      <c r="B23" s="284"/>
      <c r="C23" s="284"/>
      <c r="D23" s="284"/>
      <c r="E23" s="97"/>
      <c r="F23" s="98"/>
      <c r="G23" s="98"/>
      <c r="H23" s="98"/>
      <c r="I23" s="97">
        <f t="shared" si="0"/>
        <v>0</v>
      </c>
    </row>
    <row r="24" spans="1:9" s="29" customFormat="1" ht="10.199999999999999">
      <c r="A24" s="315" t="s">
        <v>282</v>
      </c>
      <c r="B24" s="315"/>
      <c r="C24" s="315"/>
      <c r="D24" s="315"/>
      <c r="E24" s="97"/>
      <c r="F24" s="98"/>
      <c r="G24" s="98"/>
      <c r="H24" s="98"/>
      <c r="I24" s="97">
        <f t="shared" si="0"/>
        <v>0</v>
      </c>
    </row>
    <row r="25" spans="1:9" s="29" customFormat="1" ht="10.199999999999999">
      <c r="A25" s="315" t="s">
        <v>329</v>
      </c>
      <c r="B25" s="315"/>
      <c r="C25" s="315"/>
      <c r="D25" s="315"/>
      <c r="E25" s="98"/>
      <c r="F25" s="98">
        <v>1417</v>
      </c>
      <c r="G25" s="98"/>
      <c r="H25" s="98"/>
      <c r="I25" s="97">
        <f t="shared" si="0"/>
        <v>1417</v>
      </c>
    </row>
    <row r="26" spans="1:9" s="29" customFormat="1" ht="10.199999999999999">
      <c r="A26" s="284" t="s">
        <v>76</v>
      </c>
      <c r="B26" s="284"/>
      <c r="C26" s="284"/>
      <c r="D26" s="284"/>
      <c r="E26" s="98"/>
      <c r="F26" s="98">
        <v>4974</v>
      </c>
      <c r="G26" s="98"/>
      <c r="H26" s="98"/>
      <c r="I26" s="97">
        <f t="shared" si="0"/>
        <v>4974</v>
      </c>
    </row>
    <row r="27" spans="1:9" s="29" customFormat="1" ht="10.199999999999999">
      <c r="A27" s="282" t="s">
        <v>77</v>
      </c>
      <c r="B27" s="296"/>
      <c r="C27" s="296"/>
      <c r="D27" s="283"/>
      <c r="E27" s="98"/>
      <c r="F27" s="98">
        <v>3607</v>
      </c>
      <c r="G27" s="98"/>
      <c r="H27" s="98"/>
      <c r="I27" s="97">
        <f t="shared" si="0"/>
        <v>3607</v>
      </c>
    </row>
    <row r="28" spans="1:9" s="29" customFormat="1" ht="10.199999999999999">
      <c r="A28" s="284" t="s">
        <v>78</v>
      </c>
      <c r="B28" s="284"/>
      <c r="C28" s="284"/>
      <c r="D28" s="284"/>
      <c r="E28" s="98"/>
      <c r="F28" s="98"/>
      <c r="G28" s="98"/>
      <c r="H28" s="98"/>
      <c r="I28" s="97">
        <f t="shared" si="0"/>
        <v>0</v>
      </c>
    </row>
    <row r="29" spans="1:9" s="29" customFormat="1" ht="10.199999999999999">
      <c r="A29" s="284" t="s">
        <v>79</v>
      </c>
      <c r="B29" s="285"/>
      <c r="C29" s="285"/>
      <c r="D29" s="285"/>
      <c r="E29" s="97"/>
      <c r="F29" s="98"/>
      <c r="G29" s="98"/>
      <c r="H29" s="98"/>
      <c r="I29" s="97">
        <f t="shared" si="0"/>
        <v>0</v>
      </c>
    </row>
    <row r="30" spans="1:9" s="29" customFormat="1" ht="10.199999999999999">
      <c r="A30" s="282" t="s">
        <v>80</v>
      </c>
      <c r="B30" s="296"/>
      <c r="C30" s="296"/>
      <c r="D30" s="283"/>
      <c r="E30" s="97"/>
      <c r="F30" s="98">
        <v>17009</v>
      </c>
      <c r="G30" s="98"/>
      <c r="H30" s="98"/>
      <c r="I30" s="97">
        <f t="shared" si="0"/>
        <v>17009</v>
      </c>
    </row>
    <row r="31" spans="1:9" s="225" customFormat="1" ht="12.75" customHeight="1">
      <c r="A31" s="311" t="s">
        <v>81</v>
      </c>
      <c r="B31" s="312"/>
      <c r="C31" s="312"/>
      <c r="D31" s="313"/>
      <c r="E31" s="97">
        <f>SUM(E20:E30)</f>
        <v>0</v>
      </c>
      <c r="F31" s="97">
        <f t="shared" ref="F31:I31" si="2">SUM(F20:F30)</f>
        <v>27007</v>
      </c>
      <c r="G31" s="97">
        <f t="shared" si="2"/>
        <v>0</v>
      </c>
      <c r="H31" s="97">
        <f t="shared" si="2"/>
        <v>0</v>
      </c>
      <c r="I31" s="97">
        <f t="shared" si="2"/>
        <v>27007</v>
      </c>
    </row>
    <row r="32" spans="1:9" s="29" customFormat="1" ht="10.199999999999999">
      <c r="A32" s="295"/>
      <c r="B32" s="295"/>
      <c r="C32" s="295"/>
      <c r="D32" s="295"/>
      <c r="E32" s="98"/>
      <c r="F32" s="98"/>
      <c r="G32" s="98"/>
      <c r="H32" s="98"/>
      <c r="I32" s="97"/>
    </row>
    <row r="33" spans="1:9" s="29" customFormat="1" ht="22.5" customHeight="1">
      <c r="A33" s="302" t="s">
        <v>82</v>
      </c>
      <c r="B33" s="302"/>
      <c r="C33" s="302"/>
      <c r="D33" s="302"/>
      <c r="E33" s="98"/>
      <c r="F33" s="98"/>
      <c r="G33" s="98"/>
      <c r="H33" s="98"/>
      <c r="I33" s="97">
        <f t="shared" si="0"/>
        <v>0</v>
      </c>
    </row>
    <row r="34" spans="1:9" s="29" customFormat="1" ht="22.5" customHeight="1">
      <c r="A34" s="302" t="s">
        <v>83</v>
      </c>
      <c r="B34" s="302"/>
      <c r="C34" s="302"/>
      <c r="D34" s="302"/>
      <c r="E34" s="98"/>
      <c r="F34" s="98"/>
      <c r="G34" s="98"/>
      <c r="H34" s="98"/>
      <c r="I34" s="97">
        <f t="shared" si="0"/>
        <v>0</v>
      </c>
    </row>
    <row r="35" spans="1:9" s="29" customFormat="1" ht="10.199999999999999">
      <c r="A35" s="284" t="s">
        <v>84</v>
      </c>
      <c r="B35" s="284"/>
      <c r="C35" s="284"/>
      <c r="D35" s="284"/>
      <c r="E35" s="98"/>
      <c r="F35" s="98"/>
      <c r="G35" s="98"/>
      <c r="H35" s="98"/>
      <c r="I35" s="97">
        <f t="shared" si="0"/>
        <v>0</v>
      </c>
    </row>
    <row r="36" spans="1:9" s="225" customFormat="1" ht="12.75" customHeight="1">
      <c r="A36" s="311" t="s">
        <v>85</v>
      </c>
      <c r="B36" s="312"/>
      <c r="C36" s="312"/>
      <c r="D36" s="313"/>
      <c r="E36" s="97">
        <f>SUM(E33:E35)</f>
        <v>0</v>
      </c>
      <c r="F36" s="97">
        <f t="shared" ref="F36:I36" si="3">SUM(F33:F35)</f>
        <v>0</v>
      </c>
      <c r="G36" s="97">
        <f t="shared" si="3"/>
        <v>0</v>
      </c>
      <c r="H36" s="97">
        <f t="shared" si="3"/>
        <v>0</v>
      </c>
      <c r="I36" s="97">
        <f t="shared" si="3"/>
        <v>0</v>
      </c>
    </row>
    <row r="37" spans="1:9" s="29" customFormat="1" ht="10.199999999999999">
      <c r="A37" s="284"/>
      <c r="B37" s="284"/>
      <c r="C37" s="284"/>
      <c r="D37" s="284"/>
      <c r="E37" s="98"/>
      <c r="F37" s="98"/>
      <c r="G37" s="98"/>
      <c r="H37" s="98"/>
      <c r="I37" s="97"/>
    </row>
    <row r="38" spans="1:9">
      <c r="A38" s="285" t="s">
        <v>140</v>
      </c>
      <c r="B38" s="285"/>
      <c r="C38" s="285"/>
      <c r="D38" s="285"/>
      <c r="E38" s="245">
        <f>+E36+E31+E18</f>
        <v>0</v>
      </c>
      <c r="F38" s="245">
        <f t="shared" ref="F38:I38" si="4">+F36+F31+F18</f>
        <v>27007</v>
      </c>
      <c r="G38" s="245">
        <f t="shared" si="4"/>
        <v>0</v>
      </c>
      <c r="H38" s="245">
        <f t="shared" si="4"/>
        <v>0</v>
      </c>
      <c r="I38" s="245">
        <f t="shared" si="4"/>
        <v>27007</v>
      </c>
    </row>
    <row r="39" spans="1:9" s="29" customFormat="1" ht="10.199999999999999">
      <c r="A39" s="284"/>
      <c r="B39" s="284"/>
      <c r="C39" s="284"/>
      <c r="D39" s="284"/>
      <c r="E39" s="98"/>
      <c r="F39" s="98"/>
      <c r="G39" s="98"/>
      <c r="H39" s="98"/>
      <c r="I39" s="97"/>
    </row>
    <row r="40" spans="1:9" s="29" customFormat="1" ht="10.199999999999999">
      <c r="A40" s="284" t="s">
        <v>104</v>
      </c>
      <c r="B40" s="284"/>
      <c r="C40" s="284"/>
      <c r="D40" s="284"/>
      <c r="E40" s="98"/>
      <c r="F40" s="98"/>
      <c r="G40" s="98"/>
      <c r="H40" s="98"/>
      <c r="I40" s="97">
        <f t="shared" si="0"/>
        <v>0</v>
      </c>
    </row>
    <row r="41" spans="1:9" s="29" customFormat="1" ht="10.199999999999999">
      <c r="A41" s="284" t="s">
        <v>34</v>
      </c>
      <c r="B41" s="284"/>
      <c r="C41" s="284"/>
      <c r="D41" s="284"/>
      <c r="E41" s="98"/>
      <c r="F41" s="98"/>
      <c r="G41" s="98"/>
      <c r="H41" s="98"/>
      <c r="I41" s="97">
        <f t="shared" si="0"/>
        <v>0</v>
      </c>
    </row>
    <row r="42" spans="1:9" s="29" customFormat="1" ht="10.199999999999999">
      <c r="A42" s="284" t="s">
        <v>105</v>
      </c>
      <c r="B42" s="284"/>
      <c r="C42" s="284"/>
      <c r="D42" s="284"/>
      <c r="E42" s="98"/>
      <c r="F42" s="98"/>
      <c r="G42" s="98"/>
      <c r="H42" s="98"/>
      <c r="I42" s="97">
        <f t="shared" si="0"/>
        <v>0</v>
      </c>
    </row>
    <row r="43" spans="1:9" s="29" customFormat="1" ht="10.199999999999999">
      <c r="A43" s="284" t="s">
        <v>106</v>
      </c>
      <c r="B43" s="284"/>
      <c r="C43" s="284"/>
      <c r="D43" s="284"/>
      <c r="E43" s="98"/>
      <c r="F43" s="98"/>
      <c r="G43" s="98"/>
      <c r="H43" s="98"/>
      <c r="I43" s="97">
        <f t="shared" si="0"/>
        <v>0</v>
      </c>
    </row>
    <row r="44" spans="1:9" s="29" customFormat="1" ht="10.199999999999999">
      <c r="A44" s="284" t="s">
        <v>107</v>
      </c>
      <c r="B44" s="284"/>
      <c r="C44" s="284"/>
      <c r="D44" s="284"/>
      <c r="E44" s="98"/>
      <c r="F44" s="98"/>
      <c r="G44" s="98"/>
      <c r="H44" s="98"/>
      <c r="I44" s="97">
        <f t="shared" si="0"/>
        <v>0</v>
      </c>
    </row>
    <row r="45" spans="1:9" s="29" customFormat="1" ht="10.199999999999999">
      <c r="A45" s="284" t="s">
        <v>221</v>
      </c>
      <c r="B45" s="284"/>
      <c r="C45" s="284"/>
      <c r="D45" s="284"/>
      <c r="E45" s="98">
        <v>314</v>
      </c>
      <c r="F45" s="98"/>
      <c r="G45" s="98"/>
      <c r="H45" s="98"/>
      <c r="I45" s="97">
        <f t="shared" si="0"/>
        <v>314</v>
      </c>
    </row>
    <row r="46" spans="1:9" s="225" customFormat="1" ht="12.75" customHeight="1">
      <c r="A46" s="311" t="s">
        <v>222</v>
      </c>
      <c r="B46" s="312"/>
      <c r="C46" s="312"/>
      <c r="D46" s="313"/>
      <c r="E46" s="97">
        <f>SUM(E40:E45)</f>
        <v>314</v>
      </c>
      <c r="F46" s="97">
        <f t="shared" ref="F46:I46" si="5">SUM(F40:F45)</f>
        <v>0</v>
      </c>
      <c r="G46" s="97">
        <f t="shared" si="5"/>
        <v>0</v>
      </c>
      <c r="H46" s="97">
        <f t="shared" si="5"/>
        <v>0</v>
      </c>
      <c r="I46" s="97">
        <f t="shared" si="5"/>
        <v>314</v>
      </c>
    </row>
    <row r="47" spans="1:9" s="29" customFormat="1" ht="10.199999999999999">
      <c r="A47" s="284"/>
      <c r="B47" s="284"/>
      <c r="C47" s="284"/>
      <c r="D47" s="284"/>
      <c r="E47" s="98"/>
      <c r="F47" s="98"/>
      <c r="G47" s="98"/>
      <c r="H47" s="98"/>
      <c r="I47" s="97"/>
    </row>
    <row r="48" spans="1:9" s="29" customFormat="1" ht="10.199999999999999">
      <c r="A48" s="285" t="s">
        <v>109</v>
      </c>
      <c r="B48" s="285"/>
      <c r="C48" s="285"/>
      <c r="D48" s="285"/>
      <c r="E48" s="97">
        <f>+E46+E38</f>
        <v>314</v>
      </c>
      <c r="F48" s="97">
        <f t="shared" ref="F48:I48" si="6">+F46+F38</f>
        <v>27007</v>
      </c>
      <c r="G48" s="97">
        <f t="shared" si="6"/>
        <v>0</v>
      </c>
      <c r="H48" s="97">
        <f t="shared" si="6"/>
        <v>0</v>
      </c>
      <c r="I48" s="97">
        <f t="shared" si="6"/>
        <v>27321</v>
      </c>
    </row>
    <row r="49" spans="1:9" s="29" customFormat="1" ht="10.199999999999999">
      <c r="E49" s="247"/>
      <c r="F49" s="247"/>
      <c r="G49" s="247"/>
      <c r="H49" s="247"/>
      <c r="I49" s="248"/>
    </row>
    <row r="50" spans="1:9" s="29" customFormat="1" ht="22.95" customHeight="1">
      <c r="A50" s="318" t="s">
        <v>86</v>
      </c>
      <c r="B50" s="318"/>
      <c r="C50" s="318"/>
      <c r="D50" s="318"/>
      <c r="E50" s="249"/>
      <c r="F50" s="97"/>
      <c r="G50" s="97"/>
      <c r="H50" s="97"/>
      <c r="I50" s="97">
        <f t="shared" si="0"/>
        <v>0</v>
      </c>
    </row>
    <row r="51" spans="1:9" s="29" customFormat="1" ht="22.95" customHeight="1">
      <c r="A51" s="318" t="s">
        <v>87</v>
      </c>
      <c r="B51" s="318"/>
      <c r="C51" s="318"/>
      <c r="D51" s="318"/>
      <c r="E51" s="249"/>
      <c r="F51" s="97"/>
      <c r="G51" s="97"/>
      <c r="H51" s="97"/>
      <c r="I51" s="97">
        <f t="shared" si="0"/>
        <v>0</v>
      </c>
    </row>
    <row r="52" spans="1:9" s="29" customFormat="1" ht="22.95" customHeight="1">
      <c r="A52" s="318" t="s">
        <v>88</v>
      </c>
      <c r="B52" s="318"/>
      <c r="C52" s="318"/>
      <c r="D52" s="318"/>
      <c r="E52" s="249"/>
      <c r="F52" s="97"/>
      <c r="G52" s="97"/>
      <c r="H52" s="97"/>
      <c r="I52" s="97">
        <f t="shared" si="0"/>
        <v>0</v>
      </c>
    </row>
    <row r="53" spans="1:9" s="29" customFormat="1" ht="22.95" customHeight="1">
      <c r="A53" s="318" t="s">
        <v>89</v>
      </c>
      <c r="B53" s="318"/>
      <c r="C53" s="318"/>
      <c r="D53" s="318"/>
      <c r="E53" s="249"/>
      <c r="F53" s="97"/>
      <c r="G53" s="97"/>
      <c r="H53" s="97"/>
      <c r="I53" s="97">
        <f t="shared" si="0"/>
        <v>0</v>
      </c>
    </row>
    <row r="54" spans="1:9" s="29" customFormat="1" ht="22.95" customHeight="1">
      <c r="A54" s="318" t="s">
        <v>90</v>
      </c>
      <c r="B54" s="318"/>
      <c r="C54" s="318"/>
      <c r="D54" s="318"/>
      <c r="E54" s="249"/>
      <c r="F54" s="97"/>
      <c r="G54" s="97"/>
      <c r="H54" s="97"/>
      <c r="I54" s="97">
        <f t="shared" si="0"/>
        <v>0</v>
      </c>
    </row>
    <row r="55" spans="1:9" s="225" customFormat="1" ht="22.5" customHeight="1">
      <c r="A55" s="311" t="s">
        <v>91</v>
      </c>
      <c r="B55" s="312"/>
      <c r="C55" s="312"/>
      <c r="D55" s="313"/>
      <c r="E55" s="97">
        <f>SUM(E50:E54)</f>
        <v>0</v>
      </c>
      <c r="F55" s="97">
        <f t="shared" ref="F55:I55" si="7">SUM(F50:F54)</f>
        <v>0</v>
      </c>
      <c r="G55" s="97">
        <f t="shared" si="7"/>
        <v>0</v>
      </c>
      <c r="H55" s="97">
        <f t="shared" si="7"/>
        <v>0</v>
      </c>
      <c r="I55" s="97">
        <f t="shared" si="7"/>
        <v>0</v>
      </c>
    </row>
    <row r="56" spans="1:9" s="29" customFormat="1" ht="10.199999999999999">
      <c r="A56" s="319"/>
      <c r="B56" s="319"/>
      <c r="C56" s="319"/>
      <c r="D56" s="319"/>
      <c r="E56" s="194"/>
      <c r="F56" s="98"/>
      <c r="G56" s="98"/>
      <c r="H56" s="98"/>
      <c r="I56" s="97"/>
    </row>
    <row r="57" spans="1:9" s="29" customFormat="1" ht="10.199999999999999">
      <c r="A57" s="314" t="s">
        <v>95</v>
      </c>
      <c r="B57" s="314"/>
      <c r="C57" s="314"/>
      <c r="D57" s="314"/>
      <c r="E57" s="194"/>
      <c r="F57" s="98"/>
      <c r="G57" s="98"/>
      <c r="H57" s="98"/>
      <c r="I57" s="97">
        <f t="shared" si="0"/>
        <v>0</v>
      </c>
    </row>
    <row r="58" spans="1:9" s="29" customFormat="1" ht="10.199999999999999">
      <c r="A58" s="314" t="s">
        <v>96</v>
      </c>
      <c r="B58" s="314"/>
      <c r="C58" s="314"/>
      <c r="D58" s="314"/>
      <c r="E58" s="194"/>
      <c r="F58" s="98"/>
      <c r="G58" s="98"/>
      <c r="H58" s="98"/>
      <c r="I58" s="97">
        <f t="shared" si="0"/>
        <v>0</v>
      </c>
    </row>
    <row r="59" spans="1:9" s="29" customFormat="1" ht="10.199999999999999">
      <c r="A59" s="284" t="s">
        <v>97</v>
      </c>
      <c r="B59" s="284"/>
      <c r="C59" s="284"/>
      <c r="D59" s="284"/>
      <c r="E59" s="98"/>
      <c r="F59" s="98"/>
      <c r="G59" s="98"/>
      <c r="H59" s="98"/>
      <c r="I59" s="97">
        <f t="shared" si="0"/>
        <v>0</v>
      </c>
    </row>
    <row r="60" spans="1:9" s="29" customFormat="1" ht="10.199999999999999">
      <c r="A60" s="282" t="s">
        <v>98</v>
      </c>
      <c r="B60" s="296"/>
      <c r="C60" s="296"/>
      <c r="D60" s="283"/>
      <c r="E60" s="102"/>
      <c r="F60" s="98"/>
      <c r="G60" s="98"/>
      <c r="H60" s="98"/>
      <c r="I60" s="97">
        <f t="shared" si="0"/>
        <v>0</v>
      </c>
    </row>
    <row r="61" spans="1:9" s="29" customFormat="1" ht="10.199999999999999">
      <c r="A61" s="282" t="s">
        <v>99</v>
      </c>
      <c r="B61" s="296"/>
      <c r="C61" s="296"/>
      <c r="D61" s="283"/>
      <c r="E61" s="102"/>
      <c r="F61" s="98"/>
      <c r="G61" s="98"/>
      <c r="H61" s="98"/>
      <c r="I61" s="97">
        <f t="shared" si="0"/>
        <v>0</v>
      </c>
    </row>
    <row r="62" spans="1:9" s="29" customFormat="1" ht="10.199999999999999">
      <c r="A62" s="316"/>
      <c r="B62" s="316"/>
      <c r="C62" s="316"/>
      <c r="D62" s="316"/>
      <c r="E62" s="102"/>
      <c r="F62" s="98"/>
      <c r="G62" s="98"/>
      <c r="H62" s="98"/>
      <c r="I62" s="97">
        <f t="shared" si="0"/>
        <v>0</v>
      </c>
    </row>
    <row r="63" spans="1:9" s="225" customFormat="1" ht="12.75" customHeight="1">
      <c r="A63" s="311" t="s">
        <v>100</v>
      </c>
      <c r="B63" s="312"/>
      <c r="C63" s="312"/>
      <c r="D63" s="313"/>
      <c r="E63" s="97">
        <f>SUM(E57:E61)</f>
        <v>0</v>
      </c>
      <c r="F63" s="97">
        <f t="shared" ref="F63:I63" si="8">SUM(F57:F61)</f>
        <v>0</v>
      </c>
      <c r="G63" s="97">
        <f t="shared" si="8"/>
        <v>0</v>
      </c>
      <c r="H63" s="97">
        <f t="shared" si="8"/>
        <v>0</v>
      </c>
      <c r="I63" s="97">
        <f t="shared" si="8"/>
        <v>0</v>
      </c>
    </row>
    <row r="64" spans="1:9" s="29" customFormat="1" ht="10.199999999999999">
      <c r="A64" s="316"/>
      <c r="B64" s="316"/>
      <c r="C64" s="316"/>
      <c r="D64" s="316"/>
      <c r="E64" s="102"/>
      <c r="F64" s="98"/>
      <c r="G64" s="98"/>
      <c r="H64" s="98"/>
      <c r="I64" s="97"/>
    </row>
    <row r="65" spans="1:9" s="29" customFormat="1" ht="22.95" customHeight="1">
      <c r="A65" s="318" t="s">
        <v>101</v>
      </c>
      <c r="B65" s="318"/>
      <c r="C65" s="318"/>
      <c r="D65" s="318"/>
      <c r="E65" s="249"/>
      <c r="F65" s="97"/>
      <c r="G65" s="97"/>
      <c r="H65" s="97"/>
      <c r="I65" s="97">
        <f t="shared" si="0"/>
        <v>0</v>
      </c>
    </row>
    <row r="66" spans="1:9" s="29" customFormat="1" ht="23.4" customHeight="1">
      <c r="A66" s="314" t="s">
        <v>102</v>
      </c>
      <c r="B66" s="314"/>
      <c r="C66" s="314"/>
      <c r="D66" s="314"/>
      <c r="E66" s="98"/>
      <c r="F66" s="98"/>
      <c r="G66" s="98"/>
      <c r="H66" s="98"/>
      <c r="I66" s="97">
        <f t="shared" si="0"/>
        <v>0</v>
      </c>
    </row>
    <row r="67" spans="1:9" s="29" customFormat="1" ht="10.199999999999999">
      <c r="A67" s="315" t="s">
        <v>103</v>
      </c>
      <c r="B67" s="315"/>
      <c r="C67" s="315"/>
      <c r="D67" s="315"/>
      <c r="E67" s="98"/>
      <c r="F67" s="98"/>
      <c r="G67" s="98"/>
      <c r="H67" s="98"/>
      <c r="I67" s="97">
        <f t="shared" si="0"/>
        <v>0</v>
      </c>
    </row>
    <row r="68" spans="1:9" s="29" customFormat="1" ht="10.199999999999999">
      <c r="A68" s="284"/>
      <c r="B68" s="284"/>
      <c r="C68" s="284"/>
      <c r="D68" s="284"/>
      <c r="E68" s="98"/>
      <c r="F68" s="98"/>
      <c r="G68" s="98"/>
      <c r="H68" s="98"/>
      <c r="I68" s="97">
        <f t="shared" si="0"/>
        <v>0</v>
      </c>
    </row>
    <row r="69" spans="1:9" s="225" customFormat="1" ht="12.75" customHeight="1">
      <c r="A69" s="311" t="s">
        <v>94</v>
      </c>
      <c r="B69" s="312"/>
      <c r="C69" s="312"/>
      <c r="D69" s="313"/>
      <c r="E69" s="97">
        <f>SUM(E65:E67)</f>
        <v>0</v>
      </c>
      <c r="F69" s="97">
        <f t="shared" ref="F69:I69" si="9">SUM(F65:F67)</f>
        <v>0</v>
      </c>
      <c r="G69" s="97">
        <f t="shared" si="9"/>
        <v>0</v>
      </c>
      <c r="H69" s="97">
        <f t="shared" si="9"/>
        <v>0</v>
      </c>
      <c r="I69" s="97">
        <f t="shared" si="9"/>
        <v>0</v>
      </c>
    </row>
    <row r="70" spans="1:9" s="29" customFormat="1" ht="10.199999999999999">
      <c r="A70" s="284"/>
      <c r="B70" s="284"/>
      <c r="C70" s="284"/>
      <c r="D70" s="284"/>
      <c r="E70" s="98"/>
      <c r="F70" s="98"/>
      <c r="G70" s="98"/>
      <c r="H70" s="98"/>
      <c r="I70" s="97"/>
    </row>
    <row r="71" spans="1:9" s="246" customFormat="1" ht="25.5" customHeight="1">
      <c r="A71" s="384" t="s">
        <v>113</v>
      </c>
      <c r="B71" s="385"/>
      <c r="C71" s="385"/>
      <c r="D71" s="386"/>
      <c r="E71" s="245">
        <f>+E69+E63+E55</f>
        <v>0</v>
      </c>
      <c r="F71" s="245">
        <f t="shared" ref="F71:I71" si="10">+F69+F63+F55</f>
        <v>0</v>
      </c>
      <c r="G71" s="245">
        <f t="shared" si="10"/>
        <v>0</v>
      </c>
      <c r="H71" s="245">
        <f t="shared" si="10"/>
        <v>0</v>
      </c>
      <c r="I71" s="245">
        <f t="shared" si="10"/>
        <v>0</v>
      </c>
    </row>
    <row r="72" spans="1:9" s="29" customFormat="1" ht="10.199999999999999">
      <c r="A72" s="284"/>
      <c r="B72" s="284"/>
      <c r="C72" s="284"/>
      <c r="D72" s="284"/>
      <c r="E72" s="98"/>
      <c r="F72" s="98"/>
      <c r="G72" s="98"/>
      <c r="H72" s="98"/>
      <c r="I72" s="97"/>
    </row>
    <row r="73" spans="1:9" s="29" customFormat="1" ht="10.199999999999999">
      <c r="A73" s="284" t="s">
        <v>104</v>
      </c>
      <c r="B73" s="284"/>
      <c r="C73" s="284"/>
      <c r="D73" s="284"/>
      <c r="E73" s="98"/>
      <c r="F73" s="98"/>
      <c r="G73" s="98"/>
      <c r="H73" s="98"/>
      <c r="I73" s="97">
        <f t="shared" si="0"/>
        <v>0</v>
      </c>
    </row>
    <row r="74" spans="1:9" s="29" customFormat="1" ht="10.199999999999999">
      <c r="A74" s="284" t="s">
        <v>34</v>
      </c>
      <c r="B74" s="284"/>
      <c r="C74" s="284"/>
      <c r="D74" s="284"/>
      <c r="E74" s="98"/>
      <c r="F74" s="98"/>
      <c r="G74" s="98"/>
      <c r="H74" s="98"/>
      <c r="I74" s="97">
        <f t="shared" si="0"/>
        <v>0</v>
      </c>
    </row>
    <row r="75" spans="1:9" s="29" customFormat="1" ht="10.199999999999999">
      <c r="A75" s="284" t="s">
        <v>105</v>
      </c>
      <c r="B75" s="284"/>
      <c r="C75" s="284"/>
      <c r="D75" s="284"/>
      <c r="E75" s="98"/>
      <c r="F75" s="98"/>
      <c r="G75" s="98"/>
      <c r="H75" s="98"/>
      <c r="I75" s="97">
        <f t="shared" si="0"/>
        <v>0</v>
      </c>
    </row>
    <row r="76" spans="1:9" s="29" customFormat="1" ht="10.199999999999999">
      <c r="A76" s="284" t="s">
        <v>106</v>
      </c>
      <c r="B76" s="284"/>
      <c r="C76" s="284"/>
      <c r="D76" s="284"/>
      <c r="E76" s="98"/>
      <c r="F76" s="98"/>
      <c r="G76" s="98"/>
      <c r="H76" s="98"/>
      <c r="I76" s="97">
        <f t="shared" si="0"/>
        <v>0</v>
      </c>
    </row>
    <row r="77" spans="1:9" s="29" customFormat="1" ht="10.199999999999999">
      <c r="A77" s="284" t="s">
        <v>107</v>
      </c>
      <c r="B77" s="284"/>
      <c r="C77" s="284"/>
      <c r="D77" s="284"/>
      <c r="E77" s="98"/>
      <c r="F77" s="98"/>
      <c r="G77" s="98"/>
      <c r="H77" s="98"/>
      <c r="I77" s="97">
        <f t="shared" si="0"/>
        <v>0</v>
      </c>
    </row>
    <row r="78" spans="1:9" s="29" customFormat="1" ht="10.199999999999999">
      <c r="A78" s="284" t="s">
        <v>221</v>
      </c>
      <c r="B78" s="284"/>
      <c r="C78" s="284"/>
      <c r="D78" s="284"/>
      <c r="E78" s="98"/>
      <c r="F78" s="98"/>
      <c r="G78" s="98"/>
      <c r="H78" s="98"/>
      <c r="I78" s="97">
        <f t="shared" si="0"/>
        <v>0</v>
      </c>
    </row>
    <row r="79" spans="1:9" s="225" customFormat="1" ht="12.75" customHeight="1">
      <c r="A79" s="311" t="s">
        <v>222</v>
      </c>
      <c r="B79" s="312"/>
      <c r="C79" s="312"/>
      <c r="D79" s="313"/>
      <c r="E79" s="97">
        <f>SUM(E73:E78)</f>
        <v>0</v>
      </c>
      <c r="F79" s="97">
        <f t="shared" ref="F79:I79" si="11">SUM(F73:F78)</f>
        <v>0</v>
      </c>
      <c r="G79" s="97">
        <f t="shared" si="11"/>
        <v>0</v>
      </c>
      <c r="H79" s="97">
        <f t="shared" si="11"/>
        <v>0</v>
      </c>
      <c r="I79" s="97">
        <f t="shared" si="11"/>
        <v>0</v>
      </c>
    </row>
    <row r="80" spans="1:9" s="29" customFormat="1" ht="10.199999999999999">
      <c r="A80" s="295"/>
      <c r="B80" s="295"/>
      <c r="C80" s="295"/>
      <c r="D80" s="295"/>
      <c r="E80" s="98"/>
      <c r="F80" s="98"/>
      <c r="G80" s="98"/>
      <c r="H80" s="98"/>
      <c r="I80" s="97"/>
    </row>
    <row r="81" spans="1:9" s="246" customFormat="1">
      <c r="A81" s="285" t="s">
        <v>114</v>
      </c>
      <c r="B81" s="285"/>
      <c r="C81" s="285"/>
      <c r="D81" s="285"/>
      <c r="E81" s="97">
        <f>+E79+E71</f>
        <v>0</v>
      </c>
      <c r="F81" s="97">
        <f t="shared" ref="F81:I81" si="12">+F79+F71</f>
        <v>0</v>
      </c>
      <c r="G81" s="97">
        <f t="shared" si="12"/>
        <v>0</v>
      </c>
      <c r="H81" s="97">
        <f t="shared" si="12"/>
        <v>0</v>
      </c>
      <c r="I81" s="97">
        <f t="shared" si="12"/>
        <v>0</v>
      </c>
    </row>
    <row r="82" spans="1:9" ht="21.6" customHeight="1">
      <c r="A82" s="285" t="s">
        <v>358</v>
      </c>
      <c r="B82" s="285"/>
      <c r="C82" s="285"/>
      <c r="D82" s="285"/>
      <c r="E82" s="97">
        <f>+E81+E48</f>
        <v>314</v>
      </c>
      <c r="F82" s="97">
        <f t="shared" ref="F82:I82" si="13">+F81+F48</f>
        <v>27007</v>
      </c>
      <c r="G82" s="97">
        <f t="shared" si="13"/>
        <v>0</v>
      </c>
      <c r="H82" s="97">
        <f t="shared" si="13"/>
        <v>0</v>
      </c>
      <c r="I82" s="97">
        <f t="shared" si="13"/>
        <v>27321</v>
      </c>
    </row>
  </sheetData>
  <mergeCells count="77">
    <mergeCell ref="A82:D82"/>
    <mergeCell ref="A10:H10"/>
    <mergeCell ref="A44:D44"/>
    <mergeCell ref="A77:D77"/>
    <mergeCell ref="A3:H3"/>
    <mergeCell ref="A4:I4"/>
    <mergeCell ref="A5:I5"/>
    <mergeCell ref="A8:D8"/>
    <mergeCell ref="E8:I8"/>
    <mergeCell ref="A22:D22"/>
    <mergeCell ref="A11:H11"/>
    <mergeCell ref="A12:D13"/>
    <mergeCell ref="E12:I12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60:D60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7:D67"/>
    <mergeCell ref="A68:D68"/>
    <mergeCell ref="A69:D69"/>
    <mergeCell ref="A70:D70"/>
    <mergeCell ref="A71:D71"/>
    <mergeCell ref="A48:D48"/>
    <mergeCell ref="A81:D81"/>
    <mergeCell ref="A80:D80"/>
    <mergeCell ref="A73:D73"/>
    <mergeCell ref="A74:D74"/>
    <mergeCell ref="A75:D75"/>
    <mergeCell ref="A76:D76"/>
    <mergeCell ref="A78:D78"/>
    <mergeCell ref="A79:D79"/>
    <mergeCell ref="A72:D72"/>
    <mergeCell ref="A61:D61"/>
    <mergeCell ref="A62:D62"/>
    <mergeCell ref="A63:D63"/>
    <mergeCell ref="A64:D64"/>
    <mergeCell ref="A65:D65"/>
    <mergeCell ref="A66:D66"/>
  </mergeCells>
  <printOptions horizontalCentered="1"/>
  <pageMargins left="0.39370078740157483" right="0.11811023622047245" top="0.43307086614173229" bottom="0.47244094488188981" header="0.23622047244094491" footer="0.15748031496062992"/>
  <pageSetup paperSize="9" scale="70" orientation="portrait" r:id="rId1"/>
  <headerFooter alignWithMargins="0">
    <oddHeader>&amp;LKÉZ A KÉZBEN ÓVODA</oddHeader>
    <oddFooter>&amp;LVeresegyház, 2014. Február 18.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2:G80"/>
  <sheetViews>
    <sheetView topLeftCell="A51" workbookViewId="0">
      <selection activeCell="J77" sqref="J77"/>
    </sheetView>
  </sheetViews>
  <sheetFormatPr defaultRowHeight="13.2"/>
  <cols>
    <col min="4" max="4" width="25.109375" customWidth="1"/>
    <col min="5" max="5" width="17.6640625" customWidth="1"/>
    <col min="6" max="6" width="18.33203125" customWidth="1"/>
    <col min="7" max="7" width="17" customWidth="1"/>
  </cols>
  <sheetData>
    <row r="2" spans="1:7">
      <c r="G2" s="66" t="s">
        <v>182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146</v>
      </c>
      <c r="F4" s="295"/>
      <c r="G4" s="295"/>
    </row>
    <row r="5" spans="1:7">
      <c r="A5" s="40"/>
      <c r="B5" s="40"/>
      <c r="C5" s="40"/>
      <c r="D5" s="40"/>
      <c r="E5" s="30"/>
      <c r="F5" s="30"/>
      <c r="G5" s="30"/>
    </row>
    <row r="6" spans="1:7">
      <c r="A6" s="66"/>
      <c r="B6" s="66"/>
      <c r="C6" s="66"/>
      <c r="D6" s="66"/>
      <c r="E6" s="66"/>
      <c r="F6" s="66"/>
      <c r="G6" s="66"/>
    </row>
    <row r="7" spans="1:7">
      <c r="A7" s="321" t="s">
        <v>171</v>
      </c>
      <c r="B7" s="321"/>
      <c r="C7" s="321"/>
      <c r="D7" s="321"/>
      <c r="E7" s="321"/>
      <c r="F7" s="321"/>
      <c r="G7" s="321"/>
    </row>
    <row r="8" spans="1:7">
      <c r="A8" s="321"/>
      <c r="B8" s="321"/>
      <c r="C8" s="321"/>
      <c r="D8" s="321"/>
      <c r="E8" s="321"/>
      <c r="F8" s="321"/>
      <c r="G8" s="321"/>
    </row>
    <row r="9" spans="1:7">
      <c r="A9" s="322" t="s">
        <v>1</v>
      </c>
      <c r="B9" s="322"/>
      <c r="C9" s="322"/>
      <c r="D9" s="322"/>
      <c r="E9" s="322"/>
      <c r="F9" s="322"/>
      <c r="G9" s="322"/>
    </row>
    <row r="10" spans="1:7" ht="12.75" customHeight="1">
      <c r="A10" s="323" t="s">
        <v>2</v>
      </c>
      <c r="B10" s="324"/>
      <c r="C10" s="324"/>
      <c r="D10" s="325"/>
      <c r="E10" s="331" t="s">
        <v>16</v>
      </c>
      <c r="F10" s="329" t="s">
        <v>21</v>
      </c>
      <c r="G10" s="307" t="s">
        <v>5</v>
      </c>
    </row>
    <row r="11" spans="1:7" ht="24.75" customHeight="1">
      <c r="A11" s="326"/>
      <c r="B11" s="327"/>
      <c r="C11" s="327"/>
      <c r="D11" s="328"/>
      <c r="E11" s="332"/>
      <c r="F11" s="329"/>
      <c r="G11" s="307"/>
    </row>
    <row r="12" spans="1:7" ht="23.25" customHeight="1">
      <c r="A12" s="299" t="s">
        <v>68</v>
      </c>
      <c r="B12" s="300"/>
      <c r="C12" s="300"/>
      <c r="D12" s="301"/>
      <c r="E12" s="98">
        <f>+'5.3.1. Bölcsőde M-F bev. köt.'!I14</f>
        <v>0</v>
      </c>
      <c r="F12" s="98">
        <f>+'5.3.2. Bölcsőde M-F bev. önk.'!I14</f>
        <v>0</v>
      </c>
      <c r="G12" s="98">
        <f>SUM(E12:F12)</f>
        <v>0</v>
      </c>
    </row>
    <row r="13" spans="1:7" ht="23.25" customHeight="1">
      <c r="A13" s="299" t="s">
        <v>69</v>
      </c>
      <c r="B13" s="300"/>
      <c r="C13" s="300"/>
      <c r="D13" s="301"/>
      <c r="E13" s="98">
        <f>+'5.3.1. Bölcsőde M-F bev. köt.'!I15</f>
        <v>0</v>
      </c>
      <c r="F13" s="98">
        <f>+'5.3.2. Bölcsőde M-F bev. önk.'!I15</f>
        <v>0</v>
      </c>
      <c r="G13" s="98">
        <f t="shared" ref="G13:G15" si="0">SUM(E13:F13)</f>
        <v>0</v>
      </c>
    </row>
    <row r="14" spans="1:7" ht="23.25" customHeight="1">
      <c r="A14" s="299" t="s">
        <v>70</v>
      </c>
      <c r="B14" s="300"/>
      <c r="C14" s="300"/>
      <c r="D14" s="301"/>
      <c r="E14" s="98">
        <f>+'5.3.1. Bölcsőde M-F bev. köt.'!I16</f>
        <v>0</v>
      </c>
      <c r="F14" s="98">
        <f>+'5.3.2. Bölcsőde M-F bev. önk.'!I16</f>
        <v>0</v>
      </c>
      <c r="G14" s="98">
        <f t="shared" si="0"/>
        <v>0</v>
      </c>
    </row>
    <row r="15" spans="1:7" ht="12.75" customHeight="1">
      <c r="A15" s="299" t="s">
        <v>71</v>
      </c>
      <c r="B15" s="300"/>
      <c r="C15" s="300"/>
      <c r="D15" s="301"/>
      <c r="E15" s="98">
        <f>+'5.3.1. Bölcsőde M-F bev. köt.'!I17</f>
        <v>0</v>
      </c>
      <c r="F15" s="98">
        <f>+'5.3.2. Bölcsőde M-F bev. önk.'!I17</f>
        <v>0</v>
      </c>
      <c r="G15" s="98">
        <f t="shared" si="0"/>
        <v>0</v>
      </c>
    </row>
    <row r="16" spans="1:7" ht="12.75" customHeight="1">
      <c r="A16" s="311" t="s">
        <v>111</v>
      </c>
      <c r="B16" s="312"/>
      <c r="C16" s="312"/>
      <c r="D16" s="313"/>
      <c r="E16" s="97">
        <f>SUM(E12:E15)</f>
        <v>0</v>
      </c>
      <c r="F16" s="97">
        <f t="shared" ref="F16:G16" si="1">SUM(F12:F15)</f>
        <v>0</v>
      </c>
      <c r="G16" s="97">
        <f t="shared" si="1"/>
        <v>0</v>
      </c>
    </row>
    <row r="17" spans="1:7">
      <c r="A17" s="284"/>
      <c r="B17" s="284"/>
      <c r="C17" s="284"/>
      <c r="D17" s="284"/>
      <c r="E17" s="72"/>
      <c r="F17" s="72"/>
      <c r="G17" s="72"/>
    </row>
    <row r="18" spans="1:7">
      <c r="A18" s="285"/>
      <c r="B18" s="285"/>
      <c r="C18" s="285"/>
      <c r="D18" s="285"/>
      <c r="E18" s="15"/>
      <c r="F18" s="72"/>
      <c r="G18" s="72"/>
    </row>
    <row r="19" spans="1:7">
      <c r="A19" s="315" t="s">
        <v>73</v>
      </c>
      <c r="B19" s="315"/>
      <c r="C19" s="315"/>
      <c r="D19" s="315"/>
      <c r="E19" s="98">
        <f>+'5.3.1. Bölcsőde M-F bev. köt.'!I21</f>
        <v>0</v>
      </c>
      <c r="F19" s="98">
        <f>+'5.3.2. Bölcsőde M-F bev. önk.'!I21</f>
        <v>0</v>
      </c>
      <c r="G19" s="98">
        <f>SUM(E19:F19)</f>
        <v>0</v>
      </c>
    </row>
    <row r="20" spans="1:7">
      <c r="A20" s="302" t="s">
        <v>74</v>
      </c>
      <c r="B20" s="302"/>
      <c r="C20" s="302"/>
      <c r="D20" s="302"/>
      <c r="E20" s="98">
        <f>+'5.3.1. Bölcsőde M-F bev. köt.'!I22</f>
        <v>5372</v>
      </c>
      <c r="F20" s="98">
        <f>+'5.3.2. Bölcsőde M-F bev. önk.'!I22</f>
        <v>3151</v>
      </c>
      <c r="G20" s="98">
        <f t="shared" ref="G20:G28" si="2">SUM(E20:F20)</f>
        <v>8523</v>
      </c>
    </row>
    <row r="21" spans="1:7">
      <c r="A21" s="284" t="s">
        <v>75</v>
      </c>
      <c r="B21" s="284"/>
      <c r="C21" s="284"/>
      <c r="D21" s="284"/>
      <c r="E21" s="98">
        <f>+'5.3.1. Bölcsőde M-F bev. köt.'!I23</f>
        <v>0</v>
      </c>
      <c r="F21" s="98">
        <f>+'5.3.2. Bölcsőde M-F bev. önk.'!I23</f>
        <v>0</v>
      </c>
      <c r="G21" s="98">
        <f t="shared" si="2"/>
        <v>0</v>
      </c>
    </row>
    <row r="22" spans="1:7">
      <c r="A22" s="315" t="s">
        <v>282</v>
      </c>
      <c r="B22" s="315"/>
      <c r="C22" s="315"/>
      <c r="D22" s="315"/>
      <c r="E22" s="98">
        <f>+'5.3.1. Bölcsőde M-F bev. köt.'!I24</f>
        <v>0</v>
      </c>
      <c r="F22" s="98">
        <f>+'5.3.2. Bölcsőde M-F bev. önk.'!I24</f>
        <v>0</v>
      </c>
      <c r="G22" s="98">
        <f t="shared" si="2"/>
        <v>0</v>
      </c>
    </row>
    <row r="23" spans="1:7">
      <c r="A23" s="315" t="s">
        <v>329</v>
      </c>
      <c r="B23" s="315"/>
      <c r="C23" s="315"/>
      <c r="D23" s="315"/>
      <c r="E23" s="98">
        <f>+'5.3.1. Bölcsőde M-F bev. köt.'!I25</f>
        <v>12883</v>
      </c>
      <c r="F23" s="98">
        <f>+'5.3.2. Bölcsőde M-F bev. önk.'!I25</f>
        <v>0</v>
      </c>
      <c r="G23" s="98">
        <f t="shared" si="2"/>
        <v>12883</v>
      </c>
    </row>
    <row r="24" spans="1:7">
      <c r="A24" s="284" t="s">
        <v>76</v>
      </c>
      <c r="B24" s="284"/>
      <c r="C24" s="284"/>
      <c r="D24" s="284"/>
      <c r="E24" s="98">
        <f>+'5.3.1. Bölcsőde M-F bev. köt.'!I26</f>
        <v>2776</v>
      </c>
      <c r="F24" s="98">
        <f>+'5.3.2. Bölcsőde M-F bev. önk.'!I26</f>
        <v>975</v>
      </c>
      <c r="G24" s="98">
        <f t="shared" si="2"/>
        <v>3751</v>
      </c>
    </row>
    <row r="25" spans="1:7">
      <c r="A25" s="282" t="s">
        <v>77</v>
      </c>
      <c r="B25" s="296"/>
      <c r="C25" s="296"/>
      <c r="D25" s="283"/>
      <c r="E25" s="98">
        <f>+'5.3.1. Bölcsőde M-F bev. köt.'!I27</f>
        <v>888</v>
      </c>
      <c r="F25" s="98">
        <f>+'5.3.2. Bölcsőde M-F bev. önk.'!I27</f>
        <v>312</v>
      </c>
      <c r="G25" s="98">
        <f t="shared" si="2"/>
        <v>1200</v>
      </c>
    </row>
    <row r="26" spans="1:7">
      <c r="A26" s="284" t="s">
        <v>78</v>
      </c>
      <c r="B26" s="284"/>
      <c r="C26" s="284"/>
      <c r="D26" s="284"/>
      <c r="E26" s="98">
        <f>+'5.3.1. Bölcsőde M-F bev. köt.'!I28</f>
        <v>0</v>
      </c>
      <c r="F26" s="98">
        <f>+'5.3.2. Bölcsőde M-F bev. önk.'!I28</f>
        <v>0</v>
      </c>
      <c r="G26" s="98">
        <f t="shared" si="2"/>
        <v>0</v>
      </c>
    </row>
    <row r="27" spans="1:7">
      <c r="A27" s="284" t="s">
        <v>79</v>
      </c>
      <c r="B27" s="285"/>
      <c r="C27" s="285"/>
      <c r="D27" s="285"/>
      <c r="E27" s="98">
        <f>+'5.3.1. Bölcsőde M-F bev. köt.'!I29</f>
        <v>0</v>
      </c>
      <c r="F27" s="98">
        <f>+'5.3.2. Bölcsőde M-F bev. önk.'!I29</f>
        <v>0</v>
      </c>
      <c r="G27" s="98">
        <f t="shared" si="2"/>
        <v>0</v>
      </c>
    </row>
    <row r="28" spans="1:7">
      <c r="A28" s="282" t="s">
        <v>80</v>
      </c>
      <c r="B28" s="296"/>
      <c r="C28" s="296"/>
      <c r="D28" s="283"/>
      <c r="E28" s="98">
        <f>+'5.3.1. Bölcsőde M-F bev. köt.'!I30</f>
        <v>26</v>
      </c>
      <c r="F28" s="98">
        <f>+'5.3.2. Bölcsőde M-F bev. önk.'!I30</f>
        <v>3282</v>
      </c>
      <c r="G28" s="98">
        <f t="shared" si="2"/>
        <v>3308</v>
      </c>
    </row>
    <row r="29" spans="1:7">
      <c r="A29" s="285" t="s">
        <v>81</v>
      </c>
      <c r="B29" s="285"/>
      <c r="C29" s="285"/>
      <c r="D29" s="285"/>
      <c r="E29" s="97">
        <f>SUM(E19:E28)</f>
        <v>21945</v>
      </c>
      <c r="F29" s="97">
        <f t="shared" ref="F29:G29" si="3">SUM(F19:F28)</f>
        <v>7720</v>
      </c>
      <c r="G29" s="97">
        <f t="shared" si="3"/>
        <v>29665</v>
      </c>
    </row>
    <row r="30" spans="1:7">
      <c r="A30" s="309"/>
      <c r="B30" s="309"/>
      <c r="C30" s="309"/>
      <c r="D30" s="309"/>
      <c r="E30" s="7"/>
      <c r="F30" s="7"/>
      <c r="G30" s="7"/>
    </row>
    <row r="31" spans="1:7" ht="23.25" customHeight="1">
      <c r="A31" s="302" t="s">
        <v>82</v>
      </c>
      <c r="B31" s="302"/>
      <c r="C31" s="302"/>
      <c r="D31" s="302"/>
      <c r="E31" s="98">
        <f>+'5.3.1. Bölcsőde M-F bev. köt.'!I33</f>
        <v>0</v>
      </c>
      <c r="F31" s="98">
        <f>+'5.3.2. Bölcsőde M-F bev. önk.'!I33</f>
        <v>0</v>
      </c>
      <c r="G31" s="98">
        <f>SUM(E31:F31)</f>
        <v>0</v>
      </c>
    </row>
    <row r="32" spans="1:7" ht="23.25" customHeight="1">
      <c r="A32" s="302" t="s">
        <v>83</v>
      </c>
      <c r="B32" s="302"/>
      <c r="C32" s="302"/>
      <c r="D32" s="302"/>
      <c r="E32" s="98">
        <f>+'5.3.1. Bölcsőde M-F bev. köt.'!I34</f>
        <v>0</v>
      </c>
      <c r="F32" s="98">
        <f>+'5.3.2. Bölcsőde M-F bev. önk.'!I34</f>
        <v>0</v>
      </c>
      <c r="G32" s="98">
        <f t="shared" ref="G32:G33" si="4">SUM(E32:F32)</f>
        <v>0</v>
      </c>
    </row>
    <row r="33" spans="1:7">
      <c r="A33" s="284" t="s">
        <v>84</v>
      </c>
      <c r="B33" s="284"/>
      <c r="C33" s="284"/>
      <c r="D33" s="284"/>
      <c r="E33" s="98">
        <f>+'5.3.1. Bölcsőde M-F bev. köt.'!I35</f>
        <v>0</v>
      </c>
      <c r="F33" s="98">
        <f>+'5.3.2. Bölcsőde M-F bev. önk.'!I35</f>
        <v>0</v>
      </c>
      <c r="G33" s="98">
        <f t="shared" si="4"/>
        <v>0</v>
      </c>
    </row>
    <row r="34" spans="1:7">
      <c r="A34" s="285" t="s">
        <v>85</v>
      </c>
      <c r="B34" s="285"/>
      <c r="C34" s="285"/>
      <c r="D34" s="285"/>
      <c r="E34" s="98">
        <f>SUM(E31:E33)</f>
        <v>0</v>
      </c>
      <c r="F34" s="98">
        <f t="shared" ref="F34:G34" si="5">SUM(F31:F33)</f>
        <v>0</v>
      </c>
      <c r="G34" s="98">
        <f t="shared" si="5"/>
        <v>0</v>
      </c>
    </row>
    <row r="35" spans="1:7">
      <c r="A35" s="284"/>
      <c r="B35" s="284"/>
      <c r="C35" s="284"/>
      <c r="D35" s="284"/>
      <c r="E35" s="7"/>
      <c r="F35" s="7"/>
      <c r="G35" s="7"/>
    </row>
    <row r="36" spans="1:7">
      <c r="A36" s="285" t="s">
        <v>140</v>
      </c>
      <c r="B36" s="285"/>
      <c r="C36" s="285"/>
      <c r="D36" s="285"/>
      <c r="E36" s="97">
        <f>+E34+E29+E16</f>
        <v>21945</v>
      </c>
      <c r="F36" s="97">
        <f t="shared" ref="F36:G36" si="6">+F34+F29+F16</f>
        <v>7720</v>
      </c>
      <c r="G36" s="97">
        <f t="shared" si="6"/>
        <v>29665</v>
      </c>
    </row>
    <row r="37" spans="1:7">
      <c r="A37" s="284"/>
      <c r="B37" s="284"/>
      <c r="C37" s="284"/>
      <c r="D37" s="284"/>
      <c r="E37" s="7"/>
      <c r="F37" s="7"/>
      <c r="G37" s="7"/>
    </row>
    <row r="38" spans="1:7">
      <c r="A38" s="284" t="s">
        <v>104</v>
      </c>
      <c r="B38" s="284"/>
      <c r="C38" s="284"/>
      <c r="D38" s="284"/>
      <c r="E38" s="98">
        <f>+'5.3.1. Bölcsőde M-F bev. köt.'!I40</f>
        <v>0</v>
      </c>
      <c r="F38" s="98">
        <f>+'5.3.2. Bölcsőde M-F bev. önk.'!I40</f>
        <v>0</v>
      </c>
      <c r="G38" s="98">
        <f>SUM(E38:F38)</f>
        <v>0</v>
      </c>
    </row>
    <row r="39" spans="1:7">
      <c r="A39" s="284" t="s">
        <v>34</v>
      </c>
      <c r="B39" s="284"/>
      <c r="C39" s="284"/>
      <c r="D39" s="284"/>
      <c r="E39" s="98">
        <f>+'5.3.1. Bölcsőde M-F bev. köt.'!I41</f>
        <v>0</v>
      </c>
      <c r="F39" s="98">
        <f>+'5.3.2. Bölcsőde M-F bev. önk.'!I41</f>
        <v>0</v>
      </c>
      <c r="G39" s="98">
        <f t="shared" ref="G39:G43" si="7">SUM(E39:F39)</f>
        <v>0</v>
      </c>
    </row>
    <row r="40" spans="1:7">
      <c r="A40" s="284" t="s">
        <v>105</v>
      </c>
      <c r="B40" s="284"/>
      <c r="C40" s="284"/>
      <c r="D40" s="284"/>
      <c r="E40" s="98">
        <f>+'5.3.1. Bölcsőde M-F bev. köt.'!I42</f>
        <v>1961</v>
      </c>
      <c r="F40" s="98">
        <f>+'5.3.2. Bölcsőde M-F bev. önk.'!I42</f>
        <v>0</v>
      </c>
      <c r="G40" s="98">
        <f t="shared" si="7"/>
        <v>1961</v>
      </c>
    </row>
    <row r="41" spans="1:7">
      <c r="A41" s="284" t="s">
        <v>106</v>
      </c>
      <c r="B41" s="284"/>
      <c r="C41" s="284"/>
      <c r="D41" s="284"/>
      <c r="E41" s="98">
        <f>+'5.3.1. Bölcsőde M-F bev. köt.'!I43</f>
        <v>0</v>
      </c>
      <c r="F41" s="98">
        <f>+'5.3.2. Bölcsőde M-F bev. önk.'!I43</f>
        <v>0</v>
      </c>
      <c r="G41" s="98">
        <f t="shared" si="7"/>
        <v>0</v>
      </c>
    </row>
    <row r="42" spans="1:7">
      <c r="A42" s="284" t="s">
        <v>107</v>
      </c>
      <c r="B42" s="284"/>
      <c r="C42" s="284"/>
      <c r="D42" s="284"/>
      <c r="E42" s="98">
        <f>+'5.3.1. Bölcsőde M-F bev. köt.'!I44</f>
        <v>0</v>
      </c>
      <c r="F42" s="98">
        <f>+'5.3.2. Bölcsőde M-F bev. önk.'!I44</f>
        <v>0</v>
      </c>
      <c r="G42" s="98">
        <f t="shared" si="7"/>
        <v>0</v>
      </c>
    </row>
    <row r="43" spans="1:7">
      <c r="A43" s="284" t="s">
        <v>221</v>
      </c>
      <c r="B43" s="284"/>
      <c r="C43" s="284"/>
      <c r="D43" s="284"/>
      <c r="E43" s="98">
        <f>+'5.3.1. Bölcsőde M-F bev. köt.'!I45</f>
        <v>94327</v>
      </c>
      <c r="F43" s="98">
        <f>+'5.3.2. Bölcsőde M-F bev. önk.'!I45</f>
        <v>1310</v>
      </c>
      <c r="G43" s="98">
        <f t="shared" si="7"/>
        <v>95637</v>
      </c>
    </row>
    <row r="44" spans="1:7">
      <c r="A44" s="285" t="s">
        <v>222</v>
      </c>
      <c r="B44" s="285"/>
      <c r="C44" s="285"/>
      <c r="D44" s="285"/>
      <c r="E44" s="97">
        <f>SUM(E38:E43)</f>
        <v>96288</v>
      </c>
      <c r="F44" s="97">
        <f t="shared" ref="F44:G44" si="8">SUM(F38:F43)</f>
        <v>1310</v>
      </c>
      <c r="G44" s="97">
        <f t="shared" si="8"/>
        <v>97598</v>
      </c>
    </row>
    <row r="45" spans="1:7">
      <c r="A45" s="284"/>
      <c r="B45" s="284"/>
      <c r="C45" s="284"/>
      <c r="D45" s="284"/>
      <c r="E45" s="7"/>
      <c r="F45" s="7"/>
      <c r="G45" s="7"/>
    </row>
    <row r="46" spans="1:7" ht="10.8" customHeight="1">
      <c r="A46" s="285" t="s">
        <v>109</v>
      </c>
      <c r="B46" s="285"/>
      <c r="C46" s="285"/>
      <c r="D46" s="285"/>
      <c r="E46" s="97">
        <f>+E44+E36</f>
        <v>118233</v>
      </c>
      <c r="F46" s="97">
        <f t="shared" ref="F46:G46" si="9">+F44+F36</f>
        <v>9030</v>
      </c>
      <c r="G46" s="97">
        <f t="shared" si="9"/>
        <v>127263</v>
      </c>
    </row>
    <row r="47" spans="1:7" ht="13.2" customHeight="1"/>
    <row r="48" spans="1:7" ht="16.2" customHeight="1">
      <c r="A48" s="315" t="s">
        <v>86</v>
      </c>
      <c r="B48" s="315"/>
      <c r="C48" s="315"/>
      <c r="D48" s="315"/>
      <c r="E48" s="194">
        <f>+'5.3.1. Bölcsőde M-F bev. köt.'!I50</f>
        <v>0</v>
      </c>
      <c r="F48" s="98">
        <f>+'5.3.2. Bölcsőde M-F bev. önk.'!I50</f>
        <v>0</v>
      </c>
      <c r="G48" s="98">
        <f>SUM(E48:F48)</f>
        <v>0</v>
      </c>
    </row>
    <row r="49" spans="1:7" ht="22.8" customHeight="1">
      <c r="A49" s="318" t="s">
        <v>87</v>
      </c>
      <c r="B49" s="318"/>
      <c r="C49" s="318"/>
      <c r="D49" s="318"/>
      <c r="E49" s="194">
        <f>+'5.3.1. Bölcsőde M-F bev. köt.'!I51</f>
        <v>0</v>
      </c>
      <c r="F49" s="98">
        <f>+'5.3.2. Bölcsőde M-F bev. önk.'!I51</f>
        <v>0</v>
      </c>
      <c r="G49" s="98">
        <f t="shared" ref="G49:G52" si="10">SUM(E49:F49)</f>
        <v>0</v>
      </c>
    </row>
    <row r="50" spans="1:7" ht="22.8" customHeight="1">
      <c r="A50" s="314" t="s">
        <v>88</v>
      </c>
      <c r="B50" s="314"/>
      <c r="C50" s="314"/>
      <c r="D50" s="314"/>
      <c r="E50" s="194">
        <f>+'5.3.1. Bölcsőde M-F bev. köt.'!I52</f>
        <v>0</v>
      </c>
      <c r="F50" s="98">
        <f>+'5.3.2. Bölcsőde M-F bev. önk.'!I52</f>
        <v>0</v>
      </c>
      <c r="G50" s="98">
        <f t="shared" si="10"/>
        <v>0</v>
      </c>
    </row>
    <row r="51" spans="1:7" ht="22.8" customHeight="1">
      <c r="A51" s="314" t="s">
        <v>89</v>
      </c>
      <c r="B51" s="314"/>
      <c r="C51" s="314"/>
      <c r="D51" s="314"/>
      <c r="E51" s="194">
        <f>+'5.3.1. Bölcsőde M-F bev. köt.'!I53</f>
        <v>0</v>
      </c>
      <c r="F51" s="98">
        <f>+'5.3.2. Bölcsőde M-F bev. önk.'!I53</f>
        <v>0</v>
      </c>
      <c r="G51" s="98">
        <f t="shared" si="10"/>
        <v>0</v>
      </c>
    </row>
    <row r="52" spans="1:7" ht="22.8" customHeight="1">
      <c r="A52" s="336" t="s">
        <v>90</v>
      </c>
      <c r="B52" s="337"/>
      <c r="C52" s="337"/>
      <c r="D52" s="338"/>
      <c r="E52" s="194">
        <f>+'5.3.1. Bölcsőde M-F bev. köt.'!I54</f>
        <v>0</v>
      </c>
      <c r="F52" s="98">
        <f>+'5.3.2. Bölcsőde M-F bev. önk.'!I54</f>
        <v>0</v>
      </c>
      <c r="G52" s="98">
        <f t="shared" si="10"/>
        <v>0</v>
      </c>
    </row>
    <row r="53" spans="1:7" ht="15" customHeight="1">
      <c r="A53" s="339" t="s">
        <v>91</v>
      </c>
      <c r="B53" s="339"/>
      <c r="C53" s="339"/>
      <c r="D53" s="339"/>
      <c r="E53" s="194">
        <f>SUM(E48:E52)</f>
        <v>0</v>
      </c>
      <c r="F53" s="194">
        <f>SUM(F48:F52)</f>
        <v>0</v>
      </c>
      <c r="G53" s="194">
        <f t="shared" ref="G53" si="11">SUM(G48:G52)</f>
        <v>0</v>
      </c>
    </row>
    <row r="54" spans="1:7">
      <c r="A54" s="319"/>
      <c r="B54" s="319"/>
      <c r="C54" s="319"/>
      <c r="D54" s="319"/>
      <c r="E54" s="27"/>
      <c r="F54" s="98"/>
      <c r="G54" s="72"/>
    </row>
    <row r="55" spans="1:7">
      <c r="A55" s="314" t="s">
        <v>95</v>
      </c>
      <c r="B55" s="314"/>
      <c r="C55" s="314"/>
      <c r="D55" s="314"/>
      <c r="E55" s="194">
        <f>+'5.3.1. Bölcsőde M-F bev. köt.'!I57</f>
        <v>0</v>
      </c>
      <c r="F55" s="98">
        <f>+'5.3.2. Bölcsőde M-F bev. önk.'!I57</f>
        <v>0</v>
      </c>
      <c r="G55" s="98">
        <f>SUM(E55:F55)</f>
        <v>0</v>
      </c>
    </row>
    <row r="56" spans="1:7">
      <c r="A56" s="314" t="s">
        <v>96</v>
      </c>
      <c r="B56" s="314"/>
      <c r="C56" s="314"/>
      <c r="D56" s="314"/>
      <c r="E56" s="194">
        <f>+'5.3.1. Bölcsőde M-F bev. köt.'!I58</f>
        <v>0</v>
      </c>
      <c r="F56" s="98">
        <f>+'5.3.2. Bölcsőde M-F bev. önk.'!I58</f>
        <v>0</v>
      </c>
      <c r="G56" s="98">
        <f t="shared" ref="G56:G59" si="12">SUM(E56:F56)</f>
        <v>0</v>
      </c>
    </row>
    <row r="57" spans="1:7">
      <c r="A57" s="284" t="s">
        <v>97</v>
      </c>
      <c r="B57" s="284"/>
      <c r="C57" s="284"/>
      <c r="D57" s="284"/>
      <c r="E57" s="194">
        <f>+'5.3.1. Bölcsőde M-F bev. köt.'!I59</f>
        <v>0</v>
      </c>
      <c r="F57" s="98">
        <f>+'5.3.2. Bölcsőde M-F bev. önk.'!I59</f>
        <v>0</v>
      </c>
      <c r="G57" s="98">
        <f t="shared" si="12"/>
        <v>0</v>
      </c>
    </row>
    <row r="58" spans="1:7">
      <c r="A58" s="282" t="s">
        <v>98</v>
      </c>
      <c r="B58" s="296"/>
      <c r="C58" s="296"/>
      <c r="D58" s="283"/>
      <c r="E58" s="194">
        <f>+'5.3.1. Bölcsőde M-F bev. köt.'!I60</f>
        <v>0</v>
      </c>
      <c r="F58" s="98">
        <f>+'5.3.2. Bölcsőde M-F bev. önk.'!I60</f>
        <v>0</v>
      </c>
      <c r="G58" s="98">
        <f t="shared" si="12"/>
        <v>0</v>
      </c>
    </row>
    <row r="59" spans="1:7">
      <c r="A59" s="282" t="s">
        <v>99</v>
      </c>
      <c r="B59" s="296"/>
      <c r="C59" s="296"/>
      <c r="D59" s="283"/>
      <c r="E59" s="194">
        <f>+'5.3.1. Bölcsőde M-F bev. köt.'!I61</f>
        <v>0</v>
      </c>
      <c r="F59" s="98">
        <f>+'5.3.2. Bölcsőde M-F bev. önk.'!I61</f>
        <v>0</v>
      </c>
      <c r="G59" s="98">
        <f t="shared" si="12"/>
        <v>0</v>
      </c>
    </row>
    <row r="60" spans="1:7">
      <c r="A60" s="316"/>
      <c r="B60" s="316"/>
      <c r="C60" s="316"/>
      <c r="D60" s="316"/>
      <c r="E60" s="18"/>
      <c r="F60" s="98"/>
      <c r="G60" s="72"/>
    </row>
    <row r="61" spans="1:7">
      <c r="A61" s="317" t="s">
        <v>100</v>
      </c>
      <c r="B61" s="317"/>
      <c r="C61" s="317"/>
      <c r="D61" s="317"/>
      <c r="E61" s="102">
        <f>SUM(E55:E60)</f>
        <v>0</v>
      </c>
      <c r="F61" s="102">
        <f>SUM(F55:F60)</f>
        <v>0</v>
      </c>
      <c r="G61" s="102">
        <f t="shared" ref="G61" si="13">SUM(G55:G60)</f>
        <v>0</v>
      </c>
    </row>
    <row r="62" spans="1:7">
      <c r="A62" s="316"/>
      <c r="B62" s="316"/>
      <c r="C62" s="316"/>
      <c r="D62" s="316"/>
      <c r="E62" s="18"/>
      <c r="F62" s="98"/>
      <c r="G62" s="72"/>
    </row>
    <row r="63" spans="1:7">
      <c r="A63" s="318" t="s">
        <v>101</v>
      </c>
      <c r="B63" s="318"/>
      <c r="C63" s="318"/>
      <c r="D63" s="318"/>
      <c r="E63" s="194">
        <f>+'5.3.1. Bölcsőde M-F bev. köt.'!I65</f>
        <v>0</v>
      </c>
      <c r="F63" s="98">
        <f>+'5.3.2. Bölcsőde M-F bev. önk.'!I65</f>
        <v>0</v>
      </c>
      <c r="G63" s="98">
        <f>SUM(E63:F63)</f>
        <v>0</v>
      </c>
    </row>
    <row r="64" spans="1:7">
      <c r="A64" s="314" t="s">
        <v>102</v>
      </c>
      <c r="B64" s="314"/>
      <c r="C64" s="314"/>
      <c r="D64" s="314"/>
      <c r="E64" s="194">
        <f>+'5.3.1. Bölcsőde M-F bev. köt.'!I66</f>
        <v>0</v>
      </c>
      <c r="F64" s="98">
        <f>+'5.3.2. Bölcsőde M-F bev. önk.'!I66</f>
        <v>0</v>
      </c>
      <c r="G64" s="98">
        <f t="shared" ref="G64:G65" si="14">SUM(E64:F64)</f>
        <v>0</v>
      </c>
    </row>
    <row r="65" spans="1:7">
      <c r="A65" s="315" t="s">
        <v>103</v>
      </c>
      <c r="B65" s="315"/>
      <c r="C65" s="315"/>
      <c r="D65" s="315"/>
      <c r="E65" s="194">
        <f>+'5.3.1. Bölcsőde M-F bev. köt.'!I67</f>
        <v>0</v>
      </c>
      <c r="F65" s="98">
        <f>+'5.3.2. Bölcsőde M-F bev. önk.'!I67</f>
        <v>0</v>
      </c>
      <c r="G65" s="98">
        <f t="shared" si="14"/>
        <v>0</v>
      </c>
    </row>
    <row r="66" spans="1:7">
      <c r="A66" s="284"/>
      <c r="B66" s="284"/>
      <c r="C66" s="284"/>
      <c r="D66" s="284"/>
      <c r="E66" s="7"/>
      <c r="F66" s="98"/>
      <c r="G66" s="7"/>
    </row>
    <row r="67" spans="1:7">
      <c r="A67" s="310" t="s">
        <v>94</v>
      </c>
      <c r="B67" s="310"/>
      <c r="C67" s="310"/>
      <c r="D67" s="310"/>
      <c r="E67" s="102">
        <f>SUM(E63:E66)</f>
        <v>0</v>
      </c>
      <c r="F67" s="102">
        <f>SUM(F63:F66)</f>
        <v>0</v>
      </c>
      <c r="G67" s="102">
        <f t="shared" ref="G67" si="15">SUM(G63:G66)</f>
        <v>0</v>
      </c>
    </row>
    <row r="68" spans="1:7">
      <c r="A68" s="284"/>
      <c r="B68" s="284"/>
      <c r="C68" s="284"/>
      <c r="D68" s="284"/>
      <c r="E68" s="7"/>
      <c r="F68" s="98"/>
      <c r="G68" s="7"/>
    </row>
    <row r="69" spans="1:7">
      <c r="A69" s="311" t="s">
        <v>113</v>
      </c>
      <c r="B69" s="312"/>
      <c r="C69" s="312"/>
      <c r="D69" s="313"/>
      <c r="E69" s="102">
        <f>+E67+E61+E53</f>
        <v>0</v>
      </c>
      <c r="F69" s="102">
        <f>+F67+F61+F53</f>
        <v>0</v>
      </c>
      <c r="G69" s="102">
        <f t="shared" ref="G69" si="16">+G67+G61+G53</f>
        <v>0</v>
      </c>
    </row>
    <row r="70" spans="1:7">
      <c r="A70" s="284"/>
      <c r="B70" s="284"/>
      <c r="C70" s="284"/>
      <c r="D70" s="284"/>
      <c r="E70" s="7"/>
      <c r="F70" s="98"/>
      <c r="G70" s="7"/>
    </row>
    <row r="71" spans="1:7">
      <c r="A71" s="284" t="s">
        <v>104</v>
      </c>
      <c r="B71" s="284"/>
      <c r="C71" s="284"/>
      <c r="D71" s="284"/>
      <c r="E71" s="194">
        <f>+'5.3.1. Bölcsőde M-F bev. köt.'!I73</f>
        <v>0</v>
      </c>
      <c r="F71" s="98">
        <f>+'5.3.2. Bölcsőde M-F bev. önk.'!I73</f>
        <v>0</v>
      </c>
      <c r="G71" s="102">
        <f>SUM(E71:F71)</f>
        <v>0</v>
      </c>
    </row>
    <row r="72" spans="1:7">
      <c r="A72" s="284" t="s">
        <v>34</v>
      </c>
      <c r="B72" s="284"/>
      <c r="C72" s="284"/>
      <c r="D72" s="284"/>
      <c r="E72" s="194">
        <f>+'5.3.1. Bölcsőde M-F bev. köt.'!I74</f>
        <v>0</v>
      </c>
      <c r="F72" s="98">
        <f>+'5.3.2. Bölcsőde M-F bev. önk.'!I74</f>
        <v>0</v>
      </c>
      <c r="G72" s="102">
        <f t="shared" ref="G72:G76" si="17">SUM(E72:F72)</f>
        <v>0</v>
      </c>
    </row>
    <row r="73" spans="1:7">
      <c r="A73" s="284" t="s">
        <v>105</v>
      </c>
      <c r="B73" s="284"/>
      <c r="C73" s="284"/>
      <c r="D73" s="284"/>
      <c r="E73" s="194">
        <f>+'5.3.1. Bölcsőde M-F bev. köt.'!I75</f>
        <v>0</v>
      </c>
      <c r="F73" s="98">
        <f>+'5.3.2. Bölcsőde M-F bev. önk.'!I75</f>
        <v>0</v>
      </c>
      <c r="G73" s="102">
        <f t="shared" si="17"/>
        <v>0</v>
      </c>
    </row>
    <row r="74" spans="1:7">
      <c r="A74" s="284" t="s">
        <v>106</v>
      </c>
      <c r="B74" s="284"/>
      <c r="C74" s="284"/>
      <c r="D74" s="284"/>
      <c r="E74" s="194">
        <f>+'5.3.1. Bölcsőde M-F bev. köt.'!I76</f>
        <v>0</v>
      </c>
      <c r="F74" s="98">
        <f>+'5.3.2. Bölcsőde M-F bev. önk.'!I76</f>
        <v>0</v>
      </c>
      <c r="G74" s="102">
        <f t="shared" si="17"/>
        <v>0</v>
      </c>
    </row>
    <row r="75" spans="1:7">
      <c r="A75" s="284" t="s">
        <v>107</v>
      </c>
      <c r="B75" s="284"/>
      <c r="C75" s="284"/>
      <c r="D75" s="284"/>
      <c r="E75" s="194">
        <f>+'5.3.1. Bölcsőde M-F bev. köt.'!I77</f>
        <v>0</v>
      </c>
      <c r="F75" s="98">
        <f>+'5.3.2. Bölcsőde M-F bev. önk.'!I77</f>
        <v>0</v>
      </c>
      <c r="G75" s="102">
        <f t="shared" si="17"/>
        <v>0</v>
      </c>
    </row>
    <row r="76" spans="1:7">
      <c r="A76" s="284" t="s">
        <v>221</v>
      </c>
      <c r="B76" s="284"/>
      <c r="C76" s="284"/>
      <c r="D76" s="284"/>
      <c r="E76" s="194">
        <f>+'5.3.1. Bölcsőde M-F bev. köt.'!I78</f>
        <v>1643</v>
      </c>
      <c r="F76" s="98">
        <f>+'5.3.2. Bölcsőde M-F bev. önk.'!I78</f>
        <v>0</v>
      </c>
      <c r="G76" s="102">
        <f t="shared" si="17"/>
        <v>1643</v>
      </c>
    </row>
    <row r="77" spans="1:7">
      <c r="A77" s="285" t="s">
        <v>222</v>
      </c>
      <c r="B77" s="285"/>
      <c r="C77" s="285"/>
      <c r="D77" s="285"/>
      <c r="E77" s="97">
        <f>SUM(E71:E76)</f>
        <v>1643</v>
      </c>
      <c r="F77" s="97">
        <f t="shared" ref="F77:G77" si="18">SUM(F71:F76)</f>
        <v>0</v>
      </c>
      <c r="G77" s="97">
        <f t="shared" si="18"/>
        <v>1643</v>
      </c>
    </row>
    <row r="78" spans="1:7">
      <c r="A78" s="309"/>
      <c r="B78" s="309"/>
      <c r="C78" s="309"/>
      <c r="D78" s="309"/>
      <c r="E78" s="7"/>
      <c r="F78" s="7"/>
      <c r="G78" s="7"/>
    </row>
    <row r="79" spans="1:7">
      <c r="A79" s="285" t="s">
        <v>114</v>
      </c>
      <c r="B79" s="285"/>
      <c r="C79" s="285"/>
      <c r="D79" s="285"/>
      <c r="E79" s="97">
        <f>+E77+E69</f>
        <v>1643</v>
      </c>
      <c r="F79" s="97">
        <f t="shared" ref="F79:G79" si="19">+F77+F69</f>
        <v>0</v>
      </c>
      <c r="G79" s="97">
        <f t="shared" si="19"/>
        <v>1643</v>
      </c>
    </row>
    <row r="80" spans="1:7" ht="20.399999999999999" customHeight="1">
      <c r="A80" s="285" t="s">
        <v>358</v>
      </c>
      <c r="B80" s="285"/>
      <c r="C80" s="285"/>
      <c r="D80" s="285"/>
      <c r="E80" s="97">
        <f>+E79+E46</f>
        <v>119876</v>
      </c>
      <c r="F80" s="97">
        <f t="shared" ref="F80:G80" si="20">+F79+F46</f>
        <v>9030</v>
      </c>
      <c r="G80" s="97">
        <f t="shared" si="20"/>
        <v>128906</v>
      </c>
    </row>
  </sheetData>
  <mergeCells count="78">
    <mergeCell ref="A80:D80"/>
    <mergeCell ref="A9:G9"/>
    <mergeCell ref="A43:D43"/>
    <mergeCell ref="A76:D76"/>
    <mergeCell ref="A3:G3"/>
    <mergeCell ref="A4:D4"/>
    <mergeCell ref="E4:G4"/>
    <mergeCell ref="A7:G7"/>
    <mergeCell ref="A8:G8"/>
    <mergeCell ref="A19:D19"/>
    <mergeCell ref="A10:D11"/>
    <mergeCell ref="E10:E11"/>
    <mergeCell ref="F10:F11"/>
    <mergeCell ref="G10:G11"/>
    <mergeCell ref="A12:D12"/>
    <mergeCell ref="A13:D13"/>
    <mergeCell ref="A14:D14"/>
    <mergeCell ref="A15:D15"/>
    <mergeCell ref="A16:D16"/>
    <mergeCell ref="A17:D17"/>
    <mergeCell ref="A18:D18"/>
    <mergeCell ref="A32:D32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0:D30"/>
    <mergeCell ref="A31:D31"/>
    <mergeCell ref="A23:D23"/>
    <mergeCell ref="A45:D45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58:D58"/>
    <mergeCell ref="A46:D46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78:D78"/>
    <mergeCell ref="A79:D79"/>
    <mergeCell ref="A71:D71"/>
    <mergeCell ref="A72:D72"/>
    <mergeCell ref="A73:D73"/>
    <mergeCell ref="A74:D74"/>
    <mergeCell ref="A75:D75"/>
    <mergeCell ref="A77:D77"/>
    <mergeCell ref="A70:D70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</mergeCells>
  <printOptions horizontalCentered="1"/>
  <pageMargins left="0.59055118110236227" right="0.31496062992125984" top="0.39370078740157483" bottom="0.47244094488188981" header="0.15748031496062992" footer="0.15748031496062992"/>
  <pageSetup paperSize="9" scale="70" orientation="portrait" r:id="rId1"/>
  <headerFooter alignWithMargins="0">
    <oddHeader>&amp;LMESELIGET VÁROSI ÖNKORMÁNYZATI BÖLCSŐDE</oddHeader>
    <oddFooter>&amp;LVeresegyház, 2014. Február 18.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2:I82"/>
  <sheetViews>
    <sheetView topLeftCell="A58" workbookViewId="0">
      <selection activeCell="E58" sqref="E1:E1048576"/>
    </sheetView>
  </sheetViews>
  <sheetFormatPr defaultRowHeight="13.2"/>
  <cols>
    <col min="4" max="4" width="25.33203125" customWidth="1"/>
    <col min="5" max="5" width="10.6640625" style="246" customWidth="1"/>
    <col min="6" max="8" width="10.6640625" customWidth="1"/>
    <col min="9" max="9" width="10.6640625" style="220" customWidth="1"/>
  </cols>
  <sheetData>
    <row r="2" spans="1:9">
      <c r="I2" s="212" t="s">
        <v>183</v>
      </c>
    </row>
    <row r="3" spans="1:9">
      <c r="A3" s="320"/>
      <c r="B3" s="320"/>
      <c r="C3" s="320"/>
      <c r="D3" s="320"/>
      <c r="E3" s="320"/>
      <c r="F3" s="320"/>
      <c r="G3" s="320"/>
      <c r="H3" s="320"/>
    </row>
    <row r="4" spans="1:9">
      <c r="A4" s="321" t="s">
        <v>173</v>
      </c>
      <c r="B4" s="321"/>
      <c r="C4" s="321"/>
      <c r="D4" s="321"/>
      <c r="E4" s="321"/>
      <c r="F4" s="321"/>
      <c r="G4" s="321"/>
      <c r="H4" s="321"/>
      <c r="I4" s="321"/>
    </row>
    <row r="5" spans="1:9">
      <c r="A5" s="321" t="s">
        <v>20</v>
      </c>
      <c r="B5" s="321"/>
      <c r="C5" s="321"/>
      <c r="D5" s="321"/>
      <c r="E5" s="321"/>
      <c r="F5" s="321"/>
      <c r="G5" s="321"/>
      <c r="H5" s="321"/>
      <c r="I5" s="321"/>
    </row>
    <row r="7" spans="1:9">
      <c r="A7" s="212"/>
      <c r="B7" s="212"/>
      <c r="C7" s="212"/>
      <c r="D7" s="212"/>
      <c r="E7" s="218"/>
      <c r="F7" s="212"/>
      <c r="G7" s="212"/>
      <c r="H7" s="212"/>
    </row>
    <row r="8" spans="1:9">
      <c r="A8" s="383" t="s">
        <v>120</v>
      </c>
      <c r="B8" s="383"/>
      <c r="C8" s="383"/>
      <c r="D8" s="383"/>
      <c r="E8" s="295" t="s">
        <v>146</v>
      </c>
      <c r="F8" s="295"/>
      <c r="G8" s="295"/>
      <c r="H8" s="295"/>
      <c r="I8" s="295"/>
    </row>
    <row r="10" spans="1:9">
      <c r="A10" s="321"/>
      <c r="B10" s="321"/>
      <c r="C10" s="321"/>
      <c r="D10" s="321"/>
      <c r="E10" s="321"/>
      <c r="F10" s="321"/>
      <c r="G10" s="321"/>
      <c r="H10" s="321"/>
    </row>
    <row r="11" spans="1:9">
      <c r="A11" s="322"/>
      <c r="B11" s="322"/>
      <c r="C11" s="322"/>
      <c r="D11" s="322"/>
      <c r="E11" s="322"/>
      <c r="F11" s="322"/>
      <c r="G11" s="322"/>
      <c r="H11" s="322"/>
      <c r="I11" s="212" t="s">
        <v>1</v>
      </c>
    </row>
    <row r="12" spans="1:9" ht="12.75" customHeight="1">
      <c r="A12" s="323" t="s">
        <v>2</v>
      </c>
      <c r="B12" s="324"/>
      <c r="C12" s="324"/>
      <c r="D12" s="325"/>
      <c r="E12" s="329" t="s">
        <v>125</v>
      </c>
      <c r="F12" s="329"/>
      <c r="G12" s="329"/>
      <c r="H12" s="329"/>
      <c r="I12" s="329"/>
    </row>
    <row r="13" spans="1:9" ht="48">
      <c r="A13" s="326"/>
      <c r="B13" s="327"/>
      <c r="C13" s="327"/>
      <c r="D13" s="328"/>
      <c r="E13" s="244" t="s">
        <v>312</v>
      </c>
      <c r="F13" s="244" t="s">
        <v>347</v>
      </c>
      <c r="G13" s="250"/>
      <c r="H13" s="250"/>
      <c r="I13" s="217" t="s">
        <v>5</v>
      </c>
    </row>
    <row r="14" spans="1:9" s="29" customFormat="1" ht="22.5" customHeight="1">
      <c r="A14" s="299" t="s">
        <v>68</v>
      </c>
      <c r="B14" s="300"/>
      <c r="C14" s="300"/>
      <c r="D14" s="301"/>
      <c r="E14" s="98"/>
      <c r="F14" s="98"/>
      <c r="G14" s="98"/>
      <c r="H14" s="98"/>
      <c r="I14" s="97">
        <f>SUM(E14:H14)</f>
        <v>0</v>
      </c>
    </row>
    <row r="15" spans="1:9" s="29" customFormat="1" ht="22.5" customHeight="1">
      <c r="A15" s="299" t="s">
        <v>69</v>
      </c>
      <c r="B15" s="300"/>
      <c r="C15" s="300"/>
      <c r="D15" s="301"/>
      <c r="E15" s="98"/>
      <c r="F15" s="98"/>
      <c r="G15" s="98"/>
      <c r="H15" s="98"/>
      <c r="I15" s="97">
        <f t="shared" ref="I15:I78" si="0">SUM(E15:H15)</f>
        <v>0</v>
      </c>
    </row>
    <row r="16" spans="1:9" s="29" customFormat="1" ht="22.5" customHeight="1">
      <c r="A16" s="299" t="s">
        <v>70</v>
      </c>
      <c r="B16" s="300"/>
      <c r="C16" s="300"/>
      <c r="D16" s="301"/>
      <c r="E16" s="98"/>
      <c r="F16" s="98"/>
      <c r="G16" s="98"/>
      <c r="H16" s="98"/>
      <c r="I16" s="97">
        <f t="shared" si="0"/>
        <v>0</v>
      </c>
    </row>
    <row r="17" spans="1:9" s="29" customFormat="1" ht="12.75" customHeight="1">
      <c r="A17" s="299" t="s">
        <v>71</v>
      </c>
      <c r="B17" s="300"/>
      <c r="C17" s="300"/>
      <c r="D17" s="301"/>
      <c r="E17" s="98"/>
      <c r="F17" s="98"/>
      <c r="G17" s="98"/>
      <c r="H17" s="98"/>
      <c r="I17" s="97">
        <f t="shared" si="0"/>
        <v>0</v>
      </c>
    </row>
    <row r="18" spans="1:9" s="29" customFormat="1" ht="12.75" customHeight="1">
      <c r="A18" s="311" t="s">
        <v>111</v>
      </c>
      <c r="B18" s="312"/>
      <c r="C18" s="312"/>
      <c r="D18" s="313"/>
      <c r="E18" s="98">
        <f>SUM(E14:E17)</f>
        <v>0</v>
      </c>
      <c r="F18" s="98">
        <f t="shared" ref="F18:I18" si="1">SUM(F14:F17)</f>
        <v>0</v>
      </c>
      <c r="G18" s="98">
        <f t="shared" si="1"/>
        <v>0</v>
      </c>
      <c r="H18" s="98">
        <f t="shared" si="1"/>
        <v>0</v>
      </c>
      <c r="I18" s="97">
        <f t="shared" si="1"/>
        <v>0</v>
      </c>
    </row>
    <row r="19" spans="1:9" s="29" customFormat="1" ht="10.199999999999999">
      <c r="A19" s="284"/>
      <c r="B19" s="284"/>
      <c r="C19" s="284"/>
      <c r="D19" s="284"/>
      <c r="E19" s="98"/>
      <c r="F19" s="98"/>
      <c r="G19" s="98"/>
      <c r="H19" s="98"/>
      <c r="I19" s="97"/>
    </row>
    <row r="20" spans="1:9" s="29" customFormat="1" ht="10.199999999999999">
      <c r="A20" s="285"/>
      <c r="B20" s="285"/>
      <c r="C20" s="285"/>
      <c r="D20" s="285"/>
      <c r="E20" s="97"/>
      <c r="F20" s="98"/>
      <c r="G20" s="98"/>
      <c r="H20" s="98"/>
      <c r="I20" s="97"/>
    </row>
    <row r="21" spans="1:9" s="29" customFormat="1" ht="10.199999999999999">
      <c r="A21" s="315" t="s">
        <v>73</v>
      </c>
      <c r="B21" s="315"/>
      <c r="C21" s="315"/>
      <c r="D21" s="315"/>
      <c r="E21" s="98"/>
      <c r="F21" s="98"/>
      <c r="G21" s="98"/>
      <c r="H21" s="98"/>
      <c r="I21" s="97">
        <f t="shared" si="0"/>
        <v>0</v>
      </c>
    </row>
    <row r="22" spans="1:9" s="29" customFormat="1" ht="10.199999999999999">
      <c r="A22" s="302" t="s">
        <v>74</v>
      </c>
      <c r="B22" s="302"/>
      <c r="C22" s="302"/>
      <c r="D22" s="302"/>
      <c r="E22" s="98"/>
      <c r="F22" s="98">
        <f>4617+755</f>
        <v>5372</v>
      </c>
      <c r="G22" s="98"/>
      <c r="H22" s="98"/>
      <c r="I22" s="97">
        <f t="shared" si="0"/>
        <v>5372</v>
      </c>
    </row>
    <row r="23" spans="1:9" s="29" customFormat="1" ht="10.199999999999999">
      <c r="A23" s="284" t="s">
        <v>75</v>
      </c>
      <c r="B23" s="284"/>
      <c r="C23" s="284"/>
      <c r="D23" s="284"/>
      <c r="E23" s="98"/>
      <c r="F23" s="98"/>
      <c r="G23" s="98"/>
      <c r="H23" s="98"/>
      <c r="I23" s="97">
        <f t="shared" si="0"/>
        <v>0</v>
      </c>
    </row>
    <row r="24" spans="1:9" s="29" customFormat="1" ht="10.199999999999999">
      <c r="A24" s="315" t="s">
        <v>282</v>
      </c>
      <c r="B24" s="315"/>
      <c r="C24" s="315"/>
      <c r="D24" s="315"/>
      <c r="E24" s="98"/>
      <c r="F24" s="98"/>
      <c r="G24" s="98"/>
      <c r="H24" s="98"/>
      <c r="I24" s="97">
        <f t="shared" si="0"/>
        <v>0</v>
      </c>
    </row>
    <row r="25" spans="1:9" s="29" customFormat="1" ht="10.199999999999999">
      <c r="A25" s="315" t="s">
        <v>329</v>
      </c>
      <c r="B25" s="315"/>
      <c r="C25" s="315"/>
      <c r="D25" s="315"/>
      <c r="E25" s="98"/>
      <c r="F25" s="98">
        <v>12883</v>
      </c>
      <c r="G25" s="98"/>
      <c r="H25" s="98"/>
      <c r="I25" s="97">
        <f t="shared" si="0"/>
        <v>12883</v>
      </c>
    </row>
    <row r="26" spans="1:9" s="29" customFormat="1" ht="10.199999999999999">
      <c r="A26" s="284" t="s">
        <v>76</v>
      </c>
      <c r="B26" s="284"/>
      <c r="C26" s="284"/>
      <c r="D26" s="284"/>
      <c r="E26" s="98"/>
      <c r="F26" s="98">
        <f>713+113+1950</f>
        <v>2776</v>
      </c>
      <c r="G26" s="98"/>
      <c r="H26" s="98"/>
      <c r="I26" s="97">
        <f t="shared" si="0"/>
        <v>2776</v>
      </c>
    </row>
    <row r="27" spans="1:9" s="29" customFormat="1" ht="10.199999999999999">
      <c r="A27" s="282" t="s">
        <v>77</v>
      </c>
      <c r="B27" s="296"/>
      <c r="C27" s="296"/>
      <c r="D27" s="283"/>
      <c r="E27" s="98"/>
      <c r="F27" s="98">
        <f>228+36+624</f>
        <v>888</v>
      </c>
      <c r="G27" s="98"/>
      <c r="H27" s="98"/>
      <c r="I27" s="97">
        <f t="shared" si="0"/>
        <v>888</v>
      </c>
    </row>
    <row r="28" spans="1:9" s="29" customFormat="1" ht="10.199999999999999">
      <c r="A28" s="284" t="s">
        <v>78</v>
      </c>
      <c r="B28" s="284"/>
      <c r="C28" s="284"/>
      <c r="D28" s="284"/>
      <c r="E28" s="98"/>
      <c r="F28" s="98"/>
      <c r="G28" s="98"/>
      <c r="H28" s="98"/>
      <c r="I28" s="97">
        <f t="shared" si="0"/>
        <v>0</v>
      </c>
    </row>
    <row r="29" spans="1:9" s="29" customFormat="1" ht="10.199999999999999">
      <c r="A29" s="284" t="s">
        <v>79</v>
      </c>
      <c r="B29" s="284"/>
      <c r="C29" s="284"/>
      <c r="D29" s="284"/>
      <c r="E29" s="98"/>
      <c r="F29" s="98"/>
      <c r="G29" s="98"/>
      <c r="H29" s="98"/>
      <c r="I29" s="97">
        <f t="shared" si="0"/>
        <v>0</v>
      </c>
    </row>
    <row r="30" spans="1:9" s="29" customFormat="1" ht="10.199999999999999">
      <c r="A30" s="282" t="s">
        <v>80</v>
      </c>
      <c r="B30" s="296"/>
      <c r="C30" s="296"/>
      <c r="D30" s="283"/>
      <c r="E30" s="97"/>
      <c r="F30" s="98">
        <f>23+2+1</f>
        <v>26</v>
      </c>
      <c r="G30" s="98"/>
      <c r="H30" s="98"/>
      <c r="I30" s="97">
        <f t="shared" si="0"/>
        <v>26</v>
      </c>
    </row>
    <row r="31" spans="1:9" s="225" customFormat="1" ht="12.75" customHeight="1">
      <c r="A31" s="311" t="s">
        <v>81</v>
      </c>
      <c r="B31" s="312"/>
      <c r="C31" s="312"/>
      <c r="D31" s="313"/>
      <c r="E31" s="97">
        <f>SUM(E21:E30)</f>
        <v>0</v>
      </c>
      <c r="F31" s="97">
        <f t="shared" ref="F31:I31" si="2">SUM(F21:F30)</f>
        <v>21945</v>
      </c>
      <c r="G31" s="97">
        <f t="shared" si="2"/>
        <v>0</v>
      </c>
      <c r="H31" s="97">
        <f t="shared" si="2"/>
        <v>0</v>
      </c>
      <c r="I31" s="97">
        <f t="shared" si="2"/>
        <v>21945</v>
      </c>
    </row>
    <row r="32" spans="1:9" s="29" customFormat="1" ht="10.199999999999999">
      <c r="A32" s="295"/>
      <c r="B32" s="295"/>
      <c r="C32" s="295"/>
      <c r="D32" s="295"/>
      <c r="E32" s="98"/>
      <c r="F32" s="98"/>
      <c r="G32" s="98"/>
      <c r="H32" s="98"/>
      <c r="I32" s="97"/>
    </row>
    <row r="33" spans="1:9" s="29" customFormat="1" ht="22.5" customHeight="1">
      <c r="A33" s="302" t="s">
        <v>82</v>
      </c>
      <c r="B33" s="302"/>
      <c r="C33" s="302"/>
      <c r="D33" s="302"/>
      <c r="E33" s="98"/>
      <c r="F33" s="98"/>
      <c r="G33" s="98"/>
      <c r="H33" s="98"/>
      <c r="I33" s="97">
        <f t="shared" si="0"/>
        <v>0</v>
      </c>
    </row>
    <row r="34" spans="1:9" s="29" customFormat="1" ht="22.5" customHeight="1">
      <c r="A34" s="302" t="s">
        <v>83</v>
      </c>
      <c r="B34" s="302"/>
      <c r="C34" s="302"/>
      <c r="D34" s="302"/>
      <c r="E34" s="98"/>
      <c r="F34" s="98"/>
      <c r="G34" s="98"/>
      <c r="H34" s="98"/>
      <c r="I34" s="97">
        <f t="shared" si="0"/>
        <v>0</v>
      </c>
    </row>
    <row r="35" spans="1:9" s="29" customFormat="1" ht="10.199999999999999">
      <c r="A35" s="284" t="s">
        <v>84</v>
      </c>
      <c r="B35" s="284"/>
      <c r="C35" s="284"/>
      <c r="D35" s="284"/>
      <c r="E35" s="98"/>
      <c r="F35" s="98"/>
      <c r="G35" s="98"/>
      <c r="H35" s="98"/>
      <c r="I35" s="97">
        <f t="shared" si="0"/>
        <v>0</v>
      </c>
    </row>
    <row r="36" spans="1:9" s="225" customFormat="1" ht="12.75" customHeight="1">
      <c r="A36" s="311" t="s">
        <v>85</v>
      </c>
      <c r="B36" s="312"/>
      <c r="C36" s="312"/>
      <c r="D36" s="313"/>
      <c r="E36" s="97">
        <f>SUM(E33:E35)</f>
        <v>0</v>
      </c>
      <c r="F36" s="97">
        <f t="shared" ref="F36:I36" si="3">SUM(F33:F35)</f>
        <v>0</v>
      </c>
      <c r="G36" s="97">
        <f t="shared" si="3"/>
        <v>0</v>
      </c>
      <c r="H36" s="97">
        <f t="shared" si="3"/>
        <v>0</v>
      </c>
      <c r="I36" s="97">
        <f t="shared" si="3"/>
        <v>0</v>
      </c>
    </row>
    <row r="37" spans="1:9" s="29" customFormat="1" ht="10.199999999999999">
      <c r="A37" s="284"/>
      <c r="B37" s="284"/>
      <c r="C37" s="284"/>
      <c r="D37" s="284"/>
      <c r="E37" s="98"/>
      <c r="F37" s="98"/>
      <c r="G37" s="98"/>
      <c r="H37" s="98"/>
      <c r="I37" s="97"/>
    </row>
    <row r="38" spans="1:9">
      <c r="A38" s="285" t="s">
        <v>140</v>
      </c>
      <c r="B38" s="285"/>
      <c r="C38" s="285"/>
      <c r="D38" s="285"/>
      <c r="E38" s="245">
        <f>+E36+E31+E18</f>
        <v>0</v>
      </c>
      <c r="F38" s="245">
        <f t="shared" ref="F38:I38" si="4">+F36+F31+F18</f>
        <v>21945</v>
      </c>
      <c r="G38" s="245">
        <f t="shared" si="4"/>
        <v>0</v>
      </c>
      <c r="H38" s="245">
        <f t="shared" si="4"/>
        <v>0</v>
      </c>
      <c r="I38" s="245">
        <f t="shared" si="4"/>
        <v>21945</v>
      </c>
    </row>
    <row r="39" spans="1:9" s="29" customFormat="1" ht="10.199999999999999">
      <c r="A39" s="284"/>
      <c r="B39" s="284"/>
      <c r="C39" s="284"/>
      <c r="D39" s="284"/>
      <c r="E39" s="98"/>
      <c r="F39" s="98"/>
      <c r="G39" s="98"/>
      <c r="H39" s="98"/>
      <c r="I39" s="97"/>
    </row>
    <row r="40" spans="1:9" s="29" customFormat="1" ht="10.199999999999999">
      <c r="A40" s="284" t="s">
        <v>104</v>
      </c>
      <c r="B40" s="284"/>
      <c r="C40" s="284"/>
      <c r="D40" s="284"/>
      <c r="E40" s="98"/>
      <c r="F40" s="98"/>
      <c r="G40" s="98"/>
      <c r="H40" s="98"/>
      <c r="I40" s="97">
        <f t="shared" si="0"/>
        <v>0</v>
      </c>
    </row>
    <row r="41" spans="1:9" s="29" customFormat="1" ht="10.199999999999999">
      <c r="A41" s="284" t="s">
        <v>34</v>
      </c>
      <c r="B41" s="284"/>
      <c r="C41" s="284"/>
      <c r="D41" s="284"/>
      <c r="E41" s="98"/>
      <c r="F41" s="98"/>
      <c r="G41" s="98"/>
      <c r="H41" s="98"/>
      <c r="I41" s="97">
        <f t="shared" si="0"/>
        <v>0</v>
      </c>
    </row>
    <row r="42" spans="1:9" s="29" customFormat="1" ht="10.199999999999999">
      <c r="A42" s="284" t="s">
        <v>105</v>
      </c>
      <c r="B42" s="284"/>
      <c r="C42" s="284"/>
      <c r="D42" s="284"/>
      <c r="E42" s="98">
        <v>1961</v>
      </c>
      <c r="F42" s="98"/>
      <c r="G42" s="98"/>
      <c r="H42" s="98"/>
      <c r="I42" s="97">
        <f t="shared" si="0"/>
        <v>1961</v>
      </c>
    </row>
    <row r="43" spans="1:9" s="29" customFormat="1" ht="10.199999999999999">
      <c r="A43" s="284" t="s">
        <v>106</v>
      </c>
      <c r="B43" s="284"/>
      <c r="C43" s="284"/>
      <c r="D43" s="284"/>
      <c r="E43" s="98"/>
      <c r="F43" s="98"/>
      <c r="G43" s="98"/>
      <c r="H43" s="98"/>
      <c r="I43" s="97">
        <f t="shared" si="0"/>
        <v>0</v>
      </c>
    </row>
    <row r="44" spans="1:9" s="29" customFormat="1" ht="10.199999999999999">
      <c r="A44" s="284" t="s">
        <v>107</v>
      </c>
      <c r="B44" s="284"/>
      <c r="C44" s="284"/>
      <c r="D44" s="284"/>
      <c r="E44" s="98"/>
      <c r="F44" s="98"/>
      <c r="G44" s="98"/>
      <c r="H44" s="98"/>
      <c r="I44" s="97">
        <f t="shared" si="0"/>
        <v>0</v>
      </c>
    </row>
    <row r="45" spans="1:9" s="29" customFormat="1" ht="10.199999999999999">
      <c r="A45" s="284" t="s">
        <v>221</v>
      </c>
      <c r="B45" s="284"/>
      <c r="C45" s="284"/>
      <c r="D45" s="284"/>
      <c r="E45" s="98">
        <f>97598-1310-E42</f>
        <v>94327</v>
      </c>
      <c r="F45" s="98"/>
      <c r="G45" s="98"/>
      <c r="H45" s="98"/>
      <c r="I45" s="97">
        <f t="shared" si="0"/>
        <v>94327</v>
      </c>
    </row>
    <row r="46" spans="1:9" s="225" customFormat="1" ht="12.75" customHeight="1">
      <c r="A46" s="311" t="s">
        <v>222</v>
      </c>
      <c r="B46" s="312"/>
      <c r="C46" s="312"/>
      <c r="D46" s="313"/>
      <c r="E46" s="97">
        <f>SUM(E40:E45)</f>
        <v>96288</v>
      </c>
      <c r="F46" s="97">
        <f t="shared" ref="F46:I46" si="5">SUM(F40:F45)</f>
        <v>0</v>
      </c>
      <c r="G46" s="97">
        <f t="shared" si="5"/>
        <v>0</v>
      </c>
      <c r="H46" s="97">
        <f t="shared" si="5"/>
        <v>0</v>
      </c>
      <c r="I46" s="97">
        <f t="shared" si="5"/>
        <v>96288</v>
      </c>
    </row>
    <row r="47" spans="1:9" s="29" customFormat="1" ht="10.199999999999999">
      <c r="A47" s="284"/>
      <c r="B47" s="284"/>
      <c r="C47" s="284"/>
      <c r="D47" s="284"/>
      <c r="E47" s="98"/>
      <c r="F47" s="98"/>
      <c r="G47" s="98"/>
      <c r="H47" s="98"/>
      <c r="I47" s="97"/>
    </row>
    <row r="48" spans="1:9" s="29" customFormat="1" ht="10.199999999999999">
      <c r="A48" s="285" t="s">
        <v>109</v>
      </c>
      <c r="B48" s="285"/>
      <c r="C48" s="285"/>
      <c r="D48" s="285"/>
      <c r="E48" s="97">
        <f>+E46+E38</f>
        <v>96288</v>
      </c>
      <c r="F48" s="97">
        <f t="shared" ref="F48:I48" si="6">+F46+F38</f>
        <v>21945</v>
      </c>
      <c r="G48" s="97">
        <f t="shared" si="6"/>
        <v>0</v>
      </c>
      <c r="H48" s="97">
        <f t="shared" si="6"/>
        <v>0</v>
      </c>
      <c r="I48" s="97">
        <f t="shared" si="6"/>
        <v>118233</v>
      </c>
    </row>
    <row r="49" spans="1:9" s="29" customFormat="1" ht="10.199999999999999">
      <c r="E49" s="247"/>
      <c r="F49" s="247"/>
      <c r="G49" s="247"/>
      <c r="H49" s="247"/>
      <c r="I49" s="248"/>
    </row>
    <row r="50" spans="1:9" s="29" customFormat="1" ht="22.95" customHeight="1">
      <c r="A50" s="318" t="s">
        <v>86</v>
      </c>
      <c r="B50" s="318"/>
      <c r="C50" s="318"/>
      <c r="D50" s="318"/>
      <c r="E50" s="249"/>
      <c r="F50" s="97"/>
      <c r="G50" s="97"/>
      <c r="H50" s="97"/>
      <c r="I50" s="97">
        <f t="shared" si="0"/>
        <v>0</v>
      </c>
    </row>
    <row r="51" spans="1:9" s="29" customFormat="1" ht="22.95" customHeight="1">
      <c r="A51" s="318" t="s">
        <v>87</v>
      </c>
      <c r="B51" s="318"/>
      <c r="C51" s="318"/>
      <c r="D51" s="318"/>
      <c r="E51" s="249"/>
      <c r="F51" s="97"/>
      <c r="G51" s="97"/>
      <c r="H51" s="97"/>
      <c r="I51" s="97">
        <f t="shared" si="0"/>
        <v>0</v>
      </c>
    </row>
    <row r="52" spans="1:9" s="29" customFormat="1" ht="22.95" customHeight="1">
      <c r="A52" s="318" t="s">
        <v>88</v>
      </c>
      <c r="B52" s="318"/>
      <c r="C52" s="318"/>
      <c r="D52" s="318"/>
      <c r="E52" s="249"/>
      <c r="F52" s="97"/>
      <c r="G52" s="97"/>
      <c r="H52" s="97"/>
      <c r="I52" s="97">
        <f t="shared" si="0"/>
        <v>0</v>
      </c>
    </row>
    <row r="53" spans="1:9" s="29" customFormat="1" ht="22.95" customHeight="1">
      <c r="A53" s="318" t="s">
        <v>89</v>
      </c>
      <c r="B53" s="318"/>
      <c r="C53" s="318"/>
      <c r="D53" s="318"/>
      <c r="E53" s="249"/>
      <c r="F53" s="97"/>
      <c r="G53" s="97"/>
      <c r="H53" s="97"/>
      <c r="I53" s="97">
        <f t="shared" si="0"/>
        <v>0</v>
      </c>
    </row>
    <row r="54" spans="1:9" s="29" customFormat="1" ht="22.95" customHeight="1">
      <c r="A54" s="318" t="s">
        <v>90</v>
      </c>
      <c r="B54" s="318"/>
      <c r="C54" s="318"/>
      <c r="D54" s="318"/>
      <c r="E54" s="249"/>
      <c r="F54" s="97"/>
      <c r="G54" s="97"/>
      <c r="H54" s="97"/>
      <c r="I54" s="97">
        <f t="shared" si="0"/>
        <v>0</v>
      </c>
    </row>
    <row r="55" spans="1:9" s="225" customFormat="1" ht="22.5" customHeight="1">
      <c r="A55" s="311" t="s">
        <v>91</v>
      </c>
      <c r="B55" s="312"/>
      <c r="C55" s="312"/>
      <c r="D55" s="313"/>
      <c r="E55" s="97">
        <f>SUM(E50:E54)</f>
        <v>0</v>
      </c>
      <c r="F55" s="97">
        <f t="shared" ref="F55:I55" si="7">SUM(F50:F54)</f>
        <v>0</v>
      </c>
      <c r="G55" s="97">
        <f t="shared" si="7"/>
        <v>0</v>
      </c>
      <c r="H55" s="97">
        <f t="shared" si="7"/>
        <v>0</v>
      </c>
      <c r="I55" s="97">
        <f t="shared" si="7"/>
        <v>0</v>
      </c>
    </row>
    <row r="56" spans="1:9" s="29" customFormat="1" ht="10.199999999999999">
      <c r="A56" s="319"/>
      <c r="B56" s="319"/>
      <c r="C56" s="319"/>
      <c r="D56" s="319"/>
      <c r="E56" s="194"/>
      <c r="F56" s="98"/>
      <c r="G56" s="98"/>
      <c r="H56" s="98"/>
      <c r="I56" s="97"/>
    </row>
    <row r="57" spans="1:9" s="29" customFormat="1" ht="10.199999999999999">
      <c r="A57" s="314" t="s">
        <v>95</v>
      </c>
      <c r="B57" s="314"/>
      <c r="C57" s="314"/>
      <c r="D57" s="314"/>
      <c r="E57" s="194"/>
      <c r="F57" s="98"/>
      <c r="G57" s="98"/>
      <c r="H57" s="98"/>
      <c r="I57" s="97">
        <f t="shared" si="0"/>
        <v>0</v>
      </c>
    </row>
    <row r="58" spans="1:9" s="29" customFormat="1" ht="10.199999999999999">
      <c r="A58" s="314" t="s">
        <v>96</v>
      </c>
      <c r="B58" s="314"/>
      <c r="C58" s="314"/>
      <c r="D58" s="314"/>
      <c r="E58" s="194"/>
      <c r="F58" s="98"/>
      <c r="G58" s="98"/>
      <c r="H58" s="98"/>
      <c r="I58" s="97">
        <f t="shared" si="0"/>
        <v>0</v>
      </c>
    </row>
    <row r="59" spans="1:9" s="29" customFormat="1" ht="10.199999999999999">
      <c r="A59" s="284" t="s">
        <v>97</v>
      </c>
      <c r="B59" s="284"/>
      <c r="C59" s="284"/>
      <c r="D59" s="284"/>
      <c r="E59" s="98"/>
      <c r="F59" s="98"/>
      <c r="G59" s="98"/>
      <c r="H59" s="98"/>
      <c r="I59" s="97">
        <f t="shared" si="0"/>
        <v>0</v>
      </c>
    </row>
    <row r="60" spans="1:9" s="29" customFormat="1" ht="10.199999999999999">
      <c r="A60" s="282" t="s">
        <v>98</v>
      </c>
      <c r="B60" s="296"/>
      <c r="C60" s="296"/>
      <c r="D60" s="283"/>
      <c r="E60" s="102"/>
      <c r="F60" s="98"/>
      <c r="G60" s="98"/>
      <c r="H60" s="98"/>
      <c r="I60" s="97">
        <f t="shared" si="0"/>
        <v>0</v>
      </c>
    </row>
    <row r="61" spans="1:9" s="29" customFormat="1" ht="10.199999999999999">
      <c r="A61" s="282" t="s">
        <v>99</v>
      </c>
      <c r="B61" s="296"/>
      <c r="C61" s="296"/>
      <c r="D61" s="283"/>
      <c r="E61" s="102"/>
      <c r="F61" s="98"/>
      <c r="G61" s="98"/>
      <c r="H61" s="98"/>
      <c r="I61" s="97">
        <f t="shared" si="0"/>
        <v>0</v>
      </c>
    </row>
    <row r="62" spans="1:9" s="29" customFormat="1" ht="10.199999999999999">
      <c r="A62" s="316"/>
      <c r="B62" s="316"/>
      <c r="C62" s="316"/>
      <c r="D62" s="316"/>
      <c r="E62" s="102"/>
      <c r="F62" s="98"/>
      <c r="G62" s="98"/>
      <c r="H62" s="98"/>
      <c r="I62" s="97"/>
    </row>
    <row r="63" spans="1:9" s="225" customFormat="1" ht="12.75" customHeight="1">
      <c r="A63" s="311" t="s">
        <v>100</v>
      </c>
      <c r="B63" s="312"/>
      <c r="C63" s="312"/>
      <c r="D63" s="313"/>
      <c r="E63" s="97">
        <f>SUM(E57:E61)</f>
        <v>0</v>
      </c>
      <c r="F63" s="97">
        <f t="shared" ref="F63:I63" si="8">SUM(F57:F61)</f>
        <v>0</v>
      </c>
      <c r="G63" s="97">
        <f t="shared" si="8"/>
        <v>0</v>
      </c>
      <c r="H63" s="97">
        <f t="shared" si="8"/>
        <v>0</v>
      </c>
      <c r="I63" s="97">
        <f t="shared" si="8"/>
        <v>0</v>
      </c>
    </row>
    <row r="64" spans="1:9" s="29" customFormat="1" ht="10.199999999999999">
      <c r="A64" s="316"/>
      <c r="B64" s="316"/>
      <c r="C64" s="316"/>
      <c r="D64" s="316"/>
      <c r="E64" s="102"/>
      <c r="F64" s="98"/>
      <c r="G64" s="98"/>
      <c r="H64" s="98"/>
      <c r="I64" s="97"/>
    </row>
    <row r="65" spans="1:9" s="29" customFormat="1" ht="22.95" customHeight="1">
      <c r="A65" s="318" t="s">
        <v>101</v>
      </c>
      <c r="B65" s="318"/>
      <c r="C65" s="318"/>
      <c r="D65" s="318"/>
      <c r="E65" s="249"/>
      <c r="F65" s="97"/>
      <c r="G65" s="97"/>
      <c r="H65" s="97"/>
      <c r="I65" s="97">
        <f t="shared" si="0"/>
        <v>0</v>
      </c>
    </row>
    <row r="66" spans="1:9" s="29" customFormat="1" ht="23.4" customHeight="1">
      <c r="A66" s="314" t="s">
        <v>102</v>
      </c>
      <c r="B66" s="314"/>
      <c r="C66" s="314"/>
      <c r="D66" s="314"/>
      <c r="E66" s="98"/>
      <c r="F66" s="98"/>
      <c r="G66" s="98"/>
      <c r="H66" s="98"/>
      <c r="I66" s="97">
        <f t="shared" si="0"/>
        <v>0</v>
      </c>
    </row>
    <row r="67" spans="1:9" s="29" customFormat="1" ht="10.199999999999999">
      <c r="A67" s="315" t="s">
        <v>103</v>
      </c>
      <c r="B67" s="315"/>
      <c r="C67" s="315"/>
      <c r="D67" s="315"/>
      <c r="E67" s="98"/>
      <c r="F67" s="98"/>
      <c r="G67" s="98"/>
      <c r="H67" s="98"/>
      <c r="I67" s="97">
        <f t="shared" si="0"/>
        <v>0</v>
      </c>
    </row>
    <row r="68" spans="1:9" s="29" customFormat="1" ht="10.199999999999999">
      <c r="A68" s="284"/>
      <c r="B68" s="284"/>
      <c r="C68" s="284"/>
      <c r="D68" s="284"/>
      <c r="E68" s="98"/>
      <c r="F68" s="98"/>
      <c r="G68" s="98"/>
      <c r="H68" s="98"/>
      <c r="I68" s="97"/>
    </row>
    <row r="69" spans="1:9" s="225" customFormat="1" ht="12.75" customHeight="1">
      <c r="A69" s="311" t="s">
        <v>94</v>
      </c>
      <c r="B69" s="312"/>
      <c r="C69" s="312"/>
      <c r="D69" s="313"/>
      <c r="E69" s="97">
        <f>SUM(E65:E67)</f>
        <v>0</v>
      </c>
      <c r="F69" s="97">
        <f t="shared" ref="F69:I69" si="9">SUM(F65:F67)</f>
        <v>0</v>
      </c>
      <c r="G69" s="97">
        <f t="shared" si="9"/>
        <v>0</v>
      </c>
      <c r="H69" s="97">
        <f t="shared" si="9"/>
        <v>0</v>
      </c>
      <c r="I69" s="97">
        <f t="shared" si="9"/>
        <v>0</v>
      </c>
    </row>
    <row r="70" spans="1:9" s="29" customFormat="1" ht="10.199999999999999">
      <c r="A70" s="284"/>
      <c r="B70" s="284"/>
      <c r="C70" s="284"/>
      <c r="D70" s="284"/>
      <c r="E70" s="98"/>
      <c r="F70" s="98"/>
      <c r="G70" s="98"/>
      <c r="H70" s="98"/>
      <c r="I70" s="97"/>
    </row>
    <row r="71" spans="1:9" s="246" customFormat="1" ht="25.5" customHeight="1">
      <c r="A71" s="384" t="s">
        <v>113</v>
      </c>
      <c r="B71" s="385"/>
      <c r="C71" s="385"/>
      <c r="D71" s="386"/>
      <c r="E71" s="245">
        <f>+E69+E63+E55</f>
        <v>0</v>
      </c>
      <c r="F71" s="245">
        <f t="shared" ref="F71:I71" si="10">+F69+F63+F55</f>
        <v>0</v>
      </c>
      <c r="G71" s="245">
        <f t="shared" si="10"/>
        <v>0</v>
      </c>
      <c r="H71" s="245">
        <f t="shared" si="10"/>
        <v>0</v>
      </c>
      <c r="I71" s="245">
        <f t="shared" si="10"/>
        <v>0</v>
      </c>
    </row>
    <row r="72" spans="1:9" s="29" customFormat="1" ht="10.199999999999999">
      <c r="A72" s="284"/>
      <c r="B72" s="284"/>
      <c r="C72" s="284"/>
      <c r="D72" s="284"/>
      <c r="E72" s="98"/>
      <c r="F72" s="98"/>
      <c r="G72" s="98"/>
      <c r="H72" s="98"/>
      <c r="I72" s="97"/>
    </row>
    <row r="73" spans="1:9" s="29" customFormat="1" ht="10.199999999999999">
      <c r="A73" s="284" t="s">
        <v>104</v>
      </c>
      <c r="B73" s="284"/>
      <c r="C73" s="284"/>
      <c r="D73" s="284"/>
      <c r="E73" s="98"/>
      <c r="F73" s="98"/>
      <c r="G73" s="98"/>
      <c r="H73" s="98"/>
      <c r="I73" s="97">
        <f t="shared" si="0"/>
        <v>0</v>
      </c>
    </row>
    <row r="74" spans="1:9" s="29" customFormat="1" ht="10.199999999999999">
      <c r="A74" s="284" t="s">
        <v>34</v>
      </c>
      <c r="B74" s="284"/>
      <c r="C74" s="284"/>
      <c r="D74" s="284"/>
      <c r="E74" s="98"/>
      <c r="F74" s="98"/>
      <c r="G74" s="98"/>
      <c r="H74" s="98"/>
      <c r="I74" s="97">
        <f t="shared" si="0"/>
        <v>0</v>
      </c>
    </row>
    <row r="75" spans="1:9" s="29" customFormat="1" ht="10.199999999999999">
      <c r="A75" s="284" t="s">
        <v>105</v>
      </c>
      <c r="B75" s="284"/>
      <c r="C75" s="284"/>
      <c r="D75" s="284"/>
      <c r="E75" s="98"/>
      <c r="F75" s="98"/>
      <c r="G75" s="98"/>
      <c r="H75" s="98"/>
      <c r="I75" s="97">
        <f t="shared" si="0"/>
        <v>0</v>
      </c>
    </row>
    <row r="76" spans="1:9" s="29" customFormat="1" ht="10.199999999999999">
      <c r="A76" s="284" t="s">
        <v>106</v>
      </c>
      <c r="B76" s="284"/>
      <c r="C76" s="284"/>
      <c r="D76" s="284"/>
      <c r="E76" s="98"/>
      <c r="F76" s="98"/>
      <c r="G76" s="98"/>
      <c r="H76" s="98"/>
      <c r="I76" s="97">
        <f t="shared" si="0"/>
        <v>0</v>
      </c>
    </row>
    <row r="77" spans="1:9" s="29" customFormat="1" ht="10.199999999999999">
      <c r="A77" s="284" t="s">
        <v>107</v>
      </c>
      <c r="B77" s="284"/>
      <c r="C77" s="284"/>
      <c r="D77" s="284"/>
      <c r="E77" s="98"/>
      <c r="F77" s="98"/>
      <c r="G77" s="98"/>
      <c r="H77" s="98"/>
      <c r="I77" s="97">
        <f t="shared" si="0"/>
        <v>0</v>
      </c>
    </row>
    <row r="78" spans="1:9" s="29" customFormat="1" ht="10.199999999999999">
      <c r="A78" s="284" t="s">
        <v>221</v>
      </c>
      <c r="B78" s="284"/>
      <c r="C78" s="284"/>
      <c r="D78" s="284"/>
      <c r="E78" s="98">
        <f>500+1143</f>
        <v>1643</v>
      </c>
      <c r="F78" s="98"/>
      <c r="G78" s="98"/>
      <c r="H78" s="98"/>
      <c r="I78" s="97">
        <f t="shared" si="0"/>
        <v>1643</v>
      </c>
    </row>
    <row r="79" spans="1:9" s="225" customFormat="1" ht="12.75" customHeight="1">
      <c r="A79" s="311" t="s">
        <v>222</v>
      </c>
      <c r="B79" s="312"/>
      <c r="C79" s="312"/>
      <c r="D79" s="313"/>
      <c r="E79" s="97">
        <f>SUM(E73:E78)</f>
        <v>1643</v>
      </c>
      <c r="F79" s="97">
        <f t="shared" ref="F79:I79" si="11">SUM(F73:F78)</f>
        <v>0</v>
      </c>
      <c r="G79" s="97">
        <f t="shared" si="11"/>
        <v>0</v>
      </c>
      <c r="H79" s="97">
        <f t="shared" si="11"/>
        <v>0</v>
      </c>
      <c r="I79" s="97">
        <f t="shared" si="11"/>
        <v>1643</v>
      </c>
    </row>
    <row r="80" spans="1:9" s="29" customFormat="1" ht="10.199999999999999">
      <c r="A80" s="295"/>
      <c r="B80" s="295"/>
      <c r="C80" s="295"/>
      <c r="D80" s="295"/>
      <c r="E80" s="98"/>
      <c r="F80" s="98"/>
      <c r="G80" s="98"/>
      <c r="H80" s="98"/>
      <c r="I80" s="97"/>
    </row>
    <row r="81" spans="1:9" s="29" customFormat="1" ht="15" customHeight="1">
      <c r="A81" s="285" t="s">
        <v>114</v>
      </c>
      <c r="B81" s="285"/>
      <c r="C81" s="285"/>
      <c r="D81" s="285"/>
      <c r="E81" s="97">
        <f>+E79+E71</f>
        <v>1643</v>
      </c>
      <c r="F81" s="97">
        <f t="shared" ref="F81:I81" si="12">+F79+F71</f>
        <v>0</v>
      </c>
      <c r="G81" s="97">
        <f t="shared" si="12"/>
        <v>0</v>
      </c>
      <c r="H81" s="97">
        <f t="shared" si="12"/>
        <v>0</v>
      </c>
      <c r="I81" s="97">
        <f t="shared" si="12"/>
        <v>1643</v>
      </c>
    </row>
    <row r="82" spans="1:9" s="29" customFormat="1" ht="15" customHeight="1">
      <c r="A82" s="285" t="s">
        <v>358</v>
      </c>
      <c r="B82" s="285"/>
      <c r="C82" s="285"/>
      <c r="D82" s="285"/>
      <c r="E82" s="97">
        <f>+E81+E48</f>
        <v>97931</v>
      </c>
      <c r="F82" s="97">
        <f t="shared" ref="F82:I82" si="13">+F81+F48</f>
        <v>21945</v>
      </c>
      <c r="G82" s="97">
        <f t="shared" si="13"/>
        <v>0</v>
      </c>
      <c r="H82" s="97">
        <f t="shared" si="13"/>
        <v>0</v>
      </c>
      <c r="I82" s="97">
        <f t="shared" si="13"/>
        <v>119876</v>
      </c>
    </row>
  </sheetData>
  <mergeCells count="77">
    <mergeCell ref="A82:D82"/>
    <mergeCell ref="A10:H10"/>
    <mergeCell ref="A44:D44"/>
    <mergeCell ref="A77:D77"/>
    <mergeCell ref="A3:H3"/>
    <mergeCell ref="A4:I4"/>
    <mergeCell ref="A5:I5"/>
    <mergeCell ref="A8:D8"/>
    <mergeCell ref="E8:I8"/>
    <mergeCell ref="A22:D22"/>
    <mergeCell ref="A11:H11"/>
    <mergeCell ref="A12:D13"/>
    <mergeCell ref="E12:I12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60:D60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7:D67"/>
    <mergeCell ref="A68:D68"/>
    <mergeCell ref="A69:D69"/>
    <mergeCell ref="A70:D70"/>
    <mergeCell ref="A71:D71"/>
    <mergeCell ref="A48:D48"/>
    <mergeCell ref="A81:D81"/>
    <mergeCell ref="A80:D80"/>
    <mergeCell ref="A73:D73"/>
    <mergeCell ref="A74:D74"/>
    <mergeCell ref="A75:D75"/>
    <mergeCell ref="A76:D76"/>
    <mergeCell ref="A78:D78"/>
    <mergeCell ref="A79:D79"/>
    <mergeCell ref="A72:D72"/>
    <mergeCell ref="A61:D61"/>
    <mergeCell ref="A62:D62"/>
    <mergeCell ref="A63:D63"/>
    <mergeCell ref="A64:D64"/>
    <mergeCell ref="A65:D65"/>
    <mergeCell ref="A66:D66"/>
  </mergeCells>
  <printOptions horizontalCentered="1"/>
  <pageMargins left="0.19685039370078741" right="0.11811023622047245" top="0.43307086614173229" bottom="0.27559055118110237" header="0.19685039370078741" footer="0.15748031496062992"/>
  <pageSetup paperSize="9" scale="70" orientation="portrait" r:id="rId1"/>
  <headerFooter alignWithMargins="0">
    <oddHeader>&amp;LMESELIGET VÁROSI ÖNKORMÁNYZATI BÖLCSŐDE</oddHeader>
    <oddFooter>&amp;LVeresegyház, 2014. Február 18.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2:I82"/>
  <sheetViews>
    <sheetView topLeftCell="A61" workbookViewId="0">
      <selection activeCell="E61" sqref="E1:E1048576"/>
    </sheetView>
  </sheetViews>
  <sheetFormatPr defaultRowHeight="13.2"/>
  <cols>
    <col min="4" max="4" width="25.33203125" customWidth="1"/>
    <col min="5" max="5" width="10.6640625" style="246" customWidth="1"/>
    <col min="6" max="8" width="10.6640625" customWidth="1"/>
    <col min="9" max="9" width="10.6640625" style="220" customWidth="1"/>
  </cols>
  <sheetData>
    <row r="2" spans="1:9">
      <c r="I2" s="212" t="s">
        <v>184</v>
      </c>
    </row>
    <row r="3" spans="1:9">
      <c r="A3" s="320"/>
      <c r="B3" s="320"/>
      <c r="C3" s="320"/>
      <c r="D3" s="320"/>
      <c r="E3" s="320"/>
      <c r="F3" s="320"/>
      <c r="G3" s="320"/>
      <c r="H3" s="320"/>
    </row>
    <row r="4" spans="1:9">
      <c r="A4" s="321" t="s">
        <v>173</v>
      </c>
      <c r="B4" s="321"/>
      <c r="C4" s="321"/>
      <c r="D4" s="321"/>
      <c r="E4" s="321"/>
      <c r="F4" s="321"/>
      <c r="G4" s="321"/>
      <c r="H4" s="321"/>
      <c r="I4" s="321"/>
    </row>
    <row r="5" spans="1:9">
      <c r="A5" s="321" t="s">
        <v>28</v>
      </c>
      <c r="B5" s="321"/>
      <c r="C5" s="321"/>
      <c r="D5" s="321"/>
      <c r="E5" s="321"/>
      <c r="F5" s="321"/>
      <c r="G5" s="321"/>
      <c r="H5" s="321"/>
      <c r="I5" s="321"/>
    </row>
    <row r="7" spans="1:9">
      <c r="A7" s="212"/>
      <c r="B7" s="212"/>
      <c r="C7" s="212"/>
      <c r="D7" s="212"/>
      <c r="E7" s="218"/>
      <c r="F7" s="212"/>
      <c r="G7" s="212"/>
      <c r="H7" s="212"/>
    </row>
    <row r="8" spans="1:9">
      <c r="A8" s="383" t="s">
        <v>120</v>
      </c>
      <c r="B8" s="383"/>
      <c r="C8" s="383"/>
      <c r="D8" s="383"/>
      <c r="E8" s="295" t="s">
        <v>146</v>
      </c>
      <c r="F8" s="295"/>
      <c r="G8" s="295"/>
      <c r="H8" s="295"/>
      <c r="I8" s="295"/>
    </row>
    <row r="10" spans="1:9">
      <c r="A10" s="321"/>
      <c r="B10" s="321"/>
      <c r="C10" s="321"/>
      <c r="D10" s="321"/>
      <c r="E10" s="321"/>
      <c r="F10" s="321"/>
      <c r="G10" s="321"/>
      <c r="H10" s="321"/>
    </row>
    <row r="11" spans="1:9">
      <c r="A11" s="322"/>
      <c r="B11" s="322"/>
      <c r="C11" s="322"/>
      <c r="D11" s="322"/>
      <c r="E11" s="322"/>
      <c r="F11" s="322"/>
      <c r="G11" s="322"/>
      <c r="H11" s="322"/>
      <c r="I11" s="212" t="s">
        <v>1</v>
      </c>
    </row>
    <row r="12" spans="1:9" ht="12.75" customHeight="1">
      <c r="A12" s="323" t="s">
        <v>2</v>
      </c>
      <c r="B12" s="324"/>
      <c r="C12" s="324"/>
      <c r="D12" s="325"/>
      <c r="E12" s="329" t="s">
        <v>124</v>
      </c>
      <c r="F12" s="329"/>
      <c r="G12" s="329"/>
      <c r="H12" s="329"/>
      <c r="I12" s="329"/>
    </row>
    <row r="13" spans="1:9" ht="86.4">
      <c r="A13" s="326"/>
      <c r="B13" s="327"/>
      <c r="C13" s="327"/>
      <c r="D13" s="328"/>
      <c r="E13" s="244" t="s">
        <v>312</v>
      </c>
      <c r="F13" s="244" t="s">
        <v>346</v>
      </c>
      <c r="G13" s="250"/>
      <c r="H13" s="250"/>
      <c r="I13" s="217" t="s">
        <v>5</v>
      </c>
    </row>
    <row r="14" spans="1:9" s="29" customFormat="1" ht="22.5" customHeight="1">
      <c r="A14" s="299" t="s">
        <v>68</v>
      </c>
      <c r="B14" s="300"/>
      <c r="C14" s="300"/>
      <c r="D14" s="301"/>
      <c r="E14" s="98"/>
      <c r="F14" s="98"/>
      <c r="G14" s="98"/>
      <c r="H14" s="98"/>
      <c r="I14" s="97">
        <f>SUM(E14:H14)</f>
        <v>0</v>
      </c>
    </row>
    <row r="15" spans="1:9" s="29" customFormat="1" ht="22.5" customHeight="1">
      <c r="A15" s="299" t="s">
        <v>69</v>
      </c>
      <c r="B15" s="300"/>
      <c r="C15" s="300"/>
      <c r="D15" s="301"/>
      <c r="E15" s="98"/>
      <c r="F15" s="98"/>
      <c r="G15" s="98"/>
      <c r="H15" s="98"/>
      <c r="I15" s="97">
        <f t="shared" ref="I15:I78" si="0">SUM(E15:H15)</f>
        <v>0</v>
      </c>
    </row>
    <row r="16" spans="1:9" s="29" customFormat="1" ht="22.5" customHeight="1">
      <c r="A16" s="299" t="s">
        <v>70</v>
      </c>
      <c r="B16" s="300"/>
      <c r="C16" s="300"/>
      <c r="D16" s="301"/>
      <c r="E16" s="98"/>
      <c r="F16" s="98"/>
      <c r="G16" s="98"/>
      <c r="H16" s="98"/>
      <c r="I16" s="97">
        <f t="shared" si="0"/>
        <v>0</v>
      </c>
    </row>
    <row r="17" spans="1:9" s="29" customFormat="1" ht="12.75" customHeight="1">
      <c r="A17" s="299" t="s">
        <v>71</v>
      </c>
      <c r="B17" s="300"/>
      <c r="C17" s="300"/>
      <c r="D17" s="301"/>
      <c r="E17" s="98"/>
      <c r="F17" s="98"/>
      <c r="G17" s="98"/>
      <c r="H17" s="98"/>
      <c r="I17" s="97">
        <f t="shared" si="0"/>
        <v>0</v>
      </c>
    </row>
    <row r="18" spans="1:9" s="29" customFormat="1" ht="12.75" customHeight="1">
      <c r="A18" s="311" t="s">
        <v>111</v>
      </c>
      <c r="B18" s="312"/>
      <c r="C18" s="312"/>
      <c r="D18" s="313"/>
      <c r="E18" s="98">
        <f>SUM(E14:E17)</f>
        <v>0</v>
      </c>
      <c r="F18" s="98">
        <f t="shared" ref="F18:I18" si="1">SUM(F14:F17)</f>
        <v>0</v>
      </c>
      <c r="G18" s="98">
        <f t="shared" si="1"/>
        <v>0</v>
      </c>
      <c r="H18" s="98">
        <f t="shared" si="1"/>
        <v>0</v>
      </c>
      <c r="I18" s="97">
        <f t="shared" si="1"/>
        <v>0</v>
      </c>
    </row>
    <row r="19" spans="1:9" s="29" customFormat="1" ht="10.199999999999999">
      <c r="A19" s="284"/>
      <c r="B19" s="284"/>
      <c r="C19" s="284"/>
      <c r="D19" s="284"/>
      <c r="E19" s="98"/>
      <c r="F19" s="98"/>
      <c r="G19" s="98"/>
      <c r="H19" s="98"/>
      <c r="I19" s="97"/>
    </row>
    <row r="20" spans="1:9" s="29" customFormat="1" ht="10.199999999999999">
      <c r="A20" s="285"/>
      <c r="B20" s="285"/>
      <c r="C20" s="285"/>
      <c r="D20" s="285"/>
      <c r="E20" s="97"/>
      <c r="F20" s="98"/>
      <c r="G20" s="98"/>
      <c r="H20" s="98"/>
      <c r="I20" s="97"/>
    </row>
    <row r="21" spans="1:9" s="29" customFormat="1" ht="10.199999999999999">
      <c r="A21" s="315" t="s">
        <v>73</v>
      </c>
      <c r="B21" s="315"/>
      <c r="C21" s="315"/>
      <c r="D21" s="315"/>
      <c r="E21" s="98"/>
      <c r="F21" s="98"/>
      <c r="G21" s="98"/>
      <c r="H21" s="98"/>
      <c r="I21" s="97">
        <f t="shared" si="0"/>
        <v>0</v>
      </c>
    </row>
    <row r="22" spans="1:9" s="29" customFormat="1" ht="10.199999999999999">
      <c r="A22" s="302" t="s">
        <v>74</v>
      </c>
      <c r="B22" s="302"/>
      <c r="C22" s="302"/>
      <c r="D22" s="302"/>
      <c r="E22" s="98"/>
      <c r="F22" s="98">
        <v>3151</v>
      </c>
      <c r="G22" s="98"/>
      <c r="H22" s="98"/>
      <c r="I22" s="97">
        <f t="shared" si="0"/>
        <v>3151</v>
      </c>
    </row>
    <row r="23" spans="1:9" s="29" customFormat="1" ht="10.199999999999999">
      <c r="A23" s="284" t="s">
        <v>75</v>
      </c>
      <c r="B23" s="284"/>
      <c r="C23" s="284"/>
      <c r="D23" s="284"/>
      <c r="E23" s="98"/>
      <c r="F23" s="98"/>
      <c r="G23" s="98"/>
      <c r="H23" s="98"/>
      <c r="I23" s="97">
        <f t="shared" si="0"/>
        <v>0</v>
      </c>
    </row>
    <row r="24" spans="1:9" s="29" customFormat="1" ht="10.199999999999999">
      <c r="A24" s="315" t="s">
        <v>282</v>
      </c>
      <c r="B24" s="315"/>
      <c r="C24" s="315"/>
      <c r="D24" s="315"/>
      <c r="E24" s="98"/>
      <c r="F24" s="98"/>
      <c r="G24" s="98"/>
      <c r="H24" s="98"/>
      <c r="I24" s="97">
        <f t="shared" si="0"/>
        <v>0</v>
      </c>
    </row>
    <row r="25" spans="1:9" s="29" customFormat="1" ht="10.199999999999999">
      <c r="A25" s="315" t="s">
        <v>329</v>
      </c>
      <c r="B25" s="315"/>
      <c r="C25" s="315"/>
      <c r="D25" s="315"/>
      <c r="E25" s="98"/>
      <c r="F25" s="98"/>
      <c r="G25" s="98"/>
      <c r="H25" s="98"/>
      <c r="I25" s="97">
        <f t="shared" si="0"/>
        <v>0</v>
      </c>
    </row>
    <row r="26" spans="1:9" s="29" customFormat="1" ht="10.199999999999999">
      <c r="A26" s="284" t="s">
        <v>76</v>
      </c>
      <c r="B26" s="284"/>
      <c r="C26" s="284"/>
      <c r="D26" s="284"/>
      <c r="E26" s="98"/>
      <c r="F26" s="98">
        <v>975</v>
      </c>
      <c r="G26" s="98"/>
      <c r="H26" s="98"/>
      <c r="I26" s="97">
        <f t="shared" si="0"/>
        <v>975</v>
      </c>
    </row>
    <row r="27" spans="1:9" s="29" customFormat="1" ht="10.199999999999999">
      <c r="A27" s="282" t="s">
        <v>77</v>
      </c>
      <c r="B27" s="296"/>
      <c r="C27" s="296"/>
      <c r="D27" s="283"/>
      <c r="E27" s="98"/>
      <c r="F27" s="98">
        <v>312</v>
      </c>
      <c r="G27" s="98"/>
      <c r="H27" s="98"/>
      <c r="I27" s="97">
        <f t="shared" si="0"/>
        <v>312</v>
      </c>
    </row>
    <row r="28" spans="1:9" s="29" customFormat="1" ht="10.199999999999999">
      <c r="A28" s="284" t="s">
        <v>78</v>
      </c>
      <c r="B28" s="284"/>
      <c r="C28" s="284"/>
      <c r="D28" s="284"/>
      <c r="E28" s="98"/>
      <c r="F28" s="98"/>
      <c r="G28" s="98"/>
      <c r="H28" s="98"/>
      <c r="I28" s="97">
        <f t="shared" si="0"/>
        <v>0</v>
      </c>
    </row>
    <row r="29" spans="1:9" s="29" customFormat="1" ht="10.199999999999999">
      <c r="A29" s="284" t="s">
        <v>79</v>
      </c>
      <c r="B29" s="284"/>
      <c r="C29" s="284"/>
      <c r="D29" s="284"/>
      <c r="E29" s="98"/>
      <c r="F29" s="98"/>
      <c r="G29" s="98"/>
      <c r="H29" s="98"/>
      <c r="I29" s="97">
        <f t="shared" si="0"/>
        <v>0</v>
      </c>
    </row>
    <row r="30" spans="1:9" s="29" customFormat="1" ht="10.199999999999999">
      <c r="A30" s="282" t="s">
        <v>80</v>
      </c>
      <c r="B30" s="296"/>
      <c r="C30" s="296"/>
      <c r="D30" s="283"/>
      <c r="E30" s="97"/>
      <c r="F30" s="98">
        <v>3282</v>
      </c>
      <c r="G30" s="98"/>
      <c r="H30" s="98"/>
      <c r="I30" s="97">
        <f t="shared" si="0"/>
        <v>3282</v>
      </c>
    </row>
    <row r="31" spans="1:9" s="225" customFormat="1" ht="12.75" customHeight="1">
      <c r="A31" s="311" t="s">
        <v>81</v>
      </c>
      <c r="B31" s="312"/>
      <c r="C31" s="312"/>
      <c r="D31" s="313"/>
      <c r="E31" s="97">
        <f>SUM(E21:E30)</f>
        <v>0</v>
      </c>
      <c r="F31" s="97">
        <f t="shared" ref="F31:I31" si="2">SUM(F21:F30)</f>
        <v>7720</v>
      </c>
      <c r="G31" s="97">
        <f t="shared" si="2"/>
        <v>0</v>
      </c>
      <c r="H31" s="97">
        <f t="shared" si="2"/>
        <v>0</v>
      </c>
      <c r="I31" s="97">
        <f t="shared" si="2"/>
        <v>7720</v>
      </c>
    </row>
    <row r="32" spans="1:9" s="29" customFormat="1" ht="10.199999999999999">
      <c r="A32" s="295"/>
      <c r="B32" s="295"/>
      <c r="C32" s="295"/>
      <c r="D32" s="295"/>
      <c r="E32" s="98"/>
      <c r="F32" s="98"/>
      <c r="G32" s="98"/>
      <c r="H32" s="98"/>
      <c r="I32" s="97"/>
    </row>
    <row r="33" spans="1:9" s="29" customFormat="1" ht="22.5" customHeight="1">
      <c r="A33" s="302" t="s">
        <v>82</v>
      </c>
      <c r="B33" s="302"/>
      <c r="C33" s="302"/>
      <c r="D33" s="302"/>
      <c r="E33" s="98"/>
      <c r="F33" s="98"/>
      <c r="G33" s="98"/>
      <c r="H33" s="98"/>
      <c r="I33" s="97">
        <f t="shared" si="0"/>
        <v>0</v>
      </c>
    </row>
    <row r="34" spans="1:9" s="29" customFormat="1" ht="22.5" customHeight="1">
      <c r="A34" s="302" t="s">
        <v>83</v>
      </c>
      <c r="B34" s="302"/>
      <c r="C34" s="302"/>
      <c r="D34" s="302"/>
      <c r="E34" s="98"/>
      <c r="F34" s="98"/>
      <c r="G34" s="98"/>
      <c r="H34" s="98"/>
      <c r="I34" s="97">
        <f t="shared" si="0"/>
        <v>0</v>
      </c>
    </row>
    <row r="35" spans="1:9" s="29" customFormat="1" ht="10.199999999999999">
      <c r="A35" s="284" t="s">
        <v>84</v>
      </c>
      <c r="B35" s="284"/>
      <c r="C35" s="284"/>
      <c r="D35" s="284"/>
      <c r="E35" s="98"/>
      <c r="F35" s="98"/>
      <c r="G35" s="98"/>
      <c r="H35" s="98"/>
      <c r="I35" s="97">
        <f t="shared" si="0"/>
        <v>0</v>
      </c>
    </row>
    <row r="36" spans="1:9" s="225" customFormat="1" ht="12.75" customHeight="1">
      <c r="A36" s="311" t="s">
        <v>85</v>
      </c>
      <c r="B36" s="312"/>
      <c r="C36" s="312"/>
      <c r="D36" s="313"/>
      <c r="E36" s="97">
        <f>SUM(E33:E35)</f>
        <v>0</v>
      </c>
      <c r="F36" s="97">
        <f t="shared" ref="F36:I36" si="3">SUM(F33:F35)</f>
        <v>0</v>
      </c>
      <c r="G36" s="97">
        <f t="shared" si="3"/>
        <v>0</v>
      </c>
      <c r="H36" s="97">
        <f t="shared" si="3"/>
        <v>0</v>
      </c>
      <c r="I36" s="97">
        <f t="shared" si="3"/>
        <v>0</v>
      </c>
    </row>
    <row r="37" spans="1:9" s="29" customFormat="1" ht="10.199999999999999">
      <c r="A37" s="284"/>
      <c r="B37" s="284"/>
      <c r="C37" s="284"/>
      <c r="D37" s="284"/>
      <c r="E37" s="98"/>
      <c r="F37" s="98"/>
      <c r="G37" s="98"/>
      <c r="H37" s="98"/>
      <c r="I37" s="97"/>
    </row>
    <row r="38" spans="1:9">
      <c r="A38" s="285" t="s">
        <v>140</v>
      </c>
      <c r="B38" s="285"/>
      <c r="C38" s="285"/>
      <c r="D38" s="285"/>
      <c r="E38" s="245">
        <f>+E36+E31+E18</f>
        <v>0</v>
      </c>
      <c r="F38" s="245">
        <f t="shared" ref="F38:I38" si="4">+F36+F31+F18</f>
        <v>7720</v>
      </c>
      <c r="G38" s="245">
        <f t="shared" si="4"/>
        <v>0</v>
      </c>
      <c r="H38" s="245">
        <f t="shared" si="4"/>
        <v>0</v>
      </c>
      <c r="I38" s="245">
        <f t="shared" si="4"/>
        <v>7720</v>
      </c>
    </row>
    <row r="39" spans="1:9" s="29" customFormat="1" ht="10.199999999999999">
      <c r="A39" s="284"/>
      <c r="B39" s="284"/>
      <c r="C39" s="284"/>
      <c r="D39" s="284"/>
      <c r="E39" s="98"/>
      <c r="F39" s="98"/>
      <c r="G39" s="98"/>
      <c r="H39" s="98"/>
      <c r="I39" s="97"/>
    </row>
    <row r="40" spans="1:9" s="29" customFormat="1" ht="10.199999999999999">
      <c r="A40" s="284" t="s">
        <v>104</v>
      </c>
      <c r="B40" s="284"/>
      <c r="C40" s="284"/>
      <c r="D40" s="284"/>
      <c r="E40" s="98"/>
      <c r="F40" s="98"/>
      <c r="G40" s="98"/>
      <c r="H40" s="98"/>
      <c r="I40" s="97">
        <f t="shared" si="0"/>
        <v>0</v>
      </c>
    </row>
    <row r="41" spans="1:9" s="29" customFormat="1" ht="10.199999999999999">
      <c r="A41" s="284" t="s">
        <v>34</v>
      </c>
      <c r="B41" s="284"/>
      <c r="C41" s="284"/>
      <c r="D41" s="284"/>
      <c r="E41" s="98"/>
      <c r="F41" s="98"/>
      <c r="G41" s="98"/>
      <c r="H41" s="98"/>
      <c r="I41" s="97">
        <f t="shared" si="0"/>
        <v>0</v>
      </c>
    </row>
    <row r="42" spans="1:9" s="29" customFormat="1" ht="10.199999999999999">
      <c r="A42" s="284" t="s">
        <v>105</v>
      </c>
      <c r="B42" s="284"/>
      <c r="C42" s="284"/>
      <c r="D42" s="284"/>
      <c r="E42" s="98"/>
      <c r="F42" s="98"/>
      <c r="G42" s="98"/>
      <c r="H42" s="98"/>
      <c r="I42" s="97">
        <f t="shared" si="0"/>
        <v>0</v>
      </c>
    </row>
    <row r="43" spans="1:9" s="29" customFormat="1" ht="10.199999999999999">
      <c r="A43" s="284" t="s">
        <v>106</v>
      </c>
      <c r="B43" s="284"/>
      <c r="C43" s="284"/>
      <c r="D43" s="284"/>
      <c r="E43" s="98"/>
      <c r="F43" s="98"/>
      <c r="G43" s="98"/>
      <c r="H43" s="98"/>
      <c r="I43" s="97">
        <f t="shared" si="0"/>
        <v>0</v>
      </c>
    </row>
    <row r="44" spans="1:9" s="29" customFormat="1" ht="10.199999999999999">
      <c r="A44" s="284" t="s">
        <v>107</v>
      </c>
      <c r="B44" s="284"/>
      <c r="C44" s="284"/>
      <c r="D44" s="284"/>
      <c r="E44" s="98"/>
      <c r="F44" s="98"/>
      <c r="G44" s="98"/>
      <c r="H44" s="98"/>
      <c r="I44" s="97">
        <f t="shared" si="0"/>
        <v>0</v>
      </c>
    </row>
    <row r="45" spans="1:9" s="29" customFormat="1" ht="10.199999999999999">
      <c r="A45" s="284" t="s">
        <v>221</v>
      </c>
      <c r="B45" s="284"/>
      <c r="C45" s="284"/>
      <c r="D45" s="284"/>
      <c r="E45" s="98">
        <v>1310</v>
      </c>
      <c r="F45" s="98"/>
      <c r="G45" s="98"/>
      <c r="H45" s="98"/>
      <c r="I45" s="97">
        <f t="shared" si="0"/>
        <v>1310</v>
      </c>
    </row>
    <row r="46" spans="1:9" s="225" customFormat="1" ht="12.75" customHeight="1">
      <c r="A46" s="311" t="s">
        <v>222</v>
      </c>
      <c r="B46" s="312"/>
      <c r="C46" s="312"/>
      <c r="D46" s="313"/>
      <c r="E46" s="97">
        <f>SUM(E40:E45)</f>
        <v>1310</v>
      </c>
      <c r="F46" s="97">
        <f t="shared" ref="F46:I46" si="5">SUM(F40:F45)</f>
        <v>0</v>
      </c>
      <c r="G46" s="97">
        <f t="shared" si="5"/>
        <v>0</v>
      </c>
      <c r="H46" s="97">
        <f t="shared" si="5"/>
        <v>0</v>
      </c>
      <c r="I46" s="97">
        <f t="shared" si="5"/>
        <v>1310</v>
      </c>
    </row>
    <row r="47" spans="1:9" s="29" customFormat="1" ht="10.199999999999999">
      <c r="A47" s="284"/>
      <c r="B47" s="284"/>
      <c r="C47" s="284"/>
      <c r="D47" s="284"/>
      <c r="E47" s="98"/>
      <c r="F47" s="98"/>
      <c r="G47" s="98"/>
      <c r="H47" s="98"/>
      <c r="I47" s="97"/>
    </row>
    <row r="48" spans="1:9" s="29" customFormat="1" ht="10.199999999999999">
      <c r="A48" s="285" t="s">
        <v>109</v>
      </c>
      <c r="B48" s="285"/>
      <c r="C48" s="285"/>
      <c r="D48" s="285"/>
      <c r="E48" s="97">
        <f>+E46+E38</f>
        <v>1310</v>
      </c>
      <c r="F48" s="97">
        <f t="shared" ref="F48:I48" si="6">+F46+F38</f>
        <v>7720</v>
      </c>
      <c r="G48" s="97">
        <f t="shared" si="6"/>
        <v>0</v>
      </c>
      <c r="H48" s="97">
        <f t="shared" si="6"/>
        <v>0</v>
      </c>
      <c r="I48" s="97">
        <f t="shared" si="6"/>
        <v>9030</v>
      </c>
    </row>
    <row r="49" spans="1:9" s="29" customFormat="1" ht="10.199999999999999">
      <c r="E49" s="247"/>
      <c r="F49" s="247"/>
      <c r="G49" s="247"/>
      <c r="H49" s="247"/>
      <c r="I49" s="248"/>
    </row>
    <row r="50" spans="1:9" s="29" customFormat="1" ht="22.95" customHeight="1">
      <c r="A50" s="318" t="s">
        <v>86</v>
      </c>
      <c r="B50" s="318"/>
      <c r="C50" s="318"/>
      <c r="D50" s="318"/>
      <c r="E50" s="249"/>
      <c r="F50" s="97"/>
      <c r="G50" s="97"/>
      <c r="H50" s="97"/>
      <c r="I50" s="97">
        <f t="shared" si="0"/>
        <v>0</v>
      </c>
    </row>
    <row r="51" spans="1:9" s="29" customFormat="1" ht="22.95" customHeight="1">
      <c r="A51" s="318" t="s">
        <v>87</v>
      </c>
      <c r="B51" s="318"/>
      <c r="C51" s="318"/>
      <c r="D51" s="318"/>
      <c r="E51" s="249"/>
      <c r="F51" s="97"/>
      <c r="G51" s="97"/>
      <c r="H51" s="97"/>
      <c r="I51" s="97">
        <f t="shared" si="0"/>
        <v>0</v>
      </c>
    </row>
    <row r="52" spans="1:9" s="29" customFormat="1" ht="22.95" customHeight="1">
      <c r="A52" s="318" t="s">
        <v>88</v>
      </c>
      <c r="B52" s="318"/>
      <c r="C52" s="318"/>
      <c r="D52" s="318"/>
      <c r="E52" s="249"/>
      <c r="F52" s="97"/>
      <c r="G52" s="97"/>
      <c r="H52" s="97"/>
      <c r="I52" s="97">
        <f t="shared" si="0"/>
        <v>0</v>
      </c>
    </row>
    <row r="53" spans="1:9" s="29" customFormat="1" ht="22.95" customHeight="1">
      <c r="A53" s="318" t="s">
        <v>89</v>
      </c>
      <c r="B53" s="318"/>
      <c r="C53" s="318"/>
      <c r="D53" s="318"/>
      <c r="E53" s="249"/>
      <c r="F53" s="97"/>
      <c r="G53" s="97"/>
      <c r="H53" s="97"/>
      <c r="I53" s="97">
        <f t="shared" si="0"/>
        <v>0</v>
      </c>
    </row>
    <row r="54" spans="1:9" s="29" customFormat="1" ht="22.95" customHeight="1">
      <c r="A54" s="318" t="s">
        <v>90</v>
      </c>
      <c r="B54" s="318"/>
      <c r="C54" s="318"/>
      <c r="D54" s="318"/>
      <c r="E54" s="249"/>
      <c r="F54" s="97"/>
      <c r="G54" s="97"/>
      <c r="H54" s="97"/>
      <c r="I54" s="97">
        <f t="shared" si="0"/>
        <v>0</v>
      </c>
    </row>
    <row r="55" spans="1:9" s="225" customFormat="1" ht="22.5" customHeight="1">
      <c r="A55" s="311" t="s">
        <v>91</v>
      </c>
      <c r="B55" s="312"/>
      <c r="C55" s="312"/>
      <c r="D55" s="313"/>
      <c r="E55" s="97">
        <f>SUM(E50:E54)</f>
        <v>0</v>
      </c>
      <c r="F55" s="97">
        <f t="shared" ref="F55:I55" si="7">SUM(F50:F54)</f>
        <v>0</v>
      </c>
      <c r="G55" s="97">
        <f t="shared" si="7"/>
        <v>0</v>
      </c>
      <c r="H55" s="97">
        <f t="shared" si="7"/>
        <v>0</v>
      </c>
      <c r="I55" s="97">
        <f t="shared" si="7"/>
        <v>0</v>
      </c>
    </row>
    <row r="56" spans="1:9" s="29" customFormat="1" ht="10.199999999999999">
      <c r="A56" s="319"/>
      <c r="B56" s="319"/>
      <c r="C56" s="319"/>
      <c r="D56" s="319"/>
      <c r="E56" s="194"/>
      <c r="F56" s="98"/>
      <c r="G56" s="98"/>
      <c r="H56" s="98"/>
      <c r="I56" s="97"/>
    </row>
    <row r="57" spans="1:9" s="29" customFormat="1" ht="10.199999999999999">
      <c r="A57" s="314" t="s">
        <v>95</v>
      </c>
      <c r="B57" s="314"/>
      <c r="C57" s="314"/>
      <c r="D57" s="314"/>
      <c r="E57" s="194"/>
      <c r="F57" s="98"/>
      <c r="G57" s="98"/>
      <c r="H57" s="98"/>
      <c r="I57" s="97">
        <f t="shared" si="0"/>
        <v>0</v>
      </c>
    </row>
    <row r="58" spans="1:9" s="29" customFormat="1" ht="10.199999999999999">
      <c r="A58" s="314" t="s">
        <v>96</v>
      </c>
      <c r="B58" s="314"/>
      <c r="C58" s="314"/>
      <c r="D58" s="314"/>
      <c r="E58" s="194"/>
      <c r="F58" s="98"/>
      <c r="G58" s="98"/>
      <c r="H58" s="98"/>
      <c r="I58" s="97">
        <f t="shared" si="0"/>
        <v>0</v>
      </c>
    </row>
    <row r="59" spans="1:9" s="29" customFormat="1" ht="10.199999999999999">
      <c r="A59" s="284" t="s">
        <v>97</v>
      </c>
      <c r="B59" s="284"/>
      <c r="C59" s="284"/>
      <c r="D59" s="284"/>
      <c r="E59" s="98"/>
      <c r="F59" s="98"/>
      <c r="G59" s="98"/>
      <c r="H59" s="98"/>
      <c r="I59" s="97">
        <f t="shared" si="0"/>
        <v>0</v>
      </c>
    </row>
    <row r="60" spans="1:9" s="29" customFormat="1" ht="10.199999999999999">
      <c r="A60" s="282" t="s">
        <v>98</v>
      </c>
      <c r="B60" s="296"/>
      <c r="C60" s="296"/>
      <c r="D60" s="283"/>
      <c r="E60" s="102"/>
      <c r="F60" s="98"/>
      <c r="G60" s="98"/>
      <c r="H60" s="98"/>
      <c r="I60" s="97">
        <f t="shared" si="0"/>
        <v>0</v>
      </c>
    </row>
    <row r="61" spans="1:9" s="29" customFormat="1" ht="10.199999999999999">
      <c r="A61" s="282" t="s">
        <v>99</v>
      </c>
      <c r="B61" s="296"/>
      <c r="C61" s="296"/>
      <c r="D61" s="283"/>
      <c r="E61" s="102"/>
      <c r="F61" s="98"/>
      <c r="G61" s="98"/>
      <c r="H61" s="98"/>
      <c r="I61" s="97">
        <f t="shared" si="0"/>
        <v>0</v>
      </c>
    </row>
    <row r="62" spans="1:9" s="29" customFormat="1" ht="10.199999999999999">
      <c r="A62" s="316"/>
      <c r="B62" s="316"/>
      <c r="C62" s="316"/>
      <c r="D62" s="316"/>
      <c r="E62" s="102"/>
      <c r="F62" s="98"/>
      <c r="G62" s="98"/>
      <c r="H62" s="98"/>
      <c r="I62" s="97"/>
    </row>
    <row r="63" spans="1:9" s="225" customFormat="1" ht="12.75" customHeight="1">
      <c r="A63" s="311" t="s">
        <v>100</v>
      </c>
      <c r="B63" s="312"/>
      <c r="C63" s="312"/>
      <c r="D63" s="313"/>
      <c r="E63" s="97">
        <f>SUM(E57:E61)</f>
        <v>0</v>
      </c>
      <c r="F63" s="97">
        <f t="shared" ref="F63:I63" si="8">SUM(F57:F61)</f>
        <v>0</v>
      </c>
      <c r="G63" s="97">
        <f t="shared" si="8"/>
        <v>0</v>
      </c>
      <c r="H63" s="97">
        <f t="shared" si="8"/>
        <v>0</v>
      </c>
      <c r="I63" s="97">
        <f t="shared" si="8"/>
        <v>0</v>
      </c>
    </row>
    <row r="64" spans="1:9" s="29" customFormat="1" ht="10.199999999999999">
      <c r="A64" s="316"/>
      <c r="B64" s="316"/>
      <c r="C64" s="316"/>
      <c r="D64" s="316"/>
      <c r="E64" s="102"/>
      <c r="F64" s="98"/>
      <c r="G64" s="98"/>
      <c r="H64" s="98"/>
      <c r="I64" s="97"/>
    </row>
    <row r="65" spans="1:9" s="29" customFormat="1" ht="22.95" customHeight="1">
      <c r="A65" s="318" t="s">
        <v>101</v>
      </c>
      <c r="B65" s="318"/>
      <c r="C65" s="318"/>
      <c r="D65" s="318"/>
      <c r="E65" s="249"/>
      <c r="F65" s="97"/>
      <c r="G65" s="97"/>
      <c r="H65" s="97"/>
      <c r="I65" s="97">
        <f t="shared" si="0"/>
        <v>0</v>
      </c>
    </row>
    <row r="66" spans="1:9" s="29" customFormat="1" ht="23.4" customHeight="1">
      <c r="A66" s="314" t="s">
        <v>102</v>
      </c>
      <c r="B66" s="314"/>
      <c r="C66" s="314"/>
      <c r="D66" s="314"/>
      <c r="E66" s="98"/>
      <c r="F66" s="98"/>
      <c r="G66" s="98"/>
      <c r="H66" s="98"/>
      <c r="I66" s="97">
        <f t="shared" si="0"/>
        <v>0</v>
      </c>
    </row>
    <row r="67" spans="1:9" s="29" customFormat="1" ht="10.199999999999999">
      <c r="A67" s="315" t="s">
        <v>103</v>
      </c>
      <c r="B67" s="315"/>
      <c r="C67" s="315"/>
      <c r="D67" s="315"/>
      <c r="E67" s="98"/>
      <c r="F67" s="98"/>
      <c r="G67" s="98"/>
      <c r="H67" s="98"/>
      <c r="I67" s="97">
        <f t="shared" si="0"/>
        <v>0</v>
      </c>
    </row>
    <row r="68" spans="1:9" s="29" customFormat="1" ht="10.199999999999999">
      <c r="A68" s="284"/>
      <c r="B68" s="284"/>
      <c r="C68" s="284"/>
      <c r="D68" s="284"/>
      <c r="E68" s="98"/>
      <c r="F68" s="98"/>
      <c r="G68" s="98"/>
      <c r="H68" s="98"/>
      <c r="I68" s="97">
        <f t="shared" si="0"/>
        <v>0</v>
      </c>
    </row>
    <row r="69" spans="1:9" s="225" customFormat="1" ht="12.75" customHeight="1">
      <c r="A69" s="311" t="s">
        <v>94</v>
      </c>
      <c r="B69" s="312"/>
      <c r="C69" s="312"/>
      <c r="D69" s="313"/>
      <c r="E69" s="97">
        <f>SUM(E65:E67)</f>
        <v>0</v>
      </c>
      <c r="F69" s="97">
        <f t="shared" ref="F69:I69" si="9">SUM(F65:F67)</f>
        <v>0</v>
      </c>
      <c r="G69" s="97">
        <f t="shared" si="9"/>
        <v>0</v>
      </c>
      <c r="H69" s="97">
        <f t="shared" si="9"/>
        <v>0</v>
      </c>
      <c r="I69" s="97">
        <f t="shared" si="9"/>
        <v>0</v>
      </c>
    </row>
    <row r="70" spans="1:9" s="29" customFormat="1" ht="10.199999999999999">
      <c r="A70" s="284"/>
      <c r="B70" s="284"/>
      <c r="C70" s="284"/>
      <c r="D70" s="284"/>
      <c r="E70" s="98"/>
      <c r="F70" s="98"/>
      <c r="G70" s="98"/>
      <c r="H70" s="98"/>
      <c r="I70" s="97"/>
    </row>
    <row r="71" spans="1:9" s="246" customFormat="1" ht="25.5" customHeight="1">
      <c r="A71" s="384" t="s">
        <v>113</v>
      </c>
      <c r="B71" s="385"/>
      <c r="C71" s="385"/>
      <c r="D71" s="386"/>
      <c r="E71" s="245">
        <f>+E69+E63+E55</f>
        <v>0</v>
      </c>
      <c r="F71" s="245">
        <f t="shared" ref="F71:I71" si="10">+F69+F63+F55</f>
        <v>0</v>
      </c>
      <c r="G71" s="245">
        <f t="shared" si="10"/>
        <v>0</v>
      </c>
      <c r="H71" s="245">
        <f t="shared" si="10"/>
        <v>0</v>
      </c>
      <c r="I71" s="245">
        <f t="shared" si="10"/>
        <v>0</v>
      </c>
    </row>
    <row r="72" spans="1:9" s="29" customFormat="1" ht="10.199999999999999">
      <c r="A72" s="284"/>
      <c r="B72" s="284"/>
      <c r="C72" s="284"/>
      <c r="D72" s="284"/>
      <c r="E72" s="98"/>
      <c r="F72" s="98"/>
      <c r="G72" s="98"/>
      <c r="H72" s="98"/>
      <c r="I72" s="97"/>
    </row>
    <row r="73" spans="1:9" s="29" customFormat="1" ht="10.199999999999999">
      <c r="A73" s="284" t="s">
        <v>104</v>
      </c>
      <c r="B73" s="284"/>
      <c r="C73" s="284"/>
      <c r="D73" s="284"/>
      <c r="E73" s="98"/>
      <c r="F73" s="98"/>
      <c r="G73" s="98"/>
      <c r="H73" s="98"/>
      <c r="I73" s="97">
        <f t="shared" si="0"/>
        <v>0</v>
      </c>
    </row>
    <row r="74" spans="1:9" s="29" customFormat="1" ht="10.199999999999999">
      <c r="A74" s="284" t="s">
        <v>34</v>
      </c>
      <c r="B74" s="284"/>
      <c r="C74" s="284"/>
      <c r="D74" s="284"/>
      <c r="E74" s="98"/>
      <c r="F74" s="98"/>
      <c r="G74" s="98"/>
      <c r="H74" s="98"/>
      <c r="I74" s="97">
        <f t="shared" si="0"/>
        <v>0</v>
      </c>
    </row>
    <row r="75" spans="1:9" s="29" customFormat="1" ht="10.199999999999999">
      <c r="A75" s="284" t="s">
        <v>105</v>
      </c>
      <c r="B75" s="284"/>
      <c r="C75" s="284"/>
      <c r="D75" s="284"/>
      <c r="E75" s="98"/>
      <c r="F75" s="98"/>
      <c r="G75" s="98"/>
      <c r="H75" s="98"/>
      <c r="I75" s="97">
        <f t="shared" si="0"/>
        <v>0</v>
      </c>
    </row>
    <row r="76" spans="1:9" s="29" customFormat="1" ht="10.199999999999999">
      <c r="A76" s="284" t="s">
        <v>106</v>
      </c>
      <c r="B76" s="284"/>
      <c r="C76" s="284"/>
      <c r="D76" s="284"/>
      <c r="E76" s="98"/>
      <c r="F76" s="98"/>
      <c r="G76" s="98"/>
      <c r="H76" s="98"/>
      <c r="I76" s="97">
        <f t="shared" si="0"/>
        <v>0</v>
      </c>
    </row>
    <row r="77" spans="1:9" s="29" customFormat="1" ht="10.199999999999999">
      <c r="A77" s="284" t="s">
        <v>107</v>
      </c>
      <c r="B77" s="284"/>
      <c r="C77" s="284"/>
      <c r="D77" s="284"/>
      <c r="E77" s="98"/>
      <c r="F77" s="98"/>
      <c r="G77" s="98"/>
      <c r="H77" s="98"/>
      <c r="I77" s="97">
        <f t="shared" si="0"/>
        <v>0</v>
      </c>
    </row>
    <row r="78" spans="1:9" s="29" customFormat="1" ht="10.199999999999999">
      <c r="A78" s="284" t="s">
        <v>221</v>
      </c>
      <c r="B78" s="284"/>
      <c r="C78" s="284"/>
      <c r="D78" s="284"/>
      <c r="E78" s="98"/>
      <c r="F78" s="98"/>
      <c r="G78" s="98"/>
      <c r="H78" s="98"/>
      <c r="I78" s="97">
        <f t="shared" si="0"/>
        <v>0</v>
      </c>
    </row>
    <row r="79" spans="1:9" s="225" customFormat="1" ht="12.75" customHeight="1">
      <c r="A79" s="311" t="s">
        <v>222</v>
      </c>
      <c r="B79" s="312"/>
      <c r="C79" s="312"/>
      <c r="D79" s="313"/>
      <c r="E79" s="97">
        <f>SUM(E73:E78)</f>
        <v>0</v>
      </c>
      <c r="F79" s="97">
        <f t="shared" ref="F79:I79" si="11">SUM(F73:F78)</f>
        <v>0</v>
      </c>
      <c r="G79" s="97">
        <f t="shared" si="11"/>
        <v>0</v>
      </c>
      <c r="H79" s="97">
        <f t="shared" si="11"/>
        <v>0</v>
      </c>
      <c r="I79" s="97">
        <f t="shared" si="11"/>
        <v>0</v>
      </c>
    </row>
    <row r="80" spans="1:9" s="29" customFormat="1" ht="10.199999999999999">
      <c r="A80" s="295"/>
      <c r="B80" s="295"/>
      <c r="C80" s="295"/>
      <c r="D80" s="295"/>
      <c r="E80" s="98"/>
      <c r="F80" s="98"/>
      <c r="G80" s="98"/>
      <c r="H80" s="98"/>
      <c r="I80" s="97"/>
    </row>
    <row r="81" spans="1:9" s="29" customFormat="1" ht="16.2" customHeight="1">
      <c r="A81" s="285" t="s">
        <v>114</v>
      </c>
      <c r="B81" s="285"/>
      <c r="C81" s="285"/>
      <c r="D81" s="285"/>
      <c r="E81" s="97">
        <f>+E79+E71</f>
        <v>0</v>
      </c>
      <c r="F81" s="97">
        <f t="shared" ref="F81:I81" si="12">+F79+F71</f>
        <v>0</v>
      </c>
      <c r="G81" s="97">
        <f t="shared" si="12"/>
        <v>0</v>
      </c>
      <c r="H81" s="97">
        <f t="shared" si="12"/>
        <v>0</v>
      </c>
      <c r="I81" s="97">
        <f t="shared" si="12"/>
        <v>0</v>
      </c>
    </row>
    <row r="82" spans="1:9" s="29" customFormat="1" ht="18.600000000000001" customHeight="1">
      <c r="A82" s="285" t="s">
        <v>358</v>
      </c>
      <c r="B82" s="285"/>
      <c r="C82" s="285"/>
      <c r="D82" s="285"/>
      <c r="E82" s="97">
        <f>+E81+E48</f>
        <v>1310</v>
      </c>
      <c r="F82" s="97">
        <f t="shared" ref="F82:I82" si="13">+F81+F48</f>
        <v>7720</v>
      </c>
      <c r="G82" s="97">
        <f t="shared" si="13"/>
        <v>0</v>
      </c>
      <c r="H82" s="97">
        <f t="shared" si="13"/>
        <v>0</v>
      </c>
      <c r="I82" s="97">
        <f t="shared" si="13"/>
        <v>9030</v>
      </c>
    </row>
  </sheetData>
  <mergeCells count="77">
    <mergeCell ref="A82:D82"/>
    <mergeCell ref="A10:H10"/>
    <mergeCell ref="A44:D44"/>
    <mergeCell ref="A77:D77"/>
    <mergeCell ref="A3:H3"/>
    <mergeCell ref="A4:I4"/>
    <mergeCell ref="A5:I5"/>
    <mergeCell ref="A8:D8"/>
    <mergeCell ref="E8:I8"/>
    <mergeCell ref="A22:D22"/>
    <mergeCell ref="A11:H11"/>
    <mergeCell ref="A12:D13"/>
    <mergeCell ref="E12:I12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60:D60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7:D67"/>
    <mergeCell ref="A68:D68"/>
    <mergeCell ref="A69:D69"/>
    <mergeCell ref="A70:D70"/>
    <mergeCell ref="A71:D71"/>
    <mergeCell ref="A48:D48"/>
    <mergeCell ref="A81:D81"/>
    <mergeCell ref="A80:D80"/>
    <mergeCell ref="A73:D73"/>
    <mergeCell ref="A74:D74"/>
    <mergeCell ref="A75:D75"/>
    <mergeCell ref="A76:D76"/>
    <mergeCell ref="A78:D78"/>
    <mergeCell ref="A79:D79"/>
    <mergeCell ref="A72:D72"/>
    <mergeCell ref="A61:D61"/>
    <mergeCell ref="A62:D62"/>
    <mergeCell ref="A63:D63"/>
    <mergeCell ref="A64:D64"/>
    <mergeCell ref="A65:D65"/>
    <mergeCell ref="A66:D66"/>
  </mergeCells>
  <printOptions horizontalCentered="1"/>
  <pageMargins left="0.59055118110236227" right="0.31496062992125984" top="0.27559055118110237" bottom="0.27559055118110237" header="0.15748031496062992" footer="0.15748031496062992"/>
  <pageSetup paperSize="9" scale="70" orientation="portrait" r:id="rId1"/>
  <headerFooter alignWithMargins="0">
    <oddHeader>&amp;LMESELIGET VÁROSI ÖNKORMÁNYZATI BÖLCSŐDE</oddHeader>
    <oddFooter>&amp;LVeresegyház, 2014. Február 18.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2:G80"/>
  <sheetViews>
    <sheetView view="pageLayout" topLeftCell="A58" workbookViewId="0">
      <selection activeCell="D82" sqref="D82"/>
    </sheetView>
  </sheetViews>
  <sheetFormatPr defaultRowHeight="13.2"/>
  <cols>
    <col min="4" max="4" width="25.109375" customWidth="1"/>
    <col min="5" max="5" width="17.6640625" customWidth="1"/>
    <col min="6" max="6" width="18.33203125" customWidth="1"/>
    <col min="7" max="7" width="17" customWidth="1"/>
  </cols>
  <sheetData>
    <row r="2" spans="1:7">
      <c r="G2" s="66" t="s">
        <v>185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147</v>
      </c>
      <c r="F4" s="295"/>
      <c r="G4" s="295"/>
    </row>
    <row r="5" spans="1:7">
      <c r="A5" s="40"/>
      <c r="B5" s="40"/>
      <c r="C5" s="40"/>
      <c r="D5" s="40"/>
      <c r="E5" s="30"/>
      <c r="F5" s="30"/>
      <c r="G5" s="30"/>
    </row>
    <row r="6" spans="1:7">
      <c r="A6" s="66"/>
      <c r="B6" s="66"/>
      <c r="C6" s="66"/>
      <c r="D6" s="66"/>
      <c r="E6" s="66"/>
      <c r="F6" s="66"/>
      <c r="G6" s="66"/>
    </row>
    <row r="7" spans="1:7">
      <c r="A7" s="321" t="s">
        <v>171</v>
      </c>
      <c r="B7" s="321"/>
      <c r="C7" s="321"/>
      <c r="D7" s="321"/>
      <c r="E7" s="321"/>
      <c r="F7" s="321"/>
      <c r="G7" s="321"/>
    </row>
    <row r="8" spans="1:7">
      <c r="A8" s="321"/>
      <c r="B8" s="321"/>
      <c r="C8" s="321"/>
      <c r="D8" s="321"/>
      <c r="E8" s="321"/>
      <c r="F8" s="321"/>
      <c r="G8" s="321"/>
    </row>
    <row r="9" spans="1:7">
      <c r="A9" s="322" t="s">
        <v>1</v>
      </c>
      <c r="B9" s="322"/>
      <c r="C9" s="322"/>
      <c r="D9" s="322"/>
      <c r="E9" s="322"/>
      <c r="F9" s="322"/>
      <c r="G9" s="322"/>
    </row>
    <row r="10" spans="1:7" ht="12.75" customHeight="1">
      <c r="A10" s="323" t="s">
        <v>2</v>
      </c>
      <c r="B10" s="324"/>
      <c r="C10" s="324"/>
      <c r="D10" s="325"/>
      <c r="E10" s="331" t="s">
        <v>16</v>
      </c>
      <c r="F10" s="329" t="s">
        <v>21</v>
      </c>
      <c r="G10" s="307" t="s">
        <v>5</v>
      </c>
    </row>
    <row r="11" spans="1:7" ht="24.75" customHeight="1">
      <c r="A11" s="326"/>
      <c r="B11" s="327"/>
      <c r="C11" s="327"/>
      <c r="D11" s="328"/>
      <c r="E11" s="332"/>
      <c r="F11" s="329"/>
      <c r="G11" s="307"/>
    </row>
    <row r="12" spans="1:7" ht="23.25" customHeight="1">
      <c r="A12" s="299" t="s">
        <v>68</v>
      </c>
      <c r="B12" s="300"/>
      <c r="C12" s="300"/>
      <c r="D12" s="301"/>
      <c r="E12" s="98">
        <f>+'5.4.1. Könyvtár M-F bev. köt'!I14</f>
        <v>0</v>
      </c>
      <c r="F12" s="72">
        <f>+'5.4.2. Könyvtár M-F bev. önk.'!I13</f>
        <v>0</v>
      </c>
      <c r="G12" s="98">
        <f>SUM(E12:F12)</f>
        <v>0</v>
      </c>
    </row>
    <row r="13" spans="1:7" ht="23.25" customHeight="1">
      <c r="A13" s="299" t="s">
        <v>69</v>
      </c>
      <c r="B13" s="300"/>
      <c r="C13" s="300"/>
      <c r="D13" s="301"/>
      <c r="E13" s="98">
        <f>+'5.4.1. Könyvtár M-F bev. köt'!I15</f>
        <v>0</v>
      </c>
      <c r="F13" s="110">
        <f>+'5.4.2. Könyvtár M-F bev. önk.'!I14</f>
        <v>0</v>
      </c>
      <c r="G13" s="98">
        <f t="shared" ref="G13:G15" si="0">SUM(E13:F13)</f>
        <v>0</v>
      </c>
    </row>
    <row r="14" spans="1:7" ht="23.25" customHeight="1">
      <c r="A14" s="299" t="s">
        <v>70</v>
      </c>
      <c r="B14" s="300"/>
      <c r="C14" s="300"/>
      <c r="D14" s="301"/>
      <c r="E14" s="98">
        <f>+'5.4.1. Könyvtár M-F bev. köt'!I16</f>
        <v>0</v>
      </c>
      <c r="F14" s="110">
        <f>+'5.4.2. Könyvtár M-F bev. önk.'!I15</f>
        <v>0</v>
      </c>
      <c r="G14" s="98">
        <f t="shared" si="0"/>
        <v>0</v>
      </c>
    </row>
    <row r="15" spans="1:7" ht="12.75" customHeight="1">
      <c r="A15" s="299" t="s">
        <v>71</v>
      </c>
      <c r="B15" s="300"/>
      <c r="C15" s="300"/>
      <c r="D15" s="301"/>
      <c r="E15" s="98">
        <f>+'5.4.1. Könyvtár M-F bev. köt'!I17</f>
        <v>110</v>
      </c>
      <c r="F15" s="110">
        <f>+'5.4.2. Könyvtár M-F bev. önk.'!I16</f>
        <v>0</v>
      </c>
      <c r="G15" s="98">
        <f t="shared" si="0"/>
        <v>110</v>
      </c>
    </row>
    <row r="16" spans="1:7" ht="12.75" customHeight="1">
      <c r="A16" s="311" t="s">
        <v>111</v>
      </c>
      <c r="B16" s="312"/>
      <c r="C16" s="312"/>
      <c r="D16" s="313"/>
      <c r="E16" s="97">
        <f>SUM(E12:E15)</f>
        <v>110</v>
      </c>
      <c r="F16" s="97">
        <f t="shared" ref="F16:G16" si="1">SUM(F12:F15)</f>
        <v>0</v>
      </c>
      <c r="G16" s="97">
        <f t="shared" si="1"/>
        <v>110</v>
      </c>
    </row>
    <row r="17" spans="1:7">
      <c r="A17" s="284"/>
      <c r="B17" s="284"/>
      <c r="C17" s="284"/>
      <c r="D17" s="284"/>
      <c r="E17" s="72"/>
      <c r="F17" s="72"/>
      <c r="G17" s="72"/>
    </row>
    <row r="18" spans="1:7">
      <c r="A18" s="285"/>
      <c r="B18" s="285"/>
      <c r="C18" s="285"/>
      <c r="D18" s="285"/>
      <c r="E18" s="15"/>
      <c r="F18" s="72"/>
      <c r="G18" s="72"/>
    </row>
    <row r="19" spans="1:7">
      <c r="A19" s="315" t="s">
        <v>73</v>
      </c>
      <c r="B19" s="315"/>
      <c r="C19" s="315"/>
      <c r="D19" s="315"/>
      <c r="E19" s="98">
        <f>+'5.4.1. Könyvtár M-F bev. köt'!I21</f>
        <v>0</v>
      </c>
      <c r="F19" s="72">
        <f>+'5.4.2. Könyvtár M-F bev. önk.'!I20</f>
        <v>0</v>
      </c>
      <c r="G19" s="98">
        <f>SUM(E19:F19)</f>
        <v>0</v>
      </c>
    </row>
    <row r="20" spans="1:7">
      <c r="A20" s="302" t="s">
        <v>74</v>
      </c>
      <c r="B20" s="302"/>
      <c r="C20" s="302"/>
      <c r="D20" s="302"/>
      <c r="E20" s="98">
        <f>+'5.4.1. Könyvtár M-F bev. köt'!I22</f>
        <v>851</v>
      </c>
      <c r="F20" s="110">
        <f>+'5.4.2. Könyvtár M-F bev. önk.'!I21</f>
        <v>0</v>
      </c>
      <c r="G20" s="98">
        <f t="shared" ref="G20:G28" si="2">SUM(E20:F20)</f>
        <v>851</v>
      </c>
    </row>
    <row r="21" spans="1:7">
      <c r="A21" s="284" t="s">
        <v>75</v>
      </c>
      <c r="B21" s="284"/>
      <c r="C21" s="284"/>
      <c r="D21" s="284"/>
      <c r="E21" s="98">
        <f>+'5.4.1. Könyvtár M-F bev. köt'!I23</f>
        <v>0</v>
      </c>
      <c r="F21" s="110">
        <f>+'5.4.2. Könyvtár M-F bev. önk.'!I22</f>
        <v>0</v>
      </c>
      <c r="G21" s="98">
        <f t="shared" si="2"/>
        <v>0</v>
      </c>
    </row>
    <row r="22" spans="1:7">
      <c r="A22" s="315" t="s">
        <v>282</v>
      </c>
      <c r="B22" s="315"/>
      <c r="C22" s="315"/>
      <c r="D22" s="315"/>
      <c r="E22" s="98">
        <f>+'5.4.1. Könyvtár M-F bev. köt'!I24</f>
        <v>1</v>
      </c>
      <c r="F22" s="110">
        <f>+'5.4.2. Könyvtár M-F bev. önk.'!I23</f>
        <v>0</v>
      </c>
      <c r="G22" s="98">
        <f t="shared" si="2"/>
        <v>1</v>
      </c>
    </row>
    <row r="23" spans="1:7">
      <c r="A23" s="315" t="s">
        <v>329</v>
      </c>
      <c r="B23" s="315"/>
      <c r="C23" s="315"/>
      <c r="D23" s="315"/>
      <c r="E23" s="98">
        <f>+'5.4.1. Könyvtár M-F bev. köt'!I25</f>
        <v>0</v>
      </c>
      <c r="F23" s="110">
        <f>+'5.4.2. Könyvtár M-F bev. önk.'!I24</f>
        <v>0</v>
      </c>
      <c r="G23" s="98">
        <f t="shared" si="2"/>
        <v>0</v>
      </c>
    </row>
    <row r="24" spans="1:7">
      <c r="A24" s="284" t="s">
        <v>76</v>
      </c>
      <c r="B24" s="284"/>
      <c r="C24" s="284"/>
      <c r="D24" s="284"/>
      <c r="E24" s="98">
        <f>+'5.4.1. Könyvtár M-F bev. köt'!I26</f>
        <v>0</v>
      </c>
      <c r="F24" s="110">
        <f>+'5.4.2. Könyvtár M-F bev. önk.'!I25</f>
        <v>0</v>
      </c>
      <c r="G24" s="98">
        <f t="shared" si="2"/>
        <v>0</v>
      </c>
    </row>
    <row r="25" spans="1:7">
      <c r="A25" s="282" t="s">
        <v>77</v>
      </c>
      <c r="B25" s="296"/>
      <c r="C25" s="296"/>
      <c r="D25" s="283"/>
      <c r="E25" s="98">
        <f>+'5.4.1. Könyvtár M-F bev. köt'!I27</f>
        <v>0</v>
      </c>
      <c r="F25" s="110">
        <f>+'5.4.2. Könyvtár M-F bev. önk.'!I26</f>
        <v>0</v>
      </c>
      <c r="G25" s="98">
        <f t="shared" si="2"/>
        <v>0</v>
      </c>
    </row>
    <row r="26" spans="1:7">
      <c r="A26" s="284" t="s">
        <v>78</v>
      </c>
      <c r="B26" s="284"/>
      <c r="C26" s="284"/>
      <c r="D26" s="284"/>
      <c r="E26" s="98">
        <f>+'5.4.1. Könyvtár M-F bev. köt'!I28</f>
        <v>0</v>
      </c>
      <c r="F26" s="110">
        <f>+'5.4.2. Könyvtár M-F bev. önk.'!I27</f>
        <v>0</v>
      </c>
      <c r="G26" s="98">
        <f t="shared" si="2"/>
        <v>0</v>
      </c>
    </row>
    <row r="27" spans="1:7">
      <c r="A27" s="284" t="s">
        <v>79</v>
      </c>
      <c r="B27" s="285"/>
      <c r="C27" s="285"/>
      <c r="D27" s="285"/>
      <c r="E27" s="98">
        <f>+'5.4.1. Könyvtár M-F bev. köt'!I29</f>
        <v>0</v>
      </c>
      <c r="F27" s="110">
        <f>+'5.4.2. Könyvtár M-F bev. önk.'!I28</f>
        <v>0</v>
      </c>
      <c r="G27" s="98">
        <f t="shared" si="2"/>
        <v>0</v>
      </c>
    </row>
    <row r="28" spans="1:7">
      <c r="A28" s="282" t="s">
        <v>80</v>
      </c>
      <c r="B28" s="296"/>
      <c r="C28" s="296"/>
      <c r="D28" s="283"/>
      <c r="E28" s="98">
        <f>+'5.4.1. Könyvtár M-F bev. köt'!I30</f>
        <v>60</v>
      </c>
      <c r="F28" s="110">
        <f>+'5.4.2. Könyvtár M-F bev. önk.'!I29</f>
        <v>0</v>
      </c>
      <c r="G28" s="98">
        <f t="shared" si="2"/>
        <v>60</v>
      </c>
    </row>
    <row r="29" spans="1:7">
      <c r="A29" s="285" t="s">
        <v>81</v>
      </c>
      <c r="B29" s="285"/>
      <c r="C29" s="285"/>
      <c r="D29" s="285"/>
      <c r="E29" s="97">
        <f>SUM(E19:E28)</f>
        <v>912</v>
      </c>
      <c r="F29" s="97">
        <f t="shared" ref="F29:G29" si="3">SUM(F19:F28)</f>
        <v>0</v>
      </c>
      <c r="G29" s="97">
        <f t="shared" si="3"/>
        <v>912</v>
      </c>
    </row>
    <row r="30" spans="1:7">
      <c r="A30" s="309"/>
      <c r="B30" s="309"/>
      <c r="C30" s="309"/>
      <c r="D30" s="309"/>
      <c r="E30" s="7"/>
      <c r="F30" s="7"/>
      <c r="G30" s="7"/>
    </row>
    <row r="31" spans="1:7" ht="23.25" customHeight="1">
      <c r="A31" s="302" t="s">
        <v>82</v>
      </c>
      <c r="B31" s="302"/>
      <c r="C31" s="302"/>
      <c r="D31" s="302"/>
      <c r="E31" s="98">
        <f>+'5.4.1. Könyvtár M-F bev. köt'!I33</f>
        <v>0</v>
      </c>
      <c r="F31" s="98">
        <f>+'5.4.2. Könyvtár M-F bev. önk.'!I31</f>
        <v>0</v>
      </c>
      <c r="G31" s="98">
        <f>SUM(E31:F31)</f>
        <v>0</v>
      </c>
    </row>
    <row r="32" spans="1:7" ht="23.25" customHeight="1">
      <c r="A32" s="302" t="s">
        <v>83</v>
      </c>
      <c r="B32" s="302"/>
      <c r="C32" s="302"/>
      <c r="D32" s="302"/>
      <c r="E32" s="98">
        <f>+'5.4.1. Könyvtár M-F bev. köt'!I34</f>
        <v>0</v>
      </c>
      <c r="F32" s="98">
        <f>+'5.4.2. Könyvtár M-F bev. önk.'!I32</f>
        <v>0</v>
      </c>
      <c r="G32" s="98">
        <f t="shared" ref="G32:G33" si="4">SUM(E32:F32)</f>
        <v>0</v>
      </c>
    </row>
    <row r="33" spans="1:7">
      <c r="A33" s="284" t="s">
        <v>84</v>
      </c>
      <c r="B33" s="284"/>
      <c r="C33" s="284"/>
      <c r="D33" s="284"/>
      <c r="E33" s="98">
        <f>+'5.4.1. Könyvtár M-F bev. köt'!I35</f>
        <v>0</v>
      </c>
      <c r="F33" s="98">
        <f>+'5.4.2. Könyvtár M-F bev. önk.'!I33</f>
        <v>0</v>
      </c>
      <c r="G33" s="98">
        <f t="shared" si="4"/>
        <v>0</v>
      </c>
    </row>
    <row r="34" spans="1:7">
      <c r="A34" s="285" t="s">
        <v>85</v>
      </c>
      <c r="B34" s="285"/>
      <c r="C34" s="285"/>
      <c r="D34" s="285"/>
      <c r="E34" s="97">
        <f>SUM(E31:E33)</f>
        <v>0</v>
      </c>
      <c r="F34" s="97">
        <f t="shared" ref="F34:G34" si="5">SUM(F31:F33)</f>
        <v>0</v>
      </c>
      <c r="G34" s="97">
        <f t="shared" si="5"/>
        <v>0</v>
      </c>
    </row>
    <row r="35" spans="1:7">
      <c r="A35" s="284"/>
      <c r="B35" s="284"/>
      <c r="C35" s="284"/>
      <c r="D35" s="284"/>
      <c r="E35" s="7"/>
      <c r="F35" s="7"/>
      <c r="G35" s="7"/>
    </row>
    <row r="36" spans="1:7">
      <c r="A36" s="285" t="s">
        <v>140</v>
      </c>
      <c r="B36" s="285"/>
      <c r="C36" s="285"/>
      <c r="D36" s="285"/>
      <c r="E36" s="97">
        <f>+E34+E29+E16</f>
        <v>1022</v>
      </c>
      <c r="F36" s="97">
        <f t="shared" ref="F36:G36" si="6">+F34+F29+F16</f>
        <v>0</v>
      </c>
      <c r="G36" s="97">
        <f t="shared" si="6"/>
        <v>1022</v>
      </c>
    </row>
    <row r="37" spans="1:7">
      <c r="A37" s="284"/>
      <c r="B37" s="284"/>
      <c r="C37" s="284"/>
      <c r="D37" s="284"/>
      <c r="E37" s="7"/>
      <c r="F37" s="7"/>
      <c r="G37" s="98"/>
    </row>
    <row r="38" spans="1:7">
      <c r="A38" s="284" t="s">
        <v>104</v>
      </c>
      <c r="B38" s="284"/>
      <c r="C38" s="284"/>
      <c r="D38" s="284"/>
      <c r="E38" s="98">
        <f>+'5.4.1. Könyvtár M-F bev. köt'!I40</f>
        <v>0</v>
      </c>
      <c r="F38" s="98">
        <f>+'5.4.2. Könyvtár M-F bev. önk.'!I38</f>
        <v>0</v>
      </c>
      <c r="G38" s="98">
        <f>SUM(E38:F38)</f>
        <v>0</v>
      </c>
    </row>
    <row r="39" spans="1:7">
      <c r="A39" s="284" t="s">
        <v>34</v>
      </c>
      <c r="B39" s="284"/>
      <c r="C39" s="284"/>
      <c r="D39" s="284"/>
      <c r="E39" s="98">
        <f>+'5.4.1. Könyvtár M-F bev. köt'!I41</f>
        <v>0</v>
      </c>
      <c r="F39" s="98">
        <f>+'5.4.2. Könyvtár M-F bev. önk.'!I39</f>
        <v>0</v>
      </c>
      <c r="G39" s="98">
        <f t="shared" ref="G39:G43" si="7">SUM(E39:F39)</f>
        <v>0</v>
      </c>
    </row>
    <row r="40" spans="1:7">
      <c r="A40" s="284" t="s">
        <v>105</v>
      </c>
      <c r="B40" s="284"/>
      <c r="C40" s="284"/>
      <c r="D40" s="284"/>
      <c r="E40" s="98">
        <f>+'5.4.1. Könyvtár M-F bev. köt'!I42</f>
        <v>245</v>
      </c>
      <c r="F40" s="98">
        <f>+'5.4.2. Könyvtár M-F bev. önk.'!I40</f>
        <v>0</v>
      </c>
      <c r="G40" s="98">
        <f t="shared" si="7"/>
        <v>245</v>
      </c>
    </row>
    <row r="41" spans="1:7">
      <c r="A41" s="284" t="s">
        <v>106</v>
      </c>
      <c r="B41" s="284"/>
      <c r="C41" s="284"/>
      <c r="D41" s="284"/>
      <c r="E41" s="98">
        <f>+'5.4.1. Könyvtár M-F bev. köt'!I43</f>
        <v>0</v>
      </c>
      <c r="F41" s="98">
        <f>+'5.4.2. Könyvtár M-F bev. önk.'!I41</f>
        <v>0</v>
      </c>
      <c r="G41" s="98">
        <f t="shared" si="7"/>
        <v>0</v>
      </c>
    </row>
    <row r="42" spans="1:7">
      <c r="A42" s="284" t="s">
        <v>107</v>
      </c>
      <c r="B42" s="284"/>
      <c r="C42" s="284"/>
      <c r="D42" s="284"/>
      <c r="E42" s="98">
        <f>+'5.4.1. Könyvtár M-F bev. köt'!I44</f>
        <v>0</v>
      </c>
      <c r="F42" s="98">
        <f>+'5.4.2. Könyvtár M-F bev. önk.'!I42</f>
        <v>0</v>
      </c>
      <c r="G42" s="98">
        <f t="shared" si="7"/>
        <v>0</v>
      </c>
    </row>
    <row r="43" spans="1:7">
      <c r="A43" s="284" t="s">
        <v>221</v>
      </c>
      <c r="B43" s="284"/>
      <c r="C43" s="284"/>
      <c r="D43" s="284"/>
      <c r="E43" s="98">
        <f>+'5.4.1. Könyvtár M-F bev. köt'!I45</f>
        <v>14439</v>
      </c>
      <c r="F43" s="98">
        <f>+'5.4.2. Könyvtár M-F bev. önk.'!I43</f>
        <v>0</v>
      </c>
      <c r="G43" s="98">
        <f t="shared" si="7"/>
        <v>14439</v>
      </c>
    </row>
    <row r="44" spans="1:7">
      <c r="A44" s="285" t="s">
        <v>222</v>
      </c>
      <c r="B44" s="285"/>
      <c r="C44" s="285"/>
      <c r="D44" s="285"/>
      <c r="E44" s="97">
        <f>SUM(E38:E43)</f>
        <v>14684</v>
      </c>
      <c r="F44" s="97">
        <f t="shared" ref="F44:G44" si="8">SUM(F38:F43)</f>
        <v>0</v>
      </c>
      <c r="G44" s="97">
        <f t="shared" si="8"/>
        <v>14684</v>
      </c>
    </row>
    <row r="45" spans="1:7">
      <c r="A45" s="284"/>
      <c r="B45" s="284"/>
      <c r="C45" s="284"/>
      <c r="D45" s="284"/>
      <c r="E45" s="7"/>
      <c r="F45" s="7"/>
      <c r="G45" s="7"/>
    </row>
    <row r="46" spans="1:7" ht="16.2" customHeight="1">
      <c r="A46" s="285" t="s">
        <v>109</v>
      </c>
      <c r="B46" s="285"/>
      <c r="C46" s="285"/>
      <c r="D46" s="285"/>
      <c r="E46" s="97">
        <f>+E44+E36</f>
        <v>15706</v>
      </c>
      <c r="F46" s="97">
        <f t="shared" ref="F46:G46" si="9">+F44+F36</f>
        <v>0</v>
      </c>
      <c r="G46" s="97">
        <f t="shared" si="9"/>
        <v>15706</v>
      </c>
    </row>
    <row r="47" spans="1:7" ht="14.4" customHeight="1"/>
    <row r="48" spans="1:7" ht="19.2" customHeight="1">
      <c r="A48" s="315" t="s">
        <v>86</v>
      </c>
      <c r="B48" s="315"/>
      <c r="C48" s="315"/>
      <c r="D48" s="315"/>
      <c r="E48" s="194">
        <f>+'5.4.1. Könyvtár M-F bev. köt'!I50</f>
        <v>0</v>
      </c>
      <c r="F48" s="72">
        <f>+'5.4.2. Könyvtár M-F bev. önk.'!I48</f>
        <v>0</v>
      </c>
      <c r="G48" s="98">
        <f>SUM(E48:F48)</f>
        <v>0</v>
      </c>
    </row>
    <row r="49" spans="1:7" ht="22.8" customHeight="1">
      <c r="A49" s="318" t="s">
        <v>87</v>
      </c>
      <c r="B49" s="318"/>
      <c r="C49" s="318"/>
      <c r="D49" s="318"/>
      <c r="E49" s="194">
        <f>+'5.4.1. Könyvtár M-F bev. köt'!I51</f>
        <v>0</v>
      </c>
      <c r="F49" s="110">
        <f>+'5.4.2. Könyvtár M-F bev. önk.'!I49</f>
        <v>0</v>
      </c>
      <c r="G49" s="98">
        <f t="shared" ref="G49:G52" si="10">SUM(E49:F49)</f>
        <v>0</v>
      </c>
    </row>
    <row r="50" spans="1:7" ht="22.8" customHeight="1">
      <c r="A50" s="314" t="s">
        <v>88</v>
      </c>
      <c r="B50" s="314"/>
      <c r="C50" s="314"/>
      <c r="D50" s="314"/>
      <c r="E50" s="194">
        <f>+'5.4.1. Könyvtár M-F bev. köt'!I52</f>
        <v>0</v>
      </c>
      <c r="F50" s="110">
        <f>+'5.4.2. Könyvtár M-F bev. önk.'!I50</f>
        <v>0</v>
      </c>
      <c r="G50" s="98">
        <f t="shared" si="10"/>
        <v>0</v>
      </c>
    </row>
    <row r="51" spans="1:7" ht="22.8" customHeight="1">
      <c r="A51" s="314" t="s">
        <v>89</v>
      </c>
      <c r="B51" s="314"/>
      <c r="C51" s="314"/>
      <c r="D51" s="314"/>
      <c r="E51" s="194">
        <f>+'5.4.1. Könyvtár M-F bev. köt'!I53</f>
        <v>0</v>
      </c>
      <c r="F51" s="110">
        <f>+'5.4.2. Könyvtár M-F bev. önk.'!I51</f>
        <v>0</v>
      </c>
      <c r="G51" s="98">
        <f t="shared" si="10"/>
        <v>0</v>
      </c>
    </row>
    <row r="52" spans="1:7" ht="19.2" customHeight="1">
      <c r="A52" s="336" t="s">
        <v>90</v>
      </c>
      <c r="B52" s="337"/>
      <c r="C52" s="337"/>
      <c r="D52" s="338"/>
      <c r="E52" s="194">
        <f>+'5.4.1. Könyvtár M-F bev. köt'!I54</f>
        <v>0</v>
      </c>
      <c r="F52" s="110">
        <f>+'5.4.2. Könyvtár M-F bev. önk.'!I52</f>
        <v>0</v>
      </c>
      <c r="G52" s="98">
        <f t="shared" si="10"/>
        <v>0</v>
      </c>
    </row>
    <row r="53" spans="1:7" ht="15" customHeight="1">
      <c r="A53" s="339" t="s">
        <v>91</v>
      </c>
      <c r="B53" s="339"/>
      <c r="C53" s="339"/>
      <c r="D53" s="339"/>
      <c r="E53" s="194">
        <f>SUM(E48:E52)</f>
        <v>0</v>
      </c>
      <c r="F53" s="194">
        <f t="shared" ref="F53:G53" si="11">SUM(F48:F52)</f>
        <v>0</v>
      </c>
      <c r="G53" s="194">
        <f t="shared" si="11"/>
        <v>0</v>
      </c>
    </row>
    <row r="54" spans="1:7">
      <c r="A54" s="319"/>
      <c r="B54" s="319"/>
      <c r="C54" s="319"/>
      <c r="D54" s="319"/>
      <c r="E54" s="27"/>
      <c r="F54" s="72"/>
      <c r="G54" s="72"/>
    </row>
    <row r="55" spans="1:7">
      <c r="A55" s="314" t="s">
        <v>95</v>
      </c>
      <c r="B55" s="314"/>
      <c r="C55" s="314"/>
      <c r="D55" s="314"/>
      <c r="E55" s="194">
        <f>+'5.4.1. Könyvtár M-F bev. köt'!I57</f>
        <v>0</v>
      </c>
      <c r="F55" s="72">
        <f>+'5.4.2. Könyvtár M-F bev. önk.'!I55</f>
        <v>0</v>
      </c>
      <c r="G55" s="98">
        <f>SUM(E55:F55)</f>
        <v>0</v>
      </c>
    </row>
    <row r="56" spans="1:7">
      <c r="A56" s="314" t="s">
        <v>96</v>
      </c>
      <c r="B56" s="314"/>
      <c r="C56" s="314"/>
      <c r="D56" s="314"/>
      <c r="E56" s="194">
        <f>+'5.4.1. Könyvtár M-F bev. köt'!I58</f>
        <v>0</v>
      </c>
      <c r="F56" s="110">
        <f>+'5.4.2. Könyvtár M-F bev. önk.'!I56</f>
        <v>0</v>
      </c>
      <c r="G56" s="98">
        <f t="shared" ref="G56:G60" si="12">SUM(E56:F56)</f>
        <v>0</v>
      </c>
    </row>
    <row r="57" spans="1:7">
      <c r="A57" s="284" t="s">
        <v>97</v>
      </c>
      <c r="B57" s="284"/>
      <c r="C57" s="284"/>
      <c r="D57" s="284"/>
      <c r="E57" s="194">
        <f>+'5.4.1. Könyvtár M-F bev. köt'!I59</f>
        <v>0</v>
      </c>
      <c r="F57" s="110">
        <f>+'5.4.2. Könyvtár M-F bev. önk.'!I57</f>
        <v>0</v>
      </c>
      <c r="G57" s="98">
        <f t="shared" si="12"/>
        <v>0</v>
      </c>
    </row>
    <row r="58" spans="1:7">
      <c r="A58" s="282" t="s">
        <v>98</v>
      </c>
      <c r="B58" s="296"/>
      <c r="C58" s="296"/>
      <c r="D58" s="283"/>
      <c r="E58" s="194">
        <f>+'5.4.1. Könyvtár M-F bev. köt'!I60</f>
        <v>0</v>
      </c>
      <c r="F58" s="110">
        <f>+'5.4.2. Könyvtár M-F bev. önk.'!I58</f>
        <v>0</v>
      </c>
      <c r="G58" s="98">
        <f t="shared" si="12"/>
        <v>0</v>
      </c>
    </row>
    <row r="59" spans="1:7">
      <c r="A59" s="282" t="s">
        <v>99</v>
      </c>
      <c r="B59" s="296"/>
      <c r="C59" s="296"/>
      <c r="D59" s="283"/>
      <c r="E59" s="194">
        <f>+'5.4.1. Könyvtár M-F bev. köt'!I61</f>
        <v>0</v>
      </c>
      <c r="F59" s="110">
        <f>+'5.4.2. Könyvtár M-F bev. önk.'!I59</f>
        <v>0</v>
      </c>
      <c r="G59" s="98">
        <f t="shared" si="12"/>
        <v>0</v>
      </c>
    </row>
    <row r="60" spans="1:7">
      <c r="A60" s="316"/>
      <c r="B60" s="316"/>
      <c r="C60" s="316"/>
      <c r="D60" s="316"/>
      <c r="E60" s="18"/>
      <c r="F60" s="72"/>
      <c r="G60" s="98">
        <f t="shared" si="12"/>
        <v>0</v>
      </c>
    </row>
    <row r="61" spans="1:7">
      <c r="A61" s="317" t="s">
        <v>100</v>
      </c>
      <c r="B61" s="317"/>
      <c r="C61" s="317"/>
      <c r="D61" s="317"/>
      <c r="E61" s="103">
        <f>SUM(E55:E60)</f>
        <v>0</v>
      </c>
      <c r="F61" s="103">
        <f t="shared" ref="F61:G61" si="13">SUM(F55:F60)</f>
        <v>0</v>
      </c>
      <c r="G61" s="103">
        <f t="shared" si="13"/>
        <v>0</v>
      </c>
    </row>
    <row r="62" spans="1:7">
      <c r="A62" s="316"/>
      <c r="B62" s="316"/>
      <c r="C62" s="316"/>
      <c r="D62" s="316"/>
      <c r="E62" s="18"/>
      <c r="F62" s="72"/>
      <c r="G62" s="72"/>
    </row>
    <row r="63" spans="1:7">
      <c r="A63" s="318" t="s">
        <v>101</v>
      </c>
      <c r="B63" s="318"/>
      <c r="C63" s="318"/>
      <c r="D63" s="318"/>
      <c r="E63" s="194">
        <f>+'5.4.1. Könyvtár M-F bev. köt'!I65</f>
        <v>0</v>
      </c>
      <c r="F63" s="110">
        <f>+'5.4.2. Könyvtár M-F bev. önk.'!I63</f>
        <v>0</v>
      </c>
      <c r="G63" s="98">
        <f>SUM(E63:F63)</f>
        <v>0</v>
      </c>
    </row>
    <row r="64" spans="1:7">
      <c r="A64" s="314" t="s">
        <v>102</v>
      </c>
      <c r="B64" s="314"/>
      <c r="C64" s="314"/>
      <c r="D64" s="314"/>
      <c r="E64" s="194">
        <f>+'5.4.1. Könyvtár M-F bev. köt'!I66</f>
        <v>0</v>
      </c>
      <c r="F64" s="110">
        <f>+'5.4.2. Könyvtár M-F bev. önk.'!I64</f>
        <v>0</v>
      </c>
      <c r="G64" s="98">
        <f t="shared" ref="G64:G66" si="14">SUM(E64:F64)</f>
        <v>0</v>
      </c>
    </row>
    <row r="65" spans="1:7">
      <c r="A65" s="315" t="s">
        <v>103</v>
      </c>
      <c r="B65" s="315"/>
      <c r="C65" s="315"/>
      <c r="D65" s="315"/>
      <c r="E65" s="194">
        <f>+'5.4.1. Könyvtár M-F bev. köt'!I67</f>
        <v>0</v>
      </c>
      <c r="F65" s="110">
        <f>+'5.4.2. Könyvtár M-F bev. önk.'!I65</f>
        <v>0</v>
      </c>
      <c r="G65" s="98">
        <f t="shared" si="14"/>
        <v>0</v>
      </c>
    </row>
    <row r="66" spans="1:7">
      <c r="A66" s="284"/>
      <c r="B66" s="284"/>
      <c r="C66" s="284"/>
      <c r="D66" s="284"/>
      <c r="E66" s="194"/>
      <c r="F66" s="7"/>
      <c r="G66" s="98">
        <f t="shared" si="14"/>
        <v>0</v>
      </c>
    </row>
    <row r="67" spans="1:7">
      <c r="A67" s="310" t="s">
        <v>94</v>
      </c>
      <c r="B67" s="310"/>
      <c r="C67" s="310"/>
      <c r="D67" s="310"/>
      <c r="E67" s="103">
        <f>SUM(E63:E66)</f>
        <v>0</v>
      </c>
      <c r="F67" s="103">
        <f t="shared" ref="F67:G67" si="15">SUM(F63:F66)</f>
        <v>0</v>
      </c>
      <c r="G67" s="103">
        <f t="shared" si="15"/>
        <v>0</v>
      </c>
    </row>
    <row r="68" spans="1:7">
      <c r="A68" s="284"/>
      <c r="B68" s="284"/>
      <c r="C68" s="284"/>
      <c r="D68" s="284"/>
      <c r="E68" s="7"/>
      <c r="F68" s="7"/>
      <c r="G68" s="7"/>
    </row>
    <row r="69" spans="1:7">
      <c r="A69" s="311" t="s">
        <v>113</v>
      </c>
      <c r="B69" s="312"/>
      <c r="C69" s="312"/>
      <c r="D69" s="313"/>
      <c r="E69" s="103">
        <f>+E67+E61+E53</f>
        <v>0</v>
      </c>
      <c r="F69" s="103">
        <f t="shared" ref="F69:G69" si="16">+F67+F61+F53</f>
        <v>0</v>
      </c>
      <c r="G69" s="103">
        <f t="shared" si="16"/>
        <v>0</v>
      </c>
    </row>
    <row r="70" spans="1:7">
      <c r="A70" s="284"/>
      <c r="B70" s="284"/>
      <c r="C70" s="284"/>
      <c r="D70" s="284"/>
      <c r="E70" s="7"/>
      <c r="F70" s="7"/>
      <c r="G70" s="7"/>
    </row>
    <row r="71" spans="1:7">
      <c r="A71" s="284" t="s">
        <v>104</v>
      </c>
      <c r="B71" s="284"/>
      <c r="C71" s="284"/>
      <c r="D71" s="284"/>
      <c r="E71" s="194">
        <f>+'5.4.1. Könyvtár M-F bev. köt'!I73</f>
        <v>0</v>
      </c>
      <c r="F71" s="194">
        <f>+'5.4.2. Könyvtár M-F bev. önk.'!I71</f>
        <v>0</v>
      </c>
      <c r="G71" s="194">
        <f>SUM(E71:F71)</f>
        <v>0</v>
      </c>
    </row>
    <row r="72" spans="1:7">
      <c r="A72" s="284" t="s">
        <v>34</v>
      </c>
      <c r="B72" s="284"/>
      <c r="C72" s="284"/>
      <c r="D72" s="284"/>
      <c r="E72" s="194">
        <f>+'5.4.1. Könyvtár M-F bev. köt'!I74</f>
        <v>0</v>
      </c>
      <c r="F72" s="194">
        <f>+'5.4.2. Könyvtár M-F bev. önk.'!I72</f>
        <v>0</v>
      </c>
      <c r="G72" s="194">
        <f t="shared" ref="G72:G76" si="17">SUM(E72:F72)</f>
        <v>0</v>
      </c>
    </row>
    <row r="73" spans="1:7">
      <c r="A73" s="284" t="s">
        <v>105</v>
      </c>
      <c r="B73" s="284"/>
      <c r="C73" s="284"/>
      <c r="D73" s="284"/>
      <c r="E73" s="194">
        <f>+'5.4.1. Könyvtár M-F bev. köt'!I75</f>
        <v>0</v>
      </c>
      <c r="F73" s="194">
        <f>+'5.4.2. Könyvtár M-F bev. önk.'!I73</f>
        <v>0</v>
      </c>
      <c r="G73" s="194">
        <f t="shared" si="17"/>
        <v>0</v>
      </c>
    </row>
    <row r="74" spans="1:7">
      <c r="A74" s="284" t="s">
        <v>106</v>
      </c>
      <c r="B74" s="284"/>
      <c r="C74" s="284"/>
      <c r="D74" s="284"/>
      <c r="E74" s="194">
        <f>+'5.4.1. Könyvtár M-F bev. köt'!I76</f>
        <v>0</v>
      </c>
      <c r="F74" s="194">
        <f>+'5.4.2. Könyvtár M-F bev. önk.'!I74</f>
        <v>0</v>
      </c>
      <c r="G74" s="194">
        <f t="shared" si="17"/>
        <v>0</v>
      </c>
    </row>
    <row r="75" spans="1:7">
      <c r="A75" s="284" t="s">
        <v>107</v>
      </c>
      <c r="B75" s="284"/>
      <c r="C75" s="284"/>
      <c r="D75" s="284"/>
      <c r="E75" s="194">
        <f>+'5.4.1. Könyvtár M-F bev. köt'!I77</f>
        <v>0</v>
      </c>
      <c r="F75" s="194">
        <f>+'5.4.2. Könyvtár M-F bev. önk.'!I75</f>
        <v>0</v>
      </c>
      <c r="G75" s="194">
        <f t="shared" si="17"/>
        <v>0</v>
      </c>
    </row>
    <row r="76" spans="1:7">
      <c r="A76" s="284" t="s">
        <v>221</v>
      </c>
      <c r="B76" s="284"/>
      <c r="C76" s="284"/>
      <c r="D76" s="284"/>
      <c r="E76" s="194">
        <f>+'5.4.1. Könyvtár M-F bev. köt'!I78</f>
        <v>293</v>
      </c>
      <c r="F76" s="194">
        <f>+'5.4.2. Könyvtár M-F bev. önk.'!I76</f>
        <v>0</v>
      </c>
      <c r="G76" s="194">
        <f t="shared" si="17"/>
        <v>293</v>
      </c>
    </row>
    <row r="77" spans="1:7">
      <c r="A77" s="285" t="s">
        <v>222</v>
      </c>
      <c r="B77" s="285"/>
      <c r="C77" s="285"/>
      <c r="D77" s="285"/>
      <c r="E77" s="103">
        <f>SUM(E71:E76)</f>
        <v>293</v>
      </c>
      <c r="F77" s="103">
        <f t="shared" ref="F77:G77" si="18">SUM(F71:F76)</f>
        <v>0</v>
      </c>
      <c r="G77" s="103">
        <f t="shared" si="18"/>
        <v>293</v>
      </c>
    </row>
    <row r="78" spans="1:7">
      <c r="A78" s="309"/>
      <c r="B78" s="309"/>
      <c r="C78" s="309"/>
      <c r="D78" s="309"/>
      <c r="E78" s="7"/>
      <c r="F78" s="7"/>
      <c r="G78" s="7"/>
    </row>
    <row r="79" spans="1:7">
      <c r="A79" s="285" t="s">
        <v>114</v>
      </c>
      <c r="B79" s="285"/>
      <c r="C79" s="285"/>
      <c r="D79" s="285"/>
      <c r="E79" s="103">
        <f>+E77+E69</f>
        <v>293</v>
      </c>
      <c r="F79" s="103">
        <f t="shared" ref="F79:G79" si="19">+F77+F69</f>
        <v>0</v>
      </c>
      <c r="G79" s="103">
        <f t="shared" si="19"/>
        <v>293</v>
      </c>
    </row>
    <row r="80" spans="1:7">
      <c r="A80" s="285" t="s">
        <v>358</v>
      </c>
      <c r="B80" s="285"/>
      <c r="C80" s="285"/>
      <c r="D80" s="285"/>
      <c r="E80" s="103">
        <f>+E79+E46</f>
        <v>15999</v>
      </c>
      <c r="F80" s="103">
        <f t="shared" ref="F80:G80" si="20">+F79+F46</f>
        <v>0</v>
      </c>
      <c r="G80" s="103">
        <f t="shared" si="20"/>
        <v>15999</v>
      </c>
    </row>
  </sheetData>
  <mergeCells count="78">
    <mergeCell ref="A80:D80"/>
    <mergeCell ref="A9:G9"/>
    <mergeCell ref="A43:D43"/>
    <mergeCell ref="A76:D76"/>
    <mergeCell ref="A3:G3"/>
    <mergeCell ref="A4:D4"/>
    <mergeCell ref="E4:G4"/>
    <mergeCell ref="A7:G7"/>
    <mergeCell ref="A8:G8"/>
    <mergeCell ref="A19:D19"/>
    <mergeCell ref="A10:D11"/>
    <mergeCell ref="E10:E11"/>
    <mergeCell ref="F10:F11"/>
    <mergeCell ref="G10:G11"/>
    <mergeCell ref="A12:D12"/>
    <mergeCell ref="A13:D13"/>
    <mergeCell ref="A14:D14"/>
    <mergeCell ref="A15:D15"/>
    <mergeCell ref="A16:D16"/>
    <mergeCell ref="A17:D17"/>
    <mergeCell ref="A18:D18"/>
    <mergeCell ref="A32:D32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0:D30"/>
    <mergeCell ref="A31:D31"/>
    <mergeCell ref="A23:D23"/>
    <mergeCell ref="A45:D45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58:D58"/>
    <mergeCell ref="A46:D46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78:D78"/>
    <mergeCell ref="A79:D79"/>
    <mergeCell ref="A71:D71"/>
    <mergeCell ref="A72:D72"/>
    <mergeCell ref="A73:D73"/>
    <mergeCell ref="A74:D74"/>
    <mergeCell ref="A75:D75"/>
    <mergeCell ref="A77:D77"/>
    <mergeCell ref="A70:D70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</mergeCells>
  <printOptions horizontalCentered="1"/>
  <pageMargins left="0.59055118110236227" right="0.31496062992125984" top="0.39" bottom="0.4" header="0.19" footer="0.15748031496062992"/>
  <pageSetup paperSize="9" scale="70" orientation="portrait" r:id="rId1"/>
  <headerFooter alignWithMargins="0">
    <oddHeader>&amp;LKÖLCSEY FERENC VÁROSI KÖNYVTÁR</oddHeader>
    <oddFooter>&amp;LVeresegyház, 2014. Február 18.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2:I82"/>
  <sheetViews>
    <sheetView topLeftCell="A58" workbookViewId="0">
      <selection activeCell="E58" sqref="E1:E1048576"/>
    </sheetView>
  </sheetViews>
  <sheetFormatPr defaultRowHeight="13.2"/>
  <cols>
    <col min="4" max="4" width="25.33203125" customWidth="1"/>
    <col min="5" max="5" width="10.6640625" style="246" customWidth="1"/>
    <col min="6" max="8" width="10.6640625" customWidth="1"/>
    <col min="9" max="9" width="10.6640625" style="220" customWidth="1"/>
  </cols>
  <sheetData>
    <row r="2" spans="1:9">
      <c r="I2" s="212" t="s">
        <v>186</v>
      </c>
    </row>
    <row r="3" spans="1:9">
      <c r="A3" s="320"/>
      <c r="B3" s="320"/>
      <c r="C3" s="320"/>
      <c r="D3" s="320"/>
      <c r="E3" s="320"/>
      <c r="F3" s="320"/>
      <c r="G3" s="320"/>
      <c r="H3" s="320"/>
    </row>
    <row r="4" spans="1:9">
      <c r="A4" s="321" t="s">
        <v>173</v>
      </c>
      <c r="B4" s="321"/>
      <c r="C4" s="321"/>
      <c r="D4" s="321"/>
      <c r="E4" s="321"/>
      <c r="F4" s="321"/>
      <c r="G4" s="321"/>
      <c r="H4" s="321"/>
      <c r="I4" s="321"/>
    </row>
    <row r="5" spans="1:9">
      <c r="A5" s="321" t="s">
        <v>20</v>
      </c>
      <c r="B5" s="321"/>
      <c r="C5" s="321"/>
      <c r="D5" s="321"/>
      <c r="E5" s="321"/>
      <c r="F5" s="321"/>
      <c r="G5" s="321"/>
      <c r="H5" s="321"/>
      <c r="I5" s="321"/>
    </row>
    <row r="7" spans="1:9">
      <c r="A7" s="212"/>
      <c r="B7" s="212"/>
      <c r="C7" s="212"/>
      <c r="D7" s="212"/>
      <c r="E7" s="218"/>
      <c r="F7" s="212"/>
      <c r="G7" s="212"/>
      <c r="H7" s="212"/>
    </row>
    <row r="8" spans="1:9">
      <c r="A8" s="383" t="s">
        <v>120</v>
      </c>
      <c r="B8" s="383"/>
      <c r="C8" s="383"/>
      <c r="D8" s="383"/>
      <c r="E8" s="295" t="s">
        <v>147</v>
      </c>
      <c r="F8" s="295"/>
      <c r="G8" s="295"/>
      <c r="H8" s="295"/>
      <c r="I8" s="295"/>
    </row>
    <row r="10" spans="1:9">
      <c r="A10" s="321"/>
      <c r="B10" s="321"/>
      <c r="C10" s="321"/>
      <c r="D10" s="321"/>
      <c r="E10" s="321"/>
      <c r="F10" s="321"/>
      <c r="G10" s="321"/>
      <c r="H10" s="321"/>
    </row>
    <row r="11" spans="1:9">
      <c r="A11" s="322"/>
      <c r="B11" s="322"/>
      <c r="C11" s="322"/>
      <c r="D11" s="322"/>
      <c r="E11" s="322"/>
      <c r="F11" s="322"/>
      <c r="G11" s="322"/>
      <c r="H11" s="322"/>
      <c r="I11" s="212" t="s">
        <v>1</v>
      </c>
    </row>
    <row r="12" spans="1:9" ht="12.75" customHeight="1">
      <c r="A12" s="323" t="s">
        <v>2</v>
      </c>
      <c r="B12" s="324"/>
      <c r="C12" s="324"/>
      <c r="D12" s="325"/>
      <c r="E12" s="329" t="s">
        <v>125</v>
      </c>
      <c r="F12" s="329"/>
      <c r="G12" s="329"/>
      <c r="H12" s="329"/>
      <c r="I12" s="329"/>
    </row>
    <row r="13" spans="1:9" ht="57.6">
      <c r="A13" s="326"/>
      <c r="B13" s="327"/>
      <c r="C13" s="327"/>
      <c r="D13" s="328"/>
      <c r="E13" s="244" t="s">
        <v>312</v>
      </c>
      <c r="F13" s="244" t="s">
        <v>348</v>
      </c>
      <c r="G13" s="244" t="s">
        <v>349</v>
      </c>
      <c r="H13" s="244" t="s">
        <v>350</v>
      </c>
      <c r="I13" s="217" t="s">
        <v>5</v>
      </c>
    </row>
    <row r="14" spans="1:9" s="29" customFormat="1" ht="22.5" customHeight="1">
      <c r="A14" s="299" t="s">
        <v>68</v>
      </c>
      <c r="B14" s="300"/>
      <c r="C14" s="300"/>
      <c r="D14" s="301"/>
      <c r="E14" s="98"/>
      <c r="F14" s="98"/>
      <c r="G14" s="98"/>
      <c r="H14" s="98"/>
      <c r="I14" s="97">
        <f>SUM(E14:H14)</f>
        <v>0</v>
      </c>
    </row>
    <row r="15" spans="1:9" s="29" customFormat="1" ht="22.5" customHeight="1">
      <c r="A15" s="299" t="s">
        <v>69</v>
      </c>
      <c r="B15" s="300"/>
      <c r="C15" s="300"/>
      <c r="D15" s="301"/>
      <c r="E15" s="98"/>
      <c r="F15" s="98"/>
      <c r="G15" s="98"/>
      <c r="H15" s="98"/>
      <c r="I15" s="97">
        <f t="shared" ref="I15:I78" si="0">SUM(E15:H15)</f>
        <v>0</v>
      </c>
    </row>
    <row r="16" spans="1:9" s="29" customFormat="1" ht="22.5" customHeight="1">
      <c r="A16" s="299" t="s">
        <v>70</v>
      </c>
      <c r="B16" s="300"/>
      <c r="C16" s="300"/>
      <c r="D16" s="301"/>
      <c r="E16" s="98"/>
      <c r="F16" s="98"/>
      <c r="G16" s="98"/>
      <c r="H16" s="98"/>
      <c r="I16" s="97">
        <f t="shared" si="0"/>
        <v>0</v>
      </c>
    </row>
    <row r="17" spans="1:9" s="29" customFormat="1" ht="12.75" customHeight="1">
      <c r="A17" s="299" t="s">
        <v>71</v>
      </c>
      <c r="B17" s="300"/>
      <c r="C17" s="300"/>
      <c r="D17" s="301"/>
      <c r="E17" s="98"/>
      <c r="F17" s="98">
        <v>110</v>
      </c>
      <c r="G17" s="98"/>
      <c r="H17" s="98"/>
      <c r="I17" s="97">
        <f t="shared" si="0"/>
        <v>110</v>
      </c>
    </row>
    <row r="18" spans="1:9" s="29" customFormat="1" ht="12.75" customHeight="1">
      <c r="A18" s="311" t="s">
        <v>111</v>
      </c>
      <c r="B18" s="312"/>
      <c r="C18" s="312"/>
      <c r="D18" s="313"/>
      <c r="E18" s="98">
        <f>SUM(E14:E17)</f>
        <v>0</v>
      </c>
      <c r="F18" s="98">
        <f t="shared" ref="F18:I18" si="1">SUM(F14:F17)</f>
        <v>110</v>
      </c>
      <c r="G18" s="98">
        <f t="shared" si="1"/>
        <v>0</v>
      </c>
      <c r="H18" s="98">
        <f t="shared" si="1"/>
        <v>0</v>
      </c>
      <c r="I18" s="97">
        <f t="shared" si="1"/>
        <v>110</v>
      </c>
    </row>
    <row r="19" spans="1:9" s="29" customFormat="1" ht="10.199999999999999">
      <c r="A19" s="284"/>
      <c r="B19" s="284"/>
      <c r="C19" s="284"/>
      <c r="D19" s="284"/>
      <c r="E19" s="98"/>
      <c r="F19" s="98"/>
      <c r="G19" s="98"/>
      <c r="H19" s="98"/>
      <c r="I19" s="97"/>
    </row>
    <row r="20" spans="1:9" s="29" customFormat="1" ht="10.199999999999999">
      <c r="A20" s="285"/>
      <c r="B20" s="285"/>
      <c r="C20" s="285"/>
      <c r="D20" s="285"/>
      <c r="E20" s="97"/>
      <c r="F20" s="98"/>
      <c r="G20" s="98"/>
      <c r="H20" s="98"/>
      <c r="I20" s="97"/>
    </row>
    <row r="21" spans="1:9" s="29" customFormat="1" ht="10.199999999999999">
      <c r="A21" s="315" t="s">
        <v>73</v>
      </c>
      <c r="B21" s="315"/>
      <c r="C21" s="315"/>
      <c r="D21" s="315"/>
      <c r="E21" s="98"/>
      <c r="F21" s="98"/>
      <c r="G21" s="98"/>
      <c r="H21" s="98"/>
      <c r="I21" s="97">
        <f t="shared" si="0"/>
        <v>0</v>
      </c>
    </row>
    <row r="22" spans="1:9" s="29" customFormat="1" ht="10.199999999999999">
      <c r="A22" s="302" t="s">
        <v>74</v>
      </c>
      <c r="B22" s="302"/>
      <c r="C22" s="302"/>
      <c r="D22" s="302"/>
      <c r="E22" s="98"/>
      <c r="F22" s="98"/>
      <c r="G22" s="98"/>
      <c r="H22" s="98">
        <v>851</v>
      </c>
      <c r="I22" s="97">
        <f t="shared" si="0"/>
        <v>851</v>
      </c>
    </row>
    <row r="23" spans="1:9" s="29" customFormat="1" ht="10.199999999999999">
      <c r="A23" s="284" t="s">
        <v>75</v>
      </c>
      <c r="B23" s="284"/>
      <c r="C23" s="284"/>
      <c r="D23" s="284"/>
      <c r="E23" s="98"/>
      <c r="F23" s="98"/>
      <c r="G23" s="98"/>
      <c r="H23" s="98"/>
      <c r="I23" s="97">
        <f t="shared" si="0"/>
        <v>0</v>
      </c>
    </row>
    <row r="24" spans="1:9" s="29" customFormat="1" ht="10.199999999999999">
      <c r="A24" s="315" t="s">
        <v>282</v>
      </c>
      <c r="B24" s="315"/>
      <c r="C24" s="315"/>
      <c r="D24" s="315"/>
      <c r="E24" s="98"/>
      <c r="F24" s="98"/>
      <c r="G24" s="98"/>
      <c r="H24" s="98">
        <v>1</v>
      </c>
      <c r="I24" s="97">
        <f t="shared" si="0"/>
        <v>1</v>
      </c>
    </row>
    <row r="25" spans="1:9" s="29" customFormat="1" ht="10.199999999999999">
      <c r="A25" s="315" t="s">
        <v>329</v>
      </c>
      <c r="B25" s="315"/>
      <c r="C25" s="315"/>
      <c r="D25" s="315"/>
      <c r="E25" s="98"/>
      <c r="F25" s="98"/>
      <c r="G25" s="98"/>
      <c r="H25" s="98"/>
      <c r="I25" s="97">
        <f t="shared" si="0"/>
        <v>0</v>
      </c>
    </row>
    <row r="26" spans="1:9" s="29" customFormat="1" ht="10.199999999999999">
      <c r="A26" s="284" t="s">
        <v>76</v>
      </c>
      <c r="B26" s="284"/>
      <c r="C26" s="284"/>
      <c r="D26" s="284"/>
      <c r="E26" s="98"/>
      <c r="F26" s="98"/>
      <c r="G26" s="98"/>
      <c r="H26" s="98"/>
      <c r="I26" s="97">
        <f t="shared" si="0"/>
        <v>0</v>
      </c>
    </row>
    <row r="27" spans="1:9" s="29" customFormat="1" ht="10.199999999999999">
      <c r="A27" s="282" t="s">
        <v>77</v>
      </c>
      <c r="B27" s="296"/>
      <c r="C27" s="296"/>
      <c r="D27" s="283"/>
      <c r="E27" s="98"/>
      <c r="F27" s="98"/>
      <c r="G27" s="98"/>
      <c r="H27" s="98"/>
      <c r="I27" s="97">
        <f t="shared" si="0"/>
        <v>0</v>
      </c>
    </row>
    <row r="28" spans="1:9" s="29" customFormat="1" ht="10.199999999999999">
      <c r="A28" s="284" t="s">
        <v>78</v>
      </c>
      <c r="B28" s="284"/>
      <c r="C28" s="284"/>
      <c r="D28" s="284"/>
      <c r="E28" s="98"/>
      <c r="F28" s="98"/>
      <c r="G28" s="98"/>
      <c r="H28" s="98"/>
      <c r="I28" s="97">
        <f t="shared" si="0"/>
        <v>0</v>
      </c>
    </row>
    <row r="29" spans="1:9" s="29" customFormat="1" ht="10.199999999999999">
      <c r="A29" s="284" t="s">
        <v>79</v>
      </c>
      <c r="B29" s="284"/>
      <c r="C29" s="284"/>
      <c r="D29" s="284"/>
      <c r="E29" s="98"/>
      <c r="F29" s="98"/>
      <c r="G29" s="98"/>
      <c r="H29" s="98"/>
      <c r="I29" s="97">
        <f t="shared" si="0"/>
        <v>0</v>
      </c>
    </row>
    <row r="30" spans="1:9" s="29" customFormat="1" ht="10.199999999999999">
      <c r="A30" s="282" t="s">
        <v>80</v>
      </c>
      <c r="B30" s="296"/>
      <c r="C30" s="296"/>
      <c r="D30" s="283"/>
      <c r="E30" s="97"/>
      <c r="F30" s="98"/>
      <c r="G30" s="98">
        <v>60</v>
      </c>
      <c r="H30" s="98"/>
      <c r="I30" s="97">
        <f t="shared" si="0"/>
        <v>60</v>
      </c>
    </row>
    <row r="31" spans="1:9" s="225" customFormat="1" ht="12.75" customHeight="1">
      <c r="A31" s="311" t="s">
        <v>81</v>
      </c>
      <c r="B31" s="312"/>
      <c r="C31" s="312"/>
      <c r="D31" s="313"/>
      <c r="E31" s="97">
        <f>SUM(E21:E30)</f>
        <v>0</v>
      </c>
      <c r="F31" s="97">
        <f t="shared" ref="F31:I31" si="2">SUM(F21:F30)</f>
        <v>0</v>
      </c>
      <c r="G31" s="97">
        <f t="shared" si="2"/>
        <v>60</v>
      </c>
      <c r="H31" s="97">
        <f t="shared" si="2"/>
        <v>852</v>
      </c>
      <c r="I31" s="97">
        <f t="shared" si="2"/>
        <v>912</v>
      </c>
    </row>
    <row r="32" spans="1:9" s="29" customFormat="1" ht="10.199999999999999">
      <c r="A32" s="295"/>
      <c r="B32" s="295"/>
      <c r="C32" s="295"/>
      <c r="D32" s="295"/>
      <c r="E32" s="98"/>
      <c r="F32" s="98"/>
      <c r="G32" s="98"/>
      <c r="H32" s="98"/>
      <c r="I32" s="97"/>
    </row>
    <row r="33" spans="1:9" s="29" customFormat="1" ht="22.5" customHeight="1">
      <c r="A33" s="302" t="s">
        <v>82</v>
      </c>
      <c r="B33" s="302"/>
      <c r="C33" s="302"/>
      <c r="D33" s="302"/>
      <c r="E33" s="98"/>
      <c r="F33" s="98"/>
      <c r="G33" s="98"/>
      <c r="H33" s="98"/>
      <c r="I33" s="97">
        <f t="shared" si="0"/>
        <v>0</v>
      </c>
    </row>
    <row r="34" spans="1:9" s="29" customFormat="1" ht="22.5" customHeight="1">
      <c r="A34" s="302" t="s">
        <v>83</v>
      </c>
      <c r="B34" s="302"/>
      <c r="C34" s="302"/>
      <c r="D34" s="302"/>
      <c r="E34" s="98"/>
      <c r="F34" s="98"/>
      <c r="G34" s="98"/>
      <c r="H34" s="98"/>
      <c r="I34" s="97">
        <f t="shared" si="0"/>
        <v>0</v>
      </c>
    </row>
    <row r="35" spans="1:9" s="29" customFormat="1" ht="10.199999999999999">
      <c r="A35" s="284" t="s">
        <v>84</v>
      </c>
      <c r="B35" s="284"/>
      <c r="C35" s="284"/>
      <c r="D35" s="284"/>
      <c r="E35" s="98"/>
      <c r="F35" s="98"/>
      <c r="G35" s="98"/>
      <c r="H35" s="98"/>
      <c r="I35" s="97">
        <f t="shared" si="0"/>
        <v>0</v>
      </c>
    </row>
    <row r="36" spans="1:9" s="225" customFormat="1" ht="12.75" customHeight="1">
      <c r="A36" s="311" t="s">
        <v>85</v>
      </c>
      <c r="B36" s="312"/>
      <c r="C36" s="312"/>
      <c r="D36" s="313"/>
      <c r="E36" s="97">
        <f>SUM(E33:E35)</f>
        <v>0</v>
      </c>
      <c r="F36" s="97">
        <f t="shared" ref="F36:I36" si="3">SUM(F33:F35)</f>
        <v>0</v>
      </c>
      <c r="G36" s="97">
        <f t="shared" si="3"/>
        <v>0</v>
      </c>
      <c r="H36" s="97">
        <f t="shared" si="3"/>
        <v>0</v>
      </c>
      <c r="I36" s="97">
        <f t="shared" si="3"/>
        <v>0</v>
      </c>
    </row>
    <row r="37" spans="1:9" s="29" customFormat="1" ht="10.199999999999999">
      <c r="A37" s="284"/>
      <c r="B37" s="284"/>
      <c r="C37" s="284"/>
      <c r="D37" s="284"/>
      <c r="E37" s="98"/>
      <c r="F37" s="98"/>
      <c r="G37" s="98"/>
      <c r="H37" s="98"/>
      <c r="I37" s="97"/>
    </row>
    <row r="38" spans="1:9">
      <c r="A38" s="285" t="s">
        <v>140</v>
      </c>
      <c r="B38" s="285"/>
      <c r="C38" s="285"/>
      <c r="D38" s="285"/>
      <c r="E38" s="245">
        <f>+E36+E31+E18</f>
        <v>0</v>
      </c>
      <c r="F38" s="245">
        <f t="shared" ref="F38:I38" si="4">+F36+F31+F18</f>
        <v>110</v>
      </c>
      <c r="G38" s="245">
        <f t="shared" si="4"/>
        <v>60</v>
      </c>
      <c r="H38" s="245">
        <f t="shared" si="4"/>
        <v>852</v>
      </c>
      <c r="I38" s="245">
        <f t="shared" si="4"/>
        <v>1022</v>
      </c>
    </row>
    <row r="39" spans="1:9" s="29" customFormat="1" ht="10.199999999999999">
      <c r="A39" s="284"/>
      <c r="B39" s="284"/>
      <c r="C39" s="284"/>
      <c r="D39" s="284"/>
      <c r="E39" s="98"/>
      <c r="F39" s="98"/>
      <c r="G39" s="98"/>
      <c r="H39" s="98"/>
      <c r="I39" s="97"/>
    </row>
    <row r="40" spans="1:9" s="29" customFormat="1" ht="10.199999999999999">
      <c r="A40" s="284" t="s">
        <v>104</v>
      </c>
      <c r="B40" s="284"/>
      <c r="C40" s="284"/>
      <c r="D40" s="284"/>
      <c r="E40" s="98"/>
      <c r="F40" s="98"/>
      <c r="G40" s="98"/>
      <c r="H40" s="98"/>
      <c r="I40" s="97">
        <f t="shared" si="0"/>
        <v>0</v>
      </c>
    </row>
    <row r="41" spans="1:9" s="29" customFormat="1" ht="10.199999999999999">
      <c r="A41" s="284" t="s">
        <v>34</v>
      </c>
      <c r="B41" s="284"/>
      <c r="C41" s="284"/>
      <c r="D41" s="284"/>
      <c r="E41" s="98"/>
      <c r="F41" s="98"/>
      <c r="G41" s="98"/>
      <c r="H41" s="98"/>
      <c r="I41" s="97">
        <f t="shared" si="0"/>
        <v>0</v>
      </c>
    </row>
    <row r="42" spans="1:9" s="29" customFormat="1" ht="10.199999999999999">
      <c r="A42" s="284" t="s">
        <v>105</v>
      </c>
      <c r="B42" s="284"/>
      <c r="C42" s="284"/>
      <c r="D42" s="284"/>
      <c r="E42" s="98">
        <v>245</v>
      </c>
      <c r="F42" s="98"/>
      <c r="G42" s="98"/>
      <c r="H42" s="98"/>
      <c r="I42" s="97">
        <f t="shared" si="0"/>
        <v>245</v>
      </c>
    </row>
    <row r="43" spans="1:9" s="29" customFormat="1" ht="10.199999999999999">
      <c r="A43" s="284" t="s">
        <v>106</v>
      </c>
      <c r="B43" s="284"/>
      <c r="C43" s="284"/>
      <c r="D43" s="284"/>
      <c r="E43" s="98"/>
      <c r="F43" s="98"/>
      <c r="G43" s="98"/>
      <c r="H43" s="98"/>
      <c r="I43" s="97">
        <f t="shared" si="0"/>
        <v>0</v>
      </c>
    </row>
    <row r="44" spans="1:9" s="29" customFormat="1" ht="10.199999999999999">
      <c r="A44" s="284" t="s">
        <v>107</v>
      </c>
      <c r="B44" s="284"/>
      <c r="C44" s="284"/>
      <c r="D44" s="284"/>
      <c r="E44" s="98"/>
      <c r="F44" s="98"/>
      <c r="G44" s="98"/>
      <c r="H44" s="98"/>
      <c r="I44" s="97">
        <f t="shared" si="0"/>
        <v>0</v>
      </c>
    </row>
    <row r="45" spans="1:9" s="29" customFormat="1" ht="10.199999999999999">
      <c r="A45" s="284" t="s">
        <v>221</v>
      </c>
      <c r="B45" s="284"/>
      <c r="C45" s="284"/>
      <c r="D45" s="284"/>
      <c r="E45" s="98">
        <f>14684-E42</f>
        <v>14439</v>
      </c>
      <c r="F45" s="98"/>
      <c r="G45" s="98"/>
      <c r="H45" s="98"/>
      <c r="I45" s="97">
        <f t="shared" si="0"/>
        <v>14439</v>
      </c>
    </row>
    <row r="46" spans="1:9" s="225" customFormat="1" ht="12.75" customHeight="1">
      <c r="A46" s="311" t="s">
        <v>222</v>
      </c>
      <c r="B46" s="312"/>
      <c r="C46" s="312"/>
      <c r="D46" s="313"/>
      <c r="E46" s="97">
        <f>SUM(E40:E45)</f>
        <v>14684</v>
      </c>
      <c r="F46" s="97">
        <f t="shared" ref="F46:I46" si="5">SUM(F40:F45)</f>
        <v>0</v>
      </c>
      <c r="G46" s="97">
        <f t="shared" si="5"/>
        <v>0</v>
      </c>
      <c r="H46" s="97">
        <f t="shared" si="5"/>
        <v>0</v>
      </c>
      <c r="I46" s="97">
        <f t="shared" si="5"/>
        <v>14684</v>
      </c>
    </row>
    <row r="47" spans="1:9" s="29" customFormat="1" ht="10.199999999999999">
      <c r="A47" s="284"/>
      <c r="B47" s="284"/>
      <c r="C47" s="284"/>
      <c r="D47" s="284"/>
      <c r="E47" s="98"/>
      <c r="F47" s="98"/>
      <c r="G47" s="98"/>
      <c r="H47" s="98"/>
      <c r="I47" s="97"/>
    </row>
    <row r="48" spans="1:9" s="29" customFormat="1" ht="10.199999999999999">
      <c r="A48" s="285" t="s">
        <v>109</v>
      </c>
      <c r="B48" s="285"/>
      <c r="C48" s="285"/>
      <c r="D48" s="285"/>
      <c r="E48" s="97">
        <f>+E46+E38</f>
        <v>14684</v>
      </c>
      <c r="F48" s="97">
        <f t="shared" ref="F48:I48" si="6">+F46+F38</f>
        <v>110</v>
      </c>
      <c r="G48" s="97">
        <f t="shared" si="6"/>
        <v>60</v>
      </c>
      <c r="H48" s="97">
        <f t="shared" si="6"/>
        <v>852</v>
      </c>
      <c r="I48" s="97">
        <f t="shared" si="6"/>
        <v>15706</v>
      </c>
    </row>
    <row r="49" spans="1:9" s="29" customFormat="1" ht="10.199999999999999">
      <c r="E49" s="247"/>
      <c r="F49" s="247"/>
      <c r="G49" s="247"/>
      <c r="H49" s="247"/>
      <c r="I49" s="248"/>
    </row>
    <row r="50" spans="1:9" s="29" customFormat="1" ht="22.95" customHeight="1">
      <c r="A50" s="318" t="s">
        <v>86</v>
      </c>
      <c r="B50" s="318"/>
      <c r="C50" s="318"/>
      <c r="D50" s="318"/>
      <c r="E50" s="249"/>
      <c r="F50" s="97"/>
      <c r="G50" s="97"/>
      <c r="H50" s="97"/>
      <c r="I50" s="97">
        <f t="shared" si="0"/>
        <v>0</v>
      </c>
    </row>
    <row r="51" spans="1:9" s="29" customFormat="1" ht="22.95" customHeight="1">
      <c r="A51" s="318" t="s">
        <v>87</v>
      </c>
      <c r="B51" s="318"/>
      <c r="C51" s="318"/>
      <c r="D51" s="318"/>
      <c r="E51" s="249"/>
      <c r="F51" s="97"/>
      <c r="G51" s="97"/>
      <c r="H51" s="97"/>
      <c r="I51" s="97">
        <f t="shared" si="0"/>
        <v>0</v>
      </c>
    </row>
    <row r="52" spans="1:9" s="29" customFormat="1" ht="22.95" customHeight="1">
      <c r="A52" s="318" t="s">
        <v>88</v>
      </c>
      <c r="B52" s="318"/>
      <c r="C52" s="318"/>
      <c r="D52" s="318"/>
      <c r="E52" s="249"/>
      <c r="F52" s="97"/>
      <c r="G52" s="97"/>
      <c r="H52" s="97"/>
      <c r="I52" s="97">
        <f t="shared" si="0"/>
        <v>0</v>
      </c>
    </row>
    <row r="53" spans="1:9" s="29" customFormat="1" ht="22.95" customHeight="1">
      <c r="A53" s="318" t="s">
        <v>89</v>
      </c>
      <c r="B53" s="318"/>
      <c r="C53" s="318"/>
      <c r="D53" s="318"/>
      <c r="E53" s="249"/>
      <c r="F53" s="97"/>
      <c r="G53" s="97"/>
      <c r="H53" s="97"/>
      <c r="I53" s="97">
        <f t="shared" si="0"/>
        <v>0</v>
      </c>
    </row>
    <row r="54" spans="1:9" s="29" customFormat="1" ht="22.95" customHeight="1">
      <c r="A54" s="318" t="s">
        <v>90</v>
      </c>
      <c r="B54" s="318"/>
      <c r="C54" s="318"/>
      <c r="D54" s="318"/>
      <c r="E54" s="249"/>
      <c r="F54" s="97"/>
      <c r="G54" s="97"/>
      <c r="H54" s="97"/>
      <c r="I54" s="97">
        <f t="shared" si="0"/>
        <v>0</v>
      </c>
    </row>
    <row r="55" spans="1:9" s="225" customFormat="1" ht="22.5" customHeight="1">
      <c r="A55" s="311" t="s">
        <v>91</v>
      </c>
      <c r="B55" s="312"/>
      <c r="C55" s="312"/>
      <c r="D55" s="313"/>
      <c r="E55" s="97">
        <f>SUM(E50:E54)</f>
        <v>0</v>
      </c>
      <c r="F55" s="97">
        <f t="shared" ref="F55:I55" si="7">SUM(F50:F54)</f>
        <v>0</v>
      </c>
      <c r="G55" s="97">
        <f t="shared" si="7"/>
        <v>0</v>
      </c>
      <c r="H55" s="97">
        <f t="shared" si="7"/>
        <v>0</v>
      </c>
      <c r="I55" s="97">
        <f t="shared" si="7"/>
        <v>0</v>
      </c>
    </row>
    <row r="56" spans="1:9" s="29" customFormat="1" ht="10.199999999999999">
      <c r="A56" s="319"/>
      <c r="B56" s="319"/>
      <c r="C56" s="319"/>
      <c r="D56" s="319"/>
      <c r="E56" s="194"/>
      <c r="F56" s="98"/>
      <c r="G56" s="98"/>
      <c r="H56" s="98"/>
      <c r="I56" s="97"/>
    </row>
    <row r="57" spans="1:9" s="29" customFormat="1" ht="10.199999999999999">
      <c r="A57" s="314" t="s">
        <v>95</v>
      </c>
      <c r="B57" s="314"/>
      <c r="C57" s="314"/>
      <c r="D57" s="314"/>
      <c r="E57" s="194"/>
      <c r="F57" s="98"/>
      <c r="G57" s="98"/>
      <c r="H57" s="98"/>
      <c r="I57" s="97">
        <f t="shared" si="0"/>
        <v>0</v>
      </c>
    </row>
    <row r="58" spans="1:9" s="29" customFormat="1" ht="10.199999999999999">
      <c r="A58" s="314" t="s">
        <v>96</v>
      </c>
      <c r="B58" s="314"/>
      <c r="C58" s="314"/>
      <c r="D58" s="314"/>
      <c r="E58" s="194"/>
      <c r="F58" s="98"/>
      <c r="G58" s="98"/>
      <c r="H58" s="98"/>
      <c r="I58" s="97">
        <f t="shared" si="0"/>
        <v>0</v>
      </c>
    </row>
    <row r="59" spans="1:9" s="29" customFormat="1" ht="10.199999999999999">
      <c r="A59" s="284" t="s">
        <v>97</v>
      </c>
      <c r="B59" s="284"/>
      <c r="C59" s="284"/>
      <c r="D59" s="284"/>
      <c r="E59" s="98"/>
      <c r="F59" s="98"/>
      <c r="G59" s="98"/>
      <c r="H59" s="98"/>
      <c r="I59" s="97">
        <f t="shared" si="0"/>
        <v>0</v>
      </c>
    </row>
    <row r="60" spans="1:9" s="29" customFormat="1" ht="10.199999999999999">
      <c r="A60" s="282" t="s">
        <v>98</v>
      </c>
      <c r="B60" s="296"/>
      <c r="C60" s="296"/>
      <c r="D60" s="283"/>
      <c r="E60" s="102"/>
      <c r="F60" s="98"/>
      <c r="G60" s="98"/>
      <c r="H60" s="98"/>
      <c r="I60" s="97">
        <f t="shared" si="0"/>
        <v>0</v>
      </c>
    </row>
    <row r="61" spans="1:9" s="29" customFormat="1" ht="10.199999999999999">
      <c r="A61" s="282" t="s">
        <v>99</v>
      </c>
      <c r="B61" s="296"/>
      <c r="C61" s="296"/>
      <c r="D61" s="283"/>
      <c r="E61" s="102"/>
      <c r="F61" s="98"/>
      <c r="G61" s="98"/>
      <c r="H61" s="98"/>
      <c r="I61" s="97">
        <f t="shared" si="0"/>
        <v>0</v>
      </c>
    </row>
    <row r="62" spans="1:9" s="29" customFormat="1" ht="10.199999999999999">
      <c r="A62" s="316"/>
      <c r="B62" s="316"/>
      <c r="C62" s="316"/>
      <c r="D62" s="316"/>
      <c r="E62" s="102"/>
      <c r="F62" s="98"/>
      <c r="G62" s="98"/>
      <c r="H62" s="98"/>
      <c r="I62" s="97"/>
    </row>
    <row r="63" spans="1:9" s="225" customFormat="1" ht="12.75" customHeight="1">
      <c r="A63" s="311" t="s">
        <v>100</v>
      </c>
      <c r="B63" s="312"/>
      <c r="C63" s="312"/>
      <c r="D63" s="313"/>
      <c r="E63" s="97">
        <f>SUM(E57:E61)</f>
        <v>0</v>
      </c>
      <c r="F63" s="97">
        <f t="shared" ref="F63:I63" si="8">SUM(F57:F61)</f>
        <v>0</v>
      </c>
      <c r="G63" s="97">
        <f t="shared" si="8"/>
        <v>0</v>
      </c>
      <c r="H63" s="97">
        <f t="shared" si="8"/>
        <v>0</v>
      </c>
      <c r="I63" s="97">
        <f t="shared" si="8"/>
        <v>0</v>
      </c>
    </row>
    <row r="64" spans="1:9" s="29" customFormat="1" ht="10.199999999999999">
      <c r="A64" s="316"/>
      <c r="B64" s="316"/>
      <c r="C64" s="316"/>
      <c r="D64" s="316"/>
      <c r="E64" s="102"/>
      <c r="F64" s="98"/>
      <c r="G64" s="98"/>
      <c r="H64" s="98"/>
      <c r="I64" s="97"/>
    </row>
    <row r="65" spans="1:9" s="29" customFormat="1" ht="22.95" customHeight="1">
      <c r="A65" s="318" t="s">
        <v>101</v>
      </c>
      <c r="B65" s="318"/>
      <c r="C65" s="318"/>
      <c r="D65" s="318"/>
      <c r="E65" s="249"/>
      <c r="F65" s="97"/>
      <c r="G65" s="97"/>
      <c r="H65" s="97"/>
      <c r="I65" s="97">
        <f t="shared" si="0"/>
        <v>0</v>
      </c>
    </row>
    <row r="66" spans="1:9" s="29" customFormat="1" ht="23.4" customHeight="1">
      <c r="A66" s="314" t="s">
        <v>102</v>
      </c>
      <c r="B66" s="314"/>
      <c r="C66" s="314"/>
      <c r="D66" s="314"/>
      <c r="E66" s="98"/>
      <c r="F66" s="98"/>
      <c r="G66" s="98"/>
      <c r="H66" s="98"/>
      <c r="I66" s="97">
        <f t="shared" si="0"/>
        <v>0</v>
      </c>
    </row>
    <row r="67" spans="1:9" s="29" customFormat="1" ht="10.199999999999999">
      <c r="A67" s="315" t="s">
        <v>103</v>
      </c>
      <c r="B67" s="315"/>
      <c r="C67" s="315"/>
      <c r="D67" s="315"/>
      <c r="E67" s="98"/>
      <c r="F67" s="98"/>
      <c r="G67" s="98"/>
      <c r="H67" s="98"/>
      <c r="I67" s="97">
        <f t="shared" si="0"/>
        <v>0</v>
      </c>
    </row>
    <row r="68" spans="1:9" s="29" customFormat="1" ht="10.199999999999999">
      <c r="A68" s="284"/>
      <c r="B68" s="284"/>
      <c r="C68" s="284"/>
      <c r="D68" s="284"/>
      <c r="E68" s="98"/>
      <c r="F68" s="98"/>
      <c r="G68" s="98"/>
      <c r="H68" s="98"/>
      <c r="I68" s="97"/>
    </row>
    <row r="69" spans="1:9" s="225" customFormat="1" ht="12.75" customHeight="1">
      <c r="A69" s="311" t="s">
        <v>94</v>
      </c>
      <c r="B69" s="312"/>
      <c r="C69" s="312"/>
      <c r="D69" s="313"/>
      <c r="E69" s="97">
        <f>SUM(E65:E67)</f>
        <v>0</v>
      </c>
      <c r="F69" s="97">
        <f t="shared" ref="F69:I69" si="9">SUM(F65:F67)</f>
        <v>0</v>
      </c>
      <c r="G69" s="97">
        <f t="shared" si="9"/>
        <v>0</v>
      </c>
      <c r="H69" s="97">
        <f t="shared" si="9"/>
        <v>0</v>
      </c>
      <c r="I69" s="97">
        <f t="shared" si="9"/>
        <v>0</v>
      </c>
    </row>
    <row r="70" spans="1:9" s="29" customFormat="1" ht="10.199999999999999">
      <c r="A70" s="284"/>
      <c r="B70" s="284"/>
      <c r="C70" s="284"/>
      <c r="D70" s="284"/>
      <c r="E70" s="98"/>
      <c r="F70" s="98"/>
      <c r="G70" s="98"/>
      <c r="H70" s="98"/>
      <c r="I70" s="97"/>
    </row>
    <row r="71" spans="1:9" s="246" customFormat="1" ht="25.5" customHeight="1">
      <c r="A71" s="384" t="s">
        <v>113</v>
      </c>
      <c r="B71" s="385"/>
      <c r="C71" s="385"/>
      <c r="D71" s="386"/>
      <c r="E71" s="245">
        <f>+E69+E63+E55</f>
        <v>0</v>
      </c>
      <c r="F71" s="245">
        <f t="shared" ref="F71:I71" si="10">+F69+F63+F55</f>
        <v>0</v>
      </c>
      <c r="G71" s="245">
        <f t="shared" si="10"/>
        <v>0</v>
      </c>
      <c r="H71" s="245">
        <f t="shared" si="10"/>
        <v>0</v>
      </c>
      <c r="I71" s="245">
        <f t="shared" si="10"/>
        <v>0</v>
      </c>
    </row>
    <row r="72" spans="1:9" s="29" customFormat="1" ht="10.199999999999999">
      <c r="A72" s="284"/>
      <c r="B72" s="284"/>
      <c r="C72" s="284"/>
      <c r="D72" s="284"/>
      <c r="E72" s="98"/>
      <c r="F72" s="98"/>
      <c r="G72" s="98"/>
      <c r="H72" s="98"/>
      <c r="I72" s="97"/>
    </row>
    <row r="73" spans="1:9" s="29" customFormat="1" ht="10.199999999999999">
      <c r="A73" s="284" t="s">
        <v>104</v>
      </c>
      <c r="B73" s="284"/>
      <c r="C73" s="284"/>
      <c r="D73" s="284"/>
      <c r="E73" s="98"/>
      <c r="F73" s="98"/>
      <c r="G73" s="98"/>
      <c r="H73" s="98"/>
      <c r="I73" s="97">
        <f t="shared" si="0"/>
        <v>0</v>
      </c>
    </row>
    <row r="74" spans="1:9" s="29" customFormat="1" ht="10.199999999999999">
      <c r="A74" s="284" t="s">
        <v>34</v>
      </c>
      <c r="B74" s="284"/>
      <c r="C74" s="284"/>
      <c r="D74" s="284"/>
      <c r="E74" s="98"/>
      <c r="F74" s="98"/>
      <c r="G74" s="98"/>
      <c r="H74" s="98"/>
      <c r="I74" s="97">
        <f t="shared" si="0"/>
        <v>0</v>
      </c>
    </row>
    <row r="75" spans="1:9" s="29" customFormat="1" ht="10.199999999999999">
      <c r="A75" s="284" t="s">
        <v>105</v>
      </c>
      <c r="B75" s="284"/>
      <c r="C75" s="284"/>
      <c r="D75" s="284"/>
      <c r="E75" s="98"/>
      <c r="F75" s="98"/>
      <c r="G75" s="98"/>
      <c r="H75" s="98"/>
      <c r="I75" s="97">
        <f t="shared" si="0"/>
        <v>0</v>
      </c>
    </row>
    <row r="76" spans="1:9" s="29" customFormat="1" ht="10.199999999999999">
      <c r="A76" s="284" t="s">
        <v>106</v>
      </c>
      <c r="B76" s="284"/>
      <c r="C76" s="284"/>
      <c r="D76" s="284"/>
      <c r="E76" s="98"/>
      <c r="F76" s="98"/>
      <c r="G76" s="98"/>
      <c r="H76" s="98"/>
      <c r="I76" s="97">
        <f t="shared" si="0"/>
        <v>0</v>
      </c>
    </row>
    <row r="77" spans="1:9" s="29" customFormat="1" ht="10.199999999999999">
      <c r="A77" s="284" t="s">
        <v>107</v>
      </c>
      <c r="B77" s="284"/>
      <c r="C77" s="284"/>
      <c r="D77" s="284"/>
      <c r="E77" s="98"/>
      <c r="F77" s="98"/>
      <c r="G77" s="98"/>
      <c r="H77" s="98"/>
      <c r="I77" s="97">
        <f t="shared" si="0"/>
        <v>0</v>
      </c>
    </row>
    <row r="78" spans="1:9" s="29" customFormat="1" ht="10.199999999999999">
      <c r="A78" s="284" t="s">
        <v>221</v>
      </c>
      <c r="B78" s="284"/>
      <c r="C78" s="284"/>
      <c r="D78" s="284"/>
      <c r="E78" s="98">
        <v>293</v>
      </c>
      <c r="F78" s="98"/>
      <c r="G78" s="98"/>
      <c r="H78" s="98"/>
      <c r="I78" s="97">
        <f t="shared" si="0"/>
        <v>293</v>
      </c>
    </row>
    <row r="79" spans="1:9" s="225" customFormat="1" ht="12.75" customHeight="1">
      <c r="A79" s="311" t="s">
        <v>222</v>
      </c>
      <c r="B79" s="312"/>
      <c r="C79" s="312"/>
      <c r="D79" s="313"/>
      <c r="E79" s="97">
        <f>SUM(E73:E78)</f>
        <v>293</v>
      </c>
      <c r="F79" s="97">
        <f t="shared" ref="F79:I79" si="11">SUM(F73:F78)</f>
        <v>0</v>
      </c>
      <c r="G79" s="97">
        <f t="shared" si="11"/>
        <v>0</v>
      </c>
      <c r="H79" s="97">
        <f t="shared" si="11"/>
        <v>0</v>
      </c>
      <c r="I79" s="97">
        <f t="shared" si="11"/>
        <v>293</v>
      </c>
    </row>
    <row r="80" spans="1:9" s="29" customFormat="1" ht="10.199999999999999">
      <c r="A80" s="295"/>
      <c r="B80" s="295"/>
      <c r="C80" s="295"/>
      <c r="D80" s="295"/>
      <c r="E80" s="98"/>
      <c r="F80" s="98"/>
      <c r="G80" s="98"/>
      <c r="H80" s="98"/>
      <c r="I80" s="97"/>
    </row>
    <row r="81" spans="1:9" s="29" customFormat="1" ht="14.4" customHeight="1">
      <c r="A81" s="285" t="s">
        <v>114</v>
      </c>
      <c r="B81" s="285"/>
      <c r="C81" s="285"/>
      <c r="D81" s="285"/>
      <c r="E81" s="97">
        <f>+E79+E71</f>
        <v>293</v>
      </c>
      <c r="F81" s="97">
        <f t="shared" ref="F81:I81" si="12">+F79+F71</f>
        <v>0</v>
      </c>
      <c r="G81" s="97">
        <f t="shared" si="12"/>
        <v>0</v>
      </c>
      <c r="H81" s="97">
        <f t="shared" si="12"/>
        <v>0</v>
      </c>
      <c r="I81" s="97">
        <f t="shared" si="12"/>
        <v>293</v>
      </c>
    </row>
    <row r="82" spans="1:9" ht="15" customHeight="1">
      <c r="A82" s="285" t="s">
        <v>358</v>
      </c>
      <c r="B82" s="285"/>
      <c r="C82" s="285"/>
      <c r="D82" s="285"/>
      <c r="E82" s="97">
        <f>+E81+E48</f>
        <v>14977</v>
      </c>
      <c r="F82" s="97">
        <f t="shared" ref="F82:I82" si="13">+F81+F48</f>
        <v>110</v>
      </c>
      <c r="G82" s="97">
        <f t="shared" si="13"/>
        <v>60</v>
      </c>
      <c r="H82" s="97">
        <f t="shared" si="13"/>
        <v>852</v>
      </c>
      <c r="I82" s="97">
        <f t="shared" si="13"/>
        <v>15999</v>
      </c>
    </row>
  </sheetData>
  <mergeCells count="77">
    <mergeCell ref="A82:D82"/>
    <mergeCell ref="A10:H10"/>
    <mergeCell ref="A44:D44"/>
    <mergeCell ref="A77:D77"/>
    <mergeCell ref="A3:H3"/>
    <mergeCell ref="A4:I4"/>
    <mergeCell ref="A5:I5"/>
    <mergeCell ref="A8:D8"/>
    <mergeCell ref="E8:I8"/>
    <mergeCell ref="A22:D22"/>
    <mergeCell ref="A11:H11"/>
    <mergeCell ref="A12:D13"/>
    <mergeCell ref="E12:I12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60:D60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7:D67"/>
    <mergeCell ref="A68:D68"/>
    <mergeCell ref="A69:D69"/>
    <mergeCell ref="A70:D70"/>
    <mergeCell ref="A71:D71"/>
    <mergeCell ref="A48:D48"/>
    <mergeCell ref="A81:D81"/>
    <mergeCell ref="A80:D80"/>
    <mergeCell ref="A73:D73"/>
    <mergeCell ref="A74:D74"/>
    <mergeCell ref="A75:D75"/>
    <mergeCell ref="A76:D76"/>
    <mergeCell ref="A78:D78"/>
    <mergeCell ref="A79:D79"/>
    <mergeCell ref="A72:D72"/>
    <mergeCell ref="A61:D61"/>
    <mergeCell ref="A62:D62"/>
    <mergeCell ref="A63:D63"/>
    <mergeCell ref="A64:D64"/>
    <mergeCell ref="A65:D65"/>
    <mergeCell ref="A66:D66"/>
  </mergeCells>
  <printOptions horizontalCentered="1"/>
  <pageMargins left="0.59055118110236227" right="0.31496062992125984" top="0.27559055118110237" bottom="0.47244094488188981" header="0.43307086614173229" footer="0.15748031496062992"/>
  <pageSetup paperSize="9" scale="70" orientation="portrait" r:id="rId1"/>
  <headerFooter alignWithMargins="0">
    <oddHeader>&amp;LKÖLCSEY FERENC VÁROSI KÖNYVTÁR</oddHeader>
    <oddFooter>&amp;LVeresegyház, 2014. Február 18.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9"/>
  <sheetViews>
    <sheetView view="pageLayout" topLeftCell="A4" workbookViewId="0">
      <selection activeCell="D38" sqref="D38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t="s">
        <v>156</v>
      </c>
    </row>
    <row r="3" spans="1:7" ht="12" customHeight="1">
      <c r="F3" s="4"/>
      <c r="G3" s="69" t="s">
        <v>155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72">
        <f>+'4. PH. műk.+felh bev.'!H16</f>
        <v>0</v>
      </c>
      <c r="E9" s="284" t="s">
        <v>36</v>
      </c>
      <c r="F9" s="284"/>
      <c r="G9" s="98">
        <f>+'8. PH. kiad. össz. '!E12</f>
        <v>236576.98800000001</v>
      </c>
    </row>
    <row r="10" spans="1:7" ht="12" customHeight="1">
      <c r="A10" s="299" t="s">
        <v>31</v>
      </c>
      <c r="B10" s="300"/>
      <c r="C10" s="301"/>
      <c r="D10" s="98">
        <f>+'4. PH. műk.+felh bev.'!H18</f>
        <v>3500</v>
      </c>
      <c r="E10" s="302" t="s">
        <v>59</v>
      </c>
      <c r="F10" s="302"/>
      <c r="G10" s="98">
        <f>+'8. PH. kiad. össz. '!E13</f>
        <v>64600.175999999999</v>
      </c>
    </row>
    <row r="11" spans="1:7" ht="12" customHeight="1">
      <c r="A11" s="282" t="s">
        <v>32</v>
      </c>
      <c r="B11" s="296"/>
      <c r="C11" s="283"/>
      <c r="D11" s="72">
        <f>+'4. PH. műk.+felh bev.'!H29</f>
        <v>3175</v>
      </c>
      <c r="E11" s="284" t="s">
        <v>38</v>
      </c>
      <c r="F11" s="284"/>
      <c r="G11" s="98">
        <f>+'8. PH. kiad. össz. '!E14</f>
        <v>82103</v>
      </c>
    </row>
    <row r="12" spans="1:7" ht="12" customHeight="1">
      <c r="A12" s="282" t="s">
        <v>33</v>
      </c>
      <c r="B12" s="296"/>
      <c r="C12" s="283"/>
      <c r="D12" s="72">
        <f>+'4. PH. műk.+felh bev.'!H34</f>
        <v>0</v>
      </c>
      <c r="E12" s="284" t="s">
        <v>39</v>
      </c>
      <c r="F12" s="284"/>
      <c r="G12" s="98">
        <f>+'8. PH. kiad. össz. '!E15</f>
        <v>72950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8">
        <f>+'8. PH. kiad. össz. '!E16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98">
        <f>+'8. PH. kiad. össz. '!E17</f>
        <v>0</v>
      </c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98">
        <f>+'8. PH. kiad. össz. '!E18</f>
        <v>0</v>
      </c>
    </row>
    <row r="16" spans="1:7" ht="12" customHeight="1">
      <c r="A16" s="282"/>
      <c r="B16" s="296"/>
      <c r="C16" s="283"/>
      <c r="D16" s="72"/>
      <c r="E16" s="292"/>
      <c r="F16" s="293"/>
      <c r="G16" s="72"/>
    </row>
    <row r="17" spans="1:7" ht="12" customHeight="1">
      <c r="A17" s="285" t="s">
        <v>35</v>
      </c>
      <c r="B17" s="285"/>
      <c r="C17" s="285"/>
      <c r="D17" s="97">
        <f>+D12+D11+D10+D9</f>
        <v>6675</v>
      </c>
      <c r="E17" s="286" t="s">
        <v>43</v>
      </c>
      <c r="F17" s="288"/>
      <c r="G17" s="97">
        <f>+G9+G10+G11+G12+G13</f>
        <v>456230.16399999999</v>
      </c>
    </row>
    <row r="18" spans="1:7" ht="12" customHeight="1">
      <c r="A18" s="282"/>
      <c r="B18" s="296"/>
      <c r="C18" s="283"/>
      <c r="D18" s="72"/>
      <c r="E18" s="282"/>
      <c r="F18" s="283"/>
      <c r="G18" s="72"/>
    </row>
    <row r="19" spans="1:7" ht="12" customHeight="1">
      <c r="A19" s="286" t="s">
        <v>57</v>
      </c>
      <c r="B19" s="287"/>
      <c r="C19" s="288"/>
      <c r="D19" s="97">
        <f>+'4. PH. műk.+felh bev.'!H44</f>
        <v>449555</v>
      </c>
      <c r="E19" s="286" t="s">
        <v>58</v>
      </c>
      <c r="F19" s="288"/>
      <c r="G19" s="15">
        <f>+'8. PH. kiad. össz. '!E29</f>
        <v>0</v>
      </c>
    </row>
    <row r="20" spans="1:7" ht="12" customHeight="1">
      <c r="A20" s="289" t="s">
        <v>141</v>
      </c>
      <c r="B20" s="284"/>
      <c r="C20" s="284"/>
      <c r="D20" s="97">
        <f>+'4. PH. műk.+felh bev.'!H40</f>
        <v>271</v>
      </c>
      <c r="E20" s="112"/>
      <c r="F20" s="113"/>
      <c r="G20" s="15"/>
    </row>
    <row r="21" spans="1:7" ht="12" customHeight="1">
      <c r="A21" s="295"/>
      <c r="B21" s="295"/>
      <c r="C21" s="295"/>
      <c r="D21" s="72"/>
      <c r="E21" s="303"/>
      <c r="F21" s="304"/>
      <c r="G21" s="72"/>
    </row>
    <row r="22" spans="1:7" ht="12" customHeight="1">
      <c r="A22" s="294" t="s">
        <v>17</v>
      </c>
      <c r="B22" s="294"/>
      <c r="C22" s="294"/>
      <c r="D22" s="97">
        <f>+D19+D17</f>
        <v>456230</v>
      </c>
      <c r="E22" s="286" t="s">
        <v>13</v>
      </c>
      <c r="F22" s="288"/>
      <c r="G22" s="97">
        <f>+G19+G17</f>
        <v>456230.16399999999</v>
      </c>
    </row>
    <row r="23" spans="1:7" ht="12" customHeight="1">
      <c r="A23" s="302"/>
      <c r="B23" s="302"/>
      <c r="C23" s="302"/>
      <c r="D23" s="72"/>
      <c r="E23" s="282"/>
      <c r="F23" s="283"/>
      <c r="G23" s="72"/>
    </row>
    <row r="24" spans="1:7" ht="12" customHeight="1">
      <c r="A24" s="299" t="s">
        <v>92</v>
      </c>
      <c r="B24" s="300"/>
      <c r="C24" s="301"/>
      <c r="D24" s="72">
        <f>+'4. PH. műk.+felh bev.'!H52</f>
        <v>0</v>
      </c>
      <c r="E24" s="282" t="s">
        <v>52</v>
      </c>
      <c r="F24" s="283"/>
      <c r="G24" s="72">
        <f>+'8. PH. kiad. össz. '!E33</f>
        <v>0</v>
      </c>
    </row>
    <row r="25" spans="1:7" ht="12" customHeight="1">
      <c r="A25" s="299" t="s">
        <v>93</v>
      </c>
      <c r="B25" s="300"/>
      <c r="C25" s="301"/>
      <c r="D25" s="72">
        <f>+'4. PH. műk.+felh bev.'!H58</f>
        <v>0</v>
      </c>
      <c r="E25" s="282" t="s">
        <v>53</v>
      </c>
      <c r="F25" s="283"/>
      <c r="G25" s="90">
        <f>+'8. PH. kiad. össz. '!E34</f>
        <v>0</v>
      </c>
    </row>
    <row r="26" spans="1:7" ht="12" customHeight="1">
      <c r="A26" s="284" t="s">
        <v>94</v>
      </c>
      <c r="B26" s="284"/>
      <c r="C26" s="284"/>
      <c r="D26" s="72">
        <f>+'4. PH. műk.+felh bev.'!H64</f>
        <v>0</v>
      </c>
      <c r="E26" s="282" t="s">
        <v>54</v>
      </c>
      <c r="F26" s="283"/>
      <c r="G26" s="90">
        <f>+'8. PH. kiad. össz. '!E35</f>
        <v>0</v>
      </c>
    </row>
    <row r="27" spans="1:7" ht="12" customHeight="1">
      <c r="A27" s="285" t="s">
        <v>112</v>
      </c>
      <c r="B27" s="285"/>
      <c r="C27" s="285"/>
      <c r="D27" s="72">
        <f>+D26+D25+D24</f>
        <v>0</v>
      </c>
      <c r="E27" s="286" t="s">
        <v>55</v>
      </c>
      <c r="F27" s="288"/>
      <c r="G27" s="15">
        <f>SUM(G24:G26)</f>
        <v>0</v>
      </c>
    </row>
    <row r="28" spans="1:7" ht="12" customHeight="1">
      <c r="A28" s="284"/>
      <c r="B28" s="284"/>
      <c r="C28" s="284"/>
      <c r="D28" s="110"/>
      <c r="E28" s="121"/>
      <c r="F28" s="122"/>
      <c r="G28" s="15"/>
    </row>
    <row r="29" spans="1:7" ht="12" customHeight="1">
      <c r="A29" s="284"/>
      <c r="B29" s="284"/>
      <c r="C29" s="284"/>
      <c r="D29" s="110"/>
      <c r="E29" s="121" t="s">
        <v>299</v>
      </c>
      <c r="F29" s="122"/>
      <c r="G29" s="97"/>
    </row>
    <row r="30" spans="1:7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7" ht="12" customHeight="1">
      <c r="A31" s="286" t="s">
        <v>60</v>
      </c>
      <c r="B31" s="287"/>
      <c r="C31" s="288"/>
      <c r="D31" s="15">
        <f>+'4. PH. műk.+felh bev.'!H74</f>
        <v>0</v>
      </c>
      <c r="E31" s="286" t="s">
        <v>305</v>
      </c>
      <c r="F31" s="288"/>
      <c r="G31" s="15">
        <f>+'8. PH. kiad. össz. '!E45</f>
        <v>0</v>
      </c>
    </row>
    <row r="32" spans="1:7" ht="12" customHeight="1">
      <c r="A32" s="289" t="s">
        <v>141</v>
      </c>
      <c r="B32" s="284"/>
      <c r="C32" s="284"/>
      <c r="D32" s="90">
        <f>+'4. PH. műk.+felh bev.'!H70</f>
        <v>0</v>
      </c>
      <c r="E32" s="58"/>
      <c r="F32" s="59"/>
      <c r="G32" s="72"/>
    </row>
    <row r="33" spans="1:7" ht="12" customHeight="1">
      <c r="A33" s="284"/>
      <c r="B33" s="284"/>
      <c r="C33" s="284"/>
      <c r="D33" s="72"/>
      <c r="E33" s="282"/>
      <c r="F33" s="283"/>
      <c r="G33" s="72"/>
    </row>
    <row r="34" spans="1:7" ht="12" customHeight="1">
      <c r="A34" s="294" t="s">
        <v>61</v>
      </c>
      <c r="B34" s="294"/>
      <c r="C34" s="294"/>
      <c r="D34" s="15">
        <f>+D31+D27</f>
        <v>0</v>
      </c>
      <c r="E34" s="286" t="s">
        <v>301</v>
      </c>
      <c r="F34" s="288"/>
      <c r="G34" s="97">
        <f>+G31+G27+G29</f>
        <v>0</v>
      </c>
    </row>
    <row r="35" spans="1:7" ht="12" customHeight="1">
      <c r="A35" s="291"/>
      <c r="B35" s="291"/>
      <c r="C35" s="291"/>
      <c r="D35" s="72"/>
      <c r="E35" s="292"/>
      <c r="F35" s="293"/>
      <c r="G35" s="72"/>
    </row>
    <row r="36" spans="1:7" ht="12.75" customHeight="1">
      <c r="A36" s="290" t="s">
        <v>15</v>
      </c>
      <c r="B36" s="290"/>
      <c r="C36" s="290"/>
      <c r="D36" s="97">
        <f>+D34+D22</f>
        <v>456230</v>
      </c>
      <c r="E36" s="290" t="s">
        <v>306</v>
      </c>
      <c r="F36" s="290"/>
      <c r="G36" s="97">
        <f>+G34+G22</f>
        <v>456230.16399999999</v>
      </c>
    </row>
    <row r="38" spans="1:7">
      <c r="D38" s="100"/>
    </row>
    <row r="39" spans="1:7">
      <c r="D39" s="100"/>
    </row>
    <row r="40" spans="1:7">
      <c r="D40" s="100"/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rintOptions horizontalCentered="1"/>
  <pageMargins left="0.59055118110236227" right="0.31496062992125984" top="0.27559055118110237" bottom="0.47244094488188981" header="0.43307086614173229" footer="0.15748031496062992"/>
  <pageSetup paperSize="9" orientation="landscape" r:id="rId1"/>
  <headerFooter alignWithMargins="0">
    <oddFooter>&amp;LVeresegyház, 2014. Február 18.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2:I80"/>
  <sheetViews>
    <sheetView topLeftCell="A42" workbookViewId="0">
      <selection activeCell="E80" sqref="E80:I80"/>
    </sheetView>
  </sheetViews>
  <sheetFormatPr defaultRowHeight="13.2"/>
  <cols>
    <col min="4" max="4" width="25.33203125" customWidth="1"/>
    <col min="5" max="5" width="9.5546875" customWidth="1"/>
    <col min="6" max="6" width="10.109375" customWidth="1"/>
    <col min="7" max="7" width="9.33203125" customWidth="1"/>
    <col min="8" max="8" width="9.44140625" customWidth="1"/>
    <col min="9" max="9" width="10.44140625" customWidth="1"/>
  </cols>
  <sheetData>
    <row r="2" spans="1:9">
      <c r="I2" s="66" t="s">
        <v>187</v>
      </c>
    </row>
    <row r="3" spans="1:9">
      <c r="A3" s="320"/>
      <c r="B3" s="320"/>
      <c r="C3" s="320"/>
      <c r="D3" s="320"/>
      <c r="E3" s="320"/>
      <c r="F3" s="320"/>
      <c r="G3" s="320"/>
      <c r="H3" s="320"/>
    </row>
    <row r="4" spans="1:9">
      <c r="A4" s="321" t="s">
        <v>173</v>
      </c>
      <c r="B4" s="321"/>
      <c r="C4" s="321"/>
      <c r="D4" s="321"/>
      <c r="E4" s="321"/>
      <c r="F4" s="321"/>
      <c r="G4" s="321"/>
      <c r="H4" s="321"/>
      <c r="I4" s="321"/>
    </row>
    <row r="5" spans="1:9">
      <c r="A5" s="321" t="s">
        <v>28</v>
      </c>
      <c r="B5" s="321"/>
      <c r="C5" s="321"/>
      <c r="D5" s="321"/>
      <c r="E5" s="321"/>
      <c r="F5" s="321"/>
      <c r="G5" s="321"/>
      <c r="H5" s="321"/>
      <c r="I5" s="321"/>
    </row>
    <row r="7" spans="1:9">
      <c r="A7" s="66"/>
      <c r="B7" s="66"/>
      <c r="C7" s="66"/>
      <c r="D7" s="66"/>
      <c r="E7" s="66"/>
      <c r="F7" s="66"/>
      <c r="G7" s="66"/>
      <c r="H7" s="66"/>
    </row>
    <row r="8" spans="1:9">
      <c r="A8" s="383" t="s">
        <v>120</v>
      </c>
      <c r="B8" s="383"/>
      <c r="C8" s="383"/>
      <c r="D8" s="383"/>
      <c r="E8" s="295" t="s">
        <v>147</v>
      </c>
      <c r="F8" s="295"/>
      <c r="G8" s="295"/>
      <c r="H8" s="295"/>
      <c r="I8" s="295"/>
    </row>
    <row r="9" spans="1:9">
      <c r="A9" s="321"/>
      <c r="B9" s="321"/>
      <c r="C9" s="321"/>
      <c r="D9" s="321"/>
      <c r="E9" s="321"/>
      <c r="F9" s="321"/>
      <c r="G9" s="321"/>
      <c r="H9" s="321"/>
    </row>
    <row r="10" spans="1:9">
      <c r="A10" s="322"/>
      <c r="B10" s="322"/>
      <c r="C10" s="322"/>
      <c r="D10" s="322"/>
      <c r="E10" s="322"/>
      <c r="F10" s="322"/>
      <c r="G10" s="322"/>
      <c r="H10" s="322"/>
      <c r="I10" s="66" t="s">
        <v>1</v>
      </c>
    </row>
    <row r="11" spans="1:9" ht="12.75" customHeight="1">
      <c r="A11" s="323" t="s">
        <v>2</v>
      </c>
      <c r="B11" s="324"/>
      <c r="C11" s="324"/>
      <c r="D11" s="325"/>
      <c r="E11" s="329" t="s">
        <v>124</v>
      </c>
      <c r="F11" s="329"/>
      <c r="G11" s="329"/>
      <c r="H11" s="329"/>
      <c r="I11" s="329"/>
    </row>
    <row r="12" spans="1:9" ht="24.75" customHeight="1">
      <c r="A12" s="326"/>
      <c r="B12" s="327"/>
      <c r="C12" s="327"/>
      <c r="D12" s="328"/>
      <c r="E12" s="11"/>
      <c r="F12" s="11"/>
      <c r="G12" s="11"/>
      <c r="H12" s="11"/>
      <c r="I12" s="68" t="s">
        <v>5</v>
      </c>
    </row>
    <row r="13" spans="1:9" ht="23.25" customHeight="1">
      <c r="A13" s="299" t="s">
        <v>68</v>
      </c>
      <c r="B13" s="300"/>
      <c r="C13" s="300"/>
      <c r="D13" s="301"/>
      <c r="E13" s="72"/>
      <c r="F13" s="72"/>
      <c r="G13" s="72"/>
      <c r="H13" s="72"/>
      <c r="I13" s="7">
        <f>SUM(E13:H13)</f>
        <v>0</v>
      </c>
    </row>
    <row r="14" spans="1:9" ht="23.25" customHeight="1">
      <c r="A14" s="299" t="s">
        <v>69</v>
      </c>
      <c r="B14" s="300"/>
      <c r="C14" s="300"/>
      <c r="D14" s="301"/>
      <c r="E14" s="72"/>
      <c r="F14" s="72"/>
      <c r="G14" s="72"/>
      <c r="H14" s="72"/>
      <c r="I14" s="7">
        <f t="shared" ref="I14:I76" si="0">SUM(E14:H14)</f>
        <v>0</v>
      </c>
    </row>
    <row r="15" spans="1:9" ht="23.25" customHeight="1">
      <c r="A15" s="299" t="s">
        <v>70</v>
      </c>
      <c r="B15" s="300"/>
      <c r="C15" s="300"/>
      <c r="D15" s="301"/>
      <c r="E15" s="72"/>
      <c r="F15" s="72"/>
      <c r="G15" s="72"/>
      <c r="H15" s="72"/>
      <c r="I15" s="7">
        <f t="shared" si="0"/>
        <v>0</v>
      </c>
    </row>
    <row r="16" spans="1:9" ht="12.75" customHeight="1">
      <c r="A16" s="299" t="s">
        <v>71</v>
      </c>
      <c r="B16" s="300"/>
      <c r="C16" s="300"/>
      <c r="D16" s="301"/>
      <c r="E16" s="72"/>
      <c r="F16" s="72"/>
      <c r="G16" s="72"/>
      <c r="H16" s="72"/>
      <c r="I16" s="7">
        <f t="shared" si="0"/>
        <v>0</v>
      </c>
    </row>
    <row r="17" spans="1:9" ht="12.75" customHeight="1">
      <c r="A17" s="311" t="s">
        <v>111</v>
      </c>
      <c r="B17" s="312"/>
      <c r="C17" s="312"/>
      <c r="D17" s="313"/>
      <c r="E17" s="72">
        <f>SUM(E13:E16)</f>
        <v>0</v>
      </c>
      <c r="F17" s="72">
        <f t="shared" ref="F17:I17" si="1">SUM(F13:F16)</f>
        <v>0</v>
      </c>
      <c r="G17" s="72">
        <f t="shared" si="1"/>
        <v>0</v>
      </c>
      <c r="H17" s="72">
        <f t="shared" si="1"/>
        <v>0</v>
      </c>
      <c r="I17" s="72">
        <f t="shared" si="1"/>
        <v>0</v>
      </c>
    </row>
    <row r="18" spans="1:9">
      <c r="A18" s="284"/>
      <c r="B18" s="284"/>
      <c r="C18" s="284"/>
      <c r="D18" s="284"/>
      <c r="E18" s="72"/>
      <c r="F18" s="72"/>
      <c r="G18" s="72"/>
      <c r="H18" s="72"/>
      <c r="I18" s="7"/>
    </row>
    <row r="19" spans="1:9">
      <c r="A19" s="285"/>
      <c r="B19" s="285"/>
      <c r="C19" s="285"/>
      <c r="D19" s="285"/>
      <c r="E19" s="15"/>
      <c r="F19" s="72"/>
      <c r="G19" s="72"/>
      <c r="H19" s="72"/>
      <c r="I19" s="7">
        <f t="shared" si="0"/>
        <v>0</v>
      </c>
    </row>
    <row r="20" spans="1:9">
      <c r="A20" s="315" t="s">
        <v>73</v>
      </c>
      <c r="B20" s="315"/>
      <c r="C20" s="315"/>
      <c r="D20" s="315"/>
      <c r="E20" s="72"/>
      <c r="F20" s="72"/>
      <c r="G20" s="72"/>
      <c r="H20" s="72"/>
      <c r="I20" s="7">
        <f t="shared" si="0"/>
        <v>0</v>
      </c>
    </row>
    <row r="21" spans="1:9">
      <c r="A21" s="302" t="s">
        <v>74</v>
      </c>
      <c r="B21" s="302"/>
      <c r="C21" s="302"/>
      <c r="D21" s="302"/>
      <c r="E21" s="72"/>
      <c r="F21" s="72"/>
      <c r="G21" s="72"/>
      <c r="H21" s="72"/>
      <c r="I21" s="7">
        <f t="shared" si="0"/>
        <v>0</v>
      </c>
    </row>
    <row r="22" spans="1:9">
      <c r="A22" s="284" t="s">
        <v>75</v>
      </c>
      <c r="B22" s="284"/>
      <c r="C22" s="284"/>
      <c r="D22" s="284"/>
      <c r="E22" s="15"/>
      <c r="F22" s="72"/>
      <c r="G22" s="72"/>
      <c r="H22" s="72"/>
      <c r="I22" s="7">
        <f t="shared" si="0"/>
        <v>0</v>
      </c>
    </row>
    <row r="23" spans="1:9">
      <c r="A23" s="315" t="s">
        <v>282</v>
      </c>
      <c r="B23" s="315"/>
      <c r="C23" s="315"/>
      <c r="D23" s="315"/>
      <c r="E23" s="72"/>
      <c r="F23" s="72"/>
      <c r="G23" s="72"/>
      <c r="H23" s="72"/>
      <c r="I23" s="7">
        <f t="shared" si="0"/>
        <v>0</v>
      </c>
    </row>
    <row r="24" spans="1:9">
      <c r="A24" s="284" t="s">
        <v>76</v>
      </c>
      <c r="B24" s="284"/>
      <c r="C24" s="284"/>
      <c r="D24" s="284"/>
      <c r="E24" s="72"/>
      <c r="F24" s="72"/>
      <c r="G24" s="72"/>
      <c r="H24" s="72"/>
      <c r="I24" s="7">
        <f t="shared" si="0"/>
        <v>0</v>
      </c>
    </row>
    <row r="25" spans="1:9">
      <c r="A25" s="282" t="s">
        <v>77</v>
      </c>
      <c r="B25" s="296"/>
      <c r="C25" s="296"/>
      <c r="D25" s="283"/>
      <c r="E25" s="72"/>
      <c r="F25" s="72"/>
      <c r="G25" s="72"/>
      <c r="H25" s="72"/>
      <c r="I25" s="7">
        <f t="shared" si="0"/>
        <v>0</v>
      </c>
    </row>
    <row r="26" spans="1:9">
      <c r="A26" s="284" t="s">
        <v>78</v>
      </c>
      <c r="B26" s="284"/>
      <c r="C26" s="284"/>
      <c r="D26" s="284"/>
      <c r="E26" s="72"/>
      <c r="F26" s="72"/>
      <c r="G26" s="72"/>
      <c r="H26" s="72"/>
      <c r="I26" s="7">
        <f t="shared" si="0"/>
        <v>0</v>
      </c>
    </row>
    <row r="27" spans="1:9">
      <c r="A27" s="284" t="s">
        <v>79</v>
      </c>
      <c r="B27" s="285"/>
      <c r="C27" s="285"/>
      <c r="D27" s="285"/>
      <c r="E27" s="15"/>
      <c r="F27" s="72"/>
      <c r="G27" s="72"/>
      <c r="H27" s="72"/>
      <c r="I27" s="7">
        <f t="shared" si="0"/>
        <v>0</v>
      </c>
    </row>
    <row r="28" spans="1:9">
      <c r="A28" s="282" t="s">
        <v>80</v>
      </c>
      <c r="B28" s="296"/>
      <c r="C28" s="296"/>
      <c r="D28" s="283"/>
      <c r="E28" s="15"/>
      <c r="F28" s="72"/>
      <c r="G28" s="72"/>
      <c r="H28" s="72"/>
      <c r="I28" s="7">
        <f t="shared" si="0"/>
        <v>0</v>
      </c>
    </row>
    <row r="29" spans="1:9">
      <c r="A29" s="285" t="s">
        <v>81</v>
      </c>
      <c r="B29" s="285"/>
      <c r="C29" s="285"/>
      <c r="D29" s="285"/>
      <c r="E29" s="72">
        <f>SUM(E19:E28)</f>
        <v>0</v>
      </c>
      <c r="F29" s="72">
        <f t="shared" ref="F29:I29" si="2">SUM(F19:F28)</f>
        <v>0</v>
      </c>
      <c r="G29" s="72">
        <f t="shared" si="2"/>
        <v>0</v>
      </c>
      <c r="H29" s="72">
        <f t="shared" si="2"/>
        <v>0</v>
      </c>
      <c r="I29" s="72">
        <f t="shared" si="2"/>
        <v>0</v>
      </c>
    </row>
    <row r="30" spans="1:9">
      <c r="A30" s="309"/>
      <c r="B30" s="309"/>
      <c r="C30" s="309"/>
      <c r="D30" s="309"/>
      <c r="E30" s="7"/>
      <c r="F30" s="7"/>
      <c r="G30" s="7"/>
      <c r="H30" s="7"/>
      <c r="I30" s="7"/>
    </row>
    <row r="31" spans="1:9" ht="23.25" customHeight="1">
      <c r="A31" s="302" t="s">
        <v>82</v>
      </c>
      <c r="B31" s="302"/>
      <c r="C31" s="302"/>
      <c r="D31" s="302"/>
      <c r="E31" s="7"/>
      <c r="F31" s="7"/>
      <c r="G31" s="7"/>
      <c r="H31" s="7"/>
      <c r="I31" s="7">
        <f t="shared" si="0"/>
        <v>0</v>
      </c>
    </row>
    <row r="32" spans="1:9" ht="23.25" customHeight="1">
      <c r="A32" s="302" t="s">
        <v>83</v>
      </c>
      <c r="B32" s="302"/>
      <c r="C32" s="302"/>
      <c r="D32" s="302"/>
      <c r="E32" s="7"/>
      <c r="F32" s="7"/>
      <c r="G32" s="7"/>
      <c r="H32" s="7"/>
      <c r="I32" s="7">
        <f t="shared" si="0"/>
        <v>0</v>
      </c>
    </row>
    <row r="33" spans="1:9">
      <c r="A33" s="284" t="s">
        <v>84</v>
      </c>
      <c r="B33" s="284"/>
      <c r="C33" s="284"/>
      <c r="D33" s="284"/>
      <c r="E33" s="7"/>
      <c r="F33" s="7"/>
      <c r="G33" s="7"/>
      <c r="H33" s="7"/>
      <c r="I33" s="7">
        <f t="shared" si="0"/>
        <v>0</v>
      </c>
    </row>
    <row r="34" spans="1:9">
      <c r="A34" s="285" t="s">
        <v>85</v>
      </c>
      <c r="B34" s="285"/>
      <c r="C34" s="285"/>
      <c r="D34" s="285"/>
      <c r="E34" s="7">
        <f>SUM(E31:E33)</f>
        <v>0</v>
      </c>
      <c r="F34" s="7">
        <f t="shared" ref="F34:I34" si="3">SUM(F31:F33)</f>
        <v>0</v>
      </c>
      <c r="G34" s="7">
        <f t="shared" si="3"/>
        <v>0</v>
      </c>
      <c r="H34" s="7">
        <f t="shared" si="3"/>
        <v>0</v>
      </c>
      <c r="I34" s="7">
        <f t="shared" si="3"/>
        <v>0</v>
      </c>
    </row>
    <row r="35" spans="1:9">
      <c r="A35" s="284"/>
      <c r="B35" s="284"/>
      <c r="C35" s="284"/>
      <c r="D35" s="284"/>
      <c r="E35" s="7"/>
      <c r="F35" s="7"/>
      <c r="G35" s="7"/>
      <c r="H35" s="7"/>
      <c r="I35" s="7"/>
    </row>
    <row r="36" spans="1:9">
      <c r="A36" s="285" t="s">
        <v>140</v>
      </c>
      <c r="B36" s="285"/>
      <c r="C36" s="285"/>
      <c r="D36" s="285"/>
      <c r="E36" s="8">
        <f>+E34+E29+E17</f>
        <v>0</v>
      </c>
      <c r="F36" s="8">
        <f t="shared" ref="F36:I36" si="4">+F34+F29+F17</f>
        <v>0</v>
      </c>
      <c r="G36" s="8">
        <f t="shared" si="4"/>
        <v>0</v>
      </c>
      <c r="H36" s="8">
        <f t="shared" si="4"/>
        <v>0</v>
      </c>
      <c r="I36" s="8">
        <f t="shared" si="4"/>
        <v>0</v>
      </c>
    </row>
    <row r="37" spans="1:9">
      <c r="A37" s="284"/>
      <c r="B37" s="284"/>
      <c r="C37" s="284"/>
      <c r="D37" s="284"/>
      <c r="E37" s="7"/>
      <c r="F37" s="7"/>
      <c r="G37" s="7"/>
      <c r="H37" s="7"/>
      <c r="I37" s="7"/>
    </row>
    <row r="38" spans="1:9">
      <c r="A38" s="284" t="s">
        <v>104</v>
      </c>
      <c r="B38" s="284"/>
      <c r="C38" s="284"/>
      <c r="D38" s="284"/>
      <c r="E38" s="7"/>
      <c r="F38" s="7"/>
      <c r="G38" s="7"/>
      <c r="H38" s="7"/>
      <c r="I38" s="7">
        <f t="shared" si="0"/>
        <v>0</v>
      </c>
    </row>
    <row r="39" spans="1:9">
      <c r="A39" s="284" t="s">
        <v>34</v>
      </c>
      <c r="B39" s="284"/>
      <c r="C39" s="284"/>
      <c r="D39" s="284"/>
      <c r="E39" s="7"/>
      <c r="F39" s="7"/>
      <c r="G39" s="7"/>
      <c r="H39" s="7"/>
      <c r="I39" s="7">
        <f t="shared" si="0"/>
        <v>0</v>
      </c>
    </row>
    <row r="40" spans="1:9">
      <c r="A40" s="284" t="s">
        <v>105</v>
      </c>
      <c r="B40" s="284"/>
      <c r="C40" s="284"/>
      <c r="D40" s="284"/>
      <c r="E40" s="7"/>
      <c r="F40" s="7"/>
      <c r="G40" s="7"/>
      <c r="H40" s="7"/>
      <c r="I40" s="7">
        <f t="shared" si="0"/>
        <v>0</v>
      </c>
    </row>
    <row r="41" spans="1:9">
      <c r="A41" s="284" t="s">
        <v>106</v>
      </c>
      <c r="B41" s="284"/>
      <c r="C41" s="284"/>
      <c r="D41" s="284"/>
      <c r="E41" s="7"/>
      <c r="F41" s="7"/>
      <c r="G41" s="7"/>
      <c r="H41" s="7"/>
      <c r="I41" s="7">
        <f t="shared" si="0"/>
        <v>0</v>
      </c>
    </row>
    <row r="42" spans="1:9">
      <c r="A42" s="284" t="s">
        <v>107</v>
      </c>
      <c r="B42" s="284"/>
      <c r="C42" s="284"/>
      <c r="D42" s="284"/>
      <c r="E42" s="7"/>
      <c r="F42" s="7"/>
      <c r="G42" s="7"/>
      <c r="H42" s="7"/>
      <c r="I42" s="7">
        <f t="shared" si="0"/>
        <v>0</v>
      </c>
    </row>
    <row r="43" spans="1:9">
      <c r="A43" s="284" t="s">
        <v>221</v>
      </c>
      <c r="B43" s="284"/>
      <c r="C43" s="284"/>
      <c r="D43" s="284"/>
      <c r="E43" s="7"/>
      <c r="F43" s="7"/>
      <c r="G43" s="7"/>
      <c r="H43" s="7"/>
      <c r="I43" s="7">
        <f t="shared" si="0"/>
        <v>0</v>
      </c>
    </row>
    <row r="44" spans="1:9" ht="19.8" customHeight="1">
      <c r="A44" s="285" t="s">
        <v>222</v>
      </c>
      <c r="B44" s="285"/>
      <c r="C44" s="285"/>
      <c r="D44" s="285"/>
      <c r="E44" s="7">
        <f>SUM(E38:E43)</f>
        <v>0</v>
      </c>
      <c r="F44" s="7">
        <f t="shared" ref="F44:I44" si="5">SUM(F38:F43)</f>
        <v>0</v>
      </c>
      <c r="G44" s="7">
        <f t="shared" si="5"/>
        <v>0</v>
      </c>
      <c r="H44" s="7">
        <f t="shared" si="5"/>
        <v>0</v>
      </c>
      <c r="I44" s="7">
        <f t="shared" si="5"/>
        <v>0</v>
      </c>
    </row>
    <row r="45" spans="1:9" ht="16.2" customHeight="1">
      <c r="A45" s="284"/>
      <c r="B45" s="284"/>
      <c r="C45" s="284"/>
      <c r="D45" s="284"/>
      <c r="E45" s="7"/>
      <c r="F45" s="7"/>
      <c r="G45" s="7"/>
      <c r="H45" s="7"/>
      <c r="I45" s="7"/>
    </row>
    <row r="46" spans="1:9" ht="12" customHeight="1">
      <c r="A46" s="285" t="s">
        <v>109</v>
      </c>
      <c r="B46" s="285"/>
      <c r="C46" s="285"/>
      <c r="D46" s="285"/>
      <c r="E46" s="7">
        <f>+E44+E36</f>
        <v>0</v>
      </c>
      <c r="F46" s="7">
        <f t="shared" ref="F46:I46" si="6">+F44+F36</f>
        <v>0</v>
      </c>
      <c r="G46" s="7">
        <f t="shared" si="6"/>
        <v>0</v>
      </c>
      <c r="H46" s="7">
        <f t="shared" si="6"/>
        <v>0</v>
      </c>
      <c r="I46" s="7">
        <f t="shared" si="6"/>
        <v>0</v>
      </c>
    </row>
    <row r="47" spans="1:9">
      <c r="I47" s="7"/>
    </row>
    <row r="48" spans="1:9" ht="22.8" customHeight="1">
      <c r="A48" s="315" t="s">
        <v>86</v>
      </c>
      <c r="B48" s="315"/>
      <c r="C48" s="315"/>
      <c r="D48" s="315"/>
      <c r="E48" s="27"/>
      <c r="F48" s="72"/>
      <c r="G48" s="72"/>
      <c r="H48" s="72"/>
      <c r="I48" s="7">
        <f t="shared" si="0"/>
        <v>0</v>
      </c>
    </row>
    <row r="49" spans="1:9" ht="22.8" customHeight="1">
      <c r="A49" s="318" t="s">
        <v>87</v>
      </c>
      <c r="B49" s="318"/>
      <c r="C49" s="318"/>
      <c r="D49" s="318"/>
      <c r="E49" s="27"/>
      <c r="F49" s="72"/>
      <c r="G49" s="72"/>
      <c r="H49" s="72"/>
      <c r="I49" s="7">
        <f t="shared" si="0"/>
        <v>0</v>
      </c>
    </row>
    <row r="50" spans="1:9" ht="22.8" customHeight="1">
      <c r="A50" s="314" t="s">
        <v>88</v>
      </c>
      <c r="B50" s="314"/>
      <c r="C50" s="314"/>
      <c r="D50" s="314"/>
      <c r="E50" s="27"/>
      <c r="F50" s="72"/>
      <c r="G50" s="72"/>
      <c r="H50" s="72"/>
      <c r="I50" s="7">
        <f t="shared" si="0"/>
        <v>0</v>
      </c>
    </row>
    <row r="51" spans="1:9" ht="22.8" customHeight="1">
      <c r="A51" s="314" t="s">
        <v>89</v>
      </c>
      <c r="B51" s="314"/>
      <c r="C51" s="314"/>
      <c r="D51" s="314"/>
      <c r="E51" s="27"/>
      <c r="F51" s="72"/>
      <c r="G51" s="72"/>
      <c r="H51" s="72"/>
      <c r="I51" s="7">
        <f t="shared" si="0"/>
        <v>0</v>
      </c>
    </row>
    <row r="52" spans="1:9" ht="22.8" customHeight="1">
      <c r="A52" s="336" t="s">
        <v>90</v>
      </c>
      <c r="B52" s="337"/>
      <c r="C52" s="337"/>
      <c r="D52" s="338"/>
      <c r="E52" s="27"/>
      <c r="F52" s="72"/>
      <c r="G52" s="72"/>
      <c r="H52" s="72"/>
      <c r="I52" s="7">
        <f t="shared" si="0"/>
        <v>0</v>
      </c>
    </row>
    <row r="53" spans="1:9" ht="22.8" customHeight="1">
      <c r="A53" s="339" t="s">
        <v>91</v>
      </c>
      <c r="B53" s="339"/>
      <c r="C53" s="339"/>
      <c r="D53" s="339"/>
      <c r="E53" s="27">
        <f>SUM(E48:E52)</f>
        <v>0</v>
      </c>
      <c r="F53" s="27">
        <f t="shared" ref="F53:I53" si="7">SUM(F48:F52)</f>
        <v>0</v>
      </c>
      <c r="G53" s="27">
        <f t="shared" si="7"/>
        <v>0</v>
      </c>
      <c r="H53" s="27">
        <f t="shared" si="7"/>
        <v>0</v>
      </c>
      <c r="I53" s="27">
        <f t="shared" si="7"/>
        <v>0</v>
      </c>
    </row>
    <row r="54" spans="1:9">
      <c r="A54" s="319"/>
      <c r="B54" s="319"/>
      <c r="C54" s="319"/>
      <c r="D54" s="319"/>
      <c r="E54" s="27"/>
      <c r="F54" s="72"/>
      <c r="G54" s="72"/>
      <c r="H54" s="72"/>
      <c r="I54" s="7"/>
    </row>
    <row r="55" spans="1:9">
      <c r="A55" s="314" t="s">
        <v>95</v>
      </c>
      <c r="B55" s="314"/>
      <c r="C55" s="314"/>
      <c r="D55" s="314"/>
      <c r="E55" s="27"/>
      <c r="F55" s="72"/>
      <c r="G55" s="72"/>
      <c r="H55" s="72"/>
      <c r="I55" s="7">
        <f t="shared" si="0"/>
        <v>0</v>
      </c>
    </row>
    <row r="56" spans="1:9">
      <c r="A56" s="314" t="s">
        <v>96</v>
      </c>
      <c r="B56" s="314"/>
      <c r="C56" s="314"/>
      <c r="D56" s="314"/>
      <c r="E56" s="27"/>
      <c r="F56" s="72"/>
      <c r="G56" s="72"/>
      <c r="H56" s="72"/>
      <c r="I56" s="7">
        <f t="shared" si="0"/>
        <v>0</v>
      </c>
    </row>
    <row r="57" spans="1:9">
      <c r="A57" s="284" t="s">
        <v>97</v>
      </c>
      <c r="B57" s="284"/>
      <c r="C57" s="284"/>
      <c r="D57" s="284"/>
      <c r="E57" s="72"/>
      <c r="F57" s="72"/>
      <c r="G57" s="72"/>
      <c r="H57" s="72"/>
      <c r="I57" s="7">
        <f t="shared" si="0"/>
        <v>0</v>
      </c>
    </row>
    <row r="58" spans="1:9">
      <c r="A58" s="282" t="s">
        <v>98</v>
      </c>
      <c r="B58" s="296"/>
      <c r="C58" s="296"/>
      <c r="D58" s="283"/>
      <c r="E58" s="18"/>
      <c r="F58" s="72"/>
      <c r="G58" s="72"/>
      <c r="H58" s="72"/>
      <c r="I58" s="7">
        <f t="shared" si="0"/>
        <v>0</v>
      </c>
    </row>
    <row r="59" spans="1:9">
      <c r="A59" s="282" t="s">
        <v>99</v>
      </c>
      <c r="B59" s="296"/>
      <c r="C59" s="296"/>
      <c r="D59" s="283"/>
      <c r="E59" s="18"/>
      <c r="F59" s="72"/>
      <c r="G59" s="72"/>
      <c r="H59" s="72"/>
      <c r="I59" s="7">
        <f t="shared" si="0"/>
        <v>0</v>
      </c>
    </row>
    <row r="60" spans="1:9">
      <c r="A60" s="316"/>
      <c r="B60" s="316"/>
      <c r="C60" s="316"/>
      <c r="D60" s="316"/>
      <c r="E60" s="18"/>
      <c r="F60" s="72"/>
      <c r="G60" s="72"/>
      <c r="H60" s="72"/>
      <c r="I60" s="7"/>
    </row>
    <row r="61" spans="1:9">
      <c r="A61" s="317" t="s">
        <v>100</v>
      </c>
      <c r="B61" s="317"/>
      <c r="C61" s="317"/>
      <c r="D61" s="317"/>
      <c r="E61" s="18">
        <f>SUM(E55:E59)</f>
        <v>0</v>
      </c>
      <c r="F61" s="18">
        <f t="shared" ref="F61:I61" si="8">SUM(F55:F59)</f>
        <v>0</v>
      </c>
      <c r="G61" s="18">
        <f t="shared" si="8"/>
        <v>0</v>
      </c>
      <c r="H61" s="18">
        <f t="shared" si="8"/>
        <v>0</v>
      </c>
      <c r="I61" s="18">
        <f t="shared" si="8"/>
        <v>0</v>
      </c>
    </row>
    <row r="62" spans="1:9">
      <c r="A62" s="316"/>
      <c r="B62" s="316"/>
      <c r="C62" s="316"/>
      <c r="D62" s="316"/>
      <c r="E62" s="18"/>
      <c r="F62" s="72"/>
      <c r="G62" s="72"/>
      <c r="H62" s="72"/>
      <c r="I62" s="7"/>
    </row>
    <row r="63" spans="1:9" ht="20.399999999999999" customHeight="1">
      <c r="A63" s="318" t="s">
        <v>101</v>
      </c>
      <c r="B63" s="318"/>
      <c r="C63" s="318"/>
      <c r="D63" s="318"/>
      <c r="E63" s="61"/>
      <c r="F63" s="15"/>
      <c r="G63" s="15"/>
      <c r="H63" s="15"/>
      <c r="I63" s="7">
        <f t="shared" si="0"/>
        <v>0</v>
      </c>
    </row>
    <row r="64" spans="1:9" ht="22.8" customHeight="1">
      <c r="A64" s="314" t="s">
        <v>102</v>
      </c>
      <c r="B64" s="314"/>
      <c r="C64" s="314"/>
      <c r="D64" s="314"/>
      <c r="E64" s="7"/>
      <c r="F64" s="7"/>
      <c r="G64" s="7"/>
      <c r="H64" s="7"/>
      <c r="I64" s="7">
        <f t="shared" si="0"/>
        <v>0</v>
      </c>
    </row>
    <row r="65" spans="1:9">
      <c r="A65" s="315" t="s">
        <v>103</v>
      </c>
      <c r="B65" s="315"/>
      <c r="C65" s="315"/>
      <c r="D65" s="315"/>
      <c r="E65" s="7"/>
      <c r="F65" s="7"/>
      <c r="G65" s="7"/>
      <c r="H65" s="7"/>
      <c r="I65" s="7">
        <f t="shared" si="0"/>
        <v>0</v>
      </c>
    </row>
    <row r="66" spans="1:9">
      <c r="A66" s="284"/>
      <c r="B66" s="284"/>
      <c r="C66" s="284"/>
      <c r="D66" s="284"/>
      <c r="E66" s="7"/>
      <c r="F66" s="7"/>
      <c r="G66" s="7"/>
      <c r="H66" s="7"/>
      <c r="I66" s="7">
        <f t="shared" si="0"/>
        <v>0</v>
      </c>
    </row>
    <row r="67" spans="1:9">
      <c r="A67" s="310" t="s">
        <v>94</v>
      </c>
      <c r="B67" s="310"/>
      <c r="C67" s="310"/>
      <c r="D67" s="310"/>
      <c r="E67" s="7">
        <f>SUM(E63:E65)</f>
        <v>0</v>
      </c>
      <c r="F67" s="7">
        <f t="shared" ref="F67:I67" si="9">SUM(F63:F65)</f>
        <v>0</v>
      </c>
      <c r="G67" s="7">
        <f t="shared" si="9"/>
        <v>0</v>
      </c>
      <c r="H67" s="7">
        <f t="shared" si="9"/>
        <v>0</v>
      </c>
      <c r="I67" s="7">
        <f t="shared" si="9"/>
        <v>0</v>
      </c>
    </row>
    <row r="68" spans="1:9">
      <c r="A68" s="284"/>
      <c r="B68" s="284"/>
      <c r="C68" s="284"/>
      <c r="D68" s="284"/>
      <c r="E68" s="7"/>
      <c r="F68" s="7"/>
      <c r="G68" s="7"/>
      <c r="H68" s="7"/>
      <c r="I68" s="7"/>
    </row>
    <row r="69" spans="1:9">
      <c r="A69" s="311" t="s">
        <v>113</v>
      </c>
      <c r="B69" s="312"/>
      <c r="C69" s="312"/>
      <c r="D69" s="313"/>
      <c r="E69" s="7">
        <f>+E67+E61+E53</f>
        <v>0</v>
      </c>
      <c r="F69" s="7">
        <f t="shared" ref="F69:I69" si="10">+F67+F61+F53</f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</row>
    <row r="70" spans="1:9">
      <c r="A70" s="284"/>
      <c r="B70" s="284"/>
      <c r="C70" s="284"/>
      <c r="D70" s="284"/>
      <c r="E70" s="7"/>
      <c r="F70" s="7"/>
      <c r="G70" s="7"/>
      <c r="H70" s="7"/>
      <c r="I70" s="7"/>
    </row>
    <row r="71" spans="1:9">
      <c r="A71" s="284" t="s">
        <v>104</v>
      </c>
      <c r="B71" s="284"/>
      <c r="C71" s="284"/>
      <c r="D71" s="284"/>
      <c r="E71" s="7"/>
      <c r="F71" s="7"/>
      <c r="G71" s="7"/>
      <c r="H71" s="7"/>
      <c r="I71" s="7">
        <f t="shared" si="0"/>
        <v>0</v>
      </c>
    </row>
    <row r="72" spans="1:9">
      <c r="A72" s="284" t="s">
        <v>34</v>
      </c>
      <c r="B72" s="284"/>
      <c r="C72" s="284"/>
      <c r="D72" s="284"/>
      <c r="E72" s="7"/>
      <c r="F72" s="7"/>
      <c r="G72" s="7"/>
      <c r="H72" s="7"/>
      <c r="I72" s="7">
        <f t="shared" si="0"/>
        <v>0</v>
      </c>
    </row>
    <row r="73" spans="1:9">
      <c r="A73" s="284" t="s">
        <v>105</v>
      </c>
      <c r="B73" s="284"/>
      <c r="C73" s="284"/>
      <c r="D73" s="284"/>
      <c r="E73" s="7"/>
      <c r="F73" s="7"/>
      <c r="G73" s="7"/>
      <c r="H73" s="7"/>
      <c r="I73" s="7">
        <f t="shared" si="0"/>
        <v>0</v>
      </c>
    </row>
    <row r="74" spans="1:9">
      <c r="A74" s="284" t="s">
        <v>106</v>
      </c>
      <c r="B74" s="284"/>
      <c r="C74" s="284"/>
      <c r="D74" s="284"/>
      <c r="E74" s="7"/>
      <c r="F74" s="7"/>
      <c r="G74" s="7"/>
      <c r="H74" s="7"/>
      <c r="I74" s="7">
        <f t="shared" si="0"/>
        <v>0</v>
      </c>
    </row>
    <row r="75" spans="1:9">
      <c r="A75" s="284" t="s">
        <v>107</v>
      </c>
      <c r="B75" s="284"/>
      <c r="C75" s="284"/>
      <c r="D75" s="284"/>
      <c r="E75" s="7"/>
      <c r="F75" s="7"/>
      <c r="G75" s="7"/>
      <c r="H75" s="7"/>
      <c r="I75" s="7">
        <f t="shared" si="0"/>
        <v>0</v>
      </c>
    </row>
    <row r="76" spans="1:9">
      <c r="A76" s="284" t="s">
        <v>221</v>
      </c>
      <c r="B76" s="284"/>
      <c r="C76" s="284"/>
      <c r="D76" s="284"/>
      <c r="E76" s="7"/>
      <c r="F76" s="7"/>
      <c r="G76" s="7"/>
      <c r="H76" s="7"/>
      <c r="I76" s="7">
        <f t="shared" si="0"/>
        <v>0</v>
      </c>
    </row>
    <row r="77" spans="1:9">
      <c r="A77" s="285" t="s">
        <v>222</v>
      </c>
      <c r="B77" s="285"/>
      <c r="C77" s="285"/>
      <c r="D77" s="285"/>
      <c r="E77" s="7">
        <f>SUM(E71:E76)</f>
        <v>0</v>
      </c>
      <c r="F77" s="7">
        <f t="shared" ref="F77:I77" si="11">SUM(F71:F76)</f>
        <v>0</v>
      </c>
      <c r="G77" s="7">
        <f t="shared" si="11"/>
        <v>0</v>
      </c>
      <c r="H77" s="7">
        <f t="shared" si="11"/>
        <v>0</v>
      </c>
      <c r="I77" s="7">
        <f t="shared" si="11"/>
        <v>0</v>
      </c>
    </row>
    <row r="78" spans="1:9">
      <c r="A78" s="309"/>
      <c r="B78" s="309"/>
      <c r="C78" s="309"/>
      <c r="D78" s="309"/>
      <c r="E78" s="7"/>
      <c r="F78" s="7"/>
      <c r="G78" s="7"/>
      <c r="H78" s="7"/>
      <c r="I78" s="7"/>
    </row>
    <row r="79" spans="1:9">
      <c r="A79" s="285" t="s">
        <v>114</v>
      </c>
      <c r="B79" s="285"/>
      <c r="C79" s="285"/>
      <c r="D79" s="285"/>
      <c r="E79" s="7">
        <f>+E77+E69</f>
        <v>0</v>
      </c>
      <c r="F79" s="7">
        <f t="shared" ref="F79:I79" si="12">+F77+F69</f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</row>
    <row r="80" spans="1:9">
      <c r="A80" s="285" t="s">
        <v>358</v>
      </c>
      <c r="B80" s="285"/>
      <c r="C80" s="285"/>
      <c r="D80" s="285"/>
      <c r="E80" s="7">
        <f>+E79+E46</f>
        <v>0</v>
      </c>
      <c r="F80" s="7">
        <f t="shared" ref="F80:I80" si="13">+F79+F46</f>
        <v>0</v>
      </c>
      <c r="G80" s="7">
        <f t="shared" si="13"/>
        <v>0</v>
      </c>
      <c r="H80" s="7">
        <f t="shared" si="13"/>
        <v>0</v>
      </c>
      <c r="I80" s="7">
        <f t="shared" si="13"/>
        <v>0</v>
      </c>
    </row>
  </sheetData>
  <mergeCells count="76">
    <mergeCell ref="A80:D80"/>
    <mergeCell ref="A9:H9"/>
    <mergeCell ref="A43:D43"/>
    <mergeCell ref="A76:D76"/>
    <mergeCell ref="A3:H3"/>
    <mergeCell ref="A4:I4"/>
    <mergeCell ref="A5:I5"/>
    <mergeCell ref="A8:D8"/>
    <mergeCell ref="E8:I8"/>
    <mergeCell ref="A21:D21"/>
    <mergeCell ref="A10:H10"/>
    <mergeCell ref="A11:D12"/>
    <mergeCell ref="E11:I11"/>
    <mergeCell ref="A13:D13"/>
    <mergeCell ref="A14:D14"/>
    <mergeCell ref="A15:D15"/>
    <mergeCell ref="A16:D16"/>
    <mergeCell ref="A17:D17"/>
    <mergeCell ref="A18:D18"/>
    <mergeCell ref="A19:D19"/>
    <mergeCell ref="A20:D20"/>
    <mergeCell ref="A33:D33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46:D46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45:D45"/>
    <mergeCell ref="A59:D59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71:D71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9:D79"/>
    <mergeCell ref="A72:D72"/>
    <mergeCell ref="A73:D73"/>
    <mergeCell ref="A74:D74"/>
    <mergeCell ref="A75:D75"/>
    <mergeCell ref="A77:D77"/>
    <mergeCell ref="A78:D78"/>
  </mergeCells>
  <printOptions horizontalCentered="1"/>
  <pageMargins left="0.59055118110236227" right="0.31496062992125984" top="0.27559055118110237" bottom="0.31496062992125984" header="0.43307086614173229" footer="0.15748031496062992"/>
  <pageSetup paperSize="9" scale="70" orientation="portrait" r:id="rId1"/>
  <headerFooter alignWithMargins="0">
    <oddHeader>&amp;LKÖLCSEY FERENC VÁROSI KÖNYVTÁR</oddHeader>
    <oddFooter>&amp;LVeresegyház, 2014. Február 18.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2:G83"/>
  <sheetViews>
    <sheetView topLeftCell="A21" workbookViewId="0">
      <selection activeCell="E43" sqref="E43"/>
    </sheetView>
  </sheetViews>
  <sheetFormatPr defaultRowHeight="13.2"/>
  <cols>
    <col min="4" max="4" width="25.109375" customWidth="1"/>
    <col min="5" max="5" width="17.6640625" customWidth="1"/>
    <col min="6" max="6" width="18.33203125" customWidth="1"/>
    <col min="7" max="7" width="17" customWidth="1"/>
  </cols>
  <sheetData>
    <row r="2" spans="1:7">
      <c r="G2" s="66" t="s">
        <v>188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148</v>
      </c>
      <c r="F4" s="295"/>
      <c r="G4" s="295"/>
    </row>
    <row r="5" spans="1:7">
      <c r="A5" s="40"/>
      <c r="B5" s="40"/>
      <c r="C5" s="40"/>
      <c r="D5" s="40"/>
      <c r="E5" s="30"/>
      <c r="F5" s="30"/>
      <c r="G5" s="30"/>
    </row>
    <row r="6" spans="1:7">
      <c r="A6" s="66"/>
      <c r="B6" s="66"/>
      <c r="C6" s="66"/>
      <c r="D6" s="66"/>
      <c r="E6" s="66"/>
      <c r="F6" s="66"/>
      <c r="G6" s="66"/>
    </row>
    <row r="7" spans="1:7">
      <c r="A7" s="321" t="s">
        <v>171</v>
      </c>
      <c r="B7" s="321"/>
      <c r="C7" s="321"/>
      <c r="D7" s="321"/>
      <c r="E7" s="321"/>
      <c r="F7" s="321"/>
      <c r="G7" s="321"/>
    </row>
    <row r="8" spans="1:7">
      <c r="A8" s="321"/>
      <c r="B8" s="321"/>
      <c r="C8" s="321"/>
      <c r="D8" s="321"/>
      <c r="E8" s="321"/>
      <c r="F8" s="321"/>
      <c r="G8" s="321"/>
    </row>
    <row r="9" spans="1:7">
      <c r="A9" s="322" t="s">
        <v>1</v>
      </c>
      <c r="B9" s="322"/>
      <c r="C9" s="322"/>
      <c r="D9" s="322"/>
      <c r="E9" s="322"/>
      <c r="F9" s="322"/>
      <c r="G9" s="322"/>
    </row>
    <row r="10" spans="1:7" ht="12.75" customHeight="1">
      <c r="A10" s="323" t="s">
        <v>2</v>
      </c>
      <c r="B10" s="324"/>
      <c r="C10" s="324"/>
      <c r="D10" s="325"/>
      <c r="E10" s="331" t="s">
        <v>16</v>
      </c>
      <c r="F10" s="329" t="s">
        <v>21</v>
      </c>
      <c r="G10" s="307" t="s">
        <v>5</v>
      </c>
    </row>
    <row r="11" spans="1:7" ht="24.75" customHeight="1">
      <c r="A11" s="326"/>
      <c r="B11" s="327"/>
      <c r="C11" s="327"/>
      <c r="D11" s="328"/>
      <c r="E11" s="332"/>
      <c r="F11" s="329"/>
      <c r="G11" s="307"/>
    </row>
    <row r="12" spans="1:7" ht="23.25" customHeight="1">
      <c r="A12" s="299" t="s">
        <v>68</v>
      </c>
      <c r="B12" s="300"/>
      <c r="C12" s="300"/>
      <c r="D12" s="301"/>
      <c r="E12" s="98">
        <f>+'5.5.1. Műv.Ház M-F bev. köt'!K10</f>
        <v>0</v>
      </c>
      <c r="F12" s="72">
        <f>+'5.5.2. Műv. Ház M-F bev. önk.'!I14</f>
        <v>0</v>
      </c>
      <c r="G12" s="98">
        <f>SUM(E12:F12)</f>
        <v>0</v>
      </c>
    </row>
    <row r="13" spans="1:7" ht="23.25" customHeight="1">
      <c r="A13" s="299" t="s">
        <v>69</v>
      </c>
      <c r="B13" s="300"/>
      <c r="C13" s="300"/>
      <c r="D13" s="301"/>
      <c r="E13" s="98">
        <f>+'5.5.1. Műv.Ház M-F bev. köt'!K11</f>
        <v>0</v>
      </c>
      <c r="F13" s="110">
        <f>+'5.5.2. Műv. Ház M-F bev. önk.'!I15</f>
        <v>0</v>
      </c>
      <c r="G13" s="98">
        <f t="shared" ref="G13:G15" si="0">SUM(E13:F13)</f>
        <v>0</v>
      </c>
    </row>
    <row r="14" spans="1:7" ht="23.25" customHeight="1">
      <c r="A14" s="299" t="s">
        <v>70</v>
      </c>
      <c r="B14" s="300"/>
      <c r="C14" s="300"/>
      <c r="D14" s="301"/>
      <c r="E14" s="98">
        <f>+'5.5.1. Műv.Ház M-F bev. köt'!K12</f>
        <v>0</v>
      </c>
      <c r="F14" s="110">
        <f>+'5.5.2. Műv. Ház M-F bev. önk.'!I16</f>
        <v>0</v>
      </c>
      <c r="G14" s="98">
        <f t="shared" si="0"/>
        <v>0</v>
      </c>
    </row>
    <row r="15" spans="1:7" ht="12.75" customHeight="1">
      <c r="A15" s="299" t="s">
        <v>71</v>
      </c>
      <c r="B15" s="300"/>
      <c r="C15" s="300"/>
      <c r="D15" s="301"/>
      <c r="E15" s="98">
        <f>+'5.5.1. Műv.Ház M-F bev. köt'!K13</f>
        <v>205</v>
      </c>
      <c r="F15" s="110">
        <f>+'5.5.2. Műv. Ház M-F bev. önk.'!I17</f>
        <v>0</v>
      </c>
      <c r="G15" s="98">
        <f t="shared" si="0"/>
        <v>205</v>
      </c>
    </row>
    <row r="16" spans="1:7" ht="12.75" customHeight="1">
      <c r="A16" s="311" t="s">
        <v>111</v>
      </c>
      <c r="B16" s="312"/>
      <c r="C16" s="312"/>
      <c r="D16" s="313"/>
      <c r="E16" s="97">
        <f>SUM(E12:E15)</f>
        <v>205</v>
      </c>
      <c r="F16" s="97">
        <f t="shared" ref="F16:G16" si="1">SUM(F12:F15)</f>
        <v>0</v>
      </c>
      <c r="G16" s="97">
        <f t="shared" si="1"/>
        <v>205</v>
      </c>
    </row>
    <row r="17" spans="1:7">
      <c r="A17" s="284"/>
      <c r="B17" s="284"/>
      <c r="C17" s="284"/>
      <c r="D17" s="284"/>
      <c r="E17" s="72"/>
      <c r="F17" s="72"/>
      <c r="G17" s="72"/>
    </row>
    <row r="18" spans="1:7">
      <c r="A18" s="285"/>
      <c r="B18" s="285"/>
      <c r="C18" s="285"/>
      <c r="D18" s="285"/>
      <c r="E18" s="15"/>
      <c r="F18" s="72"/>
      <c r="G18" s="72"/>
    </row>
    <row r="19" spans="1:7">
      <c r="A19" s="315" t="s">
        <v>73</v>
      </c>
      <c r="B19" s="315"/>
      <c r="C19" s="315"/>
      <c r="D19" s="315"/>
      <c r="E19" s="98">
        <f>+'5.5.1. Műv.Ház M-F bev. köt'!K17</f>
        <v>0</v>
      </c>
      <c r="F19" s="72">
        <f>+'5.5.2. Műv. Ház M-F bev. önk.'!I21</f>
        <v>0</v>
      </c>
      <c r="G19" s="98">
        <f>SUM(E19:F19)</f>
        <v>0</v>
      </c>
    </row>
    <row r="20" spans="1:7">
      <c r="A20" s="302" t="s">
        <v>74</v>
      </c>
      <c r="B20" s="302"/>
      <c r="C20" s="302"/>
      <c r="D20" s="302"/>
      <c r="E20" s="98">
        <f>+'5.5.1. Műv.Ház M-F bev. köt'!K18</f>
        <v>14946</v>
      </c>
      <c r="F20" s="110">
        <f>+'5.5.2. Műv. Ház M-F bev. önk.'!I22</f>
        <v>0</v>
      </c>
      <c r="G20" s="98">
        <f t="shared" ref="G20:G28" si="2">SUM(E20:F20)</f>
        <v>14946</v>
      </c>
    </row>
    <row r="21" spans="1:7">
      <c r="A21" s="284" t="s">
        <v>75</v>
      </c>
      <c r="B21" s="284"/>
      <c r="C21" s="284"/>
      <c r="D21" s="284"/>
      <c r="E21" s="98">
        <f>+'5.5.1. Műv.Ház M-F bev. köt'!K19</f>
        <v>1200</v>
      </c>
      <c r="F21" s="110">
        <f>+'5.5.2. Műv. Ház M-F bev. önk.'!I23</f>
        <v>0</v>
      </c>
      <c r="G21" s="98">
        <f t="shared" si="2"/>
        <v>1200</v>
      </c>
    </row>
    <row r="22" spans="1:7">
      <c r="A22" s="315" t="s">
        <v>282</v>
      </c>
      <c r="B22" s="315"/>
      <c r="C22" s="315"/>
      <c r="D22" s="315"/>
      <c r="E22" s="98">
        <f>+'5.5.1. Műv.Ház M-F bev. köt'!K20</f>
        <v>13800</v>
      </c>
      <c r="F22" s="110">
        <f>+'5.5.2. Műv. Ház M-F bev. önk.'!I24</f>
        <v>0</v>
      </c>
      <c r="G22" s="98">
        <f t="shared" si="2"/>
        <v>13800</v>
      </c>
    </row>
    <row r="23" spans="1:7">
      <c r="A23" s="315" t="s">
        <v>329</v>
      </c>
      <c r="B23" s="315"/>
      <c r="C23" s="315"/>
      <c r="D23" s="315"/>
      <c r="E23" s="98">
        <f>+'5.5.1. Műv.Ház M-F bev. köt'!K21</f>
        <v>0</v>
      </c>
      <c r="F23" s="110">
        <f>+'5.5.2. Műv. Ház M-F bev. önk.'!I25</f>
        <v>0</v>
      </c>
      <c r="G23" s="98">
        <f t="shared" si="2"/>
        <v>0</v>
      </c>
    </row>
    <row r="24" spans="1:7">
      <c r="A24" s="284" t="s">
        <v>76</v>
      </c>
      <c r="B24" s="284"/>
      <c r="C24" s="284"/>
      <c r="D24" s="284"/>
      <c r="E24" s="98">
        <f>+'5.5.1. Műv.Ház M-F bev. köt'!K22</f>
        <v>3767</v>
      </c>
      <c r="F24" s="110">
        <f>+'5.5.2. Műv. Ház M-F bev. önk.'!I26</f>
        <v>0</v>
      </c>
      <c r="G24" s="98">
        <f t="shared" si="2"/>
        <v>3767</v>
      </c>
    </row>
    <row r="25" spans="1:7">
      <c r="A25" s="282" t="s">
        <v>77</v>
      </c>
      <c r="B25" s="296"/>
      <c r="C25" s="296"/>
      <c r="D25" s="283"/>
      <c r="E25" s="98">
        <f>+'5.5.1. Műv.Ház M-F bev. köt'!K23</f>
        <v>0</v>
      </c>
      <c r="F25" s="110">
        <f>+'5.5.2. Műv. Ház M-F bev. önk.'!I27</f>
        <v>0</v>
      </c>
      <c r="G25" s="98">
        <f t="shared" si="2"/>
        <v>0</v>
      </c>
    </row>
    <row r="26" spans="1:7">
      <c r="A26" s="284" t="s">
        <v>78</v>
      </c>
      <c r="B26" s="284"/>
      <c r="C26" s="284"/>
      <c r="D26" s="284"/>
      <c r="E26" s="98">
        <f>+'5.5.1. Műv.Ház M-F bev. köt'!K24</f>
        <v>20</v>
      </c>
      <c r="F26" s="110">
        <f>+'5.5.2. Műv. Ház M-F bev. önk.'!I28</f>
        <v>0</v>
      </c>
      <c r="G26" s="98">
        <f t="shared" si="2"/>
        <v>20</v>
      </c>
    </row>
    <row r="27" spans="1:7">
      <c r="A27" s="284" t="s">
        <v>79</v>
      </c>
      <c r="B27" s="285"/>
      <c r="C27" s="285"/>
      <c r="D27" s="285"/>
      <c r="E27" s="98">
        <f>+'5.5.1. Műv.Ház M-F bev. köt'!K25</f>
        <v>0</v>
      </c>
      <c r="F27" s="110">
        <f>+'5.5.2. Műv. Ház M-F bev. önk.'!I29</f>
        <v>0</v>
      </c>
      <c r="G27" s="98">
        <f t="shared" si="2"/>
        <v>0</v>
      </c>
    </row>
    <row r="28" spans="1:7">
      <c r="A28" s="282" t="s">
        <v>80</v>
      </c>
      <c r="B28" s="296"/>
      <c r="C28" s="296"/>
      <c r="D28" s="283"/>
      <c r="E28" s="98">
        <f>+'5.5.1. Műv.Ház M-F bev. köt'!K26</f>
        <v>0</v>
      </c>
      <c r="F28" s="110">
        <f>+'5.5.2. Műv. Ház M-F bev. önk.'!I30</f>
        <v>0</v>
      </c>
      <c r="G28" s="98">
        <f t="shared" si="2"/>
        <v>0</v>
      </c>
    </row>
    <row r="29" spans="1:7">
      <c r="A29" s="285" t="s">
        <v>81</v>
      </c>
      <c r="B29" s="285"/>
      <c r="C29" s="285"/>
      <c r="D29" s="285"/>
      <c r="E29" s="97">
        <f>SUM(E19:E28)</f>
        <v>33733</v>
      </c>
      <c r="F29" s="97">
        <f t="shared" ref="F29:G29" si="3">SUM(F19:F28)</f>
        <v>0</v>
      </c>
      <c r="G29" s="97">
        <f t="shared" si="3"/>
        <v>33733</v>
      </c>
    </row>
    <row r="30" spans="1:7">
      <c r="A30" s="309"/>
      <c r="B30" s="309"/>
      <c r="C30" s="309"/>
      <c r="D30" s="309"/>
      <c r="E30" s="7"/>
      <c r="F30" s="7"/>
      <c r="G30" s="7"/>
    </row>
    <row r="31" spans="1:7" ht="23.25" customHeight="1">
      <c r="A31" s="302" t="s">
        <v>82</v>
      </c>
      <c r="B31" s="302"/>
      <c r="C31" s="302"/>
      <c r="D31" s="302"/>
      <c r="E31" s="98">
        <f>+'5.5.1. Műv.Ház M-F bev. köt'!K29</f>
        <v>0</v>
      </c>
      <c r="F31" s="98">
        <f>+'5.5.2. Műv. Ház M-F bev. önk.'!I32</f>
        <v>0</v>
      </c>
      <c r="G31" s="98">
        <f>SUM(E31:F31)</f>
        <v>0</v>
      </c>
    </row>
    <row r="32" spans="1:7" ht="23.25" customHeight="1">
      <c r="A32" s="302" t="s">
        <v>83</v>
      </c>
      <c r="B32" s="302"/>
      <c r="C32" s="302"/>
      <c r="D32" s="302"/>
      <c r="E32" s="98">
        <f>+'5.5.1. Műv.Ház M-F bev. köt'!K30</f>
        <v>0</v>
      </c>
      <c r="F32" s="98">
        <f>+'5.5.2. Műv. Ház M-F bev. önk.'!I33</f>
        <v>0</v>
      </c>
      <c r="G32" s="98">
        <f t="shared" ref="G32:G33" si="4">SUM(E32:F32)</f>
        <v>0</v>
      </c>
    </row>
    <row r="33" spans="1:7">
      <c r="A33" s="284" t="s">
        <v>84</v>
      </c>
      <c r="B33" s="284"/>
      <c r="C33" s="284"/>
      <c r="D33" s="284"/>
      <c r="E33" s="98">
        <f>+'5.5.1. Műv.Ház M-F bev. köt'!K31</f>
        <v>0</v>
      </c>
      <c r="F33" s="98">
        <f>+'5.5.2. Műv. Ház M-F bev. önk.'!I34</f>
        <v>0</v>
      </c>
      <c r="G33" s="98">
        <f t="shared" si="4"/>
        <v>0</v>
      </c>
    </row>
    <row r="34" spans="1:7">
      <c r="A34" s="285" t="s">
        <v>85</v>
      </c>
      <c r="B34" s="285"/>
      <c r="C34" s="285"/>
      <c r="D34" s="285"/>
      <c r="E34" s="97">
        <f>SUM(E31:E33)</f>
        <v>0</v>
      </c>
      <c r="F34" s="97">
        <f t="shared" ref="F34:G34" si="5">SUM(F31:F33)</f>
        <v>0</v>
      </c>
      <c r="G34" s="97">
        <f t="shared" si="5"/>
        <v>0</v>
      </c>
    </row>
    <row r="35" spans="1:7">
      <c r="A35" s="284"/>
      <c r="B35" s="284"/>
      <c r="C35" s="284"/>
      <c r="D35" s="284"/>
      <c r="E35" s="7"/>
      <c r="F35" s="7"/>
      <c r="G35" s="7"/>
    </row>
    <row r="36" spans="1:7">
      <c r="A36" s="285" t="s">
        <v>108</v>
      </c>
      <c r="B36" s="285"/>
      <c r="C36" s="285"/>
      <c r="D36" s="285"/>
      <c r="E36" s="97">
        <f>+E34+E29+E16</f>
        <v>33938</v>
      </c>
      <c r="F36" s="97">
        <f t="shared" ref="F36:G36" si="6">+F34+F29+F16</f>
        <v>0</v>
      </c>
      <c r="G36" s="97">
        <f t="shared" si="6"/>
        <v>33938</v>
      </c>
    </row>
    <row r="37" spans="1:7">
      <c r="A37" s="284"/>
      <c r="B37" s="284"/>
      <c r="C37" s="284"/>
      <c r="D37" s="284"/>
      <c r="E37" s="7"/>
      <c r="F37" s="7"/>
      <c r="G37" s="7"/>
    </row>
    <row r="38" spans="1:7">
      <c r="A38" s="284" t="s">
        <v>104</v>
      </c>
      <c r="B38" s="284"/>
      <c r="C38" s="284"/>
      <c r="D38" s="284"/>
      <c r="E38" s="98">
        <f>+'5.5.1. Műv.Ház M-F bev. köt'!K36</f>
        <v>0</v>
      </c>
      <c r="F38" s="98">
        <f>+'5.5.2. Műv. Ház M-F bev. önk.'!I39</f>
        <v>0</v>
      </c>
      <c r="G38" s="98">
        <f>SUM(E38:F38)</f>
        <v>0</v>
      </c>
    </row>
    <row r="39" spans="1:7">
      <c r="A39" s="284" t="s">
        <v>34</v>
      </c>
      <c r="B39" s="284"/>
      <c r="C39" s="284"/>
      <c r="D39" s="284"/>
      <c r="E39" s="98">
        <f>+'5.5.1. Műv.Ház M-F bev. köt'!K37</f>
        <v>0</v>
      </c>
      <c r="F39" s="98">
        <f>+'5.5.2. Műv. Ház M-F bev. önk.'!I40</f>
        <v>0</v>
      </c>
      <c r="G39" s="98">
        <f t="shared" ref="G39:G43" si="7">SUM(E39:F39)</f>
        <v>0</v>
      </c>
    </row>
    <row r="40" spans="1:7">
      <c r="A40" s="284" t="s">
        <v>105</v>
      </c>
      <c r="B40" s="284"/>
      <c r="C40" s="284"/>
      <c r="D40" s="284"/>
      <c r="E40" s="98">
        <f>+'5.5.1. Műv.Ház M-F bev. köt'!K38</f>
        <v>1974</v>
      </c>
      <c r="F40" s="98">
        <f>+'5.5.2. Műv. Ház M-F bev. önk.'!I41</f>
        <v>0</v>
      </c>
      <c r="G40" s="98">
        <f t="shared" si="7"/>
        <v>1974</v>
      </c>
    </row>
    <row r="41" spans="1:7">
      <c r="A41" s="284" t="s">
        <v>106</v>
      </c>
      <c r="B41" s="284"/>
      <c r="C41" s="284"/>
      <c r="D41" s="284"/>
      <c r="E41" s="98">
        <f>+'5.5.1. Műv.Ház M-F bev. köt'!K39</f>
        <v>0</v>
      </c>
      <c r="F41" s="98">
        <f>+'5.5.2. Műv. Ház M-F bev. önk.'!I42</f>
        <v>0</v>
      </c>
      <c r="G41" s="98">
        <f t="shared" si="7"/>
        <v>0</v>
      </c>
    </row>
    <row r="42" spans="1:7">
      <c r="A42" s="284" t="s">
        <v>107</v>
      </c>
      <c r="B42" s="284"/>
      <c r="C42" s="284"/>
      <c r="D42" s="284"/>
      <c r="E42" s="98">
        <f>+'5.5.1. Műv.Ház M-F bev. köt'!K40</f>
        <v>0</v>
      </c>
      <c r="F42" s="98">
        <f>+'5.5.2. Műv. Ház M-F bev. önk.'!I43</f>
        <v>0</v>
      </c>
      <c r="G42" s="98">
        <f t="shared" si="7"/>
        <v>0</v>
      </c>
    </row>
    <row r="43" spans="1:7">
      <c r="A43" s="284" t="s">
        <v>221</v>
      </c>
      <c r="B43" s="284"/>
      <c r="C43" s="284"/>
      <c r="D43" s="284"/>
      <c r="E43" s="98">
        <f>+'5.5.1. Műv.Ház M-F bev. köt'!K41</f>
        <v>93332</v>
      </c>
      <c r="F43" s="98">
        <f>+'5.5.2. Műv. Ház M-F bev. önk.'!I44</f>
        <v>0</v>
      </c>
      <c r="G43" s="98">
        <f t="shared" si="7"/>
        <v>93332</v>
      </c>
    </row>
    <row r="44" spans="1:7">
      <c r="A44" s="285" t="s">
        <v>222</v>
      </c>
      <c r="B44" s="285"/>
      <c r="C44" s="285"/>
      <c r="D44" s="285"/>
      <c r="E44" s="97">
        <f>SUM(E38:E43)</f>
        <v>95306</v>
      </c>
      <c r="F44" s="97">
        <f t="shared" ref="F44:G44" si="8">SUM(F38:F43)</f>
        <v>0</v>
      </c>
      <c r="G44" s="97">
        <f t="shared" si="8"/>
        <v>95306</v>
      </c>
    </row>
    <row r="45" spans="1:7" ht="8.4" customHeight="1">
      <c r="A45" s="284"/>
      <c r="B45" s="284"/>
      <c r="C45" s="284"/>
      <c r="D45" s="284"/>
      <c r="E45" s="7"/>
      <c r="F45" s="7"/>
      <c r="G45" s="7"/>
    </row>
    <row r="46" spans="1:7" ht="15" customHeight="1">
      <c r="A46" s="285" t="s">
        <v>109</v>
      </c>
      <c r="B46" s="285"/>
      <c r="C46" s="285"/>
      <c r="D46" s="285"/>
      <c r="E46" s="97">
        <f>+E44+E36</f>
        <v>129244</v>
      </c>
      <c r="F46" s="97">
        <f t="shared" ref="F46:G46" si="9">+F44+F36</f>
        <v>0</v>
      </c>
      <c r="G46" s="97">
        <f t="shared" si="9"/>
        <v>129244</v>
      </c>
    </row>
    <row r="47" spans="1:7" ht="12" customHeight="1"/>
    <row r="48" spans="1:7" ht="14.4" customHeight="1">
      <c r="A48" s="315" t="s">
        <v>86</v>
      </c>
      <c r="B48" s="315"/>
      <c r="C48" s="315"/>
      <c r="D48" s="315"/>
      <c r="E48" s="194">
        <f>+'5.5.1. Műv.Ház M-F bev. köt'!K46</f>
        <v>0</v>
      </c>
      <c r="F48" s="72">
        <f>+'5.5.2. Műv. Ház M-F bev. önk.'!I49</f>
        <v>0</v>
      </c>
      <c r="G48" s="98">
        <f>SUM(E48:F48)</f>
        <v>0</v>
      </c>
    </row>
    <row r="49" spans="1:7" ht="22.8" customHeight="1">
      <c r="A49" s="318" t="s">
        <v>87</v>
      </c>
      <c r="B49" s="318"/>
      <c r="C49" s="318"/>
      <c r="D49" s="318"/>
      <c r="E49" s="194">
        <f>+'5.5.1. Műv.Ház M-F bev. köt'!K47</f>
        <v>0</v>
      </c>
      <c r="F49" s="110">
        <f>+'5.5.2. Műv. Ház M-F bev. önk.'!I50</f>
        <v>0</v>
      </c>
      <c r="G49" s="98">
        <f t="shared" ref="G49:G52" si="10">SUM(E49:F49)</f>
        <v>0</v>
      </c>
    </row>
    <row r="50" spans="1:7" ht="22.8" customHeight="1">
      <c r="A50" s="314" t="s">
        <v>88</v>
      </c>
      <c r="B50" s="314"/>
      <c r="C50" s="314"/>
      <c r="D50" s="314"/>
      <c r="E50" s="194">
        <f>+'5.5.1. Műv.Ház M-F bev. köt'!K48</f>
        <v>0</v>
      </c>
      <c r="F50" s="110">
        <f>+'5.5.2. Műv. Ház M-F bev. önk.'!I51</f>
        <v>0</v>
      </c>
      <c r="G50" s="98">
        <f t="shared" si="10"/>
        <v>0</v>
      </c>
    </row>
    <row r="51" spans="1:7" ht="22.8" customHeight="1">
      <c r="A51" s="314" t="s">
        <v>89</v>
      </c>
      <c r="B51" s="314"/>
      <c r="C51" s="314"/>
      <c r="D51" s="314"/>
      <c r="E51" s="194">
        <f>+'5.5.1. Műv.Ház M-F bev. köt'!K49</f>
        <v>0</v>
      </c>
      <c r="F51" s="110">
        <f>+'5.5.2. Műv. Ház M-F bev. önk.'!I52</f>
        <v>0</v>
      </c>
      <c r="G51" s="98">
        <f t="shared" si="10"/>
        <v>0</v>
      </c>
    </row>
    <row r="52" spans="1:7" ht="22.8" customHeight="1">
      <c r="A52" s="336" t="s">
        <v>90</v>
      </c>
      <c r="B52" s="337"/>
      <c r="C52" s="337"/>
      <c r="D52" s="338"/>
      <c r="E52" s="194">
        <f>+'5.5.1. Műv.Ház M-F bev. köt'!K50</f>
        <v>0</v>
      </c>
      <c r="F52" s="110">
        <f>+'5.5.2. Műv. Ház M-F bev. önk.'!I53</f>
        <v>0</v>
      </c>
      <c r="G52" s="98">
        <f t="shared" si="10"/>
        <v>0</v>
      </c>
    </row>
    <row r="53" spans="1:7" ht="15" customHeight="1">
      <c r="A53" s="339" t="s">
        <v>91</v>
      </c>
      <c r="B53" s="339"/>
      <c r="C53" s="339"/>
      <c r="D53" s="339"/>
      <c r="E53" s="135">
        <f>SUM(E48:E52)</f>
        <v>0</v>
      </c>
      <c r="F53" s="135">
        <f t="shared" ref="F53:G53" si="11">SUM(F48:F52)</f>
        <v>0</v>
      </c>
      <c r="G53" s="135">
        <f t="shared" si="11"/>
        <v>0</v>
      </c>
    </row>
    <row r="54" spans="1:7">
      <c r="A54" s="319"/>
      <c r="B54" s="319"/>
      <c r="C54" s="319"/>
      <c r="D54" s="319"/>
      <c r="E54" s="27"/>
      <c r="F54" s="72"/>
      <c r="G54" s="72"/>
    </row>
    <row r="55" spans="1:7">
      <c r="A55" s="314" t="s">
        <v>95</v>
      </c>
      <c r="B55" s="314"/>
      <c r="C55" s="314"/>
      <c r="D55" s="314"/>
      <c r="E55" s="194">
        <f>+'5.5.1. Műv.Ház M-F bev. köt'!K53</f>
        <v>0</v>
      </c>
      <c r="F55" s="72">
        <f>+'5.5.2. Műv. Ház M-F bev. önk.'!I56</f>
        <v>0</v>
      </c>
      <c r="G55" s="98">
        <f>SUM(E55:F55)</f>
        <v>0</v>
      </c>
    </row>
    <row r="56" spans="1:7">
      <c r="A56" s="314" t="s">
        <v>96</v>
      </c>
      <c r="B56" s="314"/>
      <c r="C56" s="314"/>
      <c r="D56" s="314"/>
      <c r="E56" s="194">
        <f>+'5.5.1. Műv.Ház M-F bev. köt'!K54</f>
        <v>0</v>
      </c>
      <c r="F56" s="110">
        <f>+'5.5.2. Műv. Ház M-F bev. önk.'!I57</f>
        <v>0</v>
      </c>
      <c r="G56" s="98">
        <f t="shared" ref="G56:G59" si="12">SUM(E56:F56)</f>
        <v>0</v>
      </c>
    </row>
    <row r="57" spans="1:7">
      <c r="A57" s="284" t="s">
        <v>97</v>
      </c>
      <c r="B57" s="284"/>
      <c r="C57" s="284"/>
      <c r="D57" s="284"/>
      <c r="E57" s="194">
        <f>+'5.5.1. Műv.Ház M-F bev. köt'!K55</f>
        <v>0</v>
      </c>
      <c r="F57" s="110">
        <f>+'5.5.2. Műv. Ház M-F bev. önk.'!I58</f>
        <v>0</v>
      </c>
      <c r="G57" s="98">
        <f t="shared" si="12"/>
        <v>0</v>
      </c>
    </row>
    <row r="58" spans="1:7">
      <c r="A58" s="282" t="s">
        <v>98</v>
      </c>
      <c r="B58" s="296"/>
      <c r="C58" s="296"/>
      <c r="D58" s="283"/>
      <c r="E58" s="194">
        <f>+'5.5.1. Műv.Ház M-F bev. köt'!K56</f>
        <v>0</v>
      </c>
      <c r="F58" s="110">
        <f>+'5.5.2. Műv. Ház M-F bev. önk.'!I59</f>
        <v>0</v>
      </c>
      <c r="G58" s="98">
        <f t="shared" si="12"/>
        <v>0</v>
      </c>
    </row>
    <row r="59" spans="1:7">
      <c r="A59" s="282" t="s">
        <v>99</v>
      </c>
      <c r="B59" s="296"/>
      <c r="C59" s="296"/>
      <c r="D59" s="283"/>
      <c r="E59" s="194">
        <f>+'5.5.1. Műv.Ház M-F bev. köt'!K57</f>
        <v>0</v>
      </c>
      <c r="F59" s="110">
        <f>+'5.5.2. Műv. Ház M-F bev. önk.'!I60</f>
        <v>0</v>
      </c>
      <c r="G59" s="98">
        <f t="shared" si="12"/>
        <v>0</v>
      </c>
    </row>
    <row r="60" spans="1:7">
      <c r="A60" s="316"/>
      <c r="B60" s="316"/>
      <c r="C60" s="316"/>
      <c r="D60" s="316"/>
      <c r="E60" s="18"/>
      <c r="F60" s="72"/>
      <c r="G60" s="72"/>
    </row>
    <row r="61" spans="1:7">
      <c r="A61" s="317" t="s">
        <v>100</v>
      </c>
      <c r="B61" s="317"/>
      <c r="C61" s="317"/>
      <c r="D61" s="317"/>
      <c r="E61" s="103">
        <f>SUM(E55:E60)</f>
        <v>0</v>
      </c>
      <c r="F61" s="103">
        <f t="shared" ref="F61:G61" si="13">SUM(F55:F60)</f>
        <v>0</v>
      </c>
      <c r="G61" s="103">
        <f t="shared" si="13"/>
        <v>0</v>
      </c>
    </row>
    <row r="62" spans="1:7">
      <c r="A62" s="316"/>
      <c r="B62" s="316"/>
      <c r="C62" s="316"/>
      <c r="D62" s="316"/>
      <c r="E62" s="18"/>
      <c r="F62" s="72"/>
      <c r="G62" s="72"/>
    </row>
    <row r="63" spans="1:7" ht="21" customHeight="1">
      <c r="A63" s="318" t="s">
        <v>101</v>
      </c>
      <c r="B63" s="318"/>
      <c r="C63" s="318"/>
      <c r="D63" s="318"/>
      <c r="E63" s="194">
        <f>+'5.5.1. Műv.Ház M-F bev. köt'!K61</f>
        <v>0</v>
      </c>
      <c r="F63" s="110">
        <f>+'5.5.2. Műv. Ház M-F bev. önk.'!I64</f>
        <v>0</v>
      </c>
      <c r="G63" s="98">
        <f>SUM(E63:F63)</f>
        <v>0</v>
      </c>
    </row>
    <row r="64" spans="1:7">
      <c r="A64" s="314" t="s">
        <v>102</v>
      </c>
      <c r="B64" s="314"/>
      <c r="C64" s="314"/>
      <c r="D64" s="314"/>
      <c r="E64" s="194">
        <f>+'5.5.1. Műv.Ház M-F bev. köt'!K62</f>
        <v>0</v>
      </c>
      <c r="F64" s="110">
        <f>+'5.5.2. Műv. Ház M-F bev. önk.'!I65</f>
        <v>0</v>
      </c>
      <c r="G64" s="98">
        <f t="shared" ref="G64:G65" si="14">SUM(E64:F64)</f>
        <v>0</v>
      </c>
    </row>
    <row r="65" spans="1:7">
      <c r="A65" s="315" t="s">
        <v>103</v>
      </c>
      <c r="B65" s="315"/>
      <c r="C65" s="315"/>
      <c r="D65" s="315"/>
      <c r="E65" s="194">
        <f>+'5.5.1. Műv.Ház M-F bev. köt'!K63</f>
        <v>0</v>
      </c>
      <c r="F65" s="110">
        <f>+'5.5.2. Műv. Ház M-F bev. önk.'!I66</f>
        <v>0</v>
      </c>
      <c r="G65" s="98">
        <f t="shared" si="14"/>
        <v>0</v>
      </c>
    </row>
    <row r="66" spans="1:7">
      <c r="A66" s="284"/>
      <c r="B66" s="284"/>
      <c r="C66" s="284"/>
      <c r="D66" s="284"/>
      <c r="E66" s="7"/>
      <c r="F66" s="7"/>
      <c r="G66" s="7"/>
    </row>
    <row r="67" spans="1:7">
      <c r="A67" s="310" t="s">
        <v>94</v>
      </c>
      <c r="B67" s="310"/>
      <c r="C67" s="310"/>
      <c r="D67" s="310"/>
      <c r="E67" s="103">
        <f>SUM(E63:E66)</f>
        <v>0</v>
      </c>
      <c r="F67" s="103">
        <f t="shared" ref="F67:G67" si="15">SUM(F63:F66)</f>
        <v>0</v>
      </c>
      <c r="G67" s="103">
        <f t="shared" si="15"/>
        <v>0</v>
      </c>
    </row>
    <row r="68" spans="1:7">
      <c r="A68" s="284"/>
      <c r="B68" s="284"/>
      <c r="C68" s="284"/>
      <c r="D68" s="284"/>
      <c r="E68" s="7"/>
      <c r="F68" s="7"/>
      <c r="G68" s="7"/>
    </row>
    <row r="69" spans="1:7">
      <c r="A69" s="311" t="s">
        <v>113</v>
      </c>
      <c r="B69" s="312"/>
      <c r="C69" s="312"/>
      <c r="D69" s="313"/>
      <c r="E69" s="103">
        <f>+E67+E61+E53</f>
        <v>0</v>
      </c>
      <c r="F69" s="103">
        <f t="shared" ref="F69:G69" si="16">+F67+F61+F53</f>
        <v>0</v>
      </c>
      <c r="G69" s="103">
        <f t="shared" si="16"/>
        <v>0</v>
      </c>
    </row>
    <row r="70" spans="1:7">
      <c r="A70" s="284"/>
      <c r="B70" s="284"/>
      <c r="C70" s="284"/>
      <c r="D70" s="284"/>
      <c r="E70" s="7"/>
      <c r="F70" s="7"/>
      <c r="G70" s="7"/>
    </row>
    <row r="71" spans="1:7">
      <c r="A71" s="284" t="s">
        <v>104</v>
      </c>
      <c r="B71" s="284"/>
      <c r="C71" s="284"/>
      <c r="D71" s="284"/>
      <c r="E71" s="194">
        <f>+'5.5.1. Műv.Ház M-F bev. köt'!K69</f>
        <v>0</v>
      </c>
      <c r="F71" s="194">
        <f>+'5.5.2. Műv. Ház M-F bev. önk.'!I72</f>
        <v>0</v>
      </c>
      <c r="G71" s="194">
        <f>SUM(E71:F71)</f>
        <v>0</v>
      </c>
    </row>
    <row r="72" spans="1:7">
      <c r="A72" s="284" t="s">
        <v>34</v>
      </c>
      <c r="B72" s="284"/>
      <c r="C72" s="284"/>
      <c r="D72" s="284"/>
      <c r="E72" s="194">
        <f>+'5.5.1. Műv.Ház M-F bev. köt'!K70</f>
        <v>0</v>
      </c>
      <c r="F72" s="194">
        <f>+'5.5.2. Műv. Ház M-F bev. önk.'!I73</f>
        <v>0</v>
      </c>
      <c r="G72" s="194">
        <f t="shared" ref="G72:G76" si="17">SUM(E72:F72)</f>
        <v>0</v>
      </c>
    </row>
    <row r="73" spans="1:7">
      <c r="A73" s="284" t="s">
        <v>105</v>
      </c>
      <c r="B73" s="284"/>
      <c r="C73" s="284"/>
      <c r="D73" s="284"/>
      <c r="E73" s="194">
        <f>+'5.5.1. Műv.Ház M-F bev. köt'!K71</f>
        <v>0</v>
      </c>
      <c r="F73" s="194">
        <f>+'5.5.2. Műv. Ház M-F bev. önk.'!I74</f>
        <v>0</v>
      </c>
      <c r="G73" s="194">
        <f t="shared" si="17"/>
        <v>0</v>
      </c>
    </row>
    <row r="74" spans="1:7">
      <c r="A74" s="284" t="s">
        <v>106</v>
      </c>
      <c r="B74" s="284"/>
      <c r="C74" s="284"/>
      <c r="D74" s="284"/>
      <c r="E74" s="194">
        <f>+'5.5.1. Műv.Ház M-F bev. köt'!K72</f>
        <v>0</v>
      </c>
      <c r="F74" s="194">
        <f>+'5.5.2. Műv. Ház M-F bev. önk.'!I75</f>
        <v>0</v>
      </c>
      <c r="G74" s="194">
        <f t="shared" si="17"/>
        <v>0</v>
      </c>
    </row>
    <row r="75" spans="1:7">
      <c r="A75" s="284" t="s">
        <v>107</v>
      </c>
      <c r="B75" s="284"/>
      <c r="C75" s="284"/>
      <c r="D75" s="284"/>
      <c r="E75" s="194">
        <f>+'5.5.1. Műv.Ház M-F bev. köt'!K73</f>
        <v>0</v>
      </c>
      <c r="F75" s="194">
        <f>+'5.5.2. Műv. Ház M-F bev. önk.'!I76</f>
        <v>0</v>
      </c>
      <c r="G75" s="194">
        <f t="shared" si="17"/>
        <v>0</v>
      </c>
    </row>
    <row r="76" spans="1:7">
      <c r="A76" s="284" t="s">
        <v>221</v>
      </c>
      <c r="B76" s="284"/>
      <c r="C76" s="284"/>
      <c r="D76" s="284"/>
      <c r="E76" s="194">
        <f>+'5.5.1. Műv.Ház M-F bev. köt'!K74</f>
        <v>1207</v>
      </c>
      <c r="F76" s="194">
        <f>+'5.5.2. Műv. Ház M-F bev. önk.'!I77</f>
        <v>0</v>
      </c>
      <c r="G76" s="194">
        <f t="shared" si="17"/>
        <v>1207</v>
      </c>
    </row>
    <row r="77" spans="1:7">
      <c r="A77" s="285" t="s">
        <v>222</v>
      </c>
      <c r="B77" s="285"/>
      <c r="C77" s="285"/>
      <c r="D77" s="285"/>
      <c r="E77" s="103">
        <f>SUM(E71:E76)</f>
        <v>1207</v>
      </c>
      <c r="F77" s="103">
        <f t="shared" ref="F77:G77" si="18">SUM(F71:F76)</f>
        <v>0</v>
      </c>
      <c r="G77" s="103">
        <f t="shared" si="18"/>
        <v>1207</v>
      </c>
    </row>
    <row r="78" spans="1:7">
      <c r="A78" s="309"/>
      <c r="B78" s="309"/>
      <c r="C78" s="309"/>
      <c r="D78" s="309"/>
      <c r="E78" s="7"/>
      <c r="F78" s="7"/>
      <c r="G78" s="7"/>
    </row>
    <row r="79" spans="1:7">
      <c r="A79" s="285" t="s">
        <v>114</v>
      </c>
      <c r="B79" s="285"/>
      <c r="C79" s="285"/>
      <c r="D79" s="285"/>
      <c r="E79" s="103">
        <f>+E77+E69</f>
        <v>1207</v>
      </c>
      <c r="F79" s="103">
        <f t="shared" ref="F79:G79" si="19">+F77+F69</f>
        <v>0</v>
      </c>
      <c r="G79" s="103">
        <f t="shared" si="19"/>
        <v>1207</v>
      </c>
    </row>
    <row r="80" spans="1:7">
      <c r="A80" s="285" t="s">
        <v>358</v>
      </c>
      <c r="B80" s="285"/>
      <c r="C80" s="285"/>
      <c r="D80" s="285"/>
      <c r="E80" s="103">
        <f>+E79+E46</f>
        <v>130451</v>
      </c>
      <c r="F80" s="103">
        <f t="shared" ref="F80:G80" si="20">+F79+F46</f>
        <v>0</v>
      </c>
      <c r="G80" s="103">
        <f t="shared" si="20"/>
        <v>130451</v>
      </c>
    </row>
    <row r="83" spans="7:7">
      <c r="G83" s="100"/>
    </row>
  </sheetData>
  <mergeCells count="78">
    <mergeCell ref="A80:D80"/>
    <mergeCell ref="A9:G9"/>
    <mergeCell ref="A43:D43"/>
    <mergeCell ref="A76:D76"/>
    <mergeCell ref="A3:G3"/>
    <mergeCell ref="A4:D4"/>
    <mergeCell ref="E4:G4"/>
    <mergeCell ref="A7:G7"/>
    <mergeCell ref="A8:G8"/>
    <mergeCell ref="A19:D19"/>
    <mergeCell ref="A10:D11"/>
    <mergeCell ref="E10:E11"/>
    <mergeCell ref="F10:F11"/>
    <mergeCell ref="G10:G11"/>
    <mergeCell ref="A12:D12"/>
    <mergeCell ref="A13:D13"/>
    <mergeCell ref="A14:D14"/>
    <mergeCell ref="A15:D15"/>
    <mergeCell ref="A16:D16"/>
    <mergeCell ref="A17:D17"/>
    <mergeCell ref="A18:D18"/>
    <mergeCell ref="A32:D32"/>
    <mergeCell ref="A20:D20"/>
    <mergeCell ref="A21:D21"/>
    <mergeCell ref="A22:D22"/>
    <mergeCell ref="A24:D24"/>
    <mergeCell ref="A25:D25"/>
    <mergeCell ref="A26:D26"/>
    <mergeCell ref="A27:D27"/>
    <mergeCell ref="A28:D28"/>
    <mergeCell ref="A29:D29"/>
    <mergeCell ref="A30:D30"/>
    <mergeCell ref="A31:D31"/>
    <mergeCell ref="A23:D23"/>
    <mergeCell ref="A45:D45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58:D58"/>
    <mergeCell ref="A46:D46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78:D78"/>
    <mergeCell ref="A79:D79"/>
    <mergeCell ref="A71:D71"/>
    <mergeCell ref="A72:D72"/>
    <mergeCell ref="A73:D73"/>
    <mergeCell ref="A74:D74"/>
    <mergeCell ref="A75:D75"/>
    <mergeCell ref="A77:D77"/>
    <mergeCell ref="A70:D70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</mergeCells>
  <printOptions horizontalCentered="1"/>
  <pageMargins left="0.59055118110236227" right="0.31496062992125984" top="0.35433070866141736" bottom="0.35433070866141736" header="0.15748031496062992" footer="0.15748031496062992"/>
  <pageSetup paperSize="9" scale="70" orientation="portrait" r:id="rId1"/>
  <headerFooter alignWithMargins="0">
    <oddHeader>&amp;LVÁCI MIHÁLY MŰVELŐDÉSI HÁZ</oddHeader>
    <oddFooter>&amp;LVeresegyház, 2014. Február 18.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K78"/>
  <sheetViews>
    <sheetView workbookViewId="0">
      <selection activeCell="E78" sqref="E78"/>
    </sheetView>
  </sheetViews>
  <sheetFormatPr defaultRowHeight="13.2"/>
  <cols>
    <col min="4" max="4" width="25.33203125" customWidth="1"/>
    <col min="5" max="5" width="11.77734375" style="246" customWidth="1"/>
    <col min="6" max="6" width="13.5546875" customWidth="1"/>
    <col min="7" max="7" width="16.5546875" customWidth="1"/>
    <col min="8" max="8" width="13.88671875" customWidth="1"/>
    <col min="9" max="9" width="13.21875" customWidth="1"/>
    <col min="10" max="10" width="13.5546875" customWidth="1"/>
    <col min="11" max="11" width="16.109375" style="220" customWidth="1"/>
  </cols>
  <sheetData>
    <row r="1" spans="1:11">
      <c r="K1" s="212" t="s">
        <v>189</v>
      </c>
    </row>
    <row r="2" spans="1:11">
      <c r="A2" s="320"/>
      <c r="B2" s="320"/>
      <c r="C2" s="320"/>
      <c r="D2" s="320"/>
      <c r="E2" s="320"/>
      <c r="F2" s="320"/>
      <c r="G2" s="320"/>
      <c r="H2" s="320"/>
      <c r="I2" s="320"/>
      <c r="J2" s="320"/>
    </row>
    <row r="3" spans="1:11">
      <c r="A3" s="321" t="s">
        <v>173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1">
      <c r="A4" s="321" t="s">
        <v>20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spans="1:11">
      <c r="A5" s="212"/>
      <c r="B5" s="212"/>
      <c r="C5" s="212"/>
      <c r="D5" s="212"/>
      <c r="E5" s="218"/>
      <c r="F5" s="212"/>
      <c r="G5" s="212"/>
      <c r="H5" s="212"/>
      <c r="I5" s="212"/>
      <c r="J5" s="212"/>
    </row>
    <row r="6" spans="1:11">
      <c r="A6" s="383" t="s">
        <v>120</v>
      </c>
      <c r="B6" s="383"/>
      <c r="C6" s="383"/>
      <c r="D6" s="383"/>
      <c r="E6" s="295" t="s">
        <v>148</v>
      </c>
      <c r="F6" s="295"/>
      <c r="G6" s="295"/>
      <c r="H6" s="295"/>
      <c r="I6" s="295"/>
      <c r="J6" s="295"/>
      <c r="K6" s="295"/>
    </row>
    <row r="7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212" t="s">
        <v>1</v>
      </c>
    </row>
    <row r="8" spans="1:11" ht="12.75" customHeight="1">
      <c r="A8" s="323" t="s">
        <v>2</v>
      </c>
      <c r="B8" s="324"/>
      <c r="C8" s="324"/>
      <c r="D8" s="325"/>
      <c r="E8" s="329" t="s">
        <v>125</v>
      </c>
      <c r="F8" s="329"/>
      <c r="G8" s="329"/>
      <c r="H8" s="329"/>
      <c r="I8" s="329"/>
      <c r="J8" s="329"/>
      <c r="K8" s="329"/>
    </row>
    <row r="9" spans="1:11" s="220" customFormat="1" ht="49.2" customHeight="1">
      <c r="A9" s="326"/>
      <c r="B9" s="327"/>
      <c r="C9" s="327"/>
      <c r="D9" s="328"/>
      <c r="E9" s="244" t="s">
        <v>312</v>
      </c>
      <c r="F9" s="244" t="s">
        <v>351</v>
      </c>
      <c r="G9" s="244" t="s">
        <v>352</v>
      </c>
      <c r="H9" s="244" t="s">
        <v>353</v>
      </c>
      <c r="I9" s="244" t="s">
        <v>354</v>
      </c>
      <c r="J9" s="244" t="s">
        <v>355</v>
      </c>
      <c r="K9" s="217" t="s">
        <v>5</v>
      </c>
    </row>
    <row r="10" spans="1:11" s="29" customFormat="1" ht="22.5" customHeight="1">
      <c r="A10" s="299" t="s">
        <v>68</v>
      </c>
      <c r="B10" s="300"/>
      <c r="C10" s="300"/>
      <c r="D10" s="301"/>
      <c r="E10" s="98"/>
      <c r="F10" s="98"/>
      <c r="G10" s="98"/>
      <c r="H10" s="98"/>
      <c r="I10" s="98"/>
      <c r="J10" s="98"/>
      <c r="K10" s="97">
        <f>SUM(E10:J10)</f>
        <v>0</v>
      </c>
    </row>
    <row r="11" spans="1:11" s="29" customFormat="1" ht="22.5" customHeight="1">
      <c r="A11" s="299" t="s">
        <v>69</v>
      </c>
      <c r="B11" s="300"/>
      <c r="C11" s="300"/>
      <c r="D11" s="301"/>
      <c r="E11" s="98"/>
      <c r="F11" s="98"/>
      <c r="G11" s="98"/>
      <c r="H11" s="98"/>
      <c r="I11" s="98"/>
      <c r="J11" s="98"/>
      <c r="K11" s="97">
        <f t="shared" ref="K11:K74" si="0">SUM(E11:J11)</f>
        <v>0</v>
      </c>
    </row>
    <row r="12" spans="1:11" s="29" customFormat="1" ht="22.5" customHeight="1">
      <c r="A12" s="299" t="s">
        <v>70</v>
      </c>
      <c r="B12" s="300"/>
      <c r="C12" s="300"/>
      <c r="D12" s="301"/>
      <c r="E12" s="98"/>
      <c r="F12" s="98"/>
      <c r="G12" s="98"/>
      <c r="H12" s="98"/>
      <c r="I12" s="98"/>
      <c r="J12" s="98"/>
      <c r="K12" s="97">
        <f t="shared" si="0"/>
        <v>0</v>
      </c>
    </row>
    <row r="13" spans="1:11" s="29" customFormat="1" ht="12.75" customHeight="1">
      <c r="A13" s="299" t="s">
        <v>71</v>
      </c>
      <c r="B13" s="300"/>
      <c r="C13" s="300"/>
      <c r="D13" s="301"/>
      <c r="E13" s="98"/>
      <c r="F13" s="98">
        <v>205</v>
      </c>
      <c r="G13" s="98"/>
      <c r="H13" s="98"/>
      <c r="I13" s="98"/>
      <c r="J13" s="98"/>
      <c r="K13" s="97">
        <f t="shared" si="0"/>
        <v>205</v>
      </c>
    </row>
    <row r="14" spans="1:11" s="29" customFormat="1" ht="12.75" customHeight="1">
      <c r="A14" s="311" t="s">
        <v>111</v>
      </c>
      <c r="B14" s="312"/>
      <c r="C14" s="312"/>
      <c r="D14" s="313"/>
      <c r="E14" s="98">
        <f>SUM(E10:E13)</f>
        <v>0</v>
      </c>
      <c r="F14" s="98">
        <f t="shared" ref="F14:K14" si="1">SUM(F10:F13)</f>
        <v>205</v>
      </c>
      <c r="G14" s="98">
        <f t="shared" si="1"/>
        <v>0</v>
      </c>
      <c r="H14" s="98">
        <f t="shared" si="1"/>
        <v>0</v>
      </c>
      <c r="I14" s="98">
        <f t="shared" si="1"/>
        <v>0</v>
      </c>
      <c r="J14" s="98">
        <f t="shared" si="1"/>
        <v>0</v>
      </c>
      <c r="K14" s="97">
        <f t="shared" si="1"/>
        <v>205</v>
      </c>
    </row>
    <row r="15" spans="1:11" s="29" customFormat="1" ht="6" customHeight="1">
      <c r="A15" s="284"/>
      <c r="B15" s="284"/>
      <c r="C15" s="284"/>
      <c r="D15" s="284"/>
      <c r="E15" s="98"/>
      <c r="F15" s="98"/>
      <c r="G15" s="98"/>
      <c r="H15" s="98"/>
      <c r="I15" s="98"/>
      <c r="J15" s="98"/>
      <c r="K15" s="97"/>
    </row>
    <row r="16" spans="1:11" s="29" customFormat="1" ht="6" customHeight="1">
      <c r="A16" s="285"/>
      <c r="B16" s="285"/>
      <c r="C16" s="285"/>
      <c r="D16" s="285"/>
      <c r="E16" s="97"/>
      <c r="F16" s="97"/>
      <c r="G16" s="97"/>
      <c r="H16" s="97"/>
      <c r="I16" s="97"/>
      <c r="J16" s="98"/>
      <c r="K16" s="97">
        <f t="shared" si="0"/>
        <v>0</v>
      </c>
    </row>
    <row r="17" spans="1:11" s="29" customFormat="1" ht="13.2" customHeight="1">
      <c r="A17" s="315" t="s">
        <v>73</v>
      </c>
      <c r="B17" s="315"/>
      <c r="C17" s="315"/>
      <c r="D17" s="315"/>
      <c r="E17" s="98"/>
      <c r="F17" s="98"/>
      <c r="G17" s="98"/>
      <c r="H17" s="98"/>
      <c r="I17" s="98"/>
      <c r="J17" s="98"/>
      <c r="K17" s="97">
        <f t="shared" si="0"/>
        <v>0</v>
      </c>
    </row>
    <row r="18" spans="1:11" s="29" customFormat="1" ht="13.2" customHeight="1">
      <c r="A18" s="302" t="s">
        <v>74</v>
      </c>
      <c r="B18" s="302"/>
      <c r="C18" s="302"/>
      <c r="D18" s="302"/>
      <c r="E18" s="98"/>
      <c r="F18" s="98">
        <v>2619</v>
      </c>
      <c r="G18" s="98">
        <v>2860</v>
      </c>
      <c r="H18" s="98">
        <v>1521</v>
      </c>
      <c r="I18" s="98">
        <v>6746</v>
      </c>
      <c r="J18" s="98">
        <v>1200</v>
      </c>
      <c r="K18" s="97">
        <f t="shared" si="0"/>
        <v>14946</v>
      </c>
    </row>
    <row r="19" spans="1:11" s="29" customFormat="1" ht="13.2" customHeight="1">
      <c r="A19" s="284" t="s">
        <v>75</v>
      </c>
      <c r="B19" s="284"/>
      <c r="C19" s="284"/>
      <c r="D19" s="284"/>
      <c r="E19" s="98"/>
      <c r="F19" s="98">
        <v>1200</v>
      </c>
      <c r="G19" s="98"/>
      <c r="H19" s="98"/>
      <c r="I19" s="98"/>
      <c r="J19" s="98"/>
      <c r="K19" s="97">
        <f t="shared" si="0"/>
        <v>1200</v>
      </c>
    </row>
    <row r="20" spans="1:11" s="29" customFormat="1" ht="13.2" customHeight="1">
      <c r="A20" s="315" t="s">
        <v>282</v>
      </c>
      <c r="B20" s="315"/>
      <c r="C20" s="315"/>
      <c r="D20" s="315"/>
      <c r="E20" s="98"/>
      <c r="F20" s="98"/>
      <c r="G20" s="98"/>
      <c r="H20" s="98"/>
      <c r="I20" s="98">
        <v>13800</v>
      </c>
      <c r="J20" s="98"/>
      <c r="K20" s="97">
        <f t="shared" si="0"/>
        <v>13800</v>
      </c>
    </row>
    <row r="21" spans="1:11" s="29" customFormat="1" ht="13.2" customHeight="1">
      <c r="A21" s="315" t="s">
        <v>329</v>
      </c>
      <c r="B21" s="315"/>
      <c r="C21" s="315"/>
      <c r="D21" s="315"/>
      <c r="E21" s="98"/>
      <c r="F21" s="98"/>
      <c r="G21" s="98"/>
      <c r="H21" s="98"/>
      <c r="I21" s="98"/>
      <c r="J21" s="98"/>
      <c r="K21" s="97">
        <f t="shared" si="0"/>
        <v>0</v>
      </c>
    </row>
    <row r="22" spans="1:11" s="29" customFormat="1" ht="13.2" customHeight="1">
      <c r="A22" s="284" t="s">
        <v>76</v>
      </c>
      <c r="B22" s="284"/>
      <c r="C22" s="284"/>
      <c r="D22" s="284"/>
      <c r="E22" s="98"/>
      <c r="F22" s="98">
        <v>2165</v>
      </c>
      <c r="G22" s="98">
        <v>772</v>
      </c>
      <c r="H22" s="98">
        <v>411</v>
      </c>
      <c r="I22" s="98">
        <v>419</v>
      </c>
      <c r="J22" s="98"/>
      <c r="K22" s="97">
        <f t="shared" si="0"/>
        <v>3767</v>
      </c>
    </row>
    <row r="23" spans="1:11" s="29" customFormat="1" ht="13.2" customHeight="1">
      <c r="A23" s="282" t="s">
        <v>77</v>
      </c>
      <c r="B23" s="296"/>
      <c r="C23" s="296"/>
      <c r="D23" s="283"/>
      <c r="E23" s="98"/>
      <c r="F23" s="98"/>
      <c r="G23" s="98"/>
      <c r="H23" s="98"/>
      <c r="I23" s="98"/>
      <c r="J23" s="98"/>
      <c r="K23" s="97">
        <f t="shared" si="0"/>
        <v>0</v>
      </c>
    </row>
    <row r="24" spans="1:11" s="29" customFormat="1" ht="13.2" customHeight="1">
      <c r="A24" s="284" t="s">
        <v>78</v>
      </c>
      <c r="B24" s="284"/>
      <c r="C24" s="284"/>
      <c r="D24" s="284"/>
      <c r="E24" s="98"/>
      <c r="F24" s="98">
        <v>20</v>
      </c>
      <c r="G24" s="98"/>
      <c r="H24" s="98"/>
      <c r="I24" s="98"/>
      <c r="J24" s="98"/>
      <c r="K24" s="97">
        <f t="shared" si="0"/>
        <v>20</v>
      </c>
    </row>
    <row r="25" spans="1:11" s="29" customFormat="1" ht="13.2" customHeight="1">
      <c r="A25" s="284" t="s">
        <v>79</v>
      </c>
      <c r="B25" s="285"/>
      <c r="C25" s="285"/>
      <c r="D25" s="285"/>
      <c r="E25" s="97"/>
      <c r="F25" s="97"/>
      <c r="G25" s="97"/>
      <c r="H25" s="97"/>
      <c r="I25" s="97"/>
      <c r="J25" s="98"/>
      <c r="K25" s="97">
        <f t="shared" si="0"/>
        <v>0</v>
      </c>
    </row>
    <row r="26" spans="1:11" s="29" customFormat="1" ht="13.2" customHeight="1">
      <c r="A26" s="282" t="s">
        <v>80</v>
      </c>
      <c r="B26" s="296"/>
      <c r="C26" s="296"/>
      <c r="D26" s="283"/>
      <c r="E26" s="97"/>
      <c r="F26" s="97"/>
      <c r="G26" s="97"/>
      <c r="H26" s="97"/>
      <c r="I26" s="97"/>
      <c r="J26" s="98"/>
      <c r="K26" s="97">
        <f t="shared" si="0"/>
        <v>0</v>
      </c>
    </row>
    <row r="27" spans="1:11" s="225" customFormat="1" ht="12.75" customHeight="1">
      <c r="A27" s="311" t="s">
        <v>81</v>
      </c>
      <c r="B27" s="312"/>
      <c r="C27" s="312"/>
      <c r="D27" s="313"/>
      <c r="E27" s="97">
        <f>SUM(E17:E26)</f>
        <v>0</v>
      </c>
      <c r="F27" s="97">
        <f t="shared" ref="F27:K27" si="2">SUM(F17:F26)</f>
        <v>6004</v>
      </c>
      <c r="G27" s="97">
        <f t="shared" si="2"/>
        <v>3632</v>
      </c>
      <c r="H27" s="97">
        <f t="shared" si="2"/>
        <v>1932</v>
      </c>
      <c r="I27" s="97">
        <f t="shared" si="2"/>
        <v>20965</v>
      </c>
      <c r="J27" s="97">
        <f t="shared" si="2"/>
        <v>1200</v>
      </c>
      <c r="K27" s="97">
        <f t="shared" si="2"/>
        <v>33733</v>
      </c>
    </row>
    <row r="28" spans="1:11" s="29" customFormat="1" ht="7.2" customHeight="1">
      <c r="A28" s="295"/>
      <c r="B28" s="295"/>
      <c r="C28" s="295"/>
      <c r="D28" s="295"/>
      <c r="E28" s="98"/>
      <c r="F28" s="98"/>
      <c r="G28" s="98"/>
      <c r="H28" s="98"/>
      <c r="I28" s="98"/>
      <c r="J28" s="98"/>
      <c r="K28" s="97"/>
    </row>
    <row r="29" spans="1:11" s="29" customFormat="1" ht="22.5" customHeight="1">
      <c r="A29" s="302" t="s">
        <v>82</v>
      </c>
      <c r="B29" s="302"/>
      <c r="C29" s="302"/>
      <c r="D29" s="302"/>
      <c r="E29" s="98"/>
      <c r="F29" s="98"/>
      <c r="G29" s="98"/>
      <c r="H29" s="98"/>
      <c r="I29" s="98"/>
      <c r="J29" s="98"/>
      <c r="K29" s="97">
        <f t="shared" si="0"/>
        <v>0</v>
      </c>
    </row>
    <row r="30" spans="1:11" s="29" customFormat="1" ht="22.5" customHeight="1">
      <c r="A30" s="302" t="s">
        <v>83</v>
      </c>
      <c r="B30" s="302"/>
      <c r="C30" s="302"/>
      <c r="D30" s="302"/>
      <c r="E30" s="98"/>
      <c r="F30" s="98"/>
      <c r="G30" s="98"/>
      <c r="H30" s="98"/>
      <c r="I30" s="98"/>
      <c r="J30" s="98"/>
      <c r="K30" s="97">
        <f t="shared" si="0"/>
        <v>0</v>
      </c>
    </row>
    <row r="31" spans="1:11" s="29" customFormat="1" ht="10.199999999999999">
      <c r="A31" s="284" t="s">
        <v>84</v>
      </c>
      <c r="B31" s="284"/>
      <c r="C31" s="284"/>
      <c r="D31" s="284"/>
      <c r="E31" s="98"/>
      <c r="F31" s="98"/>
      <c r="G31" s="98"/>
      <c r="H31" s="98"/>
      <c r="I31" s="98"/>
      <c r="J31" s="98"/>
      <c r="K31" s="97">
        <f t="shared" si="0"/>
        <v>0</v>
      </c>
    </row>
    <row r="32" spans="1:11" s="225" customFormat="1" ht="12.75" customHeight="1">
      <c r="A32" s="311" t="s">
        <v>85</v>
      </c>
      <c r="B32" s="312"/>
      <c r="C32" s="312"/>
      <c r="D32" s="313"/>
      <c r="E32" s="97">
        <f>SUM(E29:E31)</f>
        <v>0</v>
      </c>
      <c r="F32" s="97">
        <f t="shared" ref="F32:K32" si="3">SUM(F29:F31)</f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</row>
    <row r="33" spans="1:11" s="29" customFormat="1" ht="10.199999999999999">
      <c r="A33" s="284"/>
      <c r="B33" s="284"/>
      <c r="C33" s="284"/>
      <c r="D33" s="284"/>
      <c r="E33" s="98"/>
      <c r="F33" s="98"/>
      <c r="G33" s="98"/>
      <c r="H33" s="98"/>
      <c r="I33" s="98"/>
      <c r="J33" s="98"/>
      <c r="K33" s="97"/>
    </row>
    <row r="34" spans="1:11">
      <c r="A34" s="285" t="s">
        <v>140</v>
      </c>
      <c r="B34" s="285"/>
      <c r="C34" s="285"/>
      <c r="D34" s="285"/>
      <c r="E34" s="245">
        <f>+E32+E27+E14</f>
        <v>0</v>
      </c>
      <c r="F34" s="245">
        <f t="shared" ref="F34:K34" si="4">+F32+F27+F14</f>
        <v>6209</v>
      </c>
      <c r="G34" s="245">
        <f t="shared" si="4"/>
        <v>3632</v>
      </c>
      <c r="H34" s="245">
        <f t="shared" si="4"/>
        <v>1932</v>
      </c>
      <c r="I34" s="245">
        <f t="shared" si="4"/>
        <v>20965</v>
      </c>
      <c r="J34" s="245">
        <f t="shared" si="4"/>
        <v>1200</v>
      </c>
      <c r="K34" s="245">
        <f t="shared" si="4"/>
        <v>33938</v>
      </c>
    </row>
    <row r="35" spans="1:11" s="29" customFormat="1" ht="10.199999999999999">
      <c r="A35" s="284"/>
      <c r="B35" s="284"/>
      <c r="C35" s="284"/>
      <c r="D35" s="284"/>
      <c r="E35" s="98"/>
      <c r="F35" s="98"/>
      <c r="G35" s="98"/>
      <c r="H35" s="98"/>
      <c r="I35" s="98"/>
      <c r="J35" s="98"/>
      <c r="K35" s="97"/>
    </row>
    <row r="36" spans="1:11" s="29" customFormat="1" ht="10.199999999999999">
      <c r="A36" s="284" t="s">
        <v>104</v>
      </c>
      <c r="B36" s="284"/>
      <c r="C36" s="284"/>
      <c r="D36" s="284"/>
      <c r="E36" s="98"/>
      <c r="F36" s="98"/>
      <c r="G36" s="98"/>
      <c r="H36" s="98"/>
      <c r="I36" s="98"/>
      <c r="J36" s="98"/>
      <c r="K36" s="97">
        <f t="shared" si="0"/>
        <v>0</v>
      </c>
    </row>
    <row r="37" spans="1:11" s="29" customFormat="1" ht="10.199999999999999">
      <c r="A37" s="284" t="s">
        <v>34</v>
      </c>
      <c r="B37" s="284"/>
      <c r="C37" s="284"/>
      <c r="D37" s="284"/>
      <c r="E37" s="98"/>
      <c r="F37" s="98"/>
      <c r="G37" s="98"/>
      <c r="H37" s="98"/>
      <c r="I37" s="98"/>
      <c r="J37" s="98"/>
      <c r="K37" s="97">
        <f t="shared" si="0"/>
        <v>0</v>
      </c>
    </row>
    <row r="38" spans="1:11" s="29" customFormat="1" ht="10.199999999999999">
      <c r="A38" s="284" t="s">
        <v>105</v>
      </c>
      <c r="B38" s="284"/>
      <c r="C38" s="284"/>
      <c r="D38" s="284"/>
      <c r="E38" s="98">
        <v>1974</v>
      </c>
      <c r="F38" s="98"/>
      <c r="G38" s="98"/>
      <c r="H38" s="98"/>
      <c r="I38" s="98"/>
      <c r="J38" s="98"/>
      <c r="K38" s="97">
        <f t="shared" si="0"/>
        <v>1974</v>
      </c>
    </row>
    <row r="39" spans="1:11" s="29" customFormat="1" ht="10.199999999999999">
      <c r="A39" s="284" t="s">
        <v>106</v>
      </c>
      <c r="B39" s="284"/>
      <c r="C39" s="284"/>
      <c r="D39" s="284"/>
      <c r="E39" s="98"/>
      <c r="F39" s="98"/>
      <c r="G39" s="98"/>
      <c r="H39" s="98"/>
      <c r="I39" s="98"/>
      <c r="J39" s="98"/>
      <c r="K39" s="97">
        <f t="shared" si="0"/>
        <v>0</v>
      </c>
    </row>
    <row r="40" spans="1:11" s="29" customFormat="1" ht="10.199999999999999">
      <c r="A40" s="284" t="s">
        <v>107</v>
      </c>
      <c r="B40" s="284"/>
      <c r="C40" s="284"/>
      <c r="D40" s="284"/>
      <c r="E40" s="98"/>
      <c r="F40" s="98"/>
      <c r="G40" s="98"/>
      <c r="H40" s="98"/>
      <c r="I40" s="98"/>
      <c r="J40" s="98"/>
      <c r="K40" s="97">
        <f t="shared" si="0"/>
        <v>0</v>
      </c>
    </row>
    <row r="41" spans="1:11" s="29" customFormat="1" ht="10.199999999999999">
      <c r="A41" s="284" t="s">
        <v>221</v>
      </c>
      <c r="B41" s="284"/>
      <c r="C41" s="284"/>
      <c r="D41" s="284"/>
      <c r="E41" s="98">
        <f>95306-1974</f>
        <v>93332</v>
      </c>
      <c r="F41" s="98"/>
      <c r="G41" s="98"/>
      <c r="H41" s="98"/>
      <c r="I41" s="98"/>
      <c r="J41" s="98"/>
      <c r="K41" s="97">
        <f t="shared" si="0"/>
        <v>93332</v>
      </c>
    </row>
    <row r="42" spans="1:11" s="225" customFormat="1" ht="12.75" customHeight="1">
      <c r="A42" s="311" t="s">
        <v>222</v>
      </c>
      <c r="B42" s="312"/>
      <c r="C42" s="312"/>
      <c r="D42" s="313"/>
      <c r="E42" s="97">
        <f>SUM(E36:E41)</f>
        <v>95306</v>
      </c>
      <c r="F42" s="97">
        <f t="shared" ref="F42:K42" si="5">SUM(F36:F41)</f>
        <v>0</v>
      </c>
      <c r="G42" s="97">
        <f t="shared" si="5"/>
        <v>0</v>
      </c>
      <c r="H42" s="97">
        <f t="shared" si="5"/>
        <v>0</v>
      </c>
      <c r="I42" s="97">
        <f t="shared" si="5"/>
        <v>0</v>
      </c>
      <c r="J42" s="97">
        <f t="shared" si="5"/>
        <v>0</v>
      </c>
      <c r="K42" s="97">
        <f t="shared" si="5"/>
        <v>95306</v>
      </c>
    </row>
    <row r="43" spans="1:11" s="29" customFormat="1" ht="6.6" customHeight="1">
      <c r="A43" s="284"/>
      <c r="B43" s="284"/>
      <c r="C43" s="284"/>
      <c r="D43" s="284"/>
      <c r="E43" s="98"/>
      <c r="F43" s="98"/>
      <c r="G43" s="98"/>
      <c r="H43" s="98"/>
      <c r="I43" s="98"/>
      <c r="J43" s="98"/>
      <c r="K43" s="97"/>
    </row>
    <row r="44" spans="1:11" s="29" customFormat="1" ht="10.199999999999999">
      <c r="A44" s="285" t="s">
        <v>109</v>
      </c>
      <c r="B44" s="285"/>
      <c r="C44" s="285"/>
      <c r="D44" s="285"/>
      <c r="E44" s="97">
        <f>+E42+E34</f>
        <v>95306</v>
      </c>
      <c r="F44" s="97">
        <f t="shared" ref="F44:K44" si="6">+F42+F34</f>
        <v>6209</v>
      </c>
      <c r="G44" s="97">
        <f t="shared" si="6"/>
        <v>3632</v>
      </c>
      <c r="H44" s="97">
        <f t="shared" si="6"/>
        <v>1932</v>
      </c>
      <c r="I44" s="97">
        <f t="shared" si="6"/>
        <v>20965</v>
      </c>
      <c r="J44" s="97">
        <f t="shared" si="6"/>
        <v>1200</v>
      </c>
      <c r="K44" s="97">
        <f t="shared" si="6"/>
        <v>129244</v>
      </c>
    </row>
    <row r="45" spans="1:11" s="29" customFormat="1" ht="6" customHeight="1">
      <c r="E45" s="247"/>
      <c r="F45" s="247"/>
      <c r="G45" s="247"/>
      <c r="H45" s="247"/>
      <c r="I45" s="247"/>
      <c r="J45" s="247"/>
      <c r="K45" s="248"/>
    </row>
    <row r="46" spans="1:11" s="29" customFormat="1" ht="15" customHeight="1">
      <c r="A46" s="318" t="s">
        <v>86</v>
      </c>
      <c r="B46" s="318"/>
      <c r="C46" s="318"/>
      <c r="D46" s="318"/>
      <c r="E46" s="249"/>
      <c r="F46" s="249"/>
      <c r="G46" s="249"/>
      <c r="H46" s="249"/>
      <c r="I46" s="249"/>
      <c r="J46" s="97"/>
      <c r="K46" s="97">
        <f t="shared" si="0"/>
        <v>0</v>
      </c>
    </row>
    <row r="47" spans="1:11" s="29" customFormat="1" ht="21" customHeight="1">
      <c r="A47" s="318" t="s">
        <v>87</v>
      </c>
      <c r="B47" s="318"/>
      <c r="C47" s="318"/>
      <c r="D47" s="318"/>
      <c r="E47" s="249"/>
      <c r="F47" s="249"/>
      <c r="G47" s="249"/>
      <c r="H47" s="249"/>
      <c r="I47" s="249"/>
      <c r="J47" s="97"/>
      <c r="K47" s="97">
        <f t="shared" si="0"/>
        <v>0</v>
      </c>
    </row>
    <row r="48" spans="1:11" s="29" customFormat="1" ht="19.2" customHeight="1">
      <c r="A48" s="318" t="s">
        <v>88</v>
      </c>
      <c r="B48" s="318"/>
      <c r="C48" s="318"/>
      <c r="D48" s="318"/>
      <c r="E48" s="249"/>
      <c r="F48" s="249"/>
      <c r="G48" s="249"/>
      <c r="H48" s="249"/>
      <c r="I48" s="249"/>
      <c r="J48" s="97"/>
      <c r="K48" s="97">
        <f t="shared" si="0"/>
        <v>0</v>
      </c>
    </row>
    <row r="49" spans="1:11" s="29" customFormat="1" ht="19.2" customHeight="1">
      <c r="A49" s="318" t="s">
        <v>89</v>
      </c>
      <c r="B49" s="318"/>
      <c r="C49" s="318"/>
      <c r="D49" s="318"/>
      <c r="E49" s="249"/>
      <c r="F49" s="249"/>
      <c r="G49" s="249"/>
      <c r="H49" s="249"/>
      <c r="I49" s="249"/>
      <c r="J49" s="97"/>
      <c r="K49" s="97">
        <f t="shared" si="0"/>
        <v>0</v>
      </c>
    </row>
    <row r="50" spans="1:11" s="29" customFormat="1" ht="12" customHeight="1">
      <c r="A50" s="318" t="s">
        <v>90</v>
      </c>
      <c r="B50" s="318"/>
      <c r="C50" s="318"/>
      <c r="D50" s="318"/>
      <c r="E50" s="249"/>
      <c r="F50" s="249"/>
      <c r="G50" s="249"/>
      <c r="H50" s="249"/>
      <c r="I50" s="249"/>
      <c r="J50" s="97"/>
      <c r="K50" s="97">
        <f t="shared" si="0"/>
        <v>0</v>
      </c>
    </row>
    <row r="51" spans="1:11" s="225" customFormat="1" ht="10.8" customHeight="1">
      <c r="A51" s="311" t="s">
        <v>91</v>
      </c>
      <c r="B51" s="312"/>
      <c r="C51" s="312"/>
      <c r="D51" s="313"/>
      <c r="E51" s="97">
        <f>SUM(E46:E50)</f>
        <v>0</v>
      </c>
      <c r="F51" s="97">
        <f t="shared" ref="F51:K51" si="7">SUM(F46:F50)</f>
        <v>0</v>
      </c>
      <c r="G51" s="97">
        <f t="shared" si="7"/>
        <v>0</v>
      </c>
      <c r="H51" s="97">
        <f t="shared" si="7"/>
        <v>0</v>
      </c>
      <c r="I51" s="97">
        <f t="shared" si="7"/>
        <v>0</v>
      </c>
      <c r="J51" s="97">
        <f t="shared" si="7"/>
        <v>0</v>
      </c>
      <c r="K51" s="97">
        <f t="shared" si="7"/>
        <v>0</v>
      </c>
    </row>
    <row r="52" spans="1:11" s="29" customFormat="1" ht="10.199999999999999">
      <c r="A52" s="319"/>
      <c r="B52" s="319"/>
      <c r="C52" s="319"/>
      <c r="D52" s="319"/>
      <c r="E52" s="194"/>
      <c r="F52" s="194"/>
      <c r="G52" s="194"/>
      <c r="H52" s="194"/>
      <c r="I52" s="194"/>
      <c r="J52" s="98"/>
      <c r="K52" s="97"/>
    </row>
    <row r="53" spans="1:11" s="29" customFormat="1" ht="10.199999999999999">
      <c r="A53" s="314" t="s">
        <v>95</v>
      </c>
      <c r="B53" s="314"/>
      <c r="C53" s="314"/>
      <c r="D53" s="314"/>
      <c r="E53" s="194"/>
      <c r="F53" s="194"/>
      <c r="G53" s="194"/>
      <c r="H53" s="194"/>
      <c r="I53" s="194"/>
      <c r="J53" s="98"/>
      <c r="K53" s="97">
        <f t="shared" si="0"/>
        <v>0</v>
      </c>
    </row>
    <row r="54" spans="1:11" s="29" customFormat="1" ht="10.199999999999999">
      <c r="A54" s="314" t="s">
        <v>96</v>
      </c>
      <c r="B54" s="314"/>
      <c r="C54" s="314"/>
      <c r="D54" s="314"/>
      <c r="E54" s="194"/>
      <c r="F54" s="194"/>
      <c r="G54" s="194"/>
      <c r="H54" s="194"/>
      <c r="I54" s="194"/>
      <c r="J54" s="98"/>
      <c r="K54" s="97">
        <f t="shared" si="0"/>
        <v>0</v>
      </c>
    </row>
    <row r="55" spans="1:11" s="29" customFormat="1" ht="10.199999999999999">
      <c r="A55" s="284" t="s">
        <v>97</v>
      </c>
      <c r="B55" s="284"/>
      <c r="C55" s="284"/>
      <c r="D55" s="284"/>
      <c r="E55" s="98"/>
      <c r="F55" s="98"/>
      <c r="G55" s="98"/>
      <c r="H55" s="98"/>
      <c r="I55" s="98"/>
      <c r="J55" s="98"/>
      <c r="K55" s="97">
        <f t="shared" si="0"/>
        <v>0</v>
      </c>
    </row>
    <row r="56" spans="1:11" s="29" customFormat="1" ht="10.199999999999999">
      <c r="A56" s="282" t="s">
        <v>98</v>
      </c>
      <c r="B56" s="296"/>
      <c r="C56" s="296"/>
      <c r="D56" s="283"/>
      <c r="E56" s="102"/>
      <c r="F56" s="102"/>
      <c r="G56" s="102"/>
      <c r="H56" s="102"/>
      <c r="I56" s="102"/>
      <c r="J56" s="98"/>
      <c r="K56" s="97">
        <f t="shared" si="0"/>
        <v>0</v>
      </c>
    </row>
    <row r="57" spans="1:11" s="29" customFormat="1" ht="10.199999999999999">
      <c r="A57" s="282" t="s">
        <v>99</v>
      </c>
      <c r="B57" s="296"/>
      <c r="C57" s="296"/>
      <c r="D57" s="283"/>
      <c r="E57" s="102"/>
      <c r="F57" s="102"/>
      <c r="G57" s="102"/>
      <c r="H57" s="102"/>
      <c r="I57" s="102"/>
      <c r="J57" s="98"/>
      <c r="K57" s="97">
        <f t="shared" si="0"/>
        <v>0</v>
      </c>
    </row>
    <row r="58" spans="1:11" s="29" customFormat="1" ht="7.2" customHeight="1">
      <c r="A58" s="316"/>
      <c r="B58" s="316"/>
      <c r="C58" s="316"/>
      <c r="D58" s="316"/>
      <c r="E58" s="102"/>
      <c r="F58" s="102"/>
      <c r="G58" s="102"/>
      <c r="H58" s="102"/>
      <c r="I58" s="102"/>
      <c r="J58" s="98"/>
      <c r="K58" s="97"/>
    </row>
    <row r="59" spans="1:11" s="225" customFormat="1" ht="12.75" customHeight="1">
      <c r="A59" s="311" t="s">
        <v>100</v>
      </c>
      <c r="B59" s="312"/>
      <c r="C59" s="312"/>
      <c r="D59" s="313"/>
      <c r="E59" s="97">
        <f>SUM(E53:E57)</f>
        <v>0</v>
      </c>
      <c r="F59" s="97">
        <f t="shared" ref="F59:K59" si="8">SUM(F53:F57)</f>
        <v>0</v>
      </c>
      <c r="G59" s="97">
        <f t="shared" si="8"/>
        <v>0</v>
      </c>
      <c r="H59" s="97">
        <f t="shared" si="8"/>
        <v>0</v>
      </c>
      <c r="I59" s="97">
        <f t="shared" si="8"/>
        <v>0</v>
      </c>
      <c r="J59" s="97">
        <f t="shared" si="8"/>
        <v>0</v>
      </c>
      <c r="K59" s="97">
        <f t="shared" si="8"/>
        <v>0</v>
      </c>
    </row>
    <row r="60" spans="1:11" s="29" customFormat="1" ht="7.8" customHeight="1">
      <c r="A60" s="316"/>
      <c r="B60" s="316"/>
      <c r="C60" s="316"/>
      <c r="D60" s="316"/>
      <c r="E60" s="102"/>
      <c r="F60" s="102"/>
      <c r="G60" s="102"/>
      <c r="H60" s="102"/>
      <c r="I60" s="102"/>
      <c r="J60" s="98"/>
      <c r="K60" s="97"/>
    </row>
    <row r="61" spans="1:11" s="29" customFormat="1" ht="22.95" customHeight="1">
      <c r="A61" s="318" t="s">
        <v>101</v>
      </c>
      <c r="B61" s="318"/>
      <c r="C61" s="318"/>
      <c r="D61" s="318"/>
      <c r="E61" s="249"/>
      <c r="F61" s="249"/>
      <c r="G61" s="249"/>
      <c r="H61" s="249"/>
      <c r="I61" s="249"/>
      <c r="J61" s="97"/>
      <c r="K61" s="97">
        <f t="shared" si="0"/>
        <v>0</v>
      </c>
    </row>
    <row r="62" spans="1:11" s="29" customFormat="1" ht="23.4" customHeight="1">
      <c r="A62" s="314" t="s">
        <v>102</v>
      </c>
      <c r="B62" s="314"/>
      <c r="C62" s="314"/>
      <c r="D62" s="314"/>
      <c r="E62" s="98"/>
      <c r="F62" s="98"/>
      <c r="G62" s="98"/>
      <c r="H62" s="98"/>
      <c r="I62" s="98"/>
      <c r="J62" s="98"/>
      <c r="K62" s="97">
        <f t="shared" si="0"/>
        <v>0</v>
      </c>
    </row>
    <row r="63" spans="1:11" s="29" customFormat="1" ht="10.199999999999999">
      <c r="A63" s="315" t="s">
        <v>103</v>
      </c>
      <c r="B63" s="315"/>
      <c r="C63" s="315"/>
      <c r="D63" s="315"/>
      <c r="E63" s="98"/>
      <c r="F63" s="98"/>
      <c r="G63" s="98"/>
      <c r="H63" s="98"/>
      <c r="I63" s="98"/>
      <c r="J63" s="98"/>
      <c r="K63" s="97">
        <f t="shared" si="0"/>
        <v>0</v>
      </c>
    </row>
    <row r="64" spans="1:11" s="29" customFormat="1" ht="6" customHeight="1">
      <c r="A64" s="284"/>
      <c r="B64" s="284"/>
      <c r="C64" s="284"/>
      <c r="D64" s="284"/>
      <c r="E64" s="98"/>
      <c r="F64" s="98"/>
      <c r="G64" s="98"/>
      <c r="H64" s="98"/>
      <c r="I64" s="98"/>
      <c r="J64" s="98"/>
      <c r="K64" s="97"/>
    </row>
    <row r="65" spans="1:11" s="225" customFormat="1" ht="12.75" customHeight="1">
      <c r="A65" s="311" t="s">
        <v>94</v>
      </c>
      <c r="B65" s="312"/>
      <c r="C65" s="312"/>
      <c r="D65" s="313"/>
      <c r="E65" s="97">
        <f>SUM(E61:E63)</f>
        <v>0</v>
      </c>
      <c r="F65" s="97">
        <f t="shared" ref="F65:K65" si="9">SUM(F61:F63)</f>
        <v>0</v>
      </c>
      <c r="G65" s="97">
        <f t="shared" si="9"/>
        <v>0</v>
      </c>
      <c r="H65" s="97">
        <f t="shared" si="9"/>
        <v>0</v>
      </c>
      <c r="I65" s="97">
        <f t="shared" si="9"/>
        <v>0</v>
      </c>
      <c r="J65" s="97">
        <f t="shared" si="9"/>
        <v>0</v>
      </c>
      <c r="K65" s="97">
        <f t="shared" si="9"/>
        <v>0</v>
      </c>
    </row>
    <row r="66" spans="1:11" s="29" customFormat="1" ht="7.8" customHeight="1">
      <c r="A66" s="284"/>
      <c r="B66" s="284"/>
      <c r="C66" s="284"/>
      <c r="D66" s="284"/>
      <c r="E66" s="98"/>
      <c r="F66" s="98"/>
      <c r="G66" s="98"/>
      <c r="H66" s="98"/>
      <c r="I66" s="98"/>
      <c r="J66" s="98"/>
      <c r="K66" s="97"/>
    </row>
    <row r="67" spans="1:11" s="246" customFormat="1" ht="10.199999999999999" customHeight="1">
      <c r="A67" s="384" t="s">
        <v>113</v>
      </c>
      <c r="B67" s="385"/>
      <c r="C67" s="385"/>
      <c r="D67" s="386"/>
      <c r="E67" s="245">
        <f>+E65+E59+E51</f>
        <v>0</v>
      </c>
      <c r="F67" s="245">
        <f t="shared" ref="F67:K67" si="10">+F65+F59+F51</f>
        <v>0</v>
      </c>
      <c r="G67" s="245">
        <f t="shared" si="10"/>
        <v>0</v>
      </c>
      <c r="H67" s="245">
        <f t="shared" si="10"/>
        <v>0</v>
      </c>
      <c r="I67" s="245">
        <f t="shared" si="10"/>
        <v>0</v>
      </c>
      <c r="J67" s="245">
        <f t="shared" si="10"/>
        <v>0</v>
      </c>
      <c r="K67" s="245">
        <f t="shared" si="10"/>
        <v>0</v>
      </c>
    </row>
    <row r="68" spans="1:11" s="29" customFormat="1" ht="10.199999999999999">
      <c r="A68" s="284"/>
      <c r="B68" s="284"/>
      <c r="C68" s="284"/>
      <c r="D68" s="284"/>
      <c r="E68" s="98"/>
      <c r="F68" s="98"/>
      <c r="G68" s="98"/>
      <c r="H68" s="98"/>
      <c r="I68" s="98"/>
      <c r="J68" s="98"/>
      <c r="K68" s="97"/>
    </row>
    <row r="69" spans="1:11" s="29" customFormat="1" ht="10.199999999999999">
      <c r="A69" s="284" t="s">
        <v>104</v>
      </c>
      <c r="B69" s="284"/>
      <c r="C69" s="284"/>
      <c r="D69" s="284"/>
      <c r="E69" s="98"/>
      <c r="F69" s="98"/>
      <c r="G69" s="98"/>
      <c r="H69" s="98"/>
      <c r="I69" s="98"/>
      <c r="J69" s="98"/>
      <c r="K69" s="97">
        <f t="shared" si="0"/>
        <v>0</v>
      </c>
    </row>
    <row r="70" spans="1:11" s="29" customFormat="1" ht="10.199999999999999">
      <c r="A70" s="284" t="s">
        <v>34</v>
      </c>
      <c r="B70" s="284"/>
      <c r="C70" s="284"/>
      <c r="D70" s="284"/>
      <c r="E70" s="98"/>
      <c r="F70" s="98"/>
      <c r="G70" s="98"/>
      <c r="H70" s="98"/>
      <c r="I70" s="98"/>
      <c r="J70" s="98"/>
      <c r="K70" s="97">
        <f t="shared" si="0"/>
        <v>0</v>
      </c>
    </row>
    <row r="71" spans="1:11" s="29" customFormat="1" ht="10.199999999999999">
      <c r="A71" s="284" t="s">
        <v>105</v>
      </c>
      <c r="B71" s="284"/>
      <c r="C71" s="284"/>
      <c r="D71" s="284"/>
      <c r="E71" s="98"/>
      <c r="F71" s="98"/>
      <c r="G71" s="98"/>
      <c r="H71" s="98"/>
      <c r="I71" s="98"/>
      <c r="J71" s="98"/>
      <c r="K71" s="97">
        <f t="shared" si="0"/>
        <v>0</v>
      </c>
    </row>
    <row r="72" spans="1:11" s="29" customFormat="1" ht="10.199999999999999">
      <c r="A72" s="284" t="s">
        <v>106</v>
      </c>
      <c r="B72" s="284"/>
      <c r="C72" s="284"/>
      <c r="D72" s="284"/>
      <c r="E72" s="98"/>
      <c r="F72" s="98"/>
      <c r="G72" s="98"/>
      <c r="H72" s="98"/>
      <c r="I72" s="98"/>
      <c r="J72" s="98"/>
      <c r="K72" s="97">
        <f t="shared" si="0"/>
        <v>0</v>
      </c>
    </row>
    <row r="73" spans="1:11" s="29" customFormat="1" ht="10.199999999999999">
      <c r="A73" s="284" t="s">
        <v>107</v>
      </c>
      <c r="B73" s="284"/>
      <c r="C73" s="284"/>
      <c r="D73" s="284"/>
      <c r="E73" s="98"/>
      <c r="F73" s="98"/>
      <c r="G73" s="98"/>
      <c r="H73" s="98"/>
      <c r="I73" s="98"/>
      <c r="J73" s="98"/>
      <c r="K73" s="97">
        <f t="shared" si="0"/>
        <v>0</v>
      </c>
    </row>
    <row r="74" spans="1:11" s="29" customFormat="1" ht="10.199999999999999">
      <c r="A74" s="284" t="s">
        <v>221</v>
      </c>
      <c r="B74" s="284"/>
      <c r="C74" s="284"/>
      <c r="D74" s="284"/>
      <c r="E74" s="98">
        <v>1207</v>
      </c>
      <c r="F74" s="98"/>
      <c r="G74" s="98"/>
      <c r="H74" s="98"/>
      <c r="I74" s="98"/>
      <c r="J74" s="98"/>
      <c r="K74" s="97">
        <f t="shared" si="0"/>
        <v>1207</v>
      </c>
    </row>
    <row r="75" spans="1:11" s="225" customFormat="1" ht="12.75" customHeight="1">
      <c r="A75" s="311" t="s">
        <v>222</v>
      </c>
      <c r="B75" s="312"/>
      <c r="C75" s="312"/>
      <c r="D75" s="313"/>
      <c r="E75" s="97">
        <f>SUM(E69:E74)</f>
        <v>1207</v>
      </c>
      <c r="F75" s="97">
        <f t="shared" ref="F75:K75" si="11">SUM(F69:F74)</f>
        <v>0</v>
      </c>
      <c r="G75" s="97">
        <f t="shared" si="11"/>
        <v>0</v>
      </c>
      <c r="H75" s="97">
        <f t="shared" si="11"/>
        <v>0</v>
      </c>
      <c r="I75" s="97">
        <f t="shared" si="11"/>
        <v>0</v>
      </c>
      <c r="J75" s="97">
        <f t="shared" si="11"/>
        <v>0</v>
      </c>
      <c r="K75" s="97">
        <f t="shared" si="11"/>
        <v>1207</v>
      </c>
    </row>
    <row r="76" spans="1:11" s="29" customFormat="1" ht="4.8" customHeight="1">
      <c r="A76" s="295"/>
      <c r="B76" s="295"/>
      <c r="C76" s="295"/>
      <c r="D76" s="295"/>
      <c r="E76" s="98"/>
      <c r="F76" s="98"/>
      <c r="G76" s="98"/>
      <c r="H76" s="98"/>
      <c r="I76" s="98"/>
      <c r="J76" s="98"/>
      <c r="K76" s="97"/>
    </row>
    <row r="77" spans="1:11" s="29" customFormat="1" ht="10.199999999999999">
      <c r="A77" s="285" t="s">
        <v>114</v>
      </c>
      <c r="B77" s="285"/>
      <c r="C77" s="285"/>
      <c r="D77" s="285"/>
      <c r="E77" s="97">
        <f>+E75+E67</f>
        <v>1207</v>
      </c>
      <c r="F77" s="97">
        <f t="shared" ref="F77:K77" si="12">+F75+F67</f>
        <v>0</v>
      </c>
      <c r="G77" s="97">
        <f t="shared" si="12"/>
        <v>0</v>
      </c>
      <c r="H77" s="97">
        <f t="shared" si="12"/>
        <v>0</v>
      </c>
      <c r="I77" s="97">
        <f t="shared" si="12"/>
        <v>0</v>
      </c>
      <c r="J77" s="97">
        <f t="shared" si="12"/>
        <v>0</v>
      </c>
      <c r="K77" s="97">
        <f t="shared" si="12"/>
        <v>1207</v>
      </c>
    </row>
    <row r="78" spans="1:11" s="29" customFormat="1" ht="10.199999999999999">
      <c r="A78" s="285" t="s">
        <v>358</v>
      </c>
      <c r="B78" s="285"/>
      <c r="C78" s="285"/>
      <c r="D78" s="285"/>
      <c r="E78" s="97">
        <f>+E77+E44</f>
        <v>96513</v>
      </c>
      <c r="F78" s="97">
        <f t="shared" ref="F78:K78" si="13">+F77+F44</f>
        <v>6209</v>
      </c>
      <c r="G78" s="97">
        <f t="shared" si="13"/>
        <v>3632</v>
      </c>
      <c r="H78" s="97">
        <f t="shared" si="13"/>
        <v>1932</v>
      </c>
      <c r="I78" s="97">
        <f t="shared" si="13"/>
        <v>20965</v>
      </c>
      <c r="J78" s="97">
        <f t="shared" si="13"/>
        <v>1200</v>
      </c>
      <c r="K78" s="97">
        <f t="shared" si="13"/>
        <v>130451</v>
      </c>
    </row>
  </sheetData>
  <mergeCells count="76">
    <mergeCell ref="A78:D78"/>
    <mergeCell ref="A73:D73"/>
    <mergeCell ref="A6:D6"/>
    <mergeCell ref="A18:D18"/>
    <mergeCell ref="A8:D9"/>
    <mergeCell ref="A10:D10"/>
    <mergeCell ref="A11:D11"/>
    <mergeCell ref="A12:D12"/>
    <mergeCell ref="A13:D13"/>
    <mergeCell ref="A14:D14"/>
    <mergeCell ref="A15:D15"/>
    <mergeCell ref="A16:D16"/>
    <mergeCell ref="A17:D17"/>
    <mergeCell ref="A30:D30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43:D43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1:D41"/>
    <mergeCell ref="A42:D42"/>
    <mergeCell ref="A40:D40"/>
    <mergeCell ref="A67:D67"/>
    <mergeCell ref="A56:D56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62:D62"/>
    <mergeCell ref="A63:D63"/>
    <mergeCell ref="A64:D64"/>
    <mergeCell ref="A65:D65"/>
    <mergeCell ref="A66:D66"/>
    <mergeCell ref="A57:D57"/>
    <mergeCell ref="A58:D58"/>
    <mergeCell ref="A59:D59"/>
    <mergeCell ref="A60:D60"/>
    <mergeCell ref="A61:D61"/>
    <mergeCell ref="A7:J7"/>
    <mergeCell ref="E8:K8"/>
    <mergeCell ref="A44:D44"/>
    <mergeCell ref="A77:D77"/>
    <mergeCell ref="A2:J2"/>
    <mergeCell ref="A3:K3"/>
    <mergeCell ref="A4:K4"/>
    <mergeCell ref="E6:K6"/>
    <mergeCell ref="A76:D76"/>
    <mergeCell ref="A69:D69"/>
    <mergeCell ref="A70:D70"/>
    <mergeCell ref="A71:D71"/>
    <mergeCell ref="A72:D72"/>
    <mergeCell ref="A74:D74"/>
    <mergeCell ref="A75:D75"/>
    <mergeCell ref="A68:D68"/>
  </mergeCells>
  <printOptions horizontalCentered="1"/>
  <pageMargins left="0.19685039370078741" right="0" top="0.15748031496062992" bottom="0.23622047244094491" header="0.15748031496062992" footer="0.15748031496062992"/>
  <pageSetup paperSize="9" scale="60" orientation="landscape" r:id="rId1"/>
  <headerFooter alignWithMargins="0">
    <oddHeader>&amp;LVÁCI MIHÁLY MŰVELŐDÉSI HÁZ</oddHeader>
    <oddFooter>&amp;LVeresegyház, 2014. Február 18.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2:I81"/>
  <sheetViews>
    <sheetView view="pageLayout" topLeftCell="A61" workbookViewId="0">
      <selection activeCell="J53" sqref="J53"/>
    </sheetView>
  </sheetViews>
  <sheetFormatPr defaultRowHeight="13.2"/>
  <cols>
    <col min="4" max="4" width="25.33203125" customWidth="1"/>
    <col min="5" max="5" width="9.5546875" customWidth="1"/>
    <col min="6" max="6" width="10.109375" customWidth="1"/>
    <col min="7" max="7" width="9.33203125" customWidth="1"/>
    <col min="8" max="8" width="9.44140625" customWidth="1"/>
    <col min="9" max="9" width="10.44140625" customWidth="1"/>
  </cols>
  <sheetData>
    <row r="2" spans="1:9">
      <c r="I2" s="66" t="s">
        <v>190</v>
      </c>
    </row>
    <row r="3" spans="1:9">
      <c r="A3" s="320"/>
      <c r="B3" s="320"/>
      <c r="C3" s="320"/>
      <c r="D3" s="320"/>
      <c r="E3" s="320"/>
      <c r="F3" s="320"/>
      <c r="G3" s="320"/>
      <c r="H3" s="320"/>
    </row>
    <row r="4" spans="1:9">
      <c r="A4" s="321" t="s">
        <v>173</v>
      </c>
      <c r="B4" s="321"/>
      <c r="C4" s="321"/>
      <c r="D4" s="321"/>
      <c r="E4" s="321"/>
      <c r="F4" s="321"/>
      <c r="G4" s="321"/>
      <c r="H4" s="321"/>
      <c r="I4" s="321"/>
    </row>
    <row r="5" spans="1:9">
      <c r="A5" s="321" t="s">
        <v>28</v>
      </c>
      <c r="B5" s="321"/>
      <c r="C5" s="321"/>
      <c r="D5" s="321"/>
      <c r="E5" s="321"/>
      <c r="F5" s="321"/>
      <c r="G5" s="321"/>
      <c r="H5" s="321"/>
      <c r="I5" s="321"/>
    </row>
    <row r="7" spans="1:9">
      <c r="A7" s="66"/>
      <c r="B7" s="66"/>
      <c r="C7" s="66"/>
      <c r="D7" s="66"/>
      <c r="E7" s="66"/>
      <c r="F7" s="66"/>
      <c r="G7" s="66"/>
      <c r="H7" s="66"/>
    </row>
    <row r="8" spans="1:9">
      <c r="A8" s="383" t="s">
        <v>120</v>
      </c>
      <c r="B8" s="383"/>
      <c r="C8" s="383"/>
      <c r="D8" s="383"/>
      <c r="E8" s="295" t="s">
        <v>148</v>
      </c>
      <c r="F8" s="295"/>
      <c r="G8" s="295"/>
      <c r="H8" s="295"/>
      <c r="I8" s="295"/>
    </row>
    <row r="10" spans="1:9">
      <c r="A10" s="321"/>
      <c r="B10" s="321"/>
      <c r="C10" s="321"/>
      <c r="D10" s="321"/>
      <c r="E10" s="321"/>
      <c r="F10" s="321"/>
      <c r="G10" s="321"/>
      <c r="H10" s="321"/>
    </row>
    <row r="11" spans="1:9">
      <c r="A11" s="322"/>
      <c r="B11" s="322"/>
      <c r="C11" s="322"/>
      <c r="D11" s="322"/>
      <c r="E11" s="322"/>
      <c r="F11" s="322"/>
      <c r="G11" s="322"/>
      <c r="H11" s="322"/>
      <c r="I11" s="66" t="s">
        <v>1</v>
      </c>
    </row>
    <row r="12" spans="1:9" ht="12.75" customHeight="1">
      <c r="A12" s="323" t="s">
        <v>2</v>
      </c>
      <c r="B12" s="324"/>
      <c r="C12" s="324"/>
      <c r="D12" s="325"/>
      <c r="E12" s="329" t="s">
        <v>124</v>
      </c>
      <c r="F12" s="329"/>
      <c r="G12" s="329"/>
      <c r="H12" s="329"/>
      <c r="I12" s="329"/>
    </row>
    <row r="13" spans="1:9" ht="24.75" customHeight="1">
      <c r="A13" s="326"/>
      <c r="B13" s="327"/>
      <c r="C13" s="327"/>
      <c r="D13" s="328"/>
      <c r="E13" s="11"/>
      <c r="F13" s="11"/>
      <c r="G13" s="11"/>
      <c r="H13" s="11"/>
      <c r="I13" s="68" t="s">
        <v>5</v>
      </c>
    </row>
    <row r="14" spans="1:9" ht="23.25" customHeight="1">
      <c r="A14" s="299" t="s">
        <v>68</v>
      </c>
      <c r="B14" s="300"/>
      <c r="C14" s="300"/>
      <c r="D14" s="301"/>
      <c r="E14" s="72"/>
      <c r="F14" s="72"/>
      <c r="G14" s="72"/>
      <c r="H14" s="72"/>
      <c r="I14" s="7">
        <f>SUM(E14:H14)</f>
        <v>0</v>
      </c>
    </row>
    <row r="15" spans="1:9" ht="23.25" customHeight="1">
      <c r="A15" s="299" t="s">
        <v>69</v>
      </c>
      <c r="B15" s="300"/>
      <c r="C15" s="300"/>
      <c r="D15" s="301"/>
      <c r="E15" s="72"/>
      <c r="F15" s="72"/>
      <c r="G15" s="72"/>
      <c r="H15" s="72"/>
      <c r="I15" s="7">
        <f t="shared" ref="I15:I77" si="0">SUM(E15:H15)</f>
        <v>0</v>
      </c>
    </row>
    <row r="16" spans="1:9" ht="23.25" customHeight="1">
      <c r="A16" s="299" t="s">
        <v>70</v>
      </c>
      <c r="B16" s="300"/>
      <c r="C16" s="300"/>
      <c r="D16" s="301"/>
      <c r="E16" s="72"/>
      <c r="F16" s="72"/>
      <c r="G16" s="72"/>
      <c r="H16" s="72"/>
      <c r="I16" s="7">
        <f t="shared" si="0"/>
        <v>0</v>
      </c>
    </row>
    <row r="17" spans="1:9" ht="12.75" customHeight="1">
      <c r="A17" s="299" t="s">
        <v>71</v>
      </c>
      <c r="B17" s="300"/>
      <c r="C17" s="300"/>
      <c r="D17" s="301"/>
      <c r="E17" s="72"/>
      <c r="F17" s="72"/>
      <c r="G17" s="72"/>
      <c r="H17" s="72"/>
      <c r="I17" s="7">
        <f t="shared" si="0"/>
        <v>0</v>
      </c>
    </row>
    <row r="18" spans="1:9" ht="12.75" customHeight="1">
      <c r="A18" s="311" t="s">
        <v>111</v>
      </c>
      <c r="B18" s="312"/>
      <c r="C18" s="312"/>
      <c r="D18" s="313"/>
      <c r="E18" s="72">
        <f>SUM(E14:E17)</f>
        <v>0</v>
      </c>
      <c r="F18" s="72">
        <f t="shared" ref="F18:I18" si="1">SUM(F14:F17)</f>
        <v>0</v>
      </c>
      <c r="G18" s="72">
        <f t="shared" si="1"/>
        <v>0</v>
      </c>
      <c r="H18" s="72">
        <f t="shared" si="1"/>
        <v>0</v>
      </c>
      <c r="I18" s="72">
        <f t="shared" si="1"/>
        <v>0</v>
      </c>
    </row>
    <row r="19" spans="1:9">
      <c r="A19" s="284"/>
      <c r="B19" s="284"/>
      <c r="C19" s="284"/>
      <c r="D19" s="284"/>
      <c r="E19" s="72"/>
      <c r="F19" s="72"/>
      <c r="G19" s="72"/>
      <c r="H19" s="72"/>
      <c r="I19" s="7"/>
    </row>
    <row r="20" spans="1:9">
      <c r="A20" s="285"/>
      <c r="B20" s="285"/>
      <c r="C20" s="285"/>
      <c r="D20" s="285"/>
      <c r="E20" s="15"/>
      <c r="F20" s="72"/>
      <c r="G20" s="72"/>
      <c r="H20" s="72"/>
      <c r="I20" s="7">
        <f t="shared" si="0"/>
        <v>0</v>
      </c>
    </row>
    <row r="21" spans="1:9">
      <c r="A21" s="315" t="s">
        <v>73</v>
      </c>
      <c r="B21" s="315"/>
      <c r="C21" s="315"/>
      <c r="D21" s="315"/>
      <c r="E21" s="72"/>
      <c r="F21" s="72"/>
      <c r="G21" s="72"/>
      <c r="H21" s="72"/>
      <c r="I21" s="7">
        <f t="shared" si="0"/>
        <v>0</v>
      </c>
    </row>
    <row r="22" spans="1:9">
      <c r="A22" s="302" t="s">
        <v>74</v>
      </c>
      <c r="B22" s="302"/>
      <c r="C22" s="302"/>
      <c r="D22" s="302"/>
      <c r="E22" s="72"/>
      <c r="F22" s="72"/>
      <c r="G22" s="72"/>
      <c r="H22" s="72"/>
      <c r="I22" s="7">
        <f t="shared" si="0"/>
        <v>0</v>
      </c>
    </row>
    <row r="23" spans="1:9">
      <c r="A23" s="284" t="s">
        <v>75</v>
      </c>
      <c r="B23" s="284"/>
      <c r="C23" s="284"/>
      <c r="D23" s="284"/>
      <c r="E23" s="15"/>
      <c r="F23" s="72"/>
      <c r="G23" s="72"/>
      <c r="H23" s="72"/>
      <c r="I23" s="7">
        <f t="shared" si="0"/>
        <v>0</v>
      </c>
    </row>
    <row r="24" spans="1:9">
      <c r="A24" s="315" t="s">
        <v>282</v>
      </c>
      <c r="B24" s="315"/>
      <c r="C24" s="315"/>
      <c r="D24" s="315"/>
      <c r="E24" s="72"/>
      <c r="F24" s="72"/>
      <c r="G24" s="72"/>
      <c r="H24" s="72"/>
      <c r="I24" s="7">
        <f t="shared" si="0"/>
        <v>0</v>
      </c>
    </row>
    <row r="25" spans="1:9">
      <c r="A25" s="284" t="s">
        <v>76</v>
      </c>
      <c r="B25" s="284"/>
      <c r="C25" s="284"/>
      <c r="D25" s="284"/>
      <c r="E25" s="72"/>
      <c r="F25" s="72"/>
      <c r="G25" s="72"/>
      <c r="H25" s="72"/>
      <c r="I25" s="7">
        <f t="shared" si="0"/>
        <v>0</v>
      </c>
    </row>
    <row r="26" spans="1:9">
      <c r="A26" s="282" t="s">
        <v>77</v>
      </c>
      <c r="B26" s="296"/>
      <c r="C26" s="296"/>
      <c r="D26" s="283"/>
      <c r="E26" s="72"/>
      <c r="F26" s="72"/>
      <c r="G26" s="72"/>
      <c r="H26" s="72"/>
      <c r="I26" s="7">
        <f t="shared" si="0"/>
        <v>0</v>
      </c>
    </row>
    <row r="27" spans="1:9">
      <c r="A27" s="284" t="s">
        <v>78</v>
      </c>
      <c r="B27" s="284"/>
      <c r="C27" s="284"/>
      <c r="D27" s="284"/>
      <c r="E27" s="72"/>
      <c r="F27" s="72"/>
      <c r="G27" s="72"/>
      <c r="H27" s="72"/>
      <c r="I27" s="7">
        <f t="shared" si="0"/>
        <v>0</v>
      </c>
    </row>
    <row r="28" spans="1:9">
      <c r="A28" s="284" t="s">
        <v>79</v>
      </c>
      <c r="B28" s="285"/>
      <c r="C28" s="285"/>
      <c r="D28" s="285"/>
      <c r="E28" s="15"/>
      <c r="F28" s="72"/>
      <c r="G28" s="72"/>
      <c r="H28" s="72"/>
      <c r="I28" s="7">
        <f t="shared" si="0"/>
        <v>0</v>
      </c>
    </row>
    <row r="29" spans="1:9">
      <c r="A29" s="282" t="s">
        <v>80</v>
      </c>
      <c r="B29" s="296"/>
      <c r="C29" s="296"/>
      <c r="D29" s="283"/>
      <c r="E29" s="15"/>
      <c r="F29" s="72"/>
      <c r="G29" s="72"/>
      <c r="H29" s="72"/>
      <c r="I29" s="7">
        <f t="shared" si="0"/>
        <v>0</v>
      </c>
    </row>
    <row r="30" spans="1:9">
      <c r="A30" s="285" t="s">
        <v>81</v>
      </c>
      <c r="B30" s="285"/>
      <c r="C30" s="285"/>
      <c r="D30" s="285"/>
      <c r="E30" s="72">
        <f>SUM(E21:E29)</f>
        <v>0</v>
      </c>
      <c r="F30" s="72">
        <f t="shared" ref="F30:I30" si="2">SUM(F21:F29)</f>
        <v>0</v>
      </c>
      <c r="G30" s="72">
        <f t="shared" si="2"/>
        <v>0</v>
      </c>
      <c r="H30" s="72">
        <f t="shared" si="2"/>
        <v>0</v>
      </c>
      <c r="I30" s="72">
        <f t="shared" si="2"/>
        <v>0</v>
      </c>
    </row>
    <row r="31" spans="1:9">
      <c r="A31" s="309"/>
      <c r="B31" s="309"/>
      <c r="C31" s="309"/>
      <c r="D31" s="309"/>
      <c r="E31" s="7"/>
      <c r="F31" s="7"/>
      <c r="G31" s="7"/>
      <c r="H31" s="7"/>
      <c r="I31" s="7"/>
    </row>
    <row r="32" spans="1:9" ht="23.25" customHeight="1">
      <c r="A32" s="302" t="s">
        <v>82</v>
      </c>
      <c r="B32" s="302"/>
      <c r="C32" s="302"/>
      <c r="D32" s="302"/>
      <c r="E32" s="7"/>
      <c r="F32" s="7"/>
      <c r="G32" s="7"/>
      <c r="H32" s="7"/>
      <c r="I32" s="7">
        <f t="shared" si="0"/>
        <v>0</v>
      </c>
    </row>
    <row r="33" spans="1:9" ht="23.25" customHeight="1">
      <c r="A33" s="302" t="s">
        <v>83</v>
      </c>
      <c r="B33" s="302"/>
      <c r="C33" s="302"/>
      <c r="D33" s="302"/>
      <c r="E33" s="7"/>
      <c r="F33" s="7"/>
      <c r="G33" s="7"/>
      <c r="H33" s="7"/>
      <c r="I33" s="7">
        <f t="shared" si="0"/>
        <v>0</v>
      </c>
    </row>
    <row r="34" spans="1:9">
      <c r="A34" s="284" t="s">
        <v>84</v>
      </c>
      <c r="B34" s="284"/>
      <c r="C34" s="284"/>
      <c r="D34" s="284"/>
      <c r="E34" s="7"/>
      <c r="F34" s="7"/>
      <c r="G34" s="7"/>
      <c r="H34" s="7"/>
      <c r="I34" s="7">
        <f t="shared" si="0"/>
        <v>0</v>
      </c>
    </row>
    <row r="35" spans="1:9">
      <c r="A35" s="285" t="s">
        <v>85</v>
      </c>
      <c r="B35" s="285"/>
      <c r="C35" s="285"/>
      <c r="D35" s="285"/>
      <c r="E35" s="7">
        <f>SUM(E32:E34)</f>
        <v>0</v>
      </c>
      <c r="F35" s="7">
        <f t="shared" ref="F35:I35" si="3">SUM(F32:F34)</f>
        <v>0</v>
      </c>
      <c r="G35" s="7">
        <f t="shared" si="3"/>
        <v>0</v>
      </c>
      <c r="H35" s="7">
        <f t="shared" si="3"/>
        <v>0</v>
      </c>
      <c r="I35" s="7">
        <f t="shared" si="3"/>
        <v>0</v>
      </c>
    </row>
    <row r="36" spans="1:9">
      <c r="A36" s="284"/>
      <c r="B36" s="284"/>
      <c r="C36" s="284"/>
      <c r="D36" s="284"/>
      <c r="E36" s="7"/>
      <c r="F36" s="7"/>
      <c r="G36" s="7"/>
      <c r="H36" s="7"/>
      <c r="I36" s="7"/>
    </row>
    <row r="37" spans="1:9">
      <c r="A37" s="285" t="s">
        <v>140</v>
      </c>
      <c r="B37" s="285"/>
      <c r="C37" s="285"/>
      <c r="D37" s="285"/>
      <c r="E37" s="8">
        <f>+E35+E30+E18</f>
        <v>0</v>
      </c>
      <c r="F37" s="8">
        <f t="shared" ref="F37:I37" si="4">+F35+F30+F18</f>
        <v>0</v>
      </c>
      <c r="G37" s="8">
        <f t="shared" si="4"/>
        <v>0</v>
      </c>
      <c r="H37" s="8">
        <f t="shared" si="4"/>
        <v>0</v>
      </c>
      <c r="I37" s="8">
        <f t="shared" si="4"/>
        <v>0</v>
      </c>
    </row>
    <row r="38" spans="1:9">
      <c r="A38" s="284"/>
      <c r="B38" s="284"/>
      <c r="C38" s="284"/>
      <c r="D38" s="284"/>
      <c r="E38" s="7"/>
      <c r="F38" s="7"/>
      <c r="G38" s="7"/>
      <c r="H38" s="7"/>
      <c r="I38" s="7"/>
    </row>
    <row r="39" spans="1:9">
      <c r="A39" s="284" t="s">
        <v>104</v>
      </c>
      <c r="B39" s="284"/>
      <c r="C39" s="284"/>
      <c r="D39" s="284"/>
      <c r="E39" s="7"/>
      <c r="F39" s="7"/>
      <c r="G39" s="7"/>
      <c r="H39" s="7"/>
      <c r="I39" s="7">
        <f t="shared" si="0"/>
        <v>0</v>
      </c>
    </row>
    <row r="40" spans="1:9">
      <c r="A40" s="284" t="s">
        <v>34</v>
      </c>
      <c r="B40" s="284"/>
      <c r="C40" s="284"/>
      <c r="D40" s="284"/>
      <c r="E40" s="7"/>
      <c r="F40" s="7"/>
      <c r="G40" s="7"/>
      <c r="H40" s="7"/>
      <c r="I40" s="7">
        <f t="shared" si="0"/>
        <v>0</v>
      </c>
    </row>
    <row r="41" spans="1:9">
      <c r="A41" s="284" t="s">
        <v>105</v>
      </c>
      <c r="B41" s="284"/>
      <c r="C41" s="284"/>
      <c r="D41" s="284"/>
      <c r="E41" s="7"/>
      <c r="F41" s="7"/>
      <c r="G41" s="7"/>
      <c r="H41" s="7"/>
      <c r="I41" s="7">
        <f t="shared" si="0"/>
        <v>0</v>
      </c>
    </row>
    <row r="42" spans="1:9">
      <c r="A42" s="284" t="s">
        <v>106</v>
      </c>
      <c r="B42" s="284"/>
      <c r="C42" s="284"/>
      <c r="D42" s="284"/>
      <c r="E42" s="7"/>
      <c r="F42" s="7"/>
      <c r="G42" s="7"/>
      <c r="H42" s="7"/>
      <c r="I42" s="7">
        <f t="shared" si="0"/>
        <v>0</v>
      </c>
    </row>
    <row r="43" spans="1:9">
      <c r="A43" s="284" t="s">
        <v>107</v>
      </c>
      <c r="B43" s="284"/>
      <c r="C43" s="284"/>
      <c r="D43" s="284"/>
      <c r="E43" s="7"/>
      <c r="F43" s="7"/>
      <c r="G43" s="7"/>
      <c r="H43" s="7"/>
      <c r="I43" s="7">
        <f t="shared" si="0"/>
        <v>0</v>
      </c>
    </row>
    <row r="44" spans="1:9">
      <c r="A44" s="284" t="s">
        <v>221</v>
      </c>
      <c r="B44" s="284"/>
      <c r="C44" s="284"/>
      <c r="D44" s="284"/>
      <c r="E44" s="7"/>
      <c r="F44" s="7"/>
      <c r="G44" s="7"/>
      <c r="H44" s="7"/>
      <c r="I44" s="7">
        <f t="shared" si="0"/>
        <v>0</v>
      </c>
    </row>
    <row r="45" spans="1:9" ht="19.8" customHeight="1">
      <c r="A45" s="285" t="s">
        <v>222</v>
      </c>
      <c r="B45" s="285"/>
      <c r="C45" s="285"/>
      <c r="D45" s="285"/>
      <c r="E45" s="7">
        <f>SUM(E39:E44)</f>
        <v>0</v>
      </c>
      <c r="F45" s="7">
        <f t="shared" ref="F45:I45" si="5">SUM(F39:F44)</f>
        <v>0</v>
      </c>
      <c r="G45" s="7">
        <f t="shared" si="5"/>
        <v>0</v>
      </c>
      <c r="H45" s="7">
        <f t="shared" si="5"/>
        <v>0</v>
      </c>
      <c r="I45" s="7">
        <f t="shared" si="5"/>
        <v>0</v>
      </c>
    </row>
    <row r="46" spans="1:9" ht="10.8" customHeight="1">
      <c r="A46" s="284"/>
      <c r="B46" s="284"/>
      <c r="C46" s="284"/>
      <c r="D46" s="284"/>
      <c r="E46" s="7"/>
      <c r="F46" s="7"/>
      <c r="G46" s="7"/>
      <c r="H46" s="7"/>
      <c r="I46" s="7"/>
    </row>
    <row r="47" spans="1:9" ht="14.4" customHeight="1">
      <c r="A47" s="285" t="s">
        <v>109</v>
      </c>
      <c r="B47" s="285"/>
      <c r="C47" s="285"/>
      <c r="D47" s="285"/>
      <c r="E47" s="7">
        <f>+E45+E37</f>
        <v>0</v>
      </c>
      <c r="F47" s="7">
        <f t="shared" ref="F47:I47" si="6">+F45+F37</f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</row>
    <row r="48" spans="1:9" ht="14.4" customHeight="1">
      <c r="I48" s="7"/>
    </row>
    <row r="49" spans="1:9" ht="16.8" customHeight="1">
      <c r="A49" s="315" t="s">
        <v>86</v>
      </c>
      <c r="B49" s="315"/>
      <c r="C49" s="315"/>
      <c r="D49" s="315"/>
      <c r="E49" s="27"/>
      <c r="F49" s="72"/>
      <c r="G49" s="72"/>
      <c r="H49" s="72"/>
      <c r="I49" s="7">
        <f t="shared" si="0"/>
        <v>0</v>
      </c>
    </row>
    <row r="50" spans="1:9" ht="22.8" customHeight="1">
      <c r="A50" s="318" t="s">
        <v>87</v>
      </c>
      <c r="B50" s="318"/>
      <c r="C50" s="318"/>
      <c r="D50" s="318"/>
      <c r="E50" s="27"/>
      <c r="F50" s="72"/>
      <c r="G50" s="72"/>
      <c r="H50" s="72"/>
      <c r="I50" s="7">
        <f t="shared" si="0"/>
        <v>0</v>
      </c>
    </row>
    <row r="51" spans="1:9" ht="22.8" customHeight="1">
      <c r="A51" s="314" t="s">
        <v>88</v>
      </c>
      <c r="B51" s="314"/>
      <c r="C51" s="314"/>
      <c r="D51" s="314"/>
      <c r="E51" s="27"/>
      <c r="F51" s="72"/>
      <c r="G51" s="72"/>
      <c r="H51" s="72"/>
      <c r="I51" s="7">
        <f t="shared" si="0"/>
        <v>0</v>
      </c>
    </row>
    <row r="52" spans="1:9" ht="22.8" customHeight="1">
      <c r="A52" s="314" t="s">
        <v>89</v>
      </c>
      <c r="B52" s="314"/>
      <c r="C52" s="314"/>
      <c r="D52" s="314"/>
      <c r="E52" s="27"/>
      <c r="F52" s="72"/>
      <c r="G52" s="72"/>
      <c r="H52" s="72"/>
      <c r="I52" s="7">
        <f t="shared" si="0"/>
        <v>0</v>
      </c>
    </row>
    <row r="53" spans="1:9" ht="22.8" customHeight="1">
      <c r="A53" s="336" t="s">
        <v>90</v>
      </c>
      <c r="B53" s="337"/>
      <c r="C53" s="337"/>
      <c r="D53" s="338"/>
      <c r="E53" s="27"/>
      <c r="F53" s="72"/>
      <c r="G53" s="72"/>
      <c r="H53" s="72"/>
      <c r="I53" s="7">
        <f t="shared" si="0"/>
        <v>0</v>
      </c>
    </row>
    <row r="54" spans="1:9" ht="22.8" customHeight="1">
      <c r="A54" s="339" t="s">
        <v>91</v>
      </c>
      <c r="B54" s="339"/>
      <c r="C54" s="339"/>
      <c r="D54" s="339"/>
      <c r="E54" s="27">
        <f>SUM(E49:E53)</f>
        <v>0</v>
      </c>
      <c r="F54" s="27">
        <f t="shared" ref="F54:I54" si="7">SUM(F49:F53)</f>
        <v>0</v>
      </c>
      <c r="G54" s="27">
        <f t="shared" si="7"/>
        <v>0</v>
      </c>
      <c r="H54" s="27">
        <f t="shared" si="7"/>
        <v>0</v>
      </c>
      <c r="I54" s="27">
        <f t="shared" si="7"/>
        <v>0</v>
      </c>
    </row>
    <row r="55" spans="1:9">
      <c r="A55" s="319"/>
      <c r="B55" s="319"/>
      <c r="C55" s="319"/>
      <c r="D55" s="319"/>
      <c r="E55" s="27"/>
      <c r="F55" s="72"/>
      <c r="G55" s="72"/>
      <c r="H55" s="72"/>
      <c r="I55" s="7"/>
    </row>
    <row r="56" spans="1:9">
      <c r="A56" s="314" t="s">
        <v>95</v>
      </c>
      <c r="B56" s="314"/>
      <c r="C56" s="314"/>
      <c r="D56" s="314"/>
      <c r="E56" s="27"/>
      <c r="F56" s="72"/>
      <c r="G56" s="72"/>
      <c r="H56" s="72"/>
      <c r="I56" s="7">
        <f t="shared" si="0"/>
        <v>0</v>
      </c>
    </row>
    <row r="57" spans="1:9">
      <c r="A57" s="314" t="s">
        <v>96</v>
      </c>
      <c r="B57" s="314"/>
      <c r="C57" s="314"/>
      <c r="D57" s="314"/>
      <c r="E57" s="27"/>
      <c r="F57" s="72"/>
      <c r="G57" s="72"/>
      <c r="H57" s="72"/>
      <c r="I57" s="7">
        <f t="shared" si="0"/>
        <v>0</v>
      </c>
    </row>
    <row r="58" spans="1:9">
      <c r="A58" s="284" t="s">
        <v>97</v>
      </c>
      <c r="B58" s="284"/>
      <c r="C58" s="284"/>
      <c r="D58" s="284"/>
      <c r="E58" s="72"/>
      <c r="F58" s="72"/>
      <c r="G58" s="72"/>
      <c r="H58" s="72"/>
      <c r="I58" s="7">
        <f t="shared" si="0"/>
        <v>0</v>
      </c>
    </row>
    <row r="59" spans="1:9">
      <c r="A59" s="282" t="s">
        <v>98</v>
      </c>
      <c r="B59" s="296"/>
      <c r="C59" s="296"/>
      <c r="D59" s="283"/>
      <c r="E59" s="18"/>
      <c r="F59" s="72"/>
      <c r="G59" s="72"/>
      <c r="H59" s="72"/>
      <c r="I59" s="7">
        <f t="shared" si="0"/>
        <v>0</v>
      </c>
    </row>
    <row r="60" spans="1:9">
      <c r="A60" s="282" t="s">
        <v>99</v>
      </c>
      <c r="B60" s="296"/>
      <c r="C60" s="296"/>
      <c r="D60" s="283"/>
      <c r="E60" s="18"/>
      <c r="F60" s="72"/>
      <c r="G60" s="72"/>
      <c r="H60" s="72"/>
      <c r="I60" s="7">
        <f t="shared" si="0"/>
        <v>0</v>
      </c>
    </row>
    <row r="61" spans="1:9">
      <c r="A61" s="316"/>
      <c r="B61" s="316"/>
      <c r="C61" s="316"/>
      <c r="D61" s="316"/>
      <c r="E61" s="18"/>
      <c r="F61" s="72"/>
      <c r="G61" s="72"/>
      <c r="H61" s="72"/>
      <c r="I61" s="7"/>
    </row>
    <row r="62" spans="1:9">
      <c r="A62" s="317" t="s">
        <v>100</v>
      </c>
      <c r="B62" s="317"/>
      <c r="C62" s="317"/>
      <c r="D62" s="317"/>
      <c r="E62" s="18">
        <f>SUM(E56:E60)</f>
        <v>0</v>
      </c>
      <c r="F62" s="18">
        <f t="shared" ref="F62:I62" si="8">SUM(F56:F60)</f>
        <v>0</v>
      </c>
      <c r="G62" s="18">
        <f t="shared" si="8"/>
        <v>0</v>
      </c>
      <c r="H62" s="18">
        <f t="shared" si="8"/>
        <v>0</v>
      </c>
      <c r="I62" s="18">
        <f t="shared" si="8"/>
        <v>0</v>
      </c>
    </row>
    <row r="63" spans="1:9">
      <c r="A63" s="316"/>
      <c r="B63" s="316"/>
      <c r="C63" s="316"/>
      <c r="D63" s="316"/>
      <c r="E63" s="18"/>
      <c r="F63" s="72"/>
      <c r="G63" s="72"/>
      <c r="H63" s="72"/>
      <c r="I63" s="7"/>
    </row>
    <row r="64" spans="1:9">
      <c r="A64" s="318" t="s">
        <v>101</v>
      </c>
      <c r="B64" s="318"/>
      <c r="C64" s="318"/>
      <c r="D64" s="318"/>
      <c r="E64" s="61"/>
      <c r="F64" s="15"/>
      <c r="G64" s="15"/>
      <c r="H64" s="15"/>
      <c r="I64" s="7">
        <f t="shared" si="0"/>
        <v>0</v>
      </c>
    </row>
    <row r="65" spans="1:9">
      <c r="A65" s="314" t="s">
        <v>102</v>
      </c>
      <c r="B65" s="314"/>
      <c r="C65" s="314"/>
      <c r="D65" s="314"/>
      <c r="E65" s="7"/>
      <c r="F65" s="7"/>
      <c r="G65" s="7"/>
      <c r="H65" s="7"/>
      <c r="I65" s="7">
        <f t="shared" si="0"/>
        <v>0</v>
      </c>
    </row>
    <row r="66" spans="1:9">
      <c r="A66" s="315" t="s">
        <v>103</v>
      </c>
      <c r="B66" s="315"/>
      <c r="C66" s="315"/>
      <c r="D66" s="315"/>
      <c r="E66" s="7"/>
      <c r="F66" s="7"/>
      <c r="G66" s="7"/>
      <c r="H66" s="7"/>
      <c r="I66" s="7">
        <f t="shared" si="0"/>
        <v>0</v>
      </c>
    </row>
    <row r="67" spans="1:9">
      <c r="A67" s="284"/>
      <c r="B67" s="284"/>
      <c r="C67" s="284"/>
      <c r="D67" s="284"/>
      <c r="E67" s="7"/>
      <c r="F67" s="7"/>
      <c r="G67" s="7"/>
      <c r="H67" s="7"/>
      <c r="I67" s="7"/>
    </row>
    <row r="68" spans="1:9">
      <c r="A68" s="310" t="s">
        <v>94</v>
      </c>
      <c r="B68" s="310"/>
      <c r="C68" s="310"/>
      <c r="D68" s="310"/>
      <c r="E68" s="7">
        <f>SUM(E64:E66)</f>
        <v>0</v>
      </c>
      <c r="F68" s="7">
        <f t="shared" ref="F68:I68" si="9">SUM(F64:F66)</f>
        <v>0</v>
      </c>
      <c r="G68" s="7">
        <f t="shared" si="9"/>
        <v>0</v>
      </c>
      <c r="H68" s="7">
        <f t="shared" si="9"/>
        <v>0</v>
      </c>
      <c r="I68" s="7">
        <f t="shared" si="9"/>
        <v>0</v>
      </c>
    </row>
    <row r="69" spans="1:9">
      <c r="A69" s="284"/>
      <c r="B69" s="284"/>
      <c r="C69" s="284"/>
      <c r="D69" s="284"/>
      <c r="E69" s="7"/>
      <c r="F69" s="7"/>
      <c r="G69" s="7"/>
      <c r="H69" s="7"/>
      <c r="I69" s="7"/>
    </row>
    <row r="70" spans="1:9">
      <c r="A70" s="311" t="s">
        <v>113</v>
      </c>
      <c r="B70" s="312"/>
      <c r="C70" s="312"/>
      <c r="D70" s="313"/>
      <c r="E70" s="7">
        <f>+E68+E62+E54</f>
        <v>0</v>
      </c>
      <c r="F70" s="7">
        <f t="shared" ref="F70:I70" si="10">+F68+F62+F54</f>
        <v>0</v>
      </c>
      <c r="G70" s="7">
        <f t="shared" si="10"/>
        <v>0</v>
      </c>
      <c r="H70" s="7">
        <f t="shared" si="10"/>
        <v>0</v>
      </c>
      <c r="I70" s="7">
        <f t="shared" si="10"/>
        <v>0</v>
      </c>
    </row>
    <row r="71" spans="1:9">
      <c r="A71" s="284"/>
      <c r="B71" s="284"/>
      <c r="C71" s="284"/>
      <c r="D71" s="284"/>
      <c r="E71" s="7"/>
      <c r="F71" s="7"/>
      <c r="G71" s="7"/>
      <c r="H71" s="7"/>
      <c r="I71" s="7"/>
    </row>
    <row r="72" spans="1:9">
      <c r="A72" s="284" t="s">
        <v>104</v>
      </c>
      <c r="B72" s="284"/>
      <c r="C72" s="284"/>
      <c r="D72" s="284"/>
      <c r="E72" s="7"/>
      <c r="F72" s="7"/>
      <c r="G72" s="7"/>
      <c r="H72" s="7"/>
      <c r="I72" s="7">
        <f t="shared" si="0"/>
        <v>0</v>
      </c>
    </row>
    <row r="73" spans="1:9">
      <c r="A73" s="284" t="s">
        <v>34</v>
      </c>
      <c r="B73" s="284"/>
      <c r="C73" s="284"/>
      <c r="D73" s="284"/>
      <c r="E73" s="7"/>
      <c r="F73" s="7"/>
      <c r="G73" s="7"/>
      <c r="H73" s="7"/>
      <c r="I73" s="7">
        <f t="shared" si="0"/>
        <v>0</v>
      </c>
    </row>
    <row r="74" spans="1:9">
      <c r="A74" s="284" t="s">
        <v>105</v>
      </c>
      <c r="B74" s="284"/>
      <c r="C74" s="284"/>
      <c r="D74" s="284"/>
      <c r="E74" s="7"/>
      <c r="F74" s="7"/>
      <c r="G74" s="7"/>
      <c r="H74" s="7"/>
      <c r="I74" s="7">
        <f t="shared" si="0"/>
        <v>0</v>
      </c>
    </row>
    <row r="75" spans="1:9">
      <c r="A75" s="284" t="s">
        <v>106</v>
      </c>
      <c r="B75" s="284"/>
      <c r="C75" s="284"/>
      <c r="D75" s="284"/>
      <c r="E75" s="7"/>
      <c r="F75" s="7"/>
      <c r="G75" s="7"/>
      <c r="H75" s="7"/>
      <c r="I75" s="7">
        <f t="shared" si="0"/>
        <v>0</v>
      </c>
    </row>
    <row r="76" spans="1:9">
      <c r="A76" s="284" t="s">
        <v>107</v>
      </c>
      <c r="B76" s="284"/>
      <c r="C76" s="284"/>
      <c r="D76" s="284"/>
      <c r="E76" s="7"/>
      <c r="F76" s="7"/>
      <c r="G76" s="7"/>
      <c r="H76" s="7"/>
      <c r="I76" s="7">
        <f t="shared" si="0"/>
        <v>0</v>
      </c>
    </row>
    <row r="77" spans="1:9">
      <c r="A77" s="284" t="s">
        <v>221</v>
      </c>
      <c r="B77" s="284"/>
      <c r="C77" s="284"/>
      <c r="D77" s="284"/>
      <c r="E77" s="7"/>
      <c r="F77" s="7"/>
      <c r="G77" s="7"/>
      <c r="H77" s="7"/>
      <c r="I77" s="7">
        <f t="shared" si="0"/>
        <v>0</v>
      </c>
    </row>
    <row r="78" spans="1:9">
      <c r="A78" s="285" t="s">
        <v>222</v>
      </c>
      <c r="B78" s="285"/>
      <c r="C78" s="285"/>
      <c r="D78" s="285"/>
      <c r="E78" s="7">
        <f>SUM(E72:E77)</f>
        <v>0</v>
      </c>
      <c r="F78" s="7">
        <f t="shared" ref="F78:I78" si="11">SUM(F72:F77)</f>
        <v>0</v>
      </c>
      <c r="G78" s="7">
        <f t="shared" si="11"/>
        <v>0</v>
      </c>
      <c r="H78" s="7">
        <f t="shared" si="11"/>
        <v>0</v>
      </c>
      <c r="I78" s="7">
        <f t="shared" si="11"/>
        <v>0</v>
      </c>
    </row>
    <row r="79" spans="1:9">
      <c r="A79" s="309"/>
      <c r="B79" s="309"/>
      <c r="C79" s="309"/>
      <c r="D79" s="309"/>
      <c r="E79" s="7"/>
      <c r="F79" s="7"/>
      <c r="G79" s="7"/>
      <c r="H79" s="7"/>
      <c r="I79" s="7"/>
    </row>
    <row r="80" spans="1:9">
      <c r="A80" s="285" t="s">
        <v>114</v>
      </c>
      <c r="B80" s="285"/>
      <c r="C80" s="285"/>
      <c r="D80" s="285"/>
      <c r="E80" s="7">
        <f>+E78+E70</f>
        <v>0</v>
      </c>
      <c r="F80" s="7">
        <f t="shared" ref="F80:I80" si="12">+F78+F70</f>
        <v>0</v>
      </c>
      <c r="G80" s="7">
        <f t="shared" si="12"/>
        <v>0</v>
      </c>
      <c r="H80" s="7">
        <f t="shared" si="12"/>
        <v>0</v>
      </c>
      <c r="I80" s="7">
        <f t="shared" si="12"/>
        <v>0</v>
      </c>
    </row>
    <row r="81" spans="1:9">
      <c r="A81" s="285" t="s">
        <v>358</v>
      </c>
      <c r="B81" s="285"/>
      <c r="C81" s="285"/>
      <c r="D81" s="285"/>
      <c r="E81" s="7">
        <f>+E80+E47</f>
        <v>0</v>
      </c>
      <c r="F81" s="7">
        <f t="shared" ref="F81:I81" si="13">+F80+F47</f>
        <v>0</v>
      </c>
      <c r="G81" s="7">
        <f t="shared" si="13"/>
        <v>0</v>
      </c>
      <c r="H81" s="7">
        <f t="shared" si="13"/>
        <v>0</v>
      </c>
      <c r="I81" s="7">
        <f t="shared" si="13"/>
        <v>0</v>
      </c>
    </row>
  </sheetData>
  <mergeCells count="76">
    <mergeCell ref="A81:D81"/>
    <mergeCell ref="A10:H10"/>
    <mergeCell ref="A44:D44"/>
    <mergeCell ref="A77:D77"/>
    <mergeCell ref="A3:H3"/>
    <mergeCell ref="A4:I4"/>
    <mergeCell ref="A5:I5"/>
    <mergeCell ref="A8:D8"/>
    <mergeCell ref="E8:I8"/>
    <mergeCell ref="A22:D22"/>
    <mergeCell ref="A11:H11"/>
    <mergeCell ref="A12:D13"/>
    <mergeCell ref="E12:I12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60:D60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72:D72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80:D80"/>
    <mergeCell ref="A73:D73"/>
    <mergeCell ref="A74:D74"/>
    <mergeCell ref="A75:D75"/>
    <mergeCell ref="A76:D76"/>
    <mergeCell ref="A78:D78"/>
    <mergeCell ref="A79:D79"/>
  </mergeCells>
  <printOptions horizontalCentered="1"/>
  <pageMargins left="0.59055118110236227" right="0.31496062992125984" top="0.15748031496062992" bottom="0.35433070866141736" header="0.31496062992125984" footer="0.15748031496062992"/>
  <pageSetup paperSize="9" scale="70" orientation="portrait" r:id="rId1"/>
  <headerFooter alignWithMargins="0">
    <oddHeader>&amp;LVÁCI MIHÁLY MŰVELŐDÉSI HÁZ</oddHeader>
    <oddFooter>&amp;LVeresegyház, 2014. Február 18.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2:G79"/>
  <sheetViews>
    <sheetView view="pageLayout" topLeftCell="A55" workbookViewId="0">
      <selection activeCell="D83" sqref="D83"/>
    </sheetView>
  </sheetViews>
  <sheetFormatPr defaultRowHeight="13.2"/>
  <cols>
    <col min="4" max="4" width="25.109375" customWidth="1"/>
    <col min="5" max="5" width="16.44140625" customWidth="1"/>
    <col min="6" max="6" width="15.77734375" customWidth="1"/>
    <col min="7" max="7" width="17" customWidth="1"/>
  </cols>
  <sheetData>
    <row r="2" spans="1:7">
      <c r="G2" s="66" t="s">
        <v>191</v>
      </c>
    </row>
    <row r="3" spans="1:7">
      <c r="A3" s="320"/>
      <c r="B3" s="320"/>
      <c r="C3" s="320"/>
      <c r="D3" s="320"/>
      <c r="E3" s="320"/>
      <c r="F3" s="320"/>
      <c r="G3" s="320"/>
    </row>
    <row r="4" spans="1:7">
      <c r="A4" s="383" t="s">
        <v>120</v>
      </c>
      <c r="B4" s="383"/>
      <c r="C4" s="383"/>
      <c r="D4" s="383"/>
      <c r="E4" s="295" t="s">
        <v>149</v>
      </c>
      <c r="F4" s="295"/>
      <c r="G4" s="295"/>
    </row>
    <row r="5" spans="1:7">
      <c r="A5" s="40"/>
      <c r="B5" s="40"/>
      <c r="C5" s="40"/>
      <c r="D5" s="40"/>
      <c r="E5" s="30"/>
      <c r="F5" s="30"/>
      <c r="G5" s="30"/>
    </row>
    <row r="6" spans="1:7">
      <c r="A6" s="321" t="s">
        <v>171</v>
      </c>
      <c r="B6" s="321"/>
      <c r="C6" s="321"/>
      <c r="D6" s="321"/>
      <c r="E6" s="321"/>
      <c r="F6" s="321"/>
      <c r="G6" s="321"/>
    </row>
    <row r="7" spans="1:7">
      <c r="A7" s="321"/>
      <c r="B7" s="321"/>
      <c r="C7" s="321"/>
      <c r="D7" s="321"/>
      <c r="E7" s="321"/>
      <c r="F7" s="321"/>
      <c r="G7" s="321"/>
    </row>
    <row r="8" spans="1:7">
      <c r="A8" s="322" t="s">
        <v>1</v>
      </c>
      <c r="B8" s="322"/>
      <c r="C8" s="322"/>
      <c r="D8" s="322"/>
      <c r="E8" s="322"/>
      <c r="F8" s="322"/>
      <c r="G8" s="322"/>
    </row>
    <row r="9" spans="1:7" ht="12.75" customHeight="1">
      <c r="A9" s="323" t="s">
        <v>2</v>
      </c>
      <c r="B9" s="324"/>
      <c r="C9" s="324"/>
      <c r="D9" s="325"/>
      <c r="E9" s="331" t="s">
        <v>16</v>
      </c>
      <c r="F9" s="329" t="s">
        <v>21</v>
      </c>
      <c r="G9" s="307" t="s">
        <v>5</v>
      </c>
    </row>
    <row r="10" spans="1:7" ht="24.75" customHeight="1">
      <c r="A10" s="326"/>
      <c r="B10" s="327"/>
      <c r="C10" s="327"/>
      <c r="D10" s="328"/>
      <c r="E10" s="332"/>
      <c r="F10" s="329"/>
      <c r="G10" s="307"/>
    </row>
    <row r="11" spans="1:7" ht="23.25" customHeight="1">
      <c r="A11" s="299" t="s">
        <v>68</v>
      </c>
      <c r="B11" s="300"/>
      <c r="C11" s="300"/>
      <c r="D11" s="301"/>
      <c r="E11" s="72">
        <f>+'5.6.1. Id. OtthM-F bev. köt '!G13</f>
        <v>0</v>
      </c>
      <c r="F11" s="72">
        <f>+'5.6.2. Id. Otth M-F bev. önk.'!F12</f>
        <v>0</v>
      </c>
      <c r="G11" s="72">
        <f>+F11+E11</f>
        <v>0</v>
      </c>
    </row>
    <row r="12" spans="1:7" ht="23.25" customHeight="1">
      <c r="A12" s="299" t="s">
        <v>69</v>
      </c>
      <c r="B12" s="300"/>
      <c r="C12" s="300"/>
      <c r="D12" s="301"/>
      <c r="E12" s="72">
        <f>+'5.6.1. Id. OtthM-F bev. köt '!G14</f>
        <v>0</v>
      </c>
      <c r="F12" s="72">
        <f>+'5.6.2. Id. Otth M-F bev. önk.'!F13</f>
        <v>0</v>
      </c>
      <c r="G12" s="72">
        <f t="shared" ref="G12:G14" si="0">+F12+E12</f>
        <v>0</v>
      </c>
    </row>
    <row r="13" spans="1:7" ht="23.25" customHeight="1">
      <c r="A13" s="299" t="s">
        <v>70</v>
      </c>
      <c r="B13" s="300"/>
      <c r="C13" s="300"/>
      <c r="D13" s="301"/>
      <c r="E13" s="72">
        <f>+'5.6.1. Id. OtthM-F bev. köt '!G15</f>
        <v>0</v>
      </c>
      <c r="F13" s="72">
        <f>+'5.6.2. Id. Otth M-F bev. önk.'!F14</f>
        <v>0</v>
      </c>
      <c r="G13" s="72">
        <f t="shared" si="0"/>
        <v>0</v>
      </c>
    </row>
    <row r="14" spans="1:7" ht="12.75" customHeight="1">
      <c r="A14" s="299" t="s">
        <v>71</v>
      </c>
      <c r="B14" s="300"/>
      <c r="C14" s="300"/>
      <c r="D14" s="301"/>
      <c r="E14" s="72">
        <f>+'5.6.1. Id. OtthM-F bev. köt '!G16</f>
        <v>0</v>
      </c>
      <c r="F14" s="72">
        <f>+'5.6.2. Id. Otth M-F bev. önk.'!F15</f>
        <v>0</v>
      </c>
      <c r="G14" s="72">
        <f t="shared" si="0"/>
        <v>0</v>
      </c>
    </row>
    <row r="15" spans="1:7" ht="12.75" customHeight="1">
      <c r="A15" s="311" t="s">
        <v>111</v>
      </c>
      <c r="B15" s="312"/>
      <c r="C15" s="312"/>
      <c r="D15" s="313"/>
      <c r="E15" s="72">
        <f>SUM(E11:E14)</f>
        <v>0</v>
      </c>
      <c r="F15" s="72">
        <f t="shared" ref="F15:G15" si="1">SUM(F11:F14)</f>
        <v>0</v>
      </c>
      <c r="G15" s="72">
        <f t="shared" si="1"/>
        <v>0</v>
      </c>
    </row>
    <row r="16" spans="1:7">
      <c r="A16" s="284"/>
      <c r="B16" s="284"/>
      <c r="C16" s="284"/>
      <c r="D16" s="284"/>
      <c r="E16" s="72"/>
      <c r="F16" s="72"/>
      <c r="G16" s="72"/>
    </row>
    <row r="17" spans="1:7">
      <c r="A17" s="285"/>
      <c r="B17" s="285"/>
      <c r="C17" s="285"/>
      <c r="D17" s="285"/>
      <c r="E17" s="72"/>
      <c r="F17" s="72"/>
      <c r="G17" s="72"/>
    </row>
    <row r="18" spans="1:7">
      <c r="A18" s="315" t="s">
        <v>73</v>
      </c>
      <c r="B18" s="315"/>
      <c r="C18" s="315"/>
      <c r="D18" s="315"/>
      <c r="E18" s="98">
        <f>+'5.6.1. Id. OtthM-F bev. köt '!G20</f>
        <v>0</v>
      </c>
      <c r="F18" s="98">
        <f>+'5.6.2. Id. Otth M-F bev. önk.'!F19</f>
        <v>0</v>
      </c>
      <c r="G18" s="98">
        <f t="shared" ref="G18:G27" si="2">+F18+E18</f>
        <v>0</v>
      </c>
    </row>
    <row r="19" spans="1:7">
      <c r="A19" s="302" t="s">
        <v>74</v>
      </c>
      <c r="B19" s="302"/>
      <c r="C19" s="302"/>
      <c r="D19" s="302"/>
      <c r="E19" s="98">
        <f>+'5.6.1. Id. OtthM-F bev. köt '!G21</f>
        <v>450</v>
      </c>
      <c r="F19" s="98">
        <f>+'5.6.2. Id. Otth M-F bev. önk.'!F20</f>
        <v>0</v>
      </c>
      <c r="G19" s="98">
        <f t="shared" si="2"/>
        <v>450</v>
      </c>
    </row>
    <row r="20" spans="1:7">
      <c r="A20" s="284" t="s">
        <v>75</v>
      </c>
      <c r="B20" s="284"/>
      <c r="C20" s="284"/>
      <c r="D20" s="284"/>
      <c r="E20" s="98">
        <f>+'5.6.1. Id. OtthM-F bev. köt '!G22</f>
        <v>0</v>
      </c>
      <c r="F20" s="98">
        <f>+'5.6.2. Id. Otth M-F bev. önk.'!F21</f>
        <v>0</v>
      </c>
      <c r="G20" s="98">
        <f t="shared" si="2"/>
        <v>0</v>
      </c>
    </row>
    <row r="21" spans="1:7">
      <c r="A21" s="315" t="s">
        <v>282</v>
      </c>
      <c r="B21" s="315"/>
      <c r="C21" s="315"/>
      <c r="D21" s="315"/>
      <c r="E21" s="98">
        <f>+'5.6.1. Id. OtthM-F bev. köt '!G23</f>
        <v>85000</v>
      </c>
      <c r="F21" s="98">
        <f>+'5.6.2. Id. Otth M-F bev. önk.'!F22</f>
        <v>16213</v>
      </c>
      <c r="G21" s="98">
        <f t="shared" si="2"/>
        <v>101213</v>
      </c>
    </row>
    <row r="22" spans="1:7">
      <c r="A22" s="315" t="s">
        <v>329</v>
      </c>
      <c r="B22" s="315"/>
      <c r="C22" s="315"/>
      <c r="D22" s="315"/>
      <c r="E22" s="98">
        <f>+'5.6.1. Id. OtthM-F bev. köt '!G24</f>
        <v>0</v>
      </c>
      <c r="F22" s="98">
        <f>+'5.6.2. Id. Otth M-F bev. önk.'!F23</f>
        <v>0</v>
      </c>
      <c r="G22" s="98">
        <f t="shared" si="2"/>
        <v>0</v>
      </c>
    </row>
    <row r="23" spans="1:7">
      <c r="A23" s="284" t="s">
        <v>76</v>
      </c>
      <c r="B23" s="284"/>
      <c r="C23" s="284"/>
      <c r="D23" s="284"/>
      <c r="E23" s="98">
        <f>+'5.6.1. Id. OtthM-F bev. köt '!G25</f>
        <v>743</v>
      </c>
      <c r="F23" s="98">
        <f>+'5.6.2. Id. Otth M-F bev. önk.'!F24</f>
        <v>4377</v>
      </c>
      <c r="G23" s="98">
        <f t="shared" si="2"/>
        <v>5120</v>
      </c>
    </row>
    <row r="24" spans="1:7">
      <c r="A24" s="282" t="s">
        <v>77</v>
      </c>
      <c r="B24" s="296"/>
      <c r="C24" s="296"/>
      <c r="D24" s="283"/>
      <c r="E24" s="98">
        <f>+'5.6.1. Id. OtthM-F bev. köt '!G26</f>
        <v>0</v>
      </c>
      <c r="F24" s="98">
        <f>+'5.6.2. Id. Otth M-F bev. önk.'!F25</f>
        <v>0</v>
      </c>
      <c r="G24" s="98">
        <f t="shared" si="2"/>
        <v>0</v>
      </c>
    </row>
    <row r="25" spans="1:7">
      <c r="A25" s="284" t="s">
        <v>78</v>
      </c>
      <c r="B25" s="284"/>
      <c r="C25" s="284"/>
      <c r="D25" s="284"/>
      <c r="E25" s="98">
        <f>+'5.6.1. Id. OtthM-F bev. köt '!G27</f>
        <v>180</v>
      </c>
      <c r="F25" s="98">
        <f>+'5.6.2. Id. Otth M-F bev. önk.'!F26</f>
        <v>0</v>
      </c>
      <c r="G25" s="98">
        <f t="shared" si="2"/>
        <v>180</v>
      </c>
    </row>
    <row r="26" spans="1:7">
      <c r="A26" s="284" t="s">
        <v>79</v>
      </c>
      <c r="B26" s="285"/>
      <c r="C26" s="285"/>
      <c r="D26" s="285"/>
      <c r="E26" s="98">
        <f>+'5.6.1. Id. OtthM-F bev. köt '!G28</f>
        <v>0</v>
      </c>
      <c r="F26" s="98">
        <f>+'5.6.2. Id. Otth M-F bev. önk.'!F27</f>
        <v>0</v>
      </c>
      <c r="G26" s="98">
        <f t="shared" si="2"/>
        <v>0</v>
      </c>
    </row>
    <row r="27" spans="1:7">
      <c r="A27" s="282" t="s">
        <v>80</v>
      </c>
      <c r="B27" s="296"/>
      <c r="C27" s="296"/>
      <c r="D27" s="283"/>
      <c r="E27" s="98">
        <f>+'5.6.1. Id. OtthM-F bev. köt '!G29</f>
        <v>3910</v>
      </c>
      <c r="F27" s="98">
        <f>+'5.6.2. Id. Otth M-F bev. önk.'!F28</f>
        <v>0</v>
      </c>
      <c r="G27" s="98">
        <f t="shared" si="2"/>
        <v>3910</v>
      </c>
    </row>
    <row r="28" spans="1:7">
      <c r="A28" s="285" t="s">
        <v>81</v>
      </c>
      <c r="B28" s="285"/>
      <c r="C28" s="285"/>
      <c r="D28" s="285"/>
      <c r="E28" s="97">
        <f>SUM(E17:E27)</f>
        <v>90283</v>
      </c>
      <c r="F28" s="97">
        <f t="shared" ref="F28:G28" si="3">SUM(F17:F27)</f>
        <v>20590</v>
      </c>
      <c r="G28" s="97">
        <f t="shared" si="3"/>
        <v>110873</v>
      </c>
    </row>
    <row r="29" spans="1:7">
      <c r="A29" s="309"/>
      <c r="B29" s="309"/>
      <c r="C29" s="309"/>
      <c r="D29" s="309"/>
      <c r="E29" s="7"/>
      <c r="F29" s="7"/>
      <c r="G29" s="7"/>
    </row>
    <row r="30" spans="1:7" ht="23.25" customHeight="1">
      <c r="A30" s="302" t="s">
        <v>82</v>
      </c>
      <c r="B30" s="302"/>
      <c r="C30" s="302"/>
      <c r="D30" s="302"/>
      <c r="E30" s="98">
        <f>+'5.6.1. Id. OtthM-F bev. köt '!G32</f>
        <v>0</v>
      </c>
      <c r="F30" s="98">
        <f>+'5.6.2. Id. Otth M-F bev. önk.'!F31</f>
        <v>0</v>
      </c>
      <c r="G30" s="98">
        <f>+F30+E30</f>
        <v>0</v>
      </c>
    </row>
    <row r="31" spans="1:7" ht="23.25" customHeight="1">
      <c r="A31" s="302" t="s">
        <v>83</v>
      </c>
      <c r="B31" s="302"/>
      <c r="C31" s="302"/>
      <c r="D31" s="302"/>
      <c r="E31" s="98">
        <f>+'5.6.1. Id. OtthM-F bev. köt '!G33</f>
        <v>0</v>
      </c>
      <c r="F31" s="98">
        <f>+'5.6.2. Id. Otth M-F bev. önk.'!F32</f>
        <v>0</v>
      </c>
      <c r="G31" s="98">
        <f t="shared" ref="G31:G32" si="4">+F31+E31</f>
        <v>0</v>
      </c>
    </row>
    <row r="32" spans="1:7">
      <c r="A32" s="284" t="s">
        <v>84</v>
      </c>
      <c r="B32" s="284"/>
      <c r="C32" s="284"/>
      <c r="D32" s="284"/>
      <c r="E32" s="98">
        <f>+'5.6.1. Id. OtthM-F bev. köt '!G34</f>
        <v>0</v>
      </c>
      <c r="F32" s="98">
        <f>+'5.6.2. Id. Otth M-F bev. önk.'!F33</f>
        <v>0</v>
      </c>
      <c r="G32" s="98">
        <f t="shared" si="4"/>
        <v>0</v>
      </c>
    </row>
    <row r="33" spans="1:7">
      <c r="A33" s="285" t="s">
        <v>85</v>
      </c>
      <c r="B33" s="285"/>
      <c r="C33" s="285"/>
      <c r="D33" s="285"/>
      <c r="E33" s="98">
        <f>SUM(E30:E32)</f>
        <v>0</v>
      </c>
      <c r="F33" s="98">
        <f t="shared" ref="F33:G33" si="5">SUM(F30:F32)</f>
        <v>0</v>
      </c>
      <c r="G33" s="98">
        <f t="shared" si="5"/>
        <v>0</v>
      </c>
    </row>
    <row r="34" spans="1:7">
      <c r="A34" s="284"/>
      <c r="B34" s="284"/>
      <c r="C34" s="284"/>
      <c r="D34" s="284"/>
      <c r="E34" s="7"/>
      <c r="F34" s="7"/>
      <c r="G34" s="7"/>
    </row>
    <row r="35" spans="1:7">
      <c r="A35" s="285" t="s">
        <v>108</v>
      </c>
      <c r="B35" s="285"/>
      <c r="C35" s="285"/>
      <c r="D35" s="285"/>
      <c r="E35" s="97">
        <f>+E33+E28+E15</f>
        <v>90283</v>
      </c>
      <c r="F35" s="97">
        <f t="shared" ref="F35:G35" si="6">+F33+F28+F15</f>
        <v>20590</v>
      </c>
      <c r="G35" s="97">
        <f t="shared" si="6"/>
        <v>110873</v>
      </c>
    </row>
    <row r="36" spans="1:7">
      <c r="A36" s="284"/>
      <c r="B36" s="284"/>
      <c r="C36" s="284"/>
      <c r="D36" s="284"/>
      <c r="E36" s="7"/>
      <c r="F36" s="7"/>
      <c r="G36" s="7"/>
    </row>
    <row r="37" spans="1:7">
      <c r="A37" s="284" t="s">
        <v>104</v>
      </c>
      <c r="B37" s="284"/>
      <c r="C37" s="284"/>
      <c r="D37" s="284"/>
      <c r="E37" s="98">
        <f>+'5.6.1. Id. OtthM-F bev. köt '!G39</f>
        <v>0</v>
      </c>
      <c r="F37" s="98">
        <f>+'5.6.2. Id. Otth M-F bev. önk.'!F38</f>
        <v>0</v>
      </c>
      <c r="G37" s="98">
        <f>+F37+E37</f>
        <v>0</v>
      </c>
    </row>
    <row r="38" spans="1:7">
      <c r="A38" s="284" t="s">
        <v>34</v>
      </c>
      <c r="B38" s="284"/>
      <c r="C38" s="284"/>
      <c r="D38" s="284"/>
      <c r="E38" s="98">
        <f>+'5.6.1. Id. OtthM-F bev. köt '!G40</f>
        <v>0</v>
      </c>
      <c r="F38" s="98">
        <f>+'5.6.2. Id. Otth M-F bev. önk.'!F39</f>
        <v>0</v>
      </c>
      <c r="G38" s="98">
        <f t="shared" ref="G38:G42" si="7">+F38+E38</f>
        <v>0</v>
      </c>
    </row>
    <row r="39" spans="1:7">
      <c r="A39" s="284" t="s">
        <v>105</v>
      </c>
      <c r="B39" s="284"/>
      <c r="C39" s="284"/>
      <c r="D39" s="284"/>
      <c r="E39" s="98">
        <f>+'5.6.1. Id. OtthM-F bev. köt '!G41</f>
        <v>7469</v>
      </c>
      <c r="F39" s="98">
        <f>+'5.6.2. Id. Otth M-F bev. önk.'!F40</f>
        <v>0</v>
      </c>
      <c r="G39" s="98">
        <f t="shared" si="7"/>
        <v>7469</v>
      </c>
    </row>
    <row r="40" spans="1:7">
      <c r="A40" s="284" t="s">
        <v>106</v>
      </c>
      <c r="B40" s="284"/>
      <c r="C40" s="284"/>
      <c r="D40" s="284"/>
      <c r="E40" s="98">
        <f>+'5.6.1. Id. OtthM-F bev. köt '!G42</f>
        <v>0</v>
      </c>
      <c r="F40" s="98">
        <f>+'5.6.2. Id. Otth M-F bev. önk.'!F41</f>
        <v>0</v>
      </c>
      <c r="G40" s="98">
        <f t="shared" si="7"/>
        <v>0</v>
      </c>
    </row>
    <row r="41" spans="1:7">
      <c r="A41" s="284" t="s">
        <v>107</v>
      </c>
      <c r="B41" s="284"/>
      <c r="C41" s="284"/>
      <c r="D41" s="284"/>
      <c r="E41" s="98">
        <f>+'5.6.1. Id. OtthM-F bev. köt '!G43</f>
        <v>0</v>
      </c>
      <c r="F41" s="98">
        <f>+'5.6.2. Id. Otth M-F bev. önk.'!F42</f>
        <v>0</v>
      </c>
      <c r="G41" s="98">
        <f t="shared" si="7"/>
        <v>0</v>
      </c>
    </row>
    <row r="42" spans="1:7">
      <c r="A42" s="284" t="s">
        <v>221</v>
      </c>
      <c r="B42" s="284"/>
      <c r="C42" s="284"/>
      <c r="D42" s="284"/>
      <c r="E42" s="98">
        <f>+'5.6.1. Id. OtthM-F bev. köt '!G44</f>
        <v>80192</v>
      </c>
      <c r="F42" s="98">
        <f>+'5.6.2. Id. Otth M-F bev. önk.'!F43</f>
        <v>0</v>
      </c>
      <c r="G42" s="98">
        <f t="shared" si="7"/>
        <v>80192</v>
      </c>
    </row>
    <row r="43" spans="1:7">
      <c r="A43" s="285" t="s">
        <v>222</v>
      </c>
      <c r="B43" s="285"/>
      <c r="C43" s="285"/>
      <c r="D43" s="285"/>
      <c r="E43" s="97">
        <f>SUM(E37:E42)</f>
        <v>87661</v>
      </c>
      <c r="F43" s="97">
        <f t="shared" ref="F43:G43" si="8">SUM(F37:F42)</f>
        <v>0</v>
      </c>
      <c r="G43" s="97">
        <f t="shared" si="8"/>
        <v>87661</v>
      </c>
    </row>
    <row r="44" spans="1:7" ht="7.2" customHeight="1">
      <c r="A44" s="284"/>
      <c r="B44" s="284"/>
      <c r="C44" s="284"/>
      <c r="D44" s="284"/>
      <c r="E44" s="7"/>
      <c r="F44" s="7"/>
      <c r="G44" s="7"/>
    </row>
    <row r="45" spans="1:7" ht="16.8" customHeight="1">
      <c r="A45" s="285" t="s">
        <v>109</v>
      </c>
      <c r="B45" s="285"/>
      <c r="C45" s="285"/>
      <c r="D45" s="285"/>
      <c r="E45" s="97">
        <f>+E35+E43</f>
        <v>177944</v>
      </c>
      <c r="F45" s="97">
        <f t="shared" ref="F45:G45" si="9">+F35+F43</f>
        <v>20590</v>
      </c>
      <c r="G45" s="97">
        <f t="shared" si="9"/>
        <v>198534</v>
      </c>
    </row>
    <row r="46" spans="1:7" ht="10.8" customHeight="1"/>
    <row r="47" spans="1:7" ht="20.399999999999999" customHeight="1">
      <c r="A47" s="315" t="s">
        <v>86</v>
      </c>
      <c r="B47" s="315"/>
      <c r="C47" s="315"/>
      <c r="D47" s="315"/>
      <c r="E47" s="27">
        <f>+'5.6.1. Id. OtthM-F bev. köt '!G49</f>
        <v>0</v>
      </c>
      <c r="F47" s="72">
        <f>+'5.6.2. Id. Otth M-F bev. önk.'!F48</f>
        <v>0</v>
      </c>
      <c r="G47" s="72">
        <f>+F47+E47</f>
        <v>0</v>
      </c>
    </row>
    <row r="48" spans="1:7" ht="22.8" customHeight="1">
      <c r="A48" s="318" t="s">
        <v>87</v>
      </c>
      <c r="B48" s="318"/>
      <c r="C48" s="318"/>
      <c r="D48" s="318"/>
      <c r="E48" s="27">
        <f>+'5.6.1. Id. OtthM-F bev. köt '!G50</f>
        <v>0</v>
      </c>
      <c r="F48" s="72">
        <f>+'5.6.2. Id. Otth M-F bev. önk.'!F49</f>
        <v>0</v>
      </c>
      <c r="G48" s="72">
        <f t="shared" ref="G48:G51" si="10">+F48+E48</f>
        <v>0</v>
      </c>
    </row>
    <row r="49" spans="1:7" ht="22.8" customHeight="1">
      <c r="A49" s="314" t="s">
        <v>88</v>
      </c>
      <c r="B49" s="314"/>
      <c r="C49" s="314"/>
      <c r="D49" s="314"/>
      <c r="E49" s="27">
        <f>+'5.6.1. Id. OtthM-F bev. köt '!G51</f>
        <v>0</v>
      </c>
      <c r="F49" s="72">
        <f>+'5.6.2. Id. Otth M-F bev. önk.'!F50</f>
        <v>0</v>
      </c>
      <c r="G49" s="72">
        <f t="shared" si="10"/>
        <v>0</v>
      </c>
    </row>
    <row r="50" spans="1:7" ht="22.8" customHeight="1">
      <c r="A50" s="314" t="s">
        <v>89</v>
      </c>
      <c r="B50" s="314"/>
      <c r="C50" s="314"/>
      <c r="D50" s="314"/>
      <c r="E50" s="27">
        <f>+'5.6.1. Id. OtthM-F bev. köt '!G52</f>
        <v>0</v>
      </c>
      <c r="F50" s="72">
        <f>+'5.6.2. Id. Otth M-F bev. önk.'!F51</f>
        <v>0</v>
      </c>
      <c r="G50" s="72">
        <f t="shared" si="10"/>
        <v>0</v>
      </c>
    </row>
    <row r="51" spans="1:7" ht="16.2" customHeight="1">
      <c r="A51" s="336" t="s">
        <v>90</v>
      </c>
      <c r="B51" s="337"/>
      <c r="C51" s="337"/>
      <c r="D51" s="338"/>
      <c r="E51" s="27">
        <f>+'5.6.1. Id. OtthM-F bev. köt '!G53</f>
        <v>0</v>
      </c>
      <c r="F51" s="72">
        <f>+'5.6.2. Id. Otth M-F bev. önk.'!F52</f>
        <v>0</v>
      </c>
      <c r="G51" s="72">
        <f t="shared" si="10"/>
        <v>0</v>
      </c>
    </row>
    <row r="52" spans="1:7" ht="15" customHeight="1">
      <c r="A52" s="339" t="s">
        <v>91</v>
      </c>
      <c r="B52" s="339"/>
      <c r="C52" s="339"/>
      <c r="D52" s="339"/>
      <c r="E52" s="27">
        <f>SUM(E47:E51)</f>
        <v>0</v>
      </c>
      <c r="F52" s="27">
        <f t="shared" ref="F52:G52" si="11">SUM(F47:F51)</f>
        <v>0</v>
      </c>
      <c r="G52" s="27">
        <f t="shared" si="11"/>
        <v>0</v>
      </c>
    </row>
    <row r="53" spans="1:7" ht="8.4" customHeight="1">
      <c r="A53" s="319"/>
      <c r="B53" s="319"/>
      <c r="C53" s="319"/>
      <c r="D53" s="319"/>
      <c r="E53" s="27"/>
      <c r="F53" s="72"/>
      <c r="G53" s="72"/>
    </row>
    <row r="54" spans="1:7">
      <c r="A54" s="314" t="s">
        <v>95</v>
      </c>
      <c r="B54" s="314"/>
      <c r="C54" s="314"/>
      <c r="D54" s="314"/>
      <c r="E54" s="27">
        <f>+'5.6.1. Id. OtthM-F bev. köt '!G56</f>
        <v>0</v>
      </c>
      <c r="F54" s="72">
        <f>+'5.6.2. Id. Otth M-F bev. önk.'!F55</f>
        <v>0</v>
      </c>
      <c r="G54" s="72">
        <f>+F54+E54</f>
        <v>0</v>
      </c>
    </row>
    <row r="55" spans="1:7">
      <c r="A55" s="314" t="s">
        <v>96</v>
      </c>
      <c r="B55" s="314"/>
      <c r="C55" s="314"/>
      <c r="D55" s="314"/>
      <c r="E55" s="27">
        <f>+'5.6.1. Id. OtthM-F bev. köt '!G57</f>
        <v>0</v>
      </c>
      <c r="F55" s="72">
        <f>+'5.6.2. Id. Otth M-F bev. önk.'!F56</f>
        <v>0</v>
      </c>
      <c r="G55" s="72">
        <f t="shared" ref="G55:G58" si="12">+F55+E55</f>
        <v>0</v>
      </c>
    </row>
    <row r="56" spans="1:7">
      <c r="A56" s="284" t="s">
        <v>97</v>
      </c>
      <c r="B56" s="284"/>
      <c r="C56" s="284"/>
      <c r="D56" s="284"/>
      <c r="E56" s="27">
        <f>+'5.6.1. Id. OtthM-F bev. köt '!G58</f>
        <v>0</v>
      </c>
      <c r="F56" s="72">
        <f>+'5.6.2. Id. Otth M-F bev. önk.'!F57</f>
        <v>0</v>
      </c>
      <c r="G56" s="72">
        <f t="shared" si="12"/>
        <v>0</v>
      </c>
    </row>
    <row r="57" spans="1:7">
      <c r="A57" s="282" t="s">
        <v>98</v>
      </c>
      <c r="B57" s="296"/>
      <c r="C57" s="296"/>
      <c r="D57" s="283"/>
      <c r="E57" s="27">
        <f>+'5.6.1. Id. OtthM-F bev. köt '!G59</f>
        <v>0</v>
      </c>
      <c r="F57" s="72">
        <f>+'5.6.2. Id. Otth M-F bev. önk.'!F58</f>
        <v>0</v>
      </c>
      <c r="G57" s="72">
        <f t="shared" si="12"/>
        <v>0</v>
      </c>
    </row>
    <row r="58" spans="1:7">
      <c r="A58" s="282" t="s">
        <v>99</v>
      </c>
      <c r="B58" s="296"/>
      <c r="C58" s="296"/>
      <c r="D58" s="283"/>
      <c r="E58" s="27">
        <f>+'5.6.1. Id. OtthM-F bev. köt '!G60</f>
        <v>0</v>
      </c>
      <c r="F58" s="72">
        <f>+'5.6.2. Id. Otth M-F bev. önk.'!F59</f>
        <v>0</v>
      </c>
      <c r="G58" s="72">
        <f t="shared" si="12"/>
        <v>0</v>
      </c>
    </row>
    <row r="59" spans="1:7" ht="9" customHeight="1">
      <c r="A59" s="316"/>
      <c r="B59" s="316"/>
      <c r="C59" s="316"/>
      <c r="D59" s="316"/>
      <c r="E59" s="18"/>
      <c r="F59" s="72"/>
      <c r="G59" s="72"/>
    </row>
    <row r="60" spans="1:7">
      <c r="A60" s="317" t="s">
        <v>100</v>
      </c>
      <c r="B60" s="317"/>
      <c r="C60" s="317"/>
      <c r="D60" s="317"/>
      <c r="E60" s="18">
        <f>SUM(E54:E59)</f>
        <v>0</v>
      </c>
      <c r="F60" s="18">
        <f t="shared" ref="F60:G60" si="13">SUM(F54:F59)</f>
        <v>0</v>
      </c>
      <c r="G60" s="18">
        <f t="shared" si="13"/>
        <v>0</v>
      </c>
    </row>
    <row r="61" spans="1:7" ht="7.8" customHeight="1">
      <c r="A61" s="316"/>
      <c r="B61" s="316"/>
      <c r="C61" s="316"/>
      <c r="D61" s="316"/>
      <c r="E61" s="18"/>
      <c r="F61" s="72"/>
      <c r="G61" s="72"/>
    </row>
    <row r="62" spans="1:7" ht="20.399999999999999" customHeight="1">
      <c r="A62" s="318" t="s">
        <v>101</v>
      </c>
      <c r="B62" s="318"/>
      <c r="C62" s="318"/>
      <c r="D62" s="318"/>
      <c r="E62" s="39">
        <f>+'5.6.1. Id. OtthM-F bev. köt '!G64</f>
        <v>0</v>
      </c>
      <c r="F62" s="72">
        <f>+'5.6.2. Id. Otth M-F bev. önk.'!F63</f>
        <v>0</v>
      </c>
      <c r="G62" s="15">
        <f>+F62+E62</f>
        <v>0</v>
      </c>
    </row>
    <row r="63" spans="1:7" ht="22.8" customHeight="1">
      <c r="A63" s="314" t="s">
        <v>102</v>
      </c>
      <c r="B63" s="314"/>
      <c r="C63" s="314"/>
      <c r="D63" s="314"/>
      <c r="E63" s="39">
        <f>+'5.6.1. Id. OtthM-F bev. köt '!G65</f>
        <v>0</v>
      </c>
      <c r="F63" s="72">
        <f>+'5.6.2. Id. Otth M-F bev. önk.'!F64</f>
        <v>0</v>
      </c>
      <c r="G63" s="15">
        <f t="shared" ref="G63:G64" si="14">+F63+E63</f>
        <v>0</v>
      </c>
    </row>
    <row r="64" spans="1:7" ht="13.2" customHeight="1">
      <c r="A64" s="315" t="s">
        <v>103</v>
      </c>
      <c r="B64" s="315"/>
      <c r="C64" s="315"/>
      <c r="D64" s="315"/>
      <c r="E64" s="39">
        <f>+'5.6.1. Id. OtthM-F bev. köt '!G66</f>
        <v>0</v>
      </c>
      <c r="F64" s="72">
        <f>+'5.6.2. Id. Otth M-F bev. önk.'!F65</f>
        <v>0</v>
      </c>
      <c r="G64" s="15">
        <f t="shared" si="14"/>
        <v>0</v>
      </c>
    </row>
    <row r="65" spans="1:7" ht="5.4" customHeight="1">
      <c r="A65" s="284"/>
      <c r="B65" s="284"/>
      <c r="C65" s="284"/>
      <c r="D65" s="284"/>
      <c r="E65" s="7"/>
      <c r="F65" s="7"/>
      <c r="G65" s="7"/>
    </row>
    <row r="66" spans="1:7">
      <c r="A66" s="310" t="s">
        <v>94</v>
      </c>
      <c r="B66" s="310"/>
      <c r="C66" s="310"/>
      <c r="D66" s="310"/>
      <c r="E66" s="98">
        <f>SUM(E62:E65)</f>
        <v>0</v>
      </c>
      <c r="F66" s="98">
        <f t="shared" ref="F66:G66" si="15">SUM(F62:F65)</f>
        <v>0</v>
      </c>
      <c r="G66" s="98">
        <f t="shared" si="15"/>
        <v>0</v>
      </c>
    </row>
    <row r="67" spans="1:7" ht="6.6" customHeight="1">
      <c r="A67" s="284"/>
      <c r="B67" s="284"/>
      <c r="C67" s="284"/>
      <c r="D67" s="284"/>
      <c r="E67" s="98"/>
      <c r="F67" s="98"/>
      <c r="G67" s="98"/>
    </row>
    <row r="68" spans="1:7">
      <c r="A68" s="311" t="s">
        <v>113</v>
      </c>
      <c r="B68" s="312"/>
      <c r="C68" s="312"/>
      <c r="D68" s="313"/>
      <c r="E68" s="97">
        <f>+E66+E60+E52</f>
        <v>0</v>
      </c>
      <c r="F68" s="97">
        <f t="shared" ref="F68:G68" si="16">+F66+F60+F52</f>
        <v>0</v>
      </c>
      <c r="G68" s="97">
        <f t="shared" si="16"/>
        <v>0</v>
      </c>
    </row>
    <row r="69" spans="1:7" ht="7.2" customHeight="1">
      <c r="A69" s="284"/>
      <c r="B69" s="284"/>
      <c r="C69" s="284"/>
      <c r="D69" s="284"/>
      <c r="E69" s="98"/>
      <c r="F69" s="98"/>
      <c r="G69" s="98"/>
    </row>
    <row r="70" spans="1:7">
      <c r="A70" s="284" t="s">
        <v>104</v>
      </c>
      <c r="B70" s="284"/>
      <c r="C70" s="284"/>
      <c r="D70" s="284"/>
      <c r="E70" s="98">
        <f>+'5.6.1. Id. OtthM-F bev. köt '!G72</f>
        <v>0</v>
      </c>
      <c r="F70" s="98">
        <f>+'5.6.2. Id. Otth M-F bev. önk.'!F71</f>
        <v>0</v>
      </c>
      <c r="G70" s="98">
        <f>+F70+E70</f>
        <v>0</v>
      </c>
    </row>
    <row r="71" spans="1:7">
      <c r="A71" s="284" t="s">
        <v>34</v>
      </c>
      <c r="B71" s="284"/>
      <c r="C71" s="284"/>
      <c r="D71" s="284"/>
      <c r="E71" s="98">
        <f>+'5.6.1. Id. OtthM-F bev. köt '!G73</f>
        <v>0</v>
      </c>
      <c r="F71" s="98">
        <f>+'5.6.2. Id. Otth M-F bev. önk.'!F72</f>
        <v>0</v>
      </c>
      <c r="G71" s="98">
        <f t="shared" ref="G71:G75" si="17">+F71+E71</f>
        <v>0</v>
      </c>
    </row>
    <row r="72" spans="1:7">
      <c r="A72" s="284" t="s">
        <v>105</v>
      </c>
      <c r="B72" s="284"/>
      <c r="C72" s="284"/>
      <c r="D72" s="284"/>
      <c r="E72" s="98">
        <f>+'5.6.1. Id. OtthM-F bev. köt '!G74</f>
        <v>0</v>
      </c>
      <c r="F72" s="98">
        <f>+'5.6.2. Id. Otth M-F bev. önk.'!F73</f>
        <v>0</v>
      </c>
      <c r="G72" s="98">
        <f t="shared" si="17"/>
        <v>0</v>
      </c>
    </row>
    <row r="73" spans="1:7">
      <c r="A73" s="284" t="s">
        <v>106</v>
      </c>
      <c r="B73" s="284"/>
      <c r="C73" s="284"/>
      <c r="D73" s="284"/>
      <c r="E73" s="98">
        <f>+'5.6.1. Id. OtthM-F bev. köt '!G75</f>
        <v>0</v>
      </c>
      <c r="F73" s="98">
        <f>+'5.6.2. Id. Otth M-F bev. önk.'!F74</f>
        <v>0</v>
      </c>
      <c r="G73" s="98">
        <f t="shared" si="17"/>
        <v>0</v>
      </c>
    </row>
    <row r="74" spans="1:7">
      <c r="A74" s="284" t="s">
        <v>107</v>
      </c>
      <c r="B74" s="284"/>
      <c r="C74" s="284"/>
      <c r="D74" s="284"/>
      <c r="E74" s="98">
        <f>+'5.6.1. Id. OtthM-F bev. köt '!G76</f>
        <v>0</v>
      </c>
      <c r="F74" s="98">
        <f>+'5.6.2. Id. Otth M-F bev. önk.'!F75</f>
        <v>0</v>
      </c>
      <c r="G74" s="98">
        <f t="shared" si="17"/>
        <v>0</v>
      </c>
    </row>
    <row r="75" spans="1:7">
      <c r="A75" s="284" t="s">
        <v>221</v>
      </c>
      <c r="B75" s="284"/>
      <c r="C75" s="284"/>
      <c r="D75" s="284"/>
      <c r="E75" s="98">
        <f>+'5.6.1. Id. OtthM-F bev. köt '!G77</f>
        <v>0</v>
      </c>
      <c r="F75" s="98">
        <f>+'5.6.2. Id. Otth M-F bev. önk.'!F76</f>
        <v>0</v>
      </c>
      <c r="G75" s="98">
        <f t="shared" si="17"/>
        <v>0</v>
      </c>
    </row>
    <row r="76" spans="1:7">
      <c r="A76" s="285" t="s">
        <v>222</v>
      </c>
      <c r="B76" s="285"/>
      <c r="C76" s="285"/>
      <c r="D76" s="285"/>
      <c r="E76" s="98">
        <f>SUM(E70:E75)</f>
        <v>0</v>
      </c>
      <c r="F76" s="98">
        <f>SUM(F70:F75)</f>
        <v>0</v>
      </c>
      <c r="G76" s="98">
        <f>SUM(G70:G75)</f>
        <v>0</v>
      </c>
    </row>
    <row r="77" spans="1:7">
      <c r="A77" s="309"/>
      <c r="B77" s="309"/>
      <c r="C77" s="309"/>
      <c r="D77" s="309"/>
      <c r="E77" s="98"/>
      <c r="F77" s="98"/>
      <c r="G77" s="98"/>
    </row>
    <row r="78" spans="1:7">
      <c r="A78" s="285" t="s">
        <v>114</v>
      </c>
      <c r="B78" s="285"/>
      <c r="C78" s="285"/>
      <c r="D78" s="285"/>
      <c r="E78" s="97">
        <f>+E76+E68</f>
        <v>0</v>
      </c>
      <c r="F78" s="97">
        <f t="shared" ref="F78:G78" si="18">+F76+F68</f>
        <v>0</v>
      </c>
      <c r="G78" s="97">
        <f t="shared" si="18"/>
        <v>0</v>
      </c>
    </row>
    <row r="79" spans="1:7" ht="19.8" customHeight="1">
      <c r="A79" s="285" t="s">
        <v>358</v>
      </c>
      <c r="B79" s="285"/>
      <c r="C79" s="285"/>
      <c r="D79" s="285"/>
      <c r="E79" s="97">
        <f>+E78+E45</f>
        <v>177944</v>
      </c>
      <c r="F79" s="97">
        <f t="shared" ref="F79:G79" si="19">+F78+F45</f>
        <v>20590</v>
      </c>
      <c r="G79" s="97">
        <f t="shared" si="19"/>
        <v>198534</v>
      </c>
    </row>
  </sheetData>
  <mergeCells count="78">
    <mergeCell ref="A79:D79"/>
    <mergeCell ref="A8:G8"/>
    <mergeCell ref="A42:D42"/>
    <mergeCell ref="A75:D75"/>
    <mergeCell ref="A3:G3"/>
    <mergeCell ref="A4:D4"/>
    <mergeCell ref="E4:G4"/>
    <mergeCell ref="A6:G6"/>
    <mergeCell ref="A7:G7"/>
    <mergeCell ref="A18:D18"/>
    <mergeCell ref="A9:D10"/>
    <mergeCell ref="E9:E10"/>
    <mergeCell ref="F9:F10"/>
    <mergeCell ref="G9:G10"/>
    <mergeCell ref="A11:D11"/>
    <mergeCell ref="A12:D12"/>
    <mergeCell ref="A13:D13"/>
    <mergeCell ref="A14:D14"/>
    <mergeCell ref="A15:D15"/>
    <mergeCell ref="A16:D16"/>
    <mergeCell ref="A17:D17"/>
    <mergeCell ref="A31:D31"/>
    <mergeCell ref="A19:D19"/>
    <mergeCell ref="A20:D20"/>
    <mergeCell ref="A21:D21"/>
    <mergeCell ref="A23:D23"/>
    <mergeCell ref="A24:D24"/>
    <mergeCell ref="A25:D25"/>
    <mergeCell ref="A26:D26"/>
    <mergeCell ref="A27:D27"/>
    <mergeCell ref="A28:D28"/>
    <mergeCell ref="A29:D29"/>
    <mergeCell ref="A30:D30"/>
    <mergeCell ref="A22:D22"/>
    <mergeCell ref="A44:D44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3:D43"/>
    <mergeCell ref="A57:D57"/>
    <mergeCell ref="A45:D45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77:D77"/>
    <mergeCell ref="A78:D78"/>
    <mergeCell ref="A70:D70"/>
    <mergeCell ref="A71:D71"/>
    <mergeCell ref="A72:D72"/>
    <mergeCell ref="A73:D73"/>
    <mergeCell ref="A74:D74"/>
    <mergeCell ref="A76:D76"/>
    <mergeCell ref="A69:D69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</mergeCells>
  <printOptions horizontalCentered="1"/>
  <pageMargins left="0.59055118110236227" right="0.31496062992125984" top="0.27559055118110237" bottom="0.47244094488188981" header="0.43307086614173229" footer="0.15748031496062992"/>
  <pageSetup paperSize="9" scale="70" orientation="portrait" r:id="rId1"/>
  <headerFooter alignWithMargins="0">
    <oddHeader>&amp;LIDŐSEK OTTHONA</oddHeader>
    <oddFooter>&amp;LVeresegyház, 2014. Február 18.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2:G81"/>
  <sheetViews>
    <sheetView view="pageLayout" topLeftCell="A53" workbookViewId="0">
      <selection activeCell="D86" sqref="D86"/>
    </sheetView>
  </sheetViews>
  <sheetFormatPr defaultRowHeight="13.2"/>
  <cols>
    <col min="4" max="4" width="25.33203125" customWidth="1"/>
    <col min="5" max="5" width="19.44140625" customWidth="1"/>
    <col min="6" max="6" width="18.88671875" customWidth="1"/>
    <col min="7" max="7" width="16.77734375" customWidth="1"/>
  </cols>
  <sheetData>
    <row r="2" spans="1:7">
      <c r="G2" s="66" t="s">
        <v>192</v>
      </c>
    </row>
    <row r="3" spans="1:7">
      <c r="A3" s="320"/>
      <c r="B3" s="320"/>
      <c r="C3" s="320"/>
      <c r="D3" s="320"/>
      <c r="E3" s="320"/>
      <c r="F3" s="320"/>
    </row>
    <row r="4" spans="1:7">
      <c r="A4" s="321" t="s">
        <v>193</v>
      </c>
      <c r="B4" s="321"/>
      <c r="C4" s="321"/>
      <c r="D4" s="321"/>
      <c r="E4" s="321"/>
      <c r="F4" s="321"/>
      <c r="G4" s="321"/>
    </row>
    <row r="5" spans="1:7">
      <c r="A5" s="321" t="s">
        <v>20</v>
      </c>
      <c r="B5" s="321"/>
      <c r="C5" s="321"/>
      <c r="D5" s="321"/>
      <c r="E5" s="321"/>
      <c r="F5" s="321"/>
      <c r="G5" s="321"/>
    </row>
    <row r="7" spans="1:7">
      <c r="A7" s="66"/>
      <c r="B7" s="66"/>
      <c r="C7" s="66"/>
      <c r="D7" s="66"/>
      <c r="E7" s="66"/>
      <c r="F7" s="66"/>
    </row>
    <row r="8" spans="1:7">
      <c r="A8" s="383" t="s">
        <v>120</v>
      </c>
      <c r="B8" s="383"/>
      <c r="C8" s="383"/>
      <c r="D8" s="383"/>
      <c r="E8" s="295" t="s">
        <v>149</v>
      </c>
      <c r="F8" s="295"/>
      <c r="G8" s="295"/>
    </row>
    <row r="10" spans="1:7">
      <c r="A10" s="322"/>
      <c r="B10" s="322"/>
      <c r="C10" s="322"/>
      <c r="D10" s="322"/>
      <c r="E10" s="322"/>
      <c r="F10" s="322"/>
      <c r="G10" s="66" t="s">
        <v>1</v>
      </c>
    </row>
    <row r="11" spans="1:7" ht="12.75" customHeight="1">
      <c r="A11" s="323" t="s">
        <v>2</v>
      </c>
      <c r="B11" s="324"/>
      <c r="C11" s="324"/>
      <c r="D11" s="325"/>
      <c r="E11" s="329" t="s">
        <v>150</v>
      </c>
      <c r="F11" s="329"/>
      <c r="G11" s="329"/>
    </row>
    <row r="12" spans="1:7" ht="36.6" customHeight="1">
      <c r="A12" s="326"/>
      <c r="B12" s="327"/>
      <c r="C12" s="327"/>
      <c r="D12" s="328"/>
      <c r="E12" s="132" t="s">
        <v>292</v>
      </c>
      <c r="F12" s="132" t="s">
        <v>293</v>
      </c>
      <c r="G12" s="68" t="s">
        <v>5</v>
      </c>
    </row>
    <row r="13" spans="1:7" ht="23.25" customHeight="1">
      <c r="A13" s="299" t="s">
        <v>68</v>
      </c>
      <c r="B13" s="300"/>
      <c r="C13" s="300"/>
      <c r="D13" s="301"/>
      <c r="E13" s="72"/>
      <c r="F13" s="72"/>
      <c r="G13" s="7">
        <f>SUM(E13:F13)</f>
        <v>0</v>
      </c>
    </row>
    <row r="14" spans="1:7" ht="23.25" customHeight="1">
      <c r="A14" s="299" t="s">
        <v>69</v>
      </c>
      <c r="B14" s="300"/>
      <c r="C14" s="300"/>
      <c r="D14" s="301"/>
      <c r="E14" s="72"/>
      <c r="F14" s="72"/>
      <c r="G14" s="7">
        <f>SUM(E14:F14)</f>
        <v>0</v>
      </c>
    </row>
    <row r="15" spans="1:7" ht="23.25" customHeight="1">
      <c r="A15" s="299" t="s">
        <v>70</v>
      </c>
      <c r="B15" s="300"/>
      <c r="C15" s="300"/>
      <c r="D15" s="301"/>
      <c r="E15" s="72"/>
      <c r="F15" s="72"/>
      <c r="G15" s="7">
        <f>SUM(E15:F15)</f>
        <v>0</v>
      </c>
    </row>
    <row r="16" spans="1:7" ht="12.75" customHeight="1">
      <c r="A16" s="299" t="s">
        <v>71</v>
      </c>
      <c r="B16" s="300"/>
      <c r="C16" s="300"/>
      <c r="D16" s="301"/>
      <c r="E16" s="72"/>
      <c r="F16" s="72"/>
      <c r="G16" s="7">
        <f>SUM(E16:F16)</f>
        <v>0</v>
      </c>
    </row>
    <row r="17" spans="1:7" ht="12.75" customHeight="1">
      <c r="A17" s="311" t="s">
        <v>111</v>
      </c>
      <c r="B17" s="312"/>
      <c r="C17" s="312"/>
      <c r="D17" s="313"/>
      <c r="E17" s="72">
        <f>SUM(E13:E16)</f>
        <v>0</v>
      </c>
      <c r="F17" s="72">
        <f t="shared" ref="F17" si="0">SUM(F13:F16)</f>
        <v>0</v>
      </c>
      <c r="G17" s="7">
        <f>SUM(E17:F17)</f>
        <v>0</v>
      </c>
    </row>
    <row r="18" spans="1:7" ht="7.8" customHeight="1">
      <c r="A18" s="284"/>
      <c r="B18" s="284"/>
      <c r="C18" s="284"/>
      <c r="D18" s="284"/>
      <c r="E18" s="72"/>
      <c r="F18" s="72"/>
      <c r="G18" s="7"/>
    </row>
    <row r="19" spans="1:7" ht="6.6" customHeight="1">
      <c r="A19" s="285"/>
      <c r="B19" s="285"/>
      <c r="C19" s="285"/>
      <c r="D19" s="285"/>
      <c r="E19" s="15"/>
      <c r="F19" s="72"/>
      <c r="G19" s="7"/>
    </row>
    <row r="20" spans="1:7">
      <c r="A20" s="315" t="s">
        <v>73</v>
      </c>
      <c r="B20" s="315"/>
      <c r="C20" s="315"/>
      <c r="D20" s="315"/>
      <c r="E20" s="72"/>
      <c r="F20" s="72"/>
      <c r="G20" s="98">
        <f t="shared" ref="G20:G29" si="1">SUM(E20:F20)</f>
        <v>0</v>
      </c>
    </row>
    <row r="21" spans="1:7">
      <c r="A21" s="302" t="s">
        <v>74</v>
      </c>
      <c r="B21" s="302"/>
      <c r="C21" s="302"/>
      <c r="D21" s="302"/>
      <c r="E21" s="72">
        <v>450</v>
      </c>
      <c r="F21" s="72"/>
      <c r="G21" s="98">
        <f t="shared" si="1"/>
        <v>450</v>
      </c>
    </row>
    <row r="22" spans="1:7">
      <c r="A22" s="284" t="s">
        <v>75</v>
      </c>
      <c r="B22" s="284"/>
      <c r="C22" s="284"/>
      <c r="D22" s="284"/>
      <c r="E22" s="15"/>
      <c r="F22" s="72"/>
      <c r="G22" s="98">
        <f t="shared" si="1"/>
        <v>0</v>
      </c>
    </row>
    <row r="23" spans="1:7">
      <c r="A23" s="315" t="s">
        <v>282</v>
      </c>
      <c r="B23" s="315"/>
      <c r="C23" s="315"/>
      <c r="D23" s="315"/>
      <c r="E23" s="98">
        <v>81782</v>
      </c>
      <c r="F23" s="98">
        <v>3218</v>
      </c>
      <c r="G23" s="98">
        <f t="shared" si="1"/>
        <v>85000</v>
      </c>
    </row>
    <row r="24" spans="1:7">
      <c r="A24" s="315" t="s">
        <v>329</v>
      </c>
      <c r="B24" s="315"/>
      <c r="C24" s="315"/>
      <c r="D24" s="315"/>
      <c r="E24" s="98"/>
      <c r="F24" s="98"/>
      <c r="G24" s="98">
        <f t="shared" si="1"/>
        <v>0</v>
      </c>
    </row>
    <row r="25" spans="1:7">
      <c r="A25" s="284" t="s">
        <v>76</v>
      </c>
      <c r="B25" s="284"/>
      <c r="C25" s="284"/>
      <c r="D25" s="284"/>
      <c r="E25" s="72">
        <v>737</v>
      </c>
      <c r="F25" s="98">
        <v>6</v>
      </c>
      <c r="G25" s="98">
        <f t="shared" si="1"/>
        <v>743</v>
      </c>
    </row>
    <row r="26" spans="1:7">
      <c r="A26" s="282" t="s">
        <v>77</v>
      </c>
      <c r="B26" s="296"/>
      <c r="C26" s="296"/>
      <c r="D26" s="283"/>
      <c r="E26" s="72"/>
      <c r="F26" s="98"/>
      <c r="G26" s="98">
        <f t="shared" si="1"/>
        <v>0</v>
      </c>
    </row>
    <row r="27" spans="1:7">
      <c r="A27" s="284" t="s">
        <v>78</v>
      </c>
      <c r="B27" s="284"/>
      <c r="C27" s="284"/>
      <c r="D27" s="284"/>
      <c r="E27" s="72">
        <v>180</v>
      </c>
      <c r="F27" s="98"/>
      <c r="G27" s="98">
        <f t="shared" si="1"/>
        <v>180</v>
      </c>
    </row>
    <row r="28" spans="1:7">
      <c r="A28" s="284" t="s">
        <v>79</v>
      </c>
      <c r="B28" s="285"/>
      <c r="C28" s="285"/>
      <c r="D28" s="285"/>
      <c r="E28" s="15"/>
      <c r="F28" s="98"/>
      <c r="G28" s="98">
        <f t="shared" si="1"/>
        <v>0</v>
      </c>
    </row>
    <row r="29" spans="1:7">
      <c r="A29" s="282" t="s">
        <v>80</v>
      </c>
      <c r="B29" s="296"/>
      <c r="C29" s="296"/>
      <c r="D29" s="283"/>
      <c r="E29" s="98">
        <v>3840</v>
      </c>
      <c r="F29" s="98">
        <v>70</v>
      </c>
      <c r="G29" s="98">
        <f t="shared" si="1"/>
        <v>3910</v>
      </c>
    </row>
    <row r="30" spans="1:7">
      <c r="A30" s="285" t="s">
        <v>81</v>
      </c>
      <c r="B30" s="285"/>
      <c r="C30" s="285"/>
      <c r="D30" s="285"/>
      <c r="E30" s="97">
        <f>SUM(E20:E29)</f>
        <v>86989</v>
      </c>
      <c r="F30" s="97">
        <f t="shared" ref="F30:G30" si="2">SUM(F20:F29)</f>
        <v>3294</v>
      </c>
      <c r="G30" s="97">
        <f t="shared" si="2"/>
        <v>90283</v>
      </c>
    </row>
    <row r="31" spans="1:7">
      <c r="A31" s="309"/>
      <c r="B31" s="309"/>
      <c r="C31" s="309"/>
      <c r="D31" s="309"/>
      <c r="E31" s="7"/>
      <c r="F31" s="7"/>
      <c r="G31" s="7"/>
    </row>
    <row r="32" spans="1:7" ht="23.25" customHeight="1">
      <c r="A32" s="302" t="s">
        <v>82</v>
      </c>
      <c r="B32" s="302"/>
      <c r="C32" s="302"/>
      <c r="D32" s="302"/>
      <c r="E32" s="7"/>
      <c r="F32" s="7"/>
      <c r="G32" s="98">
        <f>SUM(E32:F32)</f>
        <v>0</v>
      </c>
    </row>
    <row r="33" spans="1:7" ht="23.25" customHeight="1">
      <c r="A33" s="302" t="s">
        <v>83</v>
      </c>
      <c r="B33" s="302"/>
      <c r="C33" s="302"/>
      <c r="D33" s="302"/>
      <c r="E33" s="7"/>
      <c r="F33" s="7"/>
      <c r="G33" s="98">
        <f>SUM(E33:F33)</f>
        <v>0</v>
      </c>
    </row>
    <row r="34" spans="1:7">
      <c r="A34" s="284" t="s">
        <v>84</v>
      </c>
      <c r="B34" s="284"/>
      <c r="C34" s="284"/>
      <c r="D34" s="284"/>
      <c r="E34" s="7"/>
      <c r="F34" s="7"/>
      <c r="G34" s="98">
        <f>SUM(E34:F34)</f>
        <v>0</v>
      </c>
    </row>
    <row r="35" spans="1:7">
      <c r="A35" s="285" t="s">
        <v>85</v>
      </c>
      <c r="B35" s="285"/>
      <c r="C35" s="285"/>
      <c r="D35" s="285"/>
      <c r="E35" s="97">
        <f>SUM(E32:E34)</f>
        <v>0</v>
      </c>
      <c r="F35" s="97">
        <f t="shared" ref="F35" si="3">SUM(F32:F34)</f>
        <v>0</v>
      </c>
      <c r="G35" s="97">
        <f>SUM(E35:F35)</f>
        <v>0</v>
      </c>
    </row>
    <row r="36" spans="1:7" ht="6" customHeight="1">
      <c r="A36" s="284"/>
      <c r="B36" s="284"/>
      <c r="C36" s="284"/>
      <c r="D36" s="284"/>
      <c r="E36" s="7"/>
      <c r="F36" s="7"/>
      <c r="G36" s="7"/>
    </row>
    <row r="37" spans="1:7">
      <c r="A37" s="285" t="s">
        <v>108</v>
      </c>
      <c r="B37" s="285"/>
      <c r="C37" s="285"/>
      <c r="D37" s="285"/>
      <c r="E37" s="97">
        <f>+E17+E30+E35</f>
        <v>86989</v>
      </c>
      <c r="F37" s="97">
        <f t="shared" ref="F37" si="4">+F17+F30+F35</f>
        <v>3294</v>
      </c>
      <c r="G37" s="97">
        <f>SUM(E37:F37)</f>
        <v>90283</v>
      </c>
    </row>
    <row r="38" spans="1:7" ht="8.4" customHeight="1">
      <c r="A38" s="284"/>
      <c r="B38" s="284"/>
      <c r="C38" s="284"/>
      <c r="D38" s="284"/>
      <c r="E38" s="7"/>
      <c r="F38" s="7"/>
      <c r="G38" s="7"/>
    </row>
    <row r="39" spans="1:7">
      <c r="A39" s="284" t="s">
        <v>104</v>
      </c>
      <c r="B39" s="284"/>
      <c r="C39" s="284"/>
      <c r="D39" s="284"/>
      <c r="E39" s="7"/>
      <c r="F39" s="7"/>
      <c r="G39" s="98">
        <f t="shared" ref="G39:G44" si="5">SUM(E39:F39)</f>
        <v>0</v>
      </c>
    </row>
    <row r="40" spans="1:7">
      <c r="A40" s="284" t="s">
        <v>34</v>
      </c>
      <c r="B40" s="284"/>
      <c r="C40" s="284"/>
      <c r="D40" s="284"/>
      <c r="E40" s="7"/>
      <c r="F40" s="7"/>
      <c r="G40" s="98">
        <f t="shared" si="5"/>
        <v>0</v>
      </c>
    </row>
    <row r="41" spans="1:7">
      <c r="A41" s="284" t="s">
        <v>105</v>
      </c>
      <c r="B41" s="284"/>
      <c r="C41" s="284"/>
      <c r="D41" s="284"/>
      <c r="E41" s="98">
        <v>7469</v>
      </c>
      <c r="F41" s="98"/>
      <c r="G41" s="98">
        <f t="shared" si="5"/>
        <v>7469</v>
      </c>
    </row>
    <row r="42" spans="1:7">
      <c r="A42" s="284" t="s">
        <v>106</v>
      </c>
      <c r="B42" s="284"/>
      <c r="C42" s="284"/>
      <c r="D42" s="284"/>
      <c r="E42" s="7"/>
      <c r="F42" s="7"/>
      <c r="G42" s="98">
        <f t="shared" si="5"/>
        <v>0</v>
      </c>
    </row>
    <row r="43" spans="1:7">
      <c r="A43" s="284" t="s">
        <v>107</v>
      </c>
      <c r="B43" s="284"/>
      <c r="C43" s="284"/>
      <c r="D43" s="284"/>
      <c r="E43" s="7"/>
      <c r="F43" s="7"/>
      <c r="G43" s="98">
        <f t="shared" si="5"/>
        <v>0</v>
      </c>
    </row>
    <row r="44" spans="1:7">
      <c r="A44" s="284" t="s">
        <v>221</v>
      </c>
      <c r="B44" s="284"/>
      <c r="C44" s="284"/>
      <c r="D44" s="284"/>
      <c r="E44" s="98">
        <v>80192</v>
      </c>
      <c r="F44" s="7"/>
      <c r="G44" s="98">
        <f t="shared" si="5"/>
        <v>80192</v>
      </c>
    </row>
    <row r="45" spans="1:7" ht="19.8" customHeight="1">
      <c r="A45" s="285" t="s">
        <v>222</v>
      </c>
      <c r="B45" s="285"/>
      <c r="C45" s="285"/>
      <c r="D45" s="285"/>
      <c r="E45" s="97">
        <f>SUM(E39:E44)</f>
        <v>87661</v>
      </c>
      <c r="F45" s="97">
        <f t="shared" ref="F45:G45" si="6">SUM(F39:F44)</f>
        <v>0</v>
      </c>
      <c r="G45" s="97">
        <f t="shared" si="6"/>
        <v>87661</v>
      </c>
    </row>
    <row r="46" spans="1:7" ht="9.6" customHeight="1">
      <c r="A46" s="284"/>
      <c r="B46" s="284"/>
      <c r="C46" s="284"/>
      <c r="D46" s="284"/>
      <c r="E46" s="7"/>
      <c r="F46" s="7"/>
      <c r="G46" s="7"/>
    </row>
    <row r="47" spans="1:7" ht="11.4" customHeight="1">
      <c r="A47" s="285" t="s">
        <v>109</v>
      </c>
      <c r="B47" s="285"/>
      <c r="C47" s="285"/>
      <c r="D47" s="285"/>
      <c r="E47" s="97">
        <f>+E45+E37</f>
        <v>174650</v>
      </c>
      <c r="F47" s="97">
        <f t="shared" ref="F47:G47" si="7">+F45+F37</f>
        <v>3294</v>
      </c>
      <c r="G47" s="97">
        <f t="shared" si="7"/>
        <v>177944</v>
      </c>
    </row>
    <row r="48" spans="1:7" ht="8.4" customHeight="1"/>
    <row r="49" spans="1:7" ht="18.600000000000001" customHeight="1">
      <c r="A49" s="315" t="s">
        <v>86</v>
      </c>
      <c r="B49" s="315"/>
      <c r="C49" s="315"/>
      <c r="D49" s="315"/>
      <c r="E49" s="27"/>
      <c r="F49" s="72"/>
      <c r="G49" s="72">
        <f t="shared" ref="G49:G54" si="8">SUM(E49:F49)</f>
        <v>0</v>
      </c>
    </row>
    <row r="50" spans="1:7" ht="20.399999999999999" customHeight="1">
      <c r="A50" s="318" t="s">
        <v>87</v>
      </c>
      <c r="B50" s="318"/>
      <c r="C50" s="318"/>
      <c r="D50" s="318"/>
      <c r="E50" s="27"/>
      <c r="F50" s="72"/>
      <c r="G50" s="72">
        <f t="shared" si="8"/>
        <v>0</v>
      </c>
    </row>
    <row r="51" spans="1:7" ht="20.399999999999999" customHeight="1">
      <c r="A51" s="314" t="s">
        <v>88</v>
      </c>
      <c r="B51" s="314"/>
      <c r="C51" s="314"/>
      <c r="D51" s="314"/>
      <c r="E51" s="27"/>
      <c r="F51" s="72"/>
      <c r="G51" s="72">
        <f t="shared" si="8"/>
        <v>0</v>
      </c>
    </row>
    <row r="52" spans="1:7" ht="20.399999999999999" customHeight="1">
      <c r="A52" s="314" t="s">
        <v>89</v>
      </c>
      <c r="B52" s="314"/>
      <c r="C52" s="314"/>
      <c r="D52" s="314"/>
      <c r="E52" s="27"/>
      <c r="F52" s="72"/>
      <c r="G52" s="72">
        <f t="shared" si="8"/>
        <v>0</v>
      </c>
    </row>
    <row r="53" spans="1:7" ht="17.399999999999999" customHeight="1">
      <c r="A53" s="336" t="s">
        <v>90</v>
      </c>
      <c r="B53" s="337"/>
      <c r="C53" s="337"/>
      <c r="D53" s="338"/>
      <c r="E53" s="27"/>
      <c r="F53" s="72"/>
      <c r="G53" s="72">
        <f t="shared" si="8"/>
        <v>0</v>
      </c>
    </row>
    <row r="54" spans="1:7">
      <c r="A54" s="339" t="s">
        <v>91</v>
      </c>
      <c r="B54" s="339"/>
      <c r="C54" s="339"/>
      <c r="D54" s="339"/>
      <c r="E54" s="27">
        <f>SUM(E49:E53)</f>
        <v>0</v>
      </c>
      <c r="F54" s="27">
        <f t="shared" ref="F54" si="9">SUM(F49:F53)</f>
        <v>0</v>
      </c>
      <c r="G54" s="72">
        <f t="shared" si="8"/>
        <v>0</v>
      </c>
    </row>
    <row r="55" spans="1:7" ht="9.6" customHeight="1">
      <c r="A55" s="319"/>
      <c r="B55" s="319"/>
      <c r="C55" s="319"/>
      <c r="D55" s="319"/>
      <c r="E55" s="27"/>
      <c r="F55" s="72"/>
      <c r="G55" s="72"/>
    </row>
    <row r="56" spans="1:7">
      <c r="A56" s="314" t="s">
        <v>95</v>
      </c>
      <c r="B56" s="314"/>
      <c r="C56" s="314"/>
      <c r="D56" s="314"/>
      <c r="E56" s="27"/>
      <c r="F56" s="72"/>
      <c r="G56" s="72">
        <f>SUM(E56:F56)</f>
        <v>0</v>
      </c>
    </row>
    <row r="57" spans="1:7">
      <c r="A57" s="314" t="s">
        <v>96</v>
      </c>
      <c r="B57" s="314"/>
      <c r="C57" s="314"/>
      <c r="D57" s="314"/>
      <c r="E57" s="27"/>
      <c r="F57" s="72"/>
      <c r="G57" s="72">
        <f>SUM(E57:F57)</f>
        <v>0</v>
      </c>
    </row>
    <row r="58" spans="1:7">
      <c r="A58" s="284" t="s">
        <v>97</v>
      </c>
      <c r="B58" s="284"/>
      <c r="C58" s="284"/>
      <c r="D58" s="284"/>
      <c r="E58" s="72"/>
      <c r="F58" s="72"/>
      <c r="G58" s="72">
        <f>SUM(E58:F58)</f>
        <v>0</v>
      </c>
    </row>
    <row r="59" spans="1:7">
      <c r="A59" s="282" t="s">
        <v>98</v>
      </c>
      <c r="B59" s="296"/>
      <c r="C59" s="296"/>
      <c r="D59" s="283"/>
      <c r="E59" s="18"/>
      <c r="F59" s="72"/>
      <c r="G59" s="72">
        <f>SUM(E59:F59)</f>
        <v>0</v>
      </c>
    </row>
    <row r="60" spans="1:7">
      <c r="A60" s="282" t="s">
        <v>99</v>
      </c>
      <c r="B60" s="296"/>
      <c r="C60" s="296"/>
      <c r="D60" s="283"/>
      <c r="E60" s="18"/>
      <c r="F60" s="72"/>
      <c r="G60" s="72">
        <f>SUM(E60:F60)</f>
        <v>0</v>
      </c>
    </row>
    <row r="61" spans="1:7" ht="7.8" customHeight="1">
      <c r="A61" s="316"/>
      <c r="B61" s="316"/>
      <c r="C61" s="316"/>
      <c r="D61" s="316"/>
      <c r="E61" s="18"/>
      <c r="F61" s="72"/>
      <c r="G61" s="72"/>
    </row>
    <row r="62" spans="1:7">
      <c r="A62" s="317" t="s">
        <v>100</v>
      </c>
      <c r="B62" s="317"/>
      <c r="C62" s="317"/>
      <c r="D62" s="317"/>
      <c r="E62" s="18">
        <f>SUM(E56:E60)</f>
        <v>0</v>
      </c>
      <c r="F62" s="18">
        <f t="shared" ref="F62" si="10">SUM(F56:F60)</f>
        <v>0</v>
      </c>
      <c r="G62" s="72">
        <f>SUM(E62:F62)</f>
        <v>0</v>
      </c>
    </row>
    <row r="63" spans="1:7" ht="7.2" customHeight="1">
      <c r="A63" s="316"/>
      <c r="B63" s="316"/>
      <c r="C63" s="316"/>
      <c r="D63" s="316"/>
      <c r="E63" s="18"/>
      <c r="F63" s="72"/>
      <c r="G63" s="72"/>
    </row>
    <row r="64" spans="1:7" ht="24" customHeight="1">
      <c r="A64" s="318" t="s">
        <v>101</v>
      </c>
      <c r="B64" s="318"/>
      <c r="C64" s="318"/>
      <c r="D64" s="318"/>
      <c r="E64" s="61"/>
      <c r="F64" s="15"/>
      <c r="G64" s="15">
        <f>SUM(E64:F64)</f>
        <v>0</v>
      </c>
    </row>
    <row r="65" spans="1:7" ht="28.8" customHeight="1">
      <c r="A65" s="314" t="s">
        <v>102</v>
      </c>
      <c r="B65" s="314"/>
      <c r="C65" s="314"/>
      <c r="D65" s="314"/>
      <c r="E65" s="7"/>
      <c r="F65" s="7"/>
      <c r="G65" s="15">
        <f>SUM(E65:F65)</f>
        <v>0</v>
      </c>
    </row>
    <row r="66" spans="1:7">
      <c r="A66" s="315" t="s">
        <v>103</v>
      </c>
      <c r="B66" s="315"/>
      <c r="C66" s="315"/>
      <c r="D66" s="315"/>
      <c r="E66" s="7"/>
      <c r="F66" s="7"/>
      <c r="G66" s="15">
        <f>SUM(E66:F66)</f>
        <v>0</v>
      </c>
    </row>
    <row r="67" spans="1:7" ht="7.8" customHeight="1">
      <c r="A67" s="284"/>
      <c r="B67" s="284"/>
      <c r="C67" s="284"/>
      <c r="D67" s="284"/>
      <c r="E67" s="7"/>
      <c r="F67" s="7"/>
      <c r="G67" s="15"/>
    </row>
    <row r="68" spans="1:7">
      <c r="A68" s="310" t="s">
        <v>94</v>
      </c>
      <c r="B68" s="310"/>
      <c r="C68" s="310"/>
      <c r="D68" s="310"/>
      <c r="E68" s="7">
        <f>SUM(E64:E66)</f>
        <v>0</v>
      </c>
      <c r="F68" s="7">
        <f t="shared" ref="F68" si="11">SUM(F64:F66)</f>
        <v>0</v>
      </c>
      <c r="G68" s="15">
        <f>SUM(E68:F68)</f>
        <v>0</v>
      </c>
    </row>
    <row r="69" spans="1:7" ht="8.4" customHeight="1">
      <c r="A69" s="284"/>
      <c r="B69" s="284"/>
      <c r="C69" s="284"/>
      <c r="D69" s="284"/>
      <c r="E69" s="7"/>
      <c r="F69" s="7"/>
      <c r="G69" s="7"/>
    </row>
    <row r="70" spans="1:7">
      <c r="A70" s="311" t="s">
        <v>113</v>
      </c>
      <c r="B70" s="312"/>
      <c r="C70" s="312"/>
      <c r="D70" s="313"/>
      <c r="E70" s="7">
        <f>+E68+E62+E54</f>
        <v>0</v>
      </c>
      <c r="F70" s="7">
        <f t="shared" ref="F70:G70" si="12">+F68+F62+F54</f>
        <v>0</v>
      </c>
      <c r="G70" s="7">
        <f t="shared" si="12"/>
        <v>0</v>
      </c>
    </row>
    <row r="71" spans="1:7" ht="7.2" customHeight="1">
      <c r="A71" s="284"/>
      <c r="B71" s="284"/>
      <c r="C71" s="284"/>
      <c r="D71" s="284"/>
      <c r="E71" s="7"/>
      <c r="F71" s="7"/>
      <c r="G71" s="7"/>
    </row>
    <row r="72" spans="1:7">
      <c r="A72" s="284" t="s">
        <v>104</v>
      </c>
      <c r="B72" s="284"/>
      <c r="C72" s="284"/>
      <c r="D72" s="284"/>
      <c r="E72" s="7"/>
      <c r="F72" s="7"/>
      <c r="G72" s="7">
        <f t="shared" ref="G72:G77" si="13">SUM(E72:F72)</f>
        <v>0</v>
      </c>
    </row>
    <row r="73" spans="1:7">
      <c r="A73" s="284" t="s">
        <v>34</v>
      </c>
      <c r="B73" s="284"/>
      <c r="C73" s="284"/>
      <c r="D73" s="284"/>
      <c r="E73" s="7"/>
      <c r="F73" s="7"/>
      <c r="G73" s="7">
        <f t="shared" si="13"/>
        <v>0</v>
      </c>
    </row>
    <row r="74" spans="1:7">
      <c r="A74" s="284" t="s">
        <v>105</v>
      </c>
      <c r="B74" s="284"/>
      <c r="C74" s="284"/>
      <c r="D74" s="284"/>
      <c r="E74" s="98">
        <v>0</v>
      </c>
      <c r="F74" s="7"/>
      <c r="G74" s="98">
        <f t="shared" si="13"/>
        <v>0</v>
      </c>
    </row>
    <row r="75" spans="1:7">
      <c r="A75" s="284" t="s">
        <v>106</v>
      </c>
      <c r="B75" s="284"/>
      <c r="C75" s="284"/>
      <c r="D75" s="284"/>
      <c r="E75" s="7"/>
      <c r="F75" s="7"/>
      <c r="G75" s="7">
        <f t="shared" si="13"/>
        <v>0</v>
      </c>
    </row>
    <row r="76" spans="1:7">
      <c r="A76" s="284" t="s">
        <v>107</v>
      </c>
      <c r="B76" s="284"/>
      <c r="C76" s="284"/>
      <c r="D76" s="284"/>
      <c r="E76" s="7"/>
      <c r="F76" s="7"/>
      <c r="G76" s="7">
        <f t="shared" si="13"/>
        <v>0</v>
      </c>
    </row>
    <row r="77" spans="1:7">
      <c r="A77" s="284" t="s">
        <v>221</v>
      </c>
      <c r="B77" s="284"/>
      <c r="C77" s="284"/>
      <c r="D77" s="284"/>
      <c r="E77" s="7"/>
      <c r="F77" s="7"/>
      <c r="G77" s="7">
        <f t="shared" si="13"/>
        <v>0</v>
      </c>
    </row>
    <row r="78" spans="1:7">
      <c r="A78" s="285" t="s">
        <v>222</v>
      </c>
      <c r="B78" s="285"/>
      <c r="C78" s="285"/>
      <c r="D78" s="285"/>
      <c r="E78" s="97">
        <f>SUM(E72:E77)</f>
        <v>0</v>
      </c>
      <c r="F78" s="97">
        <f t="shared" ref="F78:G78" si="14">SUM(F72:F77)</f>
        <v>0</v>
      </c>
      <c r="G78" s="97">
        <f t="shared" si="14"/>
        <v>0</v>
      </c>
    </row>
    <row r="79" spans="1:7" ht="8.4" customHeight="1">
      <c r="A79" s="309"/>
      <c r="B79" s="309"/>
      <c r="C79" s="309"/>
      <c r="D79" s="309"/>
      <c r="E79" s="97"/>
      <c r="F79" s="97"/>
      <c r="G79" s="97"/>
    </row>
    <row r="80" spans="1:7">
      <c r="A80" s="285" t="s">
        <v>114</v>
      </c>
      <c r="B80" s="285"/>
      <c r="C80" s="285"/>
      <c r="D80" s="285"/>
      <c r="E80" s="97">
        <f>+E78+E70</f>
        <v>0</v>
      </c>
      <c r="F80" s="97">
        <f t="shared" ref="F80:G80" si="15">+F78+F70</f>
        <v>0</v>
      </c>
      <c r="G80" s="97">
        <f t="shared" si="15"/>
        <v>0</v>
      </c>
    </row>
    <row r="81" spans="1:7">
      <c r="A81" s="285" t="s">
        <v>358</v>
      </c>
      <c r="B81" s="285"/>
      <c r="C81" s="285"/>
      <c r="D81" s="285"/>
      <c r="E81" s="97">
        <f>+E80+E47</f>
        <v>174650</v>
      </c>
      <c r="F81" s="97">
        <f t="shared" ref="F81:G81" si="16">+F80+F47</f>
        <v>3294</v>
      </c>
      <c r="G81" s="97">
        <f t="shared" si="16"/>
        <v>177944</v>
      </c>
    </row>
  </sheetData>
  <mergeCells count="76">
    <mergeCell ref="A81:D81"/>
    <mergeCell ref="A21:D21"/>
    <mergeCell ref="A10:F10"/>
    <mergeCell ref="A11:D12"/>
    <mergeCell ref="E11:G11"/>
    <mergeCell ref="A13:D13"/>
    <mergeCell ref="A14:D14"/>
    <mergeCell ref="A15:D15"/>
    <mergeCell ref="A16:D16"/>
    <mergeCell ref="A17:D17"/>
    <mergeCell ref="A18:D18"/>
    <mergeCell ref="A19:D19"/>
    <mergeCell ref="A20:D20"/>
    <mergeCell ref="A34:D34"/>
    <mergeCell ref="A22:D22"/>
    <mergeCell ref="A23:D23"/>
    <mergeCell ref="A3:F3"/>
    <mergeCell ref="A4:G4"/>
    <mergeCell ref="A5:G5"/>
    <mergeCell ref="A8:D8"/>
    <mergeCell ref="E8:G8"/>
    <mergeCell ref="A30:D30"/>
    <mergeCell ref="A31:D31"/>
    <mergeCell ref="A32:D32"/>
    <mergeCell ref="A33:D33"/>
    <mergeCell ref="A24:D24"/>
    <mergeCell ref="A25:D25"/>
    <mergeCell ref="A26:D26"/>
    <mergeCell ref="A27:D27"/>
    <mergeCell ref="A28:D28"/>
    <mergeCell ref="A29:D29"/>
    <mergeCell ref="A47:D47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5:D45"/>
    <mergeCell ref="A46:D46"/>
    <mergeCell ref="A44:D44"/>
    <mergeCell ref="A60:D60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72:D72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80:D80"/>
    <mergeCell ref="A73:D73"/>
    <mergeCell ref="A74:D74"/>
    <mergeCell ref="A75:D75"/>
    <mergeCell ref="A76:D76"/>
    <mergeCell ref="A78:D78"/>
    <mergeCell ref="A79:D79"/>
    <mergeCell ref="A77:D77"/>
  </mergeCells>
  <printOptions horizontalCentered="1"/>
  <pageMargins left="0.59055118110236227" right="0.31496062992125984" top="0.27559055118110237" bottom="0.47244094488188981" header="0.43307086614173229" footer="0.15748031496062992"/>
  <pageSetup paperSize="9" scale="70" orientation="portrait" r:id="rId1"/>
  <headerFooter alignWithMargins="0">
    <oddHeader>&amp;LIDŐSEK OTTHONA</oddHeader>
    <oddFooter>&amp;LVeresegyház, 2014. Február 18.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2:F80"/>
  <sheetViews>
    <sheetView view="pageLayout" topLeftCell="A62" workbookViewId="0">
      <selection activeCell="D84" sqref="D84"/>
    </sheetView>
  </sheetViews>
  <sheetFormatPr defaultRowHeight="13.2"/>
  <cols>
    <col min="4" max="4" width="25.33203125" customWidth="1"/>
    <col min="5" max="5" width="24.6640625" customWidth="1"/>
    <col min="6" max="6" width="18.33203125" customWidth="1"/>
    <col min="7" max="8" width="19.88671875" customWidth="1"/>
  </cols>
  <sheetData>
    <row r="2" spans="1:6">
      <c r="F2" s="66" t="s">
        <v>194</v>
      </c>
    </row>
    <row r="3" spans="1:6">
      <c r="A3" s="320"/>
      <c r="B3" s="320"/>
      <c r="C3" s="320"/>
      <c r="D3" s="320"/>
      <c r="E3" s="320"/>
    </row>
    <row r="4" spans="1:6">
      <c r="A4" s="321" t="s">
        <v>173</v>
      </c>
      <c r="B4" s="321"/>
      <c r="C4" s="321"/>
      <c r="D4" s="321"/>
      <c r="E4" s="321"/>
      <c r="F4" s="321"/>
    </row>
    <row r="5" spans="1:6">
      <c r="A5" s="321" t="s">
        <v>28</v>
      </c>
      <c r="B5" s="321"/>
      <c r="C5" s="321"/>
      <c r="D5" s="321"/>
      <c r="E5" s="321"/>
      <c r="F5" s="321"/>
    </row>
    <row r="6" spans="1:6">
      <c r="A6" s="66"/>
      <c r="B6" s="66"/>
      <c r="C6" s="66"/>
      <c r="D6" s="66"/>
      <c r="E6" s="66"/>
    </row>
    <row r="7" spans="1:6">
      <c r="A7" s="383" t="s">
        <v>120</v>
      </c>
      <c r="B7" s="383"/>
      <c r="C7" s="383"/>
      <c r="D7" s="383"/>
      <c r="E7" s="295" t="s">
        <v>149</v>
      </c>
      <c r="F7" s="295"/>
    </row>
    <row r="9" spans="1:6">
      <c r="A9" s="322"/>
      <c r="B9" s="322"/>
      <c r="C9" s="322"/>
      <c r="D9" s="322"/>
      <c r="E9" s="322"/>
      <c r="F9" s="66" t="s">
        <v>1</v>
      </c>
    </row>
    <row r="10" spans="1:6" ht="12.75" customHeight="1">
      <c r="A10" s="323" t="s">
        <v>2</v>
      </c>
      <c r="B10" s="324"/>
      <c r="C10" s="324"/>
      <c r="D10" s="325"/>
      <c r="E10" s="329" t="s">
        <v>124</v>
      </c>
      <c r="F10" s="329"/>
    </row>
    <row r="11" spans="1:6" ht="34.799999999999997" customHeight="1">
      <c r="A11" s="326"/>
      <c r="B11" s="327"/>
      <c r="C11" s="327"/>
      <c r="D11" s="328"/>
      <c r="E11" s="117" t="s">
        <v>294</v>
      </c>
      <c r="F11" s="68" t="s">
        <v>5</v>
      </c>
    </row>
    <row r="12" spans="1:6" ht="23.25" customHeight="1">
      <c r="A12" s="299" t="s">
        <v>68</v>
      </c>
      <c r="B12" s="300"/>
      <c r="C12" s="300"/>
      <c r="D12" s="301"/>
      <c r="E12" s="72"/>
      <c r="F12" s="7">
        <f>SUM(E12:E12)</f>
        <v>0</v>
      </c>
    </row>
    <row r="13" spans="1:6" ht="23.25" customHeight="1">
      <c r="A13" s="299" t="s">
        <v>69</v>
      </c>
      <c r="B13" s="300"/>
      <c r="C13" s="300"/>
      <c r="D13" s="301"/>
      <c r="E13" s="72"/>
      <c r="F13" s="7">
        <f>SUM(E13:E13)</f>
        <v>0</v>
      </c>
    </row>
    <row r="14" spans="1:6" ht="23.25" customHeight="1">
      <c r="A14" s="299" t="s">
        <v>70</v>
      </c>
      <c r="B14" s="300"/>
      <c r="C14" s="300"/>
      <c r="D14" s="301"/>
      <c r="E14" s="72"/>
      <c r="F14" s="7">
        <f>SUM(E14:E14)</f>
        <v>0</v>
      </c>
    </row>
    <row r="15" spans="1:6" ht="12.75" customHeight="1">
      <c r="A15" s="299" t="s">
        <v>71</v>
      </c>
      <c r="B15" s="300"/>
      <c r="C15" s="300"/>
      <c r="D15" s="301"/>
      <c r="E15" s="72"/>
      <c r="F15" s="7">
        <f>SUM(E15:E15)</f>
        <v>0</v>
      </c>
    </row>
    <row r="16" spans="1:6" ht="12.75" customHeight="1">
      <c r="A16" s="311" t="s">
        <v>111</v>
      </c>
      <c r="B16" s="312"/>
      <c r="C16" s="312"/>
      <c r="D16" s="313"/>
      <c r="E16" s="72">
        <f>SUM(E12:E15)</f>
        <v>0</v>
      </c>
      <c r="F16" s="7">
        <f>SUM(E16:E16)</f>
        <v>0</v>
      </c>
    </row>
    <row r="17" spans="1:6" ht="7.8" customHeight="1">
      <c r="A17" s="284"/>
      <c r="B17" s="284"/>
      <c r="C17" s="284"/>
      <c r="D17" s="284"/>
      <c r="E17" s="72"/>
      <c r="F17" s="7"/>
    </row>
    <row r="18" spans="1:6" ht="6" customHeight="1">
      <c r="A18" s="285"/>
      <c r="B18" s="285"/>
      <c r="C18" s="285"/>
      <c r="D18" s="285"/>
      <c r="E18" s="15"/>
      <c r="F18" s="7"/>
    </row>
    <row r="19" spans="1:6">
      <c r="A19" s="315" t="s">
        <v>73</v>
      </c>
      <c r="B19" s="315"/>
      <c r="C19" s="315"/>
      <c r="D19" s="315"/>
      <c r="E19" s="72"/>
      <c r="F19" s="7">
        <f t="shared" ref="F19:F29" si="0">SUM(E19:E19)</f>
        <v>0</v>
      </c>
    </row>
    <row r="20" spans="1:6">
      <c r="A20" s="302" t="s">
        <v>74</v>
      </c>
      <c r="B20" s="302"/>
      <c r="C20" s="302"/>
      <c r="D20" s="302"/>
      <c r="E20" s="72"/>
      <c r="F20" s="7">
        <f t="shared" si="0"/>
        <v>0</v>
      </c>
    </row>
    <row r="21" spans="1:6">
      <c r="A21" s="284" t="s">
        <v>75</v>
      </c>
      <c r="B21" s="284"/>
      <c r="C21" s="284"/>
      <c r="D21" s="284"/>
      <c r="E21" s="15"/>
      <c r="F21" s="7">
        <f t="shared" si="0"/>
        <v>0</v>
      </c>
    </row>
    <row r="22" spans="1:6">
      <c r="A22" s="315" t="s">
        <v>282</v>
      </c>
      <c r="B22" s="315"/>
      <c r="C22" s="315"/>
      <c r="D22" s="315"/>
      <c r="E22" s="98">
        <v>16213</v>
      </c>
      <c r="F22" s="98">
        <f t="shared" si="0"/>
        <v>16213</v>
      </c>
    </row>
    <row r="23" spans="1:6">
      <c r="A23" s="315" t="s">
        <v>329</v>
      </c>
      <c r="B23" s="315"/>
      <c r="C23" s="315"/>
      <c r="D23" s="315"/>
      <c r="E23" s="98"/>
      <c r="F23" s="98">
        <f t="shared" si="0"/>
        <v>0</v>
      </c>
    </row>
    <row r="24" spans="1:6">
      <c r="A24" s="284" t="s">
        <v>76</v>
      </c>
      <c r="B24" s="284"/>
      <c r="C24" s="284"/>
      <c r="D24" s="284"/>
      <c r="E24" s="98">
        <v>4377</v>
      </c>
      <c r="F24" s="98">
        <f t="shared" si="0"/>
        <v>4377</v>
      </c>
    </row>
    <row r="25" spans="1:6">
      <c r="A25" s="282" t="s">
        <v>77</v>
      </c>
      <c r="B25" s="296"/>
      <c r="C25" s="296"/>
      <c r="D25" s="283"/>
      <c r="E25" s="98"/>
      <c r="F25" s="98">
        <f t="shared" si="0"/>
        <v>0</v>
      </c>
    </row>
    <row r="26" spans="1:6">
      <c r="A26" s="284" t="s">
        <v>78</v>
      </c>
      <c r="B26" s="284"/>
      <c r="C26" s="284"/>
      <c r="D26" s="284"/>
      <c r="E26" s="72"/>
      <c r="F26" s="98">
        <f t="shared" si="0"/>
        <v>0</v>
      </c>
    </row>
    <row r="27" spans="1:6">
      <c r="A27" s="284" t="s">
        <v>79</v>
      </c>
      <c r="B27" s="285"/>
      <c r="C27" s="285"/>
      <c r="D27" s="285"/>
      <c r="E27" s="15"/>
      <c r="F27" s="98">
        <f t="shared" si="0"/>
        <v>0</v>
      </c>
    </row>
    <row r="28" spans="1:6">
      <c r="A28" s="282" t="s">
        <v>80</v>
      </c>
      <c r="B28" s="296"/>
      <c r="C28" s="296"/>
      <c r="D28" s="283"/>
      <c r="E28" s="15"/>
      <c r="F28" s="98">
        <f t="shared" si="0"/>
        <v>0</v>
      </c>
    </row>
    <row r="29" spans="1:6">
      <c r="A29" s="285" t="s">
        <v>81</v>
      </c>
      <c r="B29" s="285"/>
      <c r="C29" s="285"/>
      <c r="D29" s="285"/>
      <c r="E29" s="97">
        <f>SUM(E19:E28)</f>
        <v>20590</v>
      </c>
      <c r="F29" s="97">
        <f t="shared" si="0"/>
        <v>20590</v>
      </c>
    </row>
    <row r="30" spans="1:6" ht="7.8" customHeight="1">
      <c r="A30" s="309"/>
      <c r="B30" s="309"/>
      <c r="C30" s="309"/>
      <c r="D30" s="309"/>
      <c r="E30" s="7"/>
      <c r="F30" s="7"/>
    </row>
    <row r="31" spans="1:6" ht="23.25" customHeight="1">
      <c r="A31" s="302" t="s">
        <v>82</v>
      </c>
      <c r="B31" s="302"/>
      <c r="C31" s="302"/>
      <c r="D31" s="302"/>
      <c r="E31" s="7"/>
      <c r="F31" s="7">
        <f>SUM(E31:E31)</f>
        <v>0</v>
      </c>
    </row>
    <row r="32" spans="1:6" ht="23.25" customHeight="1">
      <c r="A32" s="302" t="s">
        <v>83</v>
      </c>
      <c r="B32" s="302"/>
      <c r="C32" s="302"/>
      <c r="D32" s="302"/>
      <c r="E32" s="7"/>
      <c r="F32" s="7">
        <f>SUM(E32:E32)</f>
        <v>0</v>
      </c>
    </row>
    <row r="33" spans="1:6">
      <c r="A33" s="284" t="s">
        <v>84</v>
      </c>
      <c r="B33" s="284"/>
      <c r="C33" s="284"/>
      <c r="D33" s="284"/>
      <c r="E33" s="7"/>
      <c r="F33" s="7">
        <f>SUM(E33:E33)</f>
        <v>0</v>
      </c>
    </row>
    <row r="34" spans="1:6">
      <c r="A34" s="285" t="s">
        <v>85</v>
      </c>
      <c r="B34" s="285"/>
      <c r="C34" s="285"/>
      <c r="D34" s="285"/>
      <c r="E34" s="7">
        <f>SUM(E31:E33)</f>
        <v>0</v>
      </c>
      <c r="F34" s="7">
        <f>SUM(E34:E34)</f>
        <v>0</v>
      </c>
    </row>
    <row r="35" spans="1:6" ht="7.2" customHeight="1">
      <c r="A35" s="284"/>
      <c r="B35" s="284"/>
      <c r="C35" s="284"/>
      <c r="D35" s="284"/>
      <c r="E35" s="7"/>
      <c r="F35" s="7"/>
    </row>
    <row r="36" spans="1:6">
      <c r="A36" s="285" t="s">
        <v>108</v>
      </c>
      <c r="B36" s="285"/>
      <c r="C36" s="285"/>
      <c r="D36" s="285"/>
      <c r="E36" s="97">
        <f>+E34+E29+E16</f>
        <v>20590</v>
      </c>
      <c r="F36" s="97">
        <f t="shared" ref="F36" si="1">+F34+F29+F16</f>
        <v>20590</v>
      </c>
    </row>
    <row r="37" spans="1:6" ht="4.2" customHeight="1">
      <c r="A37" s="284"/>
      <c r="B37" s="284"/>
      <c r="C37" s="284"/>
      <c r="D37" s="284"/>
      <c r="E37" s="7"/>
      <c r="F37" s="7"/>
    </row>
    <row r="38" spans="1:6">
      <c r="A38" s="284" t="s">
        <v>104</v>
      </c>
      <c r="B38" s="284"/>
      <c r="C38" s="284"/>
      <c r="D38" s="284"/>
      <c r="E38" s="7"/>
      <c r="F38" s="7">
        <f t="shared" ref="F38:F43" si="2">SUM(E38:E38)</f>
        <v>0</v>
      </c>
    </row>
    <row r="39" spans="1:6">
      <c r="A39" s="284" t="s">
        <v>34</v>
      </c>
      <c r="B39" s="284"/>
      <c r="C39" s="284"/>
      <c r="D39" s="284"/>
      <c r="E39" s="7"/>
      <c r="F39" s="7">
        <f t="shared" si="2"/>
        <v>0</v>
      </c>
    </row>
    <row r="40" spans="1:6">
      <c r="A40" s="284" t="s">
        <v>105</v>
      </c>
      <c r="B40" s="284"/>
      <c r="C40" s="284"/>
      <c r="D40" s="284"/>
      <c r="E40" s="7"/>
      <c r="F40" s="7">
        <f t="shared" si="2"/>
        <v>0</v>
      </c>
    </row>
    <row r="41" spans="1:6">
      <c r="A41" s="284" t="s">
        <v>106</v>
      </c>
      <c r="B41" s="284"/>
      <c r="C41" s="284"/>
      <c r="D41" s="284"/>
      <c r="E41" s="7"/>
      <c r="F41" s="7">
        <f t="shared" si="2"/>
        <v>0</v>
      </c>
    </row>
    <row r="42" spans="1:6">
      <c r="A42" s="284" t="s">
        <v>107</v>
      </c>
      <c r="B42" s="284"/>
      <c r="C42" s="284"/>
      <c r="D42" s="284"/>
      <c r="E42" s="7"/>
      <c r="F42" s="7">
        <f t="shared" si="2"/>
        <v>0</v>
      </c>
    </row>
    <row r="43" spans="1:6">
      <c r="A43" s="284" t="s">
        <v>221</v>
      </c>
      <c r="B43" s="284"/>
      <c r="C43" s="284"/>
      <c r="D43" s="284"/>
      <c r="E43" s="7"/>
      <c r="F43" s="7">
        <f t="shared" si="2"/>
        <v>0</v>
      </c>
    </row>
    <row r="44" spans="1:6" ht="12.6" customHeight="1">
      <c r="A44" s="285" t="s">
        <v>222</v>
      </c>
      <c r="B44" s="285"/>
      <c r="C44" s="285"/>
      <c r="D44" s="285"/>
      <c r="E44" s="7">
        <f>SUM(E38:E43)</f>
        <v>0</v>
      </c>
      <c r="F44" s="7">
        <f t="shared" ref="F44" si="3">SUM(F38:F43)</f>
        <v>0</v>
      </c>
    </row>
    <row r="45" spans="1:6" ht="9" customHeight="1">
      <c r="A45" s="284"/>
      <c r="B45" s="284"/>
      <c r="C45" s="284"/>
      <c r="D45" s="284"/>
      <c r="E45" s="7"/>
      <c r="F45" s="7"/>
    </row>
    <row r="46" spans="1:6" ht="12.6" customHeight="1">
      <c r="A46" s="285" t="s">
        <v>109</v>
      </c>
      <c r="B46" s="285"/>
      <c r="C46" s="285"/>
      <c r="D46" s="285"/>
      <c r="E46" s="97">
        <f>+E44+E36</f>
        <v>20590</v>
      </c>
      <c r="F46" s="97">
        <f t="shared" ref="F46" si="4">+F44+F36</f>
        <v>20590</v>
      </c>
    </row>
    <row r="47" spans="1:6" ht="6.6" customHeight="1"/>
    <row r="48" spans="1:6" ht="18" customHeight="1">
      <c r="A48" s="315" t="s">
        <v>86</v>
      </c>
      <c r="B48" s="315"/>
      <c r="C48" s="315"/>
      <c r="D48" s="315"/>
      <c r="E48" s="27"/>
      <c r="F48" s="72">
        <f t="shared" ref="F48:F53" si="5">SUM(E48:E48)</f>
        <v>0</v>
      </c>
    </row>
    <row r="49" spans="1:6" ht="22.8" customHeight="1">
      <c r="A49" s="318" t="s">
        <v>87</v>
      </c>
      <c r="B49" s="318"/>
      <c r="C49" s="318"/>
      <c r="D49" s="318"/>
      <c r="E49" s="27"/>
      <c r="F49" s="72">
        <f t="shared" si="5"/>
        <v>0</v>
      </c>
    </row>
    <row r="50" spans="1:6" ht="22.8" customHeight="1">
      <c r="A50" s="314" t="s">
        <v>88</v>
      </c>
      <c r="B50" s="314"/>
      <c r="C50" s="314"/>
      <c r="D50" s="314"/>
      <c r="E50" s="27"/>
      <c r="F50" s="72">
        <f t="shared" si="5"/>
        <v>0</v>
      </c>
    </row>
    <row r="51" spans="1:6" ht="21.6" customHeight="1">
      <c r="A51" s="314" t="s">
        <v>89</v>
      </c>
      <c r="B51" s="314"/>
      <c r="C51" s="314"/>
      <c r="D51" s="314"/>
      <c r="E51" s="27"/>
      <c r="F51" s="72">
        <f t="shared" si="5"/>
        <v>0</v>
      </c>
    </row>
    <row r="52" spans="1:6" ht="16.2" customHeight="1">
      <c r="A52" s="336" t="s">
        <v>90</v>
      </c>
      <c r="B52" s="337"/>
      <c r="C52" s="337"/>
      <c r="D52" s="338"/>
      <c r="E52" s="27"/>
      <c r="F52" s="72">
        <f t="shared" si="5"/>
        <v>0</v>
      </c>
    </row>
    <row r="53" spans="1:6" ht="15.6" customHeight="1">
      <c r="A53" s="339" t="s">
        <v>91</v>
      </c>
      <c r="B53" s="339"/>
      <c r="C53" s="339"/>
      <c r="D53" s="339"/>
      <c r="E53" s="27">
        <f>SUM(E48:E52)</f>
        <v>0</v>
      </c>
      <c r="F53" s="72">
        <f t="shared" si="5"/>
        <v>0</v>
      </c>
    </row>
    <row r="54" spans="1:6" ht="4.8" customHeight="1">
      <c r="A54" s="319"/>
      <c r="B54" s="319"/>
      <c r="C54" s="319"/>
      <c r="D54" s="319"/>
      <c r="E54" s="27"/>
      <c r="F54" s="72"/>
    </row>
    <row r="55" spans="1:6">
      <c r="A55" s="314" t="s">
        <v>95</v>
      </c>
      <c r="B55" s="314"/>
      <c r="C55" s="314"/>
      <c r="D55" s="314"/>
      <c r="E55" s="27"/>
      <c r="F55" s="72">
        <f>SUM(E55:E55)</f>
        <v>0</v>
      </c>
    </row>
    <row r="56" spans="1:6">
      <c r="A56" s="314" t="s">
        <v>96</v>
      </c>
      <c r="B56" s="314"/>
      <c r="C56" s="314"/>
      <c r="D56" s="314"/>
      <c r="E56" s="27"/>
      <c r="F56" s="72">
        <f>SUM(E56:E56)</f>
        <v>0</v>
      </c>
    </row>
    <row r="57" spans="1:6">
      <c r="A57" s="284" t="s">
        <v>97</v>
      </c>
      <c r="B57" s="284"/>
      <c r="C57" s="284"/>
      <c r="D57" s="284"/>
      <c r="E57" s="72"/>
      <c r="F57" s="72">
        <f>SUM(E57:E57)</f>
        <v>0</v>
      </c>
    </row>
    <row r="58" spans="1:6">
      <c r="A58" s="282" t="s">
        <v>98</v>
      </c>
      <c r="B58" s="296"/>
      <c r="C58" s="296"/>
      <c r="D58" s="283"/>
      <c r="E58" s="18"/>
      <c r="F58" s="72">
        <f>SUM(E58:E58)</f>
        <v>0</v>
      </c>
    </row>
    <row r="59" spans="1:6">
      <c r="A59" s="282" t="s">
        <v>99</v>
      </c>
      <c r="B59" s="296"/>
      <c r="C59" s="296"/>
      <c r="D59" s="283"/>
      <c r="E59" s="18"/>
      <c r="F59" s="72">
        <f>SUM(E59:E59)</f>
        <v>0</v>
      </c>
    </row>
    <row r="60" spans="1:6" ht="7.8" customHeight="1">
      <c r="A60" s="316"/>
      <c r="B60" s="316"/>
      <c r="C60" s="316"/>
      <c r="D60" s="316"/>
      <c r="E60" s="18"/>
      <c r="F60" s="72"/>
    </row>
    <row r="61" spans="1:6">
      <c r="A61" s="317" t="s">
        <v>100</v>
      </c>
      <c r="B61" s="317"/>
      <c r="C61" s="317"/>
      <c r="D61" s="317"/>
      <c r="E61" s="18">
        <f>SUM(E55:E60)</f>
        <v>0</v>
      </c>
      <c r="F61" s="72">
        <f>SUM(E61:E61)</f>
        <v>0</v>
      </c>
    </row>
    <row r="62" spans="1:6" ht="7.8" customHeight="1">
      <c r="A62" s="316"/>
      <c r="B62" s="316"/>
      <c r="C62" s="316"/>
      <c r="D62" s="316"/>
      <c r="E62" s="18"/>
      <c r="F62" s="72"/>
    </row>
    <row r="63" spans="1:6" ht="20.399999999999999" customHeight="1">
      <c r="A63" s="318" t="s">
        <v>101</v>
      </c>
      <c r="B63" s="318"/>
      <c r="C63" s="318"/>
      <c r="D63" s="318"/>
      <c r="E63" s="61"/>
      <c r="F63" s="15">
        <f>SUM(E63:E63)</f>
        <v>0</v>
      </c>
    </row>
    <row r="64" spans="1:6" ht="24" customHeight="1">
      <c r="A64" s="314" t="s">
        <v>102</v>
      </c>
      <c r="B64" s="314"/>
      <c r="C64" s="314"/>
      <c r="D64" s="314"/>
      <c r="E64" s="7"/>
      <c r="F64" s="15">
        <f>SUM(E64:E64)</f>
        <v>0</v>
      </c>
    </row>
    <row r="65" spans="1:6" ht="20.399999999999999" customHeight="1">
      <c r="A65" s="315" t="s">
        <v>103</v>
      </c>
      <c r="B65" s="315"/>
      <c r="C65" s="315"/>
      <c r="D65" s="315"/>
      <c r="E65" s="7"/>
      <c r="F65" s="15">
        <f>SUM(E65:E65)</f>
        <v>0</v>
      </c>
    </row>
    <row r="66" spans="1:6" ht="9.6" customHeight="1">
      <c r="A66" s="284"/>
      <c r="B66" s="284"/>
      <c r="C66" s="284"/>
      <c r="D66" s="284"/>
      <c r="E66" s="7"/>
      <c r="F66" s="15"/>
    </row>
    <row r="67" spans="1:6">
      <c r="A67" s="310" t="s">
        <v>94</v>
      </c>
      <c r="B67" s="310"/>
      <c r="C67" s="310"/>
      <c r="D67" s="310"/>
      <c r="E67" s="7">
        <f>SUM(E63:E65)</f>
        <v>0</v>
      </c>
      <c r="F67" s="15">
        <f>SUM(E67:E67)</f>
        <v>0</v>
      </c>
    </row>
    <row r="68" spans="1:6" ht="9.6" customHeight="1">
      <c r="A68" s="284"/>
      <c r="B68" s="284"/>
      <c r="C68" s="284"/>
      <c r="D68" s="284"/>
      <c r="E68" s="7"/>
      <c r="F68" s="7"/>
    </row>
    <row r="69" spans="1:6">
      <c r="A69" s="311" t="s">
        <v>113</v>
      </c>
      <c r="B69" s="312"/>
      <c r="C69" s="312"/>
      <c r="D69" s="313"/>
      <c r="E69" s="7">
        <f>+E67+E61+E53</f>
        <v>0</v>
      </c>
      <c r="F69" s="7">
        <f t="shared" ref="F69" si="6">+F67+F61+F53</f>
        <v>0</v>
      </c>
    </row>
    <row r="70" spans="1:6" ht="10.199999999999999" customHeight="1">
      <c r="A70" s="284"/>
      <c r="B70" s="284"/>
      <c r="C70" s="284"/>
      <c r="D70" s="284"/>
      <c r="E70" s="7"/>
      <c r="F70" s="7"/>
    </row>
    <row r="71" spans="1:6">
      <c r="A71" s="284" t="s">
        <v>104</v>
      </c>
      <c r="B71" s="284"/>
      <c r="C71" s="284"/>
      <c r="D71" s="284"/>
      <c r="E71" s="7"/>
      <c r="F71" s="7">
        <f t="shared" ref="F71:F76" si="7">SUM(E71:E71)</f>
        <v>0</v>
      </c>
    </row>
    <row r="72" spans="1:6">
      <c r="A72" s="284" t="s">
        <v>34</v>
      </c>
      <c r="B72" s="284"/>
      <c r="C72" s="284"/>
      <c r="D72" s="284"/>
      <c r="E72" s="7"/>
      <c r="F72" s="7">
        <f t="shared" si="7"/>
        <v>0</v>
      </c>
    </row>
    <row r="73" spans="1:6">
      <c r="A73" s="284" t="s">
        <v>105</v>
      </c>
      <c r="B73" s="284"/>
      <c r="C73" s="284"/>
      <c r="D73" s="284"/>
      <c r="E73" s="7"/>
      <c r="F73" s="7">
        <f t="shared" si="7"/>
        <v>0</v>
      </c>
    </row>
    <row r="74" spans="1:6">
      <c r="A74" s="284" t="s">
        <v>106</v>
      </c>
      <c r="B74" s="284"/>
      <c r="C74" s="284"/>
      <c r="D74" s="284"/>
      <c r="E74" s="7"/>
      <c r="F74" s="7">
        <f t="shared" si="7"/>
        <v>0</v>
      </c>
    </row>
    <row r="75" spans="1:6">
      <c r="A75" s="284" t="s">
        <v>107</v>
      </c>
      <c r="B75" s="284"/>
      <c r="C75" s="284"/>
      <c r="D75" s="284"/>
      <c r="E75" s="7"/>
      <c r="F75" s="7">
        <f t="shared" si="7"/>
        <v>0</v>
      </c>
    </row>
    <row r="76" spans="1:6">
      <c r="A76" s="284" t="s">
        <v>221</v>
      </c>
      <c r="B76" s="284"/>
      <c r="C76" s="284"/>
      <c r="D76" s="284"/>
      <c r="E76" s="7"/>
      <c r="F76" s="7">
        <f t="shared" si="7"/>
        <v>0</v>
      </c>
    </row>
    <row r="77" spans="1:6">
      <c r="A77" s="285" t="s">
        <v>222</v>
      </c>
      <c r="B77" s="285"/>
      <c r="C77" s="285"/>
      <c r="D77" s="285"/>
      <c r="E77" s="7">
        <f>SUM(E71:E76)</f>
        <v>0</v>
      </c>
      <c r="F77" s="7">
        <f t="shared" ref="F77" si="8">SUM(F71:F76)</f>
        <v>0</v>
      </c>
    </row>
    <row r="78" spans="1:6">
      <c r="A78" s="309"/>
      <c r="B78" s="309"/>
      <c r="C78" s="309"/>
      <c r="D78" s="309"/>
      <c r="E78" s="7"/>
      <c r="F78" s="7"/>
    </row>
    <row r="79" spans="1:6">
      <c r="A79" s="285" t="s">
        <v>114</v>
      </c>
      <c r="B79" s="285"/>
      <c r="C79" s="285"/>
      <c r="D79" s="285"/>
      <c r="E79" s="7">
        <f>+E77+E69</f>
        <v>0</v>
      </c>
      <c r="F79" s="7">
        <f t="shared" ref="F79" si="9">+F77+F69</f>
        <v>0</v>
      </c>
    </row>
    <row r="80" spans="1:6">
      <c r="A80" s="285" t="s">
        <v>358</v>
      </c>
      <c r="B80" s="285"/>
      <c r="C80" s="285"/>
      <c r="D80" s="285"/>
      <c r="E80" s="97">
        <f>+E79+E46</f>
        <v>20590</v>
      </c>
      <c r="F80" s="97">
        <f>+F79+F46</f>
        <v>20590</v>
      </c>
    </row>
  </sheetData>
  <mergeCells count="76">
    <mergeCell ref="A80:D80"/>
    <mergeCell ref="A20:D20"/>
    <mergeCell ref="A9:E9"/>
    <mergeCell ref="A10:D11"/>
    <mergeCell ref="E10:F10"/>
    <mergeCell ref="A12:D12"/>
    <mergeCell ref="A13:D13"/>
    <mergeCell ref="A14:D14"/>
    <mergeCell ref="A15:D15"/>
    <mergeCell ref="A16:D16"/>
    <mergeCell ref="A17:D17"/>
    <mergeCell ref="A18:D18"/>
    <mergeCell ref="A19:D19"/>
    <mergeCell ref="A33:D33"/>
    <mergeCell ref="A21:D21"/>
    <mergeCell ref="A22:D22"/>
    <mergeCell ref="A3:E3"/>
    <mergeCell ref="A4:F4"/>
    <mergeCell ref="A5:F5"/>
    <mergeCell ref="A7:D7"/>
    <mergeCell ref="E7:F7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28:D28"/>
    <mergeCell ref="A46:D46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4:D44"/>
    <mergeCell ref="A45:D45"/>
    <mergeCell ref="A43:D43"/>
    <mergeCell ref="A59:D59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71:D71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9:D79"/>
    <mergeCell ref="A72:D72"/>
    <mergeCell ref="A73:D73"/>
    <mergeCell ref="A74:D74"/>
    <mergeCell ref="A75:D75"/>
    <mergeCell ref="A77:D77"/>
    <mergeCell ref="A78:D78"/>
    <mergeCell ref="A76:D76"/>
  </mergeCells>
  <printOptions horizontalCentered="1"/>
  <pageMargins left="0.39370078740157483" right="0.15748031496062992" top="0.27559055118110237" bottom="0.47244094488188981" header="0.43307086614173229" footer="0.15748031496062992"/>
  <pageSetup paperSize="9" scale="70" orientation="portrait" r:id="rId1"/>
  <headerFooter alignWithMargins="0">
    <oddHeader>&amp;LIDŐSEK OTTHONA</oddHeader>
    <oddFooter>&amp;LVeresegyház, 2014. Február 18.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3:O49"/>
  <sheetViews>
    <sheetView view="pageLayout" workbookViewId="0">
      <selection activeCell="B23" sqref="B23"/>
    </sheetView>
  </sheetViews>
  <sheetFormatPr defaultRowHeight="13.2"/>
  <cols>
    <col min="1" max="1" width="45.6640625" customWidth="1"/>
    <col min="2" max="3" width="12.6640625" customWidth="1"/>
    <col min="4" max="4" width="12.109375" customWidth="1"/>
    <col min="5" max="5" width="13.5546875" customWidth="1"/>
    <col min="6" max="6" width="10.109375" customWidth="1"/>
    <col min="7" max="7" width="9.88671875" customWidth="1"/>
    <col min="8" max="8" width="11.44140625" customWidth="1"/>
    <col min="9" max="9" width="10.109375" customWidth="1"/>
    <col min="10" max="11" width="10" customWidth="1"/>
    <col min="12" max="12" width="9.44140625" customWidth="1"/>
    <col min="13" max="13" width="10.109375" customWidth="1"/>
    <col min="14" max="14" width="11.44140625" customWidth="1"/>
    <col min="15" max="15" width="12.6640625" customWidth="1"/>
  </cols>
  <sheetData>
    <row r="3" spans="1:15" ht="12.75" customHeight="1">
      <c r="A3" s="387" t="s">
        <v>195</v>
      </c>
      <c r="B3" s="387"/>
      <c r="C3" s="387"/>
      <c r="D3" s="387"/>
      <c r="E3" s="387"/>
    </row>
    <row r="4" spans="1:15" ht="18" customHeight="1">
      <c r="A4" s="321" t="s">
        <v>136</v>
      </c>
      <c r="B4" s="321"/>
      <c r="C4" s="321"/>
      <c r="D4" s="321"/>
      <c r="E4" s="321"/>
      <c r="F4" s="3"/>
      <c r="G4" s="1"/>
    </row>
    <row r="5" spans="1:15" ht="14.25" customHeight="1">
      <c r="A5" s="321" t="s">
        <v>22</v>
      </c>
      <c r="B5" s="321"/>
      <c r="C5" s="321"/>
      <c r="D5" s="321"/>
      <c r="E5" s="321"/>
      <c r="F5" s="3"/>
      <c r="G5" s="1"/>
    </row>
    <row r="6" spans="1:15" ht="15" customHeight="1">
      <c r="A6" s="320" t="s">
        <v>1</v>
      </c>
      <c r="B6" s="320"/>
      <c r="C6" s="320"/>
      <c r="D6" s="320"/>
      <c r="E6" s="320"/>
      <c r="F6" s="3"/>
      <c r="G6" s="6"/>
    </row>
    <row r="7" spans="1:15" ht="15" customHeight="1">
      <c r="A7" s="307" t="s">
        <v>4</v>
      </c>
      <c r="B7" s="307" t="s">
        <v>3</v>
      </c>
      <c r="C7" s="329" t="s">
        <v>174</v>
      </c>
      <c r="D7" s="329" t="s">
        <v>9</v>
      </c>
      <c r="E7" s="307" t="s">
        <v>6</v>
      </c>
    </row>
    <row r="8" spans="1:15" ht="10.5" customHeight="1">
      <c r="A8" s="307"/>
      <c r="B8" s="388"/>
      <c r="C8" s="329"/>
      <c r="D8" s="329"/>
      <c r="E8" s="307"/>
    </row>
    <row r="9" spans="1:15" ht="13.5" customHeight="1">
      <c r="A9" s="42" t="s">
        <v>36</v>
      </c>
      <c r="B9" s="96">
        <f>+'7. Kiad. Önk. össz.'!E9</f>
        <v>37728</v>
      </c>
      <c r="C9" s="96">
        <f>+'8. PH. kiad. össz. '!E12</f>
        <v>236576.98800000001</v>
      </c>
      <c r="D9" s="96">
        <f>+'9. Kv.-i szerv kiad. összes.'!D13</f>
        <v>971216</v>
      </c>
      <c r="E9" s="96">
        <f>SUM(B9:D9)</f>
        <v>1245520.9879999999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3" t="s">
        <v>37</v>
      </c>
      <c r="B10" s="96">
        <f>+'7. Kiad. Önk. össz.'!E10</f>
        <v>10694</v>
      </c>
      <c r="C10" s="96">
        <f>+'8. PH. kiad. össz. '!E13</f>
        <v>64600.175999999999</v>
      </c>
      <c r="D10" s="96">
        <f>+'9. Kv.-i szerv kiad. összes.'!D14</f>
        <v>272627</v>
      </c>
      <c r="E10" s="96">
        <f t="shared" ref="E10:E15" si="0">SUM(B10:D10)</f>
        <v>347921.17599999998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42" t="s">
        <v>127</v>
      </c>
      <c r="B11" s="96">
        <f>+'7. Kiad. Önk. össz.'!E11</f>
        <v>759379</v>
      </c>
      <c r="C11" s="96">
        <f>+'8. PH. kiad. össz. '!E14</f>
        <v>82103</v>
      </c>
      <c r="D11" s="96">
        <f>+'9. Kv.-i szerv kiad. összes.'!D15</f>
        <v>947289</v>
      </c>
      <c r="E11" s="96">
        <f t="shared" si="0"/>
        <v>1788771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48" t="s">
        <v>129</v>
      </c>
      <c r="B12" s="96">
        <f>+'7. Kiad. Önk. össz.'!E12</f>
        <v>60650</v>
      </c>
      <c r="C12" s="96">
        <f>+'8. PH. kiad. össz. '!E15</f>
        <v>72950</v>
      </c>
      <c r="D12" s="96">
        <f>+'9. Kv.-i szerv kiad. összes.'!D16</f>
        <v>0</v>
      </c>
      <c r="E12" s="96">
        <f t="shared" si="0"/>
        <v>133600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2" t="s">
        <v>128</v>
      </c>
      <c r="B13" s="96">
        <f>+'7. Kiad. Önk. össz.'!E13</f>
        <v>417585</v>
      </c>
      <c r="C13" s="96">
        <f>+'8. PH. kiad. össz. '!E16</f>
        <v>0</v>
      </c>
      <c r="D13" s="96">
        <f>+'9. Kv.-i szerv kiad. összes.'!D17</f>
        <v>0</v>
      </c>
      <c r="E13" s="96">
        <f t="shared" si="0"/>
        <v>417585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4" t="s">
        <v>130</v>
      </c>
      <c r="B14" s="96">
        <f>+'7. Kiad. Önk. össz.'!E14</f>
        <v>176658</v>
      </c>
      <c r="C14" s="96">
        <f>+'8. PH. kiad. össz. '!E17</f>
        <v>0</v>
      </c>
      <c r="D14" s="96"/>
      <c r="E14" s="96">
        <f t="shared" si="0"/>
        <v>176658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9" t="s">
        <v>131</v>
      </c>
      <c r="B15" s="96">
        <f>+'7. Kiad. Önk. össz.'!E15</f>
        <v>0</v>
      </c>
      <c r="C15" s="96">
        <f>+'8. PH. kiad. össz. '!E18</f>
        <v>0</v>
      </c>
      <c r="D15" s="96"/>
      <c r="E15" s="96">
        <f t="shared" si="0"/>
        <v>0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50"/>
      <c r="B16" s="96"/>
      <c r="C16" s="17"/>
      <c r="D16" s="14"/>
      <c r="E16" s="14"/>
      <c r="F16" s="268"/>
      <c r="G16" s="2"/>
      <c r="I16" s="2"/>
      <c r="J16" s="2"/>
      <c r="K16" s="2"/>
      <c r="L16" s="2"/>
      <c r="M16" s="2"/>
      <c r="O16" s="2"/>
    </row>
    <row r="17" spans="1:15" ht="13.5" customHeight="1">
      <c r="A17" s="36" t="s">
        <v>132</v>
      </c>
      <c r="B17" s="99">
        <f>SUM(B9:B13)</f>
        <v>1286036</v>
      </c>
      <c r="C17" s="99">
        <f t="shared" ref="C17:E17" si="1">SUM(C9:C16)</f>
        <v>456230.16399999999</v>
      </c>
      <c r="D17" s="99">
        <f t="shared" si="1"/>
        <v>2191132</v>
      </c>
      <c r="E17" s="99">
        <f t="shared" si="1"/>
        <v>4110056.1639999999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36"/>
      <c r="B18" s="47"/>
      <c r="C18" s="47"/>
      <c r="D18" s="15"/>
      <c r="E18" s="15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3" t="s">
        <v>44</v>
      </c>
      <c r="B19" s="96">
        <f>+'7. Kiad. Önk. össz.'!E19</f>
        <v>910000</v>
      </c>
      <c r="C19" s="96">
        <f>+'8. PH. kiad. össz. '!E22</f>
        <v>0</v>
      </c>
      <c r="D19" s="96">
        <f>+'9. Kv.-i szerv kiad. összes.'!D23</f>
        <v>0</v>
      </c>
      <c r="E19" s="96">
        <f>SUM(B19:D19)</f>
        <v>910000</v>
      </c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3" t="s">
        <v>45</v>
      </c>
      <c r="B20" s="96">
        <f>+'7. Kiad. Önk. össz.'!E20</f>
        <v>34454</v>
      </c>
      <c r="C20" s="96">
        <f>+'8. PH. kiad. össz. '!E23</f>
        <v>0</v>
      </c>
      <c r="D20" s="96">
        <f>+'9. Kv.-i szerv kiad. összes.'!D24</f>
        <v>0</v>
      </c>
      <c r="E20" s="96">
        <f t="shared" ref="E20:E25" si="2">SUM(B20:D20)</f>
        <v>34454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4" t="s">
        <v>46</v>
      </c>
      <c r="B21" s="96">
        <f>+'7. Kiad. Önk. össz.'!E21</f>
        <v>0</v>
      </c>
      <c r="C21" s="96">
        <f>+'8. PH. kiad. össz. '!E24</f>
        <v>0</v>
      </c>
      <c r="D21" s="96">
        <f>+'9. Kv.-i szerv kiad. összes.'!D25</f>
        <v>0</v>
      </c>
      <c r="E21" s="96">
        <f t="shared" si="2"/>
        <v>0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3" t="s">
        <v>47</v>
      </c>
      <c r="B22" s="96">
        <f>+'7. Kiad. Önk. össz.'!E22</f>
        <v>0</v>
      </c>
      <c r="C22" s="96">
        <f>+'8. PH. kiad. össz. '!E25</f>
        <v>0</v>
      </c>
      <c r="D22" s="96">
        <f>+'9. Kv.-i szerv kiad. összes.'!D26</f>
        <v>0</v>
      </c>
      <c r="E22" s="96">
        <f t="shared" si="2"/>
        <v>0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3" t="s">
        <v>48</v>
      </c>
      <c r="B23" s="96">
        <f>+'7. Kiad. Önk. össz.'!E23</f>
        <v>1733095</v>
      </c>
      <c r="C23" s="96">
        <f>+'8. PH. kiad. össz. '!E26</f>
        <v>0</v>
      </c>
      <c r="D23" s="96">
        <f>+'9. Kv.-i szerv kiad. összes.'!D27</f>
        <v>0</v>
      </c>
      <c r="E23" s="96">
        <f t="shared" si="2"/>
        <v>1733095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3" t="s">
        <v>49</v>
      </c>
      <c r="B24" s="96">
        <f>+'7. Kiad. Önk. össz.'!E24</f>
        <v>0</v>
      </c>
      <c r="C24" s="96">
        <f>+'8. PH. kiad. össz. '!E27</f>
        <v>0</v>
      </c>
      <c r="D24" s="96">
        <f>+'9. Kv.-i szerv kiad. összes.'!D28</f>
        <v>0</v>
      </c>
      <c r="E24" s="96">
        <f t="shared" si="2"/>
        <v>0</v>
      </c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3" t="s">
        <v>50</v>
      </c>
      <c r="B25" s="96">
        <f>+'7. Kiad. Önk. össz.'!E25</f>
        <v>0</v>
      </c>
      <c r="C25" s="96">
        <f>+'8. PH. kiad. össz. '!E28</f>
        <v>0</v>
      </c>
      <c r="D25" s="96">
        <f>+'9. Kv.-i szerv kiad. összes.'!D29</f>
        <v>0</v>
      </c>
      <c r="E25" s="96">
        <f t="shared" si="2"/>
        <v>0</v>
      </c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5" t="s">
        <v>51</v>
      </c>
      <c r="B26" s="99">
        <f>SUM(B19:B25)</f>
        <v>2677549</v>
      </c>
      <c r="C26" s="99">
        <f t="shared" ref="C26:E26" si="3">SUM(C19:C25)</f>
        <v>0</v>
      </c>
      <c r="D26" s="99">
        <f t="shared" si="3"/>
        <v>0</v>
      </c>
      <c r="E26" s="99">
        <f t="shared" si="3"/>
        <v>2677549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6"/>
      <c r="B27" s="17"/>
      <c r="C27" s="17"/>
      <c r="D27" s="14"/>
      <c r="E27" s="14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5" t="s">
        <v>13</v>
      </c>
      <c r="B28" s="99">
        <f>+B26+B17</f>
        <v>3963585</v>
      </c>
      <c r="C28" s="99">
        <f t="shared" ref="C28:E28" si="4">+C26+C17</f>
        <v>456230.16399999999</v>
      </c>
      <c r="D28" s="99">
        <f t="shared" si="4"/>
        <v>2191132</v>
      </c>
      <c r="E28" s="99">
        <f t="shared" si="4"/>
        <v>6787605.1639999999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6"/>
      <c r="B29" s="17"/>
      <c r="C29" s="17"/>
      <c r="D29" s="14"/>
      <c r="E29" s="14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3" t="s">
        <v>52</v>
      </c>
      <c r="B30" s="96">
        <f>+'7. Kiad. Önk. össz.'!E30</f>
        <v>3333296</v>
      </c>
      <c r="C30" s="96">
        <f>+'8. PH. kiad. össz. '!E33</f>
        <v>0</v>
      </c>
      <c r="D30" s="96">
        <f>+'9. Kv.-i szerv kiad. összes.'!D34</f>
        <v>34463</v>
      </c>
      <c r="E30" s="96">
        <f>SUM(B30:D30)</f>
        <v>3367759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3" t="s">
        <v>53</v>
      </c>
      <c r="B31" s="96">
        <f>+'7. Kiad. Önk. össz.'!E31</f>
        <v>114823</v>
      </c>
      <c r="C31" s="96">
        <f>+'8. PH. kiad. össz. '!E34</f>
        <v>0</v>
      </c>
      <c r="D31" s="96">
        <f>+'9. Kv.-i szerv kiad. összes.'!D35</f>
        <v>13413</v>
      </c>
      <c r="E31" s="96">
        <f t="shared" ref="E31:E32" si="5">SUM(B31:D31)</f>
        <v>128236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4" t="s">
        <v>133</v>
      </c>
      <c r="B32" s="96">
        <f>+'7. Kiad. Önk. össz.'!E32</f>
        <v>73430</v>
      </c>
      <c r="C32" s="96">
        <f>+'8. PH. kiad. össz. '!E35</f>
        <v>0</v>
      </c>
      <c r="D32" s="96">
        <f>+'9. Kv.-i szerv kiad. összes.'!D36</f>
        <v>3838</v>
      </c>
      <c r="E32" s="96">
        <f t="shared" si="5"/>
        <v>77268</v>
      </c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6" t="s">
        <v>134</v>
      </c>
      <c r="B33" s="99">
        <f>SUM(B30:B32)</f>
        <v>3521549</v>
      </c>
      <c r="C33" s="99">
        <f t="shared" ref="C33:E33" si="6">SUM(C30:C32)</f>
        <v>0</v>
      </c>
      <c r="D33" s="99">
        <f t="shared" si="6"/>
        <v>51714</v>
      </c>
      <c r="E33" s="99">
        <f t="shared" si="6"/>
        <v>3573263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6"/>
      <c r="B34" s="99"/>
      <c r="C34" s="99"/>
      <c r="D34" s="99"/>
      <c r="E34" s="99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6" t="s">
        <v>299</v>
      </c>
      <c r="B35" s="99">
        <f>+'7. Kiad. Önk. össz.'!E35</f>
        <v>297510</v>
      </c>
      <c r="C35" s="99"/>
      <c r="D35" s="99"/>
      <c r="E35" s="99">
        <f>SUM(B35:D35)</f>
        <v>297510</v>
      </c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36"/>
      <c r="B36" s="25"/>
      <c r="C36" s="15"/>
      <c r="D36" s="14"/>
      <c r="E36" s="14"/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33" t="s">
        <v>44</v>
      </c>
      <c r="B37" s="96">
        <f>+'7. Kiad. Önk. össz.'!E37</f>
        <v>2113</v>
      </c>
      <c r="C37" s="96">
        <f>+'8. PH. kiad. össz. '!E38</f>
        <v>0</v>
      </c>
      <c r="D37" s="96">
        <f>+'9. Kv.-i szerv kiad. összes.'!D39</f>
        <v>0</v>
      </c>
      <c r="E37" s="96">
        <f>SUM(B37:D37)</f>
        <v>2113</v>
      </c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3" t="s">
        <v>45</v>
      </c>
      <c r="B38" s="96">
        <f>+'7. Kiad. Önk. össz.'!E38</f>
        <v>0</v>
      </c>
      <c r="C38" s="96">
        <f>+'8. PH. kiad. össz. '!E39</f>
        <v>0</v>
      </c>
      <c r="D38" s="96">
        <f>+'9. Kv.-i szerv kiad. összes.'!D40</f>
        <v>0</v>
      </c>
      <c r="E38" s="96">
        <f t="shared" ref="E38:E43" si="7">SUM(B38:D38)</f>
        <v>0</v>
      </c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4" t="s">
        <v>46</v>
      </c>
      <c r="B39" s="96">
        <f>+'7. Kiad. Önk. össz.'!E39</f>
        <v>0</v>
      </c>
      <c r="C39" s="96">
        <f>+'8. PH. kiad. össz. '!E40</f>
        <v>0</v>
      </c>
      <c r="D39" s="96">
        <f>+'9. Kv.-i szerv kiad. összes.'!D41</f>
        <v>0</v>
      </c>
      <c r="E39" s="96">
        <f t="shared" si="7"/>
        <v>0</v>
      </c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3" t="s">
        <v>47</v>
      </c>
      <c r="B40" s="96">
        <f>+'7. Kiad. Önk. össz.'!E40</f>
        <v>0</v>
      </c>
      <c r="C40" s="96">
        <f>+'8. PH. kiad. össz. '!E41</f>
        <v>0</v>
      </c>
      <c r="D40" s="96">
        <f>+'9. Kv.-i szerv kiad. összes.'!D42</f>
        <v>0</v>
      </c>
      <c r="E40" s="96">
        <f t="shared" si="7"/>
        <v>0</v>
      </c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3" t="s">
        <v>48</v>
      </c>
      <c r="B41" s="96">
        <f>+'7. Kiad. Önk. össz.'!E41</f>
        <v>37890</v>
      </c>
      <c r="C41" s="96">
        <f>+'8. PH. kiad. össz. '!E42</f>
        <v>0</v>
      </c>
      <c r="D41" s="96">
        <f>+'9. Kv.-i szerv kiad. összes.'!D43</f>
        <v>0</v>
      </c>
      <c r="E41" s="96">
        <f t="shared" si="7"/>
        <v>37890</v>
      </c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3" t="s">
        <v>49</v>
      </c>
      <c r="B42" s="96">
        <f>+'7. Kiad. Önk. össz.'!E42</f>
        <v>0</v>
      </c>
      <c r="C42" s="96">
        <f>+'8. PH. kiad. össz. '!E43</f>
        <v>0</v>
      </c>
      <c r="D42" s="96">
        <f>+'9. Kv.-i szerv kiad. összes.'!D44</f>
        <v>0</v>
      </c>
      <c r="E42" s="96">
        <f t="shared" si="7"/>
        <v>0</v>
      </c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3" t="s">
        <v>50</v>
      </c>
      <c r="B43" s="96">
        <f>+'7. Kiad. Önk. össz.'!E43</f>
        <v>0</v>
      </c>
      <c r="C43" s="96">
        <f>+'8. PH. kiad. össz. '!E44</f>
        <v>0</v>
      </c>
      <c r="D43" s="96">
        <f>+'9. Kv.-i szerv kiad. összes.'!D45</f>
        <v>0</v>
      </c>
      <c r="E43" s="96">
        <f t="shared" si="7"/>
        <v>0</v>
      </c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5" t="s">
        <v>300</v>
      </c>
      <c r="B44" s="99">
        <f>SUM(B37:B43)</f>
        <v>40003</v>
      </c>
      <c r="C44" s="99">
        <f t="shared" ref="C44:E44" si="8">SUM(C37:C43)</f>
        <v>0</v>
      </c>
      <c r="D44" s="99">
        <f t="shared" si="8"/>
        <v>0</v>
      </c>
      <c r="E44" s="99">
        <f t="shared" si="8"/>
        <v>40003</v>
      </c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10"/>
      <c r="B45" s="99"/>
      <c r="C45" s="99"/>
      <c r="D45" s="99"/>
      <c r="E45" s="99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35" t="s">
        <v>301</v>
      </c>
      <c r="B46" s="99">
        <f>+B44+B33+B35</f>
        <v>3859062</v>
      </c>
      <c r="C46" s="99">
        <f t="shared" ref="C46:E46" si="9">+C44+C33+C35</f>
        <v>0</v>
      </c>
      <c r="D46" s="99">
        <f t="shared" si="9"/>
        <v>51714</v>
      </c>
      <c r="E46" s="99">
        <f t="shared" si="9"/>
        <v>3910776</v>
      </c>
      <c r="F46" s="2"/>
      <c r="G46" s="2"/>
      <c r="I46" s="2"/>
    </row>
    <row r="47" spans="1:15" ht="19.8" customHeight="1">
      <c r="A47" s="21"/>
      <c r="B47" s="99"/>
      <c r="C47" s="99"/>
      <c r="D47" s="99"/>
      <c r="E47" s="99"/>
      <c r="F47" s="2"/>
      <c r="G47" s="2"/>
      <c r="I47" s="2"/>
    </row>
    <row r="48" spans="1:15" ht="23.4" customHeight="1">
      <c r="A48" s="20" t="s">
        <v>302</v>
      </c>
      <c r="B48" s="99">
        <f>+B46+B28</f>
        <v>7822647</v>
      </c>
      <c r="C48" s="99">
        <f t="shared" ref="C48:E48" si="10">+C46+C28</f>
        <v>456230.16399999999</v>
      </c>
      <c r="D48" s="99">
        <f t="shared" si="10"/>
        <v>2242846</v>
      </c>
      <c r="E48" s="99">
        <f t="shared" si="10"/>
        <v>10698381.164000001</v>
      </c>
    </row>
    <row r="49" ht="27" customHeight="1"/>
  </sheetData>
  <mergeCells count="9">
    <mergeCell ref="A4:E4"/>
    <mergeCell ref="A3:E3"/>
    <mergeCell ref="A6:E6"/>
    <mergeCell ref="A7:A8"/>
    <mergeCell ref="C7:C8"/>
    <mergeCell ref="E7:E8"/>
    <mergeCell ref="D7:D8"/>
    <mergeCell ref="B7:B8"/>
    <mergeCell ref="A5:E5"/>
  </mergeCells>
  <phoneticPr fontId="0" type="noConversion"/>
  <printOptions horizontalCentered="1"/>
  <pageMargins left="0.59055118110236227" right="0.31496062992125984" top="0.56000000000000005" bottom="0.47244094488188981" header="0.32" footer="0.15748031496062992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O49"/>
  <sheetViews>
    <sheetView workbookViewId="0">
      <pane xSplit="1" ySplit="8" topLeftCell="B24" activePane="bottomRight" state="frozen"/>
      <selection pane="topRight" activeCell="B1" sqref="B1"/>
      <selection pane="bottomLeft" activeCell="A9" sqref="A9"/>
      <selection pane="bottomRight" activeCell="F13" sqref="F13"/>
    </sheetView>
  </sheetViews>
  <sheetFormatPr defaultRowHeight="13.2"/>
  <cols>
    <col min="1" max="1" width="45.6640625" customWidth="1"/>
    <col min="2" max="2" width="16.44140625" customWidth="1"/>
    <col min="3" max="3" width="15.44140625" customWidth="1"/>
    <col min="4" max="4" width="13.33203125" customWidth="1"/>
    <col min="5" max="5" width="16" customWidth="1"/>
    <col min="6" max="6" width="10.109375" customWidth="1"/>
    <col min="7" max="7" width="9.88671875" customWidth="1"/>
    <col min="8" max="8" width="11.44140625" customWidth="1"/>
    <col min="9" max="9" width="10.109375" customWidth="1"/>
    <col min="10" max="11" width="10" customWidth="1"/>
    <col min="12" max="12" width="9.44140625" customWidth="1"/>
    <col min="13" max="13" width="10.109375" customWidth="1"/>
    <col min="14" max="14" width="11.44140625" customWidth="1"/>
    <col min="15" max="15" width="12.6640625" customWidth="1"/>
  </cols>
  <sheetData>
    <row r="1" spans="1:15">
      <c r="B1" s="89"/>
      <c r="C1" s="89"/>
      <c r="D1" s="89"/>
      <c r="E1" s="89" t="s">
        <v>196</v>
      </c>
    </row>
    <row r="2" spans="1:15">
      <c r="A2" s="321" t="s">
        <v>225</v>
      </c>
      <c r="B2" s="321"/>
      <c r="C2" s="321"/>
      <c r="D2" s="321"/>
      <c r="E2" s="321"/>
    </row>
    <row r="3" spans="1:15" ht="12.75" customHeight="1">
      <c r="A3" s="321" t="s">
        <v>22</v>
      </c>
      <c r="B3" s="321"/>
      <c r="C3" s="321"/>
      <c r="D3" s="321"/>
      <c r="E3" s="321"/>
    </row>
    <row r="4" spans="1:15" ht="18" customHeight="1">
      <c r="F4" s="3"/>
      <c r="G4" s="1"/>
    </row>
    <row r="5" spans="1:15" ht="14.25" customHeight="1">
      <c r="A5" s="88" t="s">
        <v>120</v>
      </c>
      <c r="B5" s="292" t="s">
        <v>224</v>
      </c>
      <c r="C5" s="389"/>
      <c r="D5" s="389"/>
      <c r="E5" s="293"/>
      <c r="F5" s="1"/>
      <c r="G5" s="1"/>
    </row>
    <row r="6" spans="1:15" ht="15" customHeight="1">
      <c r="A6" s="320" t="s">
        <v>1</v>
      </c>
      <c r="B6" s="320"/>
      <c r="C6" s="320"/>
      <c r="D6" s="320"/>
      <c r="E6" s="320"/>
      <c r="F6" s="1"/>
      <c r="G6" s="6"/>
    </row>
    <row r="7" spans="1:15" ht="15" customHeight="1">
      <c r="A7" s="307" t="s">
        <v>4</v>
      </c>
      <c r="B7" s="331" t="s">
        <v>27</v>
      </c>
      <c r="C7" s="331" t="s">
        <v>21</v>
      </c>
      <c r="D7" s="331" t="s">
        <v>263</v>
      </c>
      <c r="E7" s="331" t="s">
        <v>5</v>
      </c>
    </row>
    <row r="8" spans="1:15" ht="27" customHeight="1">
      <c r="A8" s="307"/>
      <c r="B8" s="332"/>
      <c r="C8" s="332"/>
      <c r="D8" s="332"/>
      <c r="E8" s="332"/>
    </row>
    <row r="9" spans="1:15" ht="13.5" customHeight="1">
      <c r="A9" s="42" t="s">
        <v>36</v>
      </c>
      <c r="B9" s="96">
        <f>+'7.1. Önk.kiad.kötelező'!W9</f>
        <v>27489</v>
      </c>
      <c r="C9" s="96">
        <f>+'7.2. Önk.kiad. önként'!AF9</f>
        <v>10239</v>
      </c>
      <c r="D9" s="96">
        <f>+'7.3. Önk.kiad. állami'!D9</f>
        <v>0</v>
      </c>
      <c r="E9" s="96">
        <f>SUM(B9:D9)</f>
        <v>37728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3" t="s">
        <v>37</v>
      </c>
      <c r="B10" s="96">
        <f>+'7.1. Önk.kiad.kötelező'!W10</f>
        <v>7930</v>
      </c>
      <c r="C10" s="96">
        <f>+'7.2. Önk.kiad. önként'!AF10</f>
        <v>2764</v>
      </c>
      <c r="D10" s="96">
        <f>+'7.3. Önk.kiad. állami'!D10</f>
        <v>0</v>
      </c>
      <c r="E10" s="96">
        <f t="shared" ref="E10:E15" si="0">SUM(B10:D10)</f>
        <v>10694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42" t="s">
        <v>127</v>
      </c>
      <c r="B11" s="96">
        <f>+'7.1. Önk.kiad.kötelező'!W11</f>
        <v>362039</v>
      </c>
      <c r="C11" s="96">
        <f>+'7.2. Önk.kiad. önként'!AF11</f>
        <v>397340</v>
      </c>
      <c r="D11" s="96">
        <f>+'7.3. Önk.kiad. állami'!D11</f>
        <v>0</v>
      </c>
      <c r="E11" s="96">
        <f t="shared" si="0"/>
        <v>759379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201" t="s">
        <v>129</v>
      </c>
      <c r="B12" s="96">
        <f>+'7.1. Önk.kiad.kötelező'!W12</f>
        <v>18100</v>
      </c>
      <c r="C12" s="96">
        <f>+'7.2. Önk.kiad. önként'!AF12</f>
        <v>42550</v>
      </c>
      <c r="D12" s="96">
        <f>+'7.3. Önk.kiad. állami'!D12</f>
        <v>0</v>
      </c>
      <c r="E12" s="96">
        <f t="shared" si="0"/>
        <v>60650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2" t="s">
        <v>128</v>
      </c>
      <c r="B13" s="96">
        <f>+'7.1. Önk.kiad.kötelező'!W13</f>
        <v>111927</v>
      </c>
      <c r="C13" s="96">
        <f>+'7.2. Önk.kiad. önként'!AF13</f>
        <v>305658</v>
      </c>
      <c r="D13" s="96">
        <f>+'7.3. Önk.kiad. állami'!D13</f>
        <v>0</v>
      </c>
      <c r="E13" s="96">
        <f t="shared" si="0"/>
        <v>417585</v>
      </c>
      <c r="F13" s="268"/>
      <c r="G13" s="2"/>
      <c r="I13" s="2"/>
      <c r="J13" s="2"/>
      <c r="K13" s="2"/>
      <c r="L13" s="2"/>
      <c r="M13" s="2"/>
      <c r="O13" s="2"/>
    </row>
    <row r="14" spans="1:15" ht="13.5" customHeight="1">
      <c r="A14" s="126" t="s">
        <v>303</v>
      </c>
      <c r="B14" s="96">
        <f>+'7.1. Önk.kiad.kötelező'!W14</f>
        <v>0</v>
      </c>
      <c r="C14" s="96">
        <f>+'7.2. Önk.kiad. önként'!AF14</f>
        <v>176658</v>
      </c>
      <c r="D14" s="96">
        <v>0</v>
      </c>
      <c r="E14" s="96">
        <f t="shared" si="0"/>
        <v>176658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9" t="s">
        <v>131</v>
      </c>
      <c r="B15" s="96">
        <f>+'7.1. Önk.kiad.kötelező'!W15</f>
        <v>0</v>
      </c>
      <c r="C15" s="96">
        <f>+'7.2. Önk.kiad. önként'!AF15</f>
        <v>0</v>
      </c>
      <c r="D15" s="96">
        <v>0</v>
      </c>
      <c r="E15" s="96">
        <f t="shared" si="0"/>
        <v>0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50"/>
      <c r="B16" s="17"/>
      <c r="C16" s="17"/>
      <c r="D16" s="17"/>
      <c r="E16" s="14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36" t="s">
        <v>132</v>
      </c>
      <c r="B17" s="99">
        <f>SUM(B9:B13)</f>
        <v>527485</v>
      </c>
      <c r="C17" s="99">
        <f t="shared" ref="C17:E17" si="1">SUM(C9:C13)</f>
        <v>758551</v>
      </c>
      <c r="D17" s="99">
        <f t="shared" si="1"/>
        <v>0</v>
      </c>
      <c r="E17" s="99">
        <f t="shared" si="1"/>
        <v>1286036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36"/>
      <c r="B18" s="47"/>
      <c r="C18" s="47"/>
      <c r="D18" s="47"/>
      <c r="E18" s="15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3" t="s">
        <v>44</v>
      </c>
      <c r="B19" s="96">
        <f>+'7.1. Önk.kiad.kötelező'!W19</f>
        <v>0</v>
      </c>
      <c r="C19" s="96">
        <f>+'7.2. Önk.kiad. önként'!AF19</f>
        <v>910000</v>
      </c>
      <c r="D19" s="102">
        <f>+'7.3. Önk.kiad. állami'!D19</f>
        <v>0</v>
      </c>
      <c r="E19" s="96">
        <f>SUM(B19:D19)</f>
        <v>910000</v>
      </c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3" t="s">
        <v>45</v>
      </c>
      <c r="B20" s="96">
        <f>+'7.1. Önk.kiad.kötelező'!W20</f>
        <v>0</v>
      </c>
      <c r="C20" s="96">
        <f>+'7.2. Önk.kiad. önként'!AF20</f>
        <v>34454</v>
      </c>
      <c r="D20" s="102">
        <f>+'7.3. Önk.kiad. állami'!D20</f>
        <v>0</v>
      </c>
      <c r="E20" s="96">
        <f t="shared" ref="E20:E25" si="2">SUM(B20:D20)</f>
        <v>34454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4" t="s">
        <v>46</v>
      </c>
      <c r="B21" s="96">
        <f>+'7.1. Önk.kiad.kötelező'!W21</f>
        <v>0</v>
      </c>
      <c r="C21" s="96">
        <f>+'7.2. Önk.kiad. önként'!AF21</f>
        <v>0</v>
      </c>
      <c r="D21" s="102">
        <f>+'7.3. Önk.kiad. állami'!D21</f>
        <v>0</v>
      </c>
      <c r="E21" s="96">
        <f t="shared" si="2"/>
        <v>0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3" t="s">
        <v>47</v>
      </c>
      <c r="B22" s="96">
        <f>+'7.1. Önk.kiad.kötelező'!W22</f>
        <v>0</v>
      </c>
      <c r="C22" s="96">
        <f>+'7.2. Önk.kiad. önként'!AF22</f>
        <v>0</v>
      </c>
      <c r="D22" s="102">
        <f>+'7.3. Önk.kiad. állami'!D22</f>
        <v>0</v>
      </c>
      <c r="E22" s="96">
        <f t="shared" si="2"/>
        <v>0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3" t="s">
        <v>48</v>
      </c>
      <c r="B23" s="96">
        <f>+'7.1. Önk.kiad.kötelező'!W23</f>
        <v>1733095</v>
      </c>
      <c r="C23" s="96">
        <f>+'7.2. Önk.kiad. önként'!AF23</f>
        <v>0</v>
      </c>
      <c r="D23" s="102">
        <f>+'7.3. Önk.kiad. állami'!D23</f>
        <v>0</v>
      </c>
      <c r="E23" s="96">
        <f t="shared" si="2"/>
        <v>1733095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3" t="s">
        <v>49</v>
      </c>
      <c r="B24" s="96">
        <f>+'7.1. Önk.kiad.kötelező'!W24</f>
        <v>0</v>
      </c>
      <c r="C24" s="96">
        <f>+'7.2. Önk.kiad. önként'!AF24</f>
        <v>0</v>
      </c>
      <c r="D24" s="102">
        <f>+'7.3. Önk.kiad. állami'!D24</f>
        <v>0</v>
      </c>
      <c r="E24" s="96">
        <f t="shared" si="2"/>
        <v>0</v>
      </c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3" t="s">
        <v>50</v>
      </c>
      <c r="B25" s="96">
        <f>+'7.1. Önk.kiad.kötelező'!W25</f>
        <v>0</v>
      </c>
      <c r="C25" s="96">
        <f>+'7.2. Önk.kiad. önként'!AF25</f>
        <v>0</v>
      </c>
      <c r="D25" s="102">
        <f>+'7.3. Önk.kiad. állami'!D25</f>
        <v>0</v>
      </c>
      <c r="E25" s="96">
        <f t="shared" si="2"/>
        <v>0</v>
      </c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5" t="s">
        <v>51</v>
      </c>
      <c r="B26" s="99">
        <f>SUM(B19:B25)</f>
        <v>1733095</v>
      </c>
      <c r="C26" s="99">
        <f t="shared" ref="C26:E26" si="3">SUM(C19:C25)</f>
        <v>944454</v>
      </c>
      <c r="D26" s="25">
        <f t="shared" si="3"/>
        <v>0</v>
      </c>
      <c r="E26" s="99">
        <f t="shared" si="3"/>
        <v>2677549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6"/>
      <c r="B27" s="99"/>
      <c r="C27" s="99"/>
      <c r="D27" s="17"/>
      <c r="E27" s="14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5" t="s">
        <v>13</v>
      </c>
      <c r="B28" s="99">
        <f>+B26+B17</f>
        <v>2260580</v>
      </c>
      <c r="C28" s="99">
        <f t="shared" ref="C28:E28" si="4">+C26+C17</f>
        <v>1703005</v>
      </c>
      <c r="D28" s="99">
        <f t="shared" si="4"/>
        <v>0</v>
      </c>
      <c r="E28" s="99">
        <f t="shared" si="4"/>
        <v>3963585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6"/>
      <c r="B29" s="17"/>
      <c r="C29" s="17"/>
      <c r="D29" s="17"/>
      <c r="E29" s="14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3" t="s">
        <v>52</v>
      </c>
      <c r="B30" s="96">
        <f>+'7.1. Önk.kiad.kötelező'!W30</f>
        <v>1591098</v>
      </c>
      <c r="C30" s="96">
        <f>+'7.2. Önk.kiad. önként'!AF30</f>
        <v>1742198</v>
      </c>
      <c r="D30" s="96">
        <f>+'7.3. Önk.kiad. állami'!D30</f>
        <v>0</v>
      </c>
      <c r="E30" s="96">
        <f>SUM(B30:D30)</f>
        <v>3333296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3" t="s">
        <v>53</v>
      </c>
      <c r="B31" s="96">
        <f>+'7.1. Önk.kiad.kötelező'!W31</f>
        <v>12616</v>
      </c>
      <c r="C31" s="96">
        <f>+'7.2. Önk.kiad. önként'!AF31</f>
        <v>102207</v>
      </c>
      <c r="D31" s="96">
        <f>+'7.3. Önk.kiad. állami'!D31</f>
        <v>0</v>
      </c>
      <c r="E31" s="96">
        <f t="shared" ref="E31:E32" si="5">SUM(B31:D31)</f>
        <v>114823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4" t="s">
        <v>133</v>
      </c>
      <c r="B32" s="96">
        <f>+'7.1. Önk.kiad.kötelező'!W32</f>
        <v>63430</v>
      </c>
      <c r="C32" s="96">
        <f>+'7.2. Önk.kiad. önként'!AF32</f>
        <v>10000</v>
      </c>
      <c r="D32" s="96">
        <f>+'7.3. Önk.kiad. állami'!D32</f>
        <v>0</v>
      </c>
      <c r="E32" s="96">
        <f t="shared" si="5"/>
        <v>73430</v>
      </c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6" t="s">
        <v>134</v>
      </c>
      <c r="B33" s="99">
        <f>SUM(B30:B32)</f>
        <v>1667144</v>
      </c>
      <c r="C33" s="99">
        <f t="shared" ref="C33:E33" si="6">SUM(C30:C32)</f>
        <v>1854405</v>
      </c>
      <c r="D33" s="99">
        <f t="shared" si="6"/>
        <v>0</v>
      </c>
      <c r="E33" s="99">
        <f t="shared" si="6"/>
        <v>3521549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6"/>
      <c r="B34" s="99"/>
      <c r="C34" s="99"/>
      <c r="D34" s="99"/>
      <c r="E34" s="99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6" t="s">
        <v>299</v>
      </c>
      <c r="B35" s="99"/>
      <c r="C35" s="99">
        <f>+'7.2. Önk.kiad. önként'!AF34</f>
        <v>297510</v>
      </c>
      <c r="D35" s="99"/>
      <c r="E35" s="99">
        <f>SUM(B35:D35)</f>
        <v>297510</v>
      </c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36"/>
      <c r="B36" s="25"/>
      <c r="C36" s="15"/>
      <c r="D36" s="15"/>
      <c r="E36" s="14"/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33" t="s">
        <v>44</v>
      </c>
      <c r="B37" s="18">
        <f>+'7.1. Önk.kiad.kötelező'!W35</f>
        <v>0</v>
      </c>
      <c r="C37" s="96">
        <f>+'7.2. Önk.kiad. önként'!AF35</f>
        <v>2113</v>
      </c>
      <c r="D37" s="18">
        <f>+'7.3. Önk.kiad. állami'!D35</f>
        <v>0</v>
      </c>
      <c r="E37" s="96">
        <f>SUM(B37:D37)</f>
        <v>2113</v>
      </c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3" t="s">
        <v>45</v>
      </c>
      <c r="B38" s="18">
        <f>+'7.1. Önk.kiad.kötelező'!W36</f>
        <v>0</v>
      </c>
      <c r="C38" s="18">
        <f>+'7.2. Önk.kiad. önként'!AF36</f>
        <v>0</v>
      </c>
      <c r="D38" s="18">
        <f>+'7.3. Önk.kiad. állami'!D36</f>
        <v>0</v>
      </c>
      <c r="E38" s="96">
        <f t="shared" ref="E38:E43" si="7">SUM(B38:D38)</f>
        <v>0</v>
      </c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4" t="s">
        <v>46</v>
      </c>
      <c r="B39" s="18">
        <f>+'7.1. Önk.kiad.kötelező'!W37</f>
        <v>0</v>
      </c>
      <c r="C39" s="18">
        <f>+'7.2. Önk.kiad. önként'!AF37</f>
        <v>0</v>
      </c>
      <c r="D39" s="18">
        <f>+'7.3. Önk.kiad. állami'!D37</f>
        <v>0</v>
      </c>
      <c r="E39" s="96">
        <f t="shared" si="7"/>
        <v>0</v>
      </c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3" t="s">
        <v>47</v>
      </c>
      <c r="B40" s="18">
        <f>+'7.1. Önk.kiad.kötelező'!W38</f>
        <v>0</v>
      </c>
      <c r="C40" s="18">
        <f>+'7.2. Önk.kiad. önként'!AF38</f>
        <v>0</v>
      </c>
      <c r="D40" s="18">
        <f>+'7.3. Önk.kiad. állami'!D38</f>
        <v>0</v>
      </c>
      <c r="E40" s="96">
        <f t="shared" si="7"/>
        <v>0</v>
      </c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3" t="s">
        <v>48</v>
      </c>
      <c r="B41" s="96">
        <f>+'7.1. Önk.kiad.kötelező'!W39</f>
        <v>37890</v>
      </c>
      <c r="C41" s="96">
        <f>+'7.2. Önk.kiad. önként'!AF39</f>
        <v>0</v>
      </c>
      <c r="D41" s="96">
        <f>+'7.3. Önk.kiad. állami'!D39</f>
        <v>0</v>
      </c>
      <c r="E41" s="96">
        <f t="shared" si="7"/>
        <v>37890</v>
      </c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3" t="s">
        <v>49</v>
      </c>
      <c r="B42" s="96">
        <f>+'7.1. Önk.kiad.kötelező'!W40</f>
        <v>0</v>
      </c>
      <c r="C42" s="96">
        <f>+'7.2. Önk.kiad. önként'!AF40</f>
        <v>0</v>
      </c>
      <c r="D42" s="96">
        <f>+'7.3. Önk.kiad. állami'!D40</f>
        <v>0</v>
      </c>
      <c r="E42" s="96">
        <f t="shared" si="7"/>
        <v>0</v>
      </c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3" t="s">
        <v>50</v>
      </c>
      <c r="B43" s="18">
        <f>+'7.1. Önk.kiad.kötelező'!W41</f>
        <v>0</v>
      </c>
      <c r="C43" s="18">
        <f>+'7.2. Önk.kiad. önként'!AF41</f>
        <v>0</v>
      </c>
      <c r="D43" s="18">
        <f>+'7.3. Önk.kiad. állami'!D41</f>
        <v>0</v>
      </c>
      <c r="E43" s="96">
        <f t="shared" si="7"/>
        <v>0</v>
      </c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5" t="s">
        <v>300</v>
      </c>
      <c r="B44" s="99">
        <f>SUM(B37:B43)</f>
        <v>37890</v>
      </c>
      <c r="C44" s="99">
        <f t="shared" ref="C44:E44" si="8">SUM(C37:C43)</f>
        <v>2113</v>
      </c>
      <c r="D44" s="99">
        <f t="shared" si="8"/>
        <v>0</v>
      </c>
      <c r="E44" s="99">
        <f t="shared" si="8"/>
        <v>40003</v>
      </c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10"/>
      <c r="B45" s="99"/>
      <c r="C45" s="99"/>
      <c r="D45" s="99"/>
      <c r="E45" s="99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35" t="s">
        <v>301</v>
      </c>
      <c r="B46" s="99">
        <f>+B44+B33+B35</f>
        <v>1705034</v>
      </c>
      <c r="C46" s="99">
        <f>+C44+C33+C35</f>
        <v>2154028</v>
      </c>
      <c r="D46" s="99">
        <f t="shared" ref="D46:E46" si="9">+D44+D33+D35</f>
        <v>0</v>
      </c>
      <c r="E46" s="99">
        <f t="shared" si="9"/>
        <v>3859062</v>
      </c>
      <c r="F46" s="2"/>
      <c r="G46" s="2"/>
      <c r="I46" s="2"/>
    </row>
    <row r="47" spans="1:15" ht="19.8" customHeight="1">
      <c r="A47" s="21"/>
      <c r="B47" s="19"/>
      <c r="C47" s="19"/>
      <c r="D47" s="19"/>
      <c r="E47" s="14"/>
      <c r="F47" s="2"/>
      <c r="G47" s="2"/>
      <c r="I47" s="2"/>
    </row>
    <row r="48" spans="1:15" ht="23.4" customHeight="1">
      <c r="A48" s="20" t="s">
        <v>302</v>
      </c>
      <c r="B48" s="99">
        <f>+B46+B28</f>
        <v>3965614</v>
      </c>
      <c r="C48" s="99">
        <f t="shared" ref="C48:E48" si="10">+C46+C28</f>
        <v>3857033</v>
      </c>
      <c r="D48" s="99">
        <f t="shared" si="10"/>
        <v>0</v>
      </c>
      <c r="E48" s="99">
        <f t="shared" si="10"/>
        <v>7822647</v>
      </c>
    </row>
    <row r="49" ht="27" customHeight="1"/>
  </sheetData>
  <mergeCells count="9">
    <mergeCell ref="B5:E5"/>
    <mergeCell ref="A2:E2"/>
    <mergeCell ref="A6:E6"/>
    <mergeCell ref="A7:A8"/>
    <mergeCell ref="C7:C8"/>
    <mergeCell ref="E7:E8"/>
    <mergeCell ref="D7:D8"/>
    <mergeCell ref="B7:B8"/>
    <mergeCell ref="A3:E3"/>
  </mergeCells>
  <phoneticPr fontId="0" type="noConversion"/>
  <printOptions horizontalCentered="1"/>
  <pageMargins left="0.59055118110236227" right="0.31496062992125984" top="0.42" bottom="0.47244094488188981" header="0.17" footer="0.15748031496062992"/>
  <pageSetup paperSize="9" scale="85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3:AG48"/>
  <sheetViews>
    <sheetView workbookViewId="0">
      <pane xSplit="1" ySplit="8" topLeftCell="B12" activePane="bottomRight" state="frozen"/>
      <selection pane="topRight" activeCell="B1" sqref="B1"/>
      <selection pane="bottomLeft" activeCell="A9" sqref="A9"/>
      <selection pane="bottomRight" activeCell="W23" sqref="W23"/>
    </sheetView>
  </sheetViews>
  <sheetFormatPr defaultRowHeight="13.2"/>
  <cols>
    <col min="1" max="1" width="45.6640625" customWidth="1"/>
    <col min="2" max="2" width="17.44140625" customWidth="1"/>
    <col min="3" max="4" width="12.88671875" customWidth="1"/>
    <col min="5" max="6" width="14.109375" customWidth="1"/>
    <col min="7" max="7" width="13.77734375" customWidth="1"/>
    <col min="8" max="8" width="13.33203125" style="191" customWidth="1"/>
    <col min="9" max="9" width="13.5546875" customWidth="1"/>
    <col min="10" max="10" width="15.5546875" customWidth="1"/>
    <col min="11" max="11" width="15.77734375" customWidth="1"/>
    <col min="12" max="12" width="19.77734375" customWidth="1"/>
    <col min="13" max="13" width="13.88671875" customWidth="1"/>
    <col min="14" max="14" width="15.5546875" customWidth="1"/>
    <col min="15" max="15" width="12.33203125" customWidth="1"/>
    <col min="16" max="17" width="15.5546875" customWidth="1"/>
    <col min="18" max="19" width="14.21875" customWidth="1"/>
    <col min="20" max="20" width="12.6640625" customWidth="1"/>
    <col min="21" max="21" width="11.77734375" customWidth="1"/>
    <col min="22" max="22" width="12.6640625" customWidth="1"/>
    <col min="23" max="23" width="12.5546875" customWidth="1"/>
    <col min="24" max="24" width="10.109375" customWidth="1"/>
    <col min="25" max="25" width="9.88671875" customWidth="1"/>
    <col min="26" max="26" width="11.44140625" customWidth="1"/>
    <col min="27" max="27" width="10.109375" customWidth="1"/>
    <col min="28" max="29" width="10" customWidth="1"/>
    <col min="30" max="30" width="9.44140625" customWidth="1"/>
    <col min="31" max="31" width="10.109375" customWidth="1"/>
    <col min="32" max="32" width="11.44140625" customWidth="1"/>
    <col min="33" max="33" width="12.6640625" customWidth="1"/>
  </cols>
  <sheetData>
    <row r="3" spans="1:33" ht="12.75" customHeight="1">
      <c r="B3" s="118"/>
      <c r="C3" s="118"/>
      <c r="D3" s="281"/>
      <c r="E3" s="118"/>
      <c r="F3" s="118"/>
      <c r="G3" s="118"/>
      <c r="H3" s="178"/>
      <c r="I3" s="131"/>
      <c r="J3" s="69" t="s">
        <v>197</v>
      </c>
      <c r="L3" s="118"/>
      <c r="M3" s="118"/>
      <c r="N3" s="118"/>
      <c r="O3" s="118"/>
      <c r="P3" s="131"/>
      <c r="Q3" s="281"/>
      <c r="R3" s="118"/>
      <c r="S3" s="69" t="s">
        <v>197</v>
      </c>
      <c r="T3" s="118"/>
      <c r="U3" s="118"/>
      <c r="V3" s="118"/>
      <c r="W3" s="69" t="s">
        <v>197</v>
      </c>
    </row>
    <row r="4" spans="1:33" ht="18" customHeight="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115"/>
      <c r="Y4" s="115"/>
      <c r="Z4" s="115"/>
    </row>
    <row r="5" spans="1:33" ht="14.25" customHeight="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115"/>
      <c r="Y5" s="115"/>
      <c r="Z5" s="115"/>
    </row>
    <row r="6" spans="1:33" ht="15" customHeight="1">
      <c r="A6" s="114"/>
      <c r="B6" s="114"/>
      <c r="C6" s="114"/>
      <c r="D6" s="279"/>
      <c r="E6" s="114"/>
      <c r="F6" s="114"/>
      <c r="G6" s="114"/>
      <c r="H6" s="179"/>
      <c r="I6" s="128"/>
      <c r="J6" s="164" t="s">
        <v>1</v>
      </c>
      <c r="L6" s="114"/>
      <c r="M6" s="114"/>
      <c r="N6" s="114"/>
      <c r="O6" s="114"/>
      <c r="P6" s="128"/>
      <c r="Q6" s="279"/>
      <c r="R6" s="114"/>
      <c r="S6" s="279" t="s">
        <v>1</v>
      </c>
      <c r="T6" s="114"/>
      <c r="U6" s="114"/>
      <c r="V6" s="114"/>
      <c r="W6" s="114" t="s">
        <v>1</v>
      </c>
      <c r="X6" s="3"/>
      <c r="Y6" s="6"/>
    </row>
    <row r="7" spans="1:33" ht="15" customHeight="1">
      <c r="A7" s="307" t="s">
        <v>4</v>
      </c>
      <c r="B7" s="390" t="s">
        <v>18</v>
      </c>
      <c r="C7" s="391"/>
      <c r="D7" s="391"/>
      <c r="E7" s="391"/>
      <c r="F7" s="391"/>
      <c r="G7" s="391"/>
      <c r="H7" s="391"/>
      <c r="I7" s="391"/>
      <c r="J7" s="391"/>
      <c r="K7" s="391"/>
      <c r="L7" s="392" t="s">
        <v>307</v>
      </c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3"/>
    </row>
    <row r="8" spans="1:33" ht="72.599999999999994" customHeight="1">
      <c r="A8" s="307"/>
      <c r="B8" s="109" t="s">
        <v>291</v>
      </c>
      <c r="C8" s="86" t="s">
        <v>256</v>
      </c>
      <c r="D8" s="280" t="s">
        <v>247</v>
      </c>
      <c r="E8" s="94" t="s">
        <v>253</v>
      </c>
      <c r="F8" s="127" t="s">
        <v>236</v>
      </c>
      <c r="G8" s="94" t="s">
        <v>230</v>
      </c>
      <c r="H8" s="196" t="s">
        <v>238</v>
      </c>
      <c r="I8" s="130" t="s">
        <v>297</v>
      </c>
      <c r="J8" s="86" t="s">
        <v>237</v>
      </c>
      <c r="K8" s="86" t="s">
        <v>240</v>
      </c>
      <c r="L8" s="93" t="s">
        <v>274</v>
      </c>
      <c r="M8" s="93" t="s">
        <v>272</v>
      </c>
      <c r="N8" s="86" t="s">
        <v>255</v>
      </c>
      <c r="O8" s="93" t="s">
        <v>275</v>
      </c>
      <c r="P8" s="130" t="s">
        <v>298</v>
      </c>
      <c r="Q8" s="280" t="s">
        <v>258</v>
      </c>
      <c r="R8" s="86" t="s">
        <v>267</v>
      </c>
      <c r="S8" s="280" t="s">
        <v>260</v>
      </c>
      <c r="T8" s="86" t="s">
        <v>265</v>
      </c>
      <c r="U8" s="86" t="s">
        <v>266</v>
      </c>
      <c r="V8" s="130" t="s">
        <v>273</v>
      </c>
      <c r="W8" s="12" t="s">
        <v>5</v>
      </c>
    </row>
    <row r="9" spans="1:33" ht="13.5" customHeight="1">
      <c r="A9" s="42" t="s">
        <v>36</v>
      </c>
      <c r="B9" s="102">
        <v>25735</v>
      </c>
      <c r="C9" s="77"/>
      <c r="D9" s="275"/>
      <c r="E9" s="102">
        <v>900</v>
      </c>
      <c r="F9" s="102"/>
      <c r="G9" s="102">
        <v>374</v>
      </c>
      <c r="H9" s="199"/>
      <c r="I9" s="120"/>
      <c r="J9" s="16"/>
      <c r="K9" s="16"/>
      <c r="L9" s="92"/>
      <c r="M9" s="92"/>
      <c r="N9" s="102">
        <v>480</v>
      </c>
      <c r="O9" s="102"/>
      <c r="P9" s="102"/>
      <c r="Q9" s="102"/>
      <c r="R9" s="80"/>
      <c r="S9" s="277"/>
      <c r="T9" s="80"/>
      <c r="U9" s="80"/>
      <c r="V9" s="80"/>
      <c r="W9" s="102">
        <f t="shared" ref="W9:W15" si="0">SUM(B9:V9)</f>
        <v>27489</v>
      </c>
      <c r="X9" s="2"/>
      <c r="Y9" s="2"/>
      <c r="AA9" s="2"/>
      <c r="AB9" s="2"/>
      <c r="AC9" s="2"/>
      <c r="AD9" s="2"/>
      <c r="AE9" s="2"/>
      <c r="AG9" s="2"/>
    </row>
    <row r="10" spans="1:33" ht="13.5" customHeight="1">
      <c r="A10" s="43" t="s">
        <v>37</v>
      </c>
      <c r="B10" s="102">
        <f>7589</f>
        <v>7589</v>
      </c>
      <c r="C10" s="81"/>
      <c r="D10" s="274"/>
      <c r="E10" s="102">
        <v>240</v>
      </c>
      <c r="F10" s="102"/>
      <c r="G10" s="102">
        <v>101</v>
      </c>
      <c r="H10" s="200"/>
      <c r="I10" s="125"/>
      <c r="J10" s="16"/>
      <c r="K10" s="16"/>
      <c r="L10" s="92"/>
      <c r="M10" s="92"/>
      <c r="N10" s="80"/>
      <c r="O10" s="92"/>
      <c r="P10" s="123"/>
      <c r="Q10" s="277"/>
      <c r="R10" s="80"/>
      <c r="S10" s="277"/>
      <c r="T10" s="80"/>
      <c r="U10" s="80"/>
      <c r="V10" s="80"/>
      <c r="W10" s="102">
        <f t="shared" si="0"/>
        <v>7930</v>
      </c>
      <c r="X10" s="2"/>
      <c r="Y10" s="2"/>
      <c r="AA10" s="2"/>
      <c r="AB10" s="2"/>
      <c r="AC10" s="2"/>
      <c r="AD10" s="2"/>
      <c r="AE10" s="2"/>
      <c r="AG10" s="2"/>
    </row>
    <row r="11" spans="1:33" ht="13.5" customHeight="1">
      <c r="A11" s="42" t="s">
        <v>127</v>
      </c>
      <c r="B11" s="102">
        <f>8259+350</f>
        <v>8609</v>
      </c>
      <c r="C11" s="77"/>
      <c r="D11" s="275"/>
      <c r="E11" s="102">
        <v>12767</v>
      </c>
      <c r="F11" s="119"/>
      <c r="G11" s="77"/>
      <c r="H11" s="194">
        <v>27215</v>
      </c>
      <c r="I11" s="102"/>
      <c r="J11" s="102">
        <v>4370</v>
      </c>
      <c r="K11" s="102">
        <v>6223</v>
      </c>
      <c r="L11" s="102">
        <v>31890</v>
      </c>
      <c r="M11" s="102">
        <v>75184</v>
      </c>
      <c r="N11" s="102">
        <v>65978</v>
      </c>
      <c r="O11" s="102"/>
      <c r="P11" s="102"/>
      <c r="Q11" s="102">
        <v>114803</v>
      </c>
      <c r="R11" s="80"/>
      <c r="S11" s="277"/>
      <c r="T11" s="80"/>
      <c r="U11" s="80"/>
      <c r="V11" s="102">
        <v>15000</v>
      </c>
      <c r="W11" s="102">
        <f t="shared" si="0"/>
        <v>362039</v>
      </c>
      <c r="X11" s="2"/>
      <c r="Y11" s="2"/>
      <c r="AA11" s="2"/>
      <c r="AB11" s="2"/>
      <c r="AC11" s="2"/>
      <c r="AD11" s="2"/>
      <c r="AE11" s="2"/>
      <c r="AG11" s="2"/>
    </row>
    <row r="12" spans="1:33" ht="13.5" customHeight="1">
      <c r="A12" s="48" t="s">
        <v>129</v>
      </c>
      <c r="B12" s="48"/>
      <c r="C12" s="48"/>
      <c r="D12" s="48"/>
      <c r="E12" s="48"/>
      <c r="F12" s="48"/>
      <c r="G12" s="48"/>
      <c r="H12" s="201"/>
      <c r="I12" s="48"/>
      <c r="J12" s="14"/>
      <c r="K12" s="14"/>
      <c r="L12" s="95"/>
      <c r="M12" s="95"/>
      <c r="N12" s="90"/>
      <c r="O12" s="95"/>
      <c r="P12" s="110"/>
      <c r="Q12" s="110"/>
      <c r="R12" s="90"/>
      <c r="S12" s="102">
        <v>4500</v>
      </c>
      <c r="T12" s="102">
        <v>13500</v>
      </c>
      <c r="U12" s="90">
        <v>100</v>
      </c>
      <c r="V12" s="90"/>
      <c r="W12" s="102">
        <f t="shared" si="0"/>
        <v>18100</v>
      </c>
      <c r="X12" s="2"/>
      <c r="Y12" s="2"/>
      <c r="AA12" s="2"/>
      <c r="AB12" s="2"/>
      <c r="AC12" s="2"/>
      <c r="AD12" s="2"/>
      <c r="AE12" s="2"/>
      <c r="AG12" s="2"/>
    </row>
    <row r="13" spans="1:33" ht="13.5" customHeight="1">
      <c r="A13" s="42" t="s">
        <v>128</v>
      </c>
      <c r="B13" s="104"/>
      <c r="C13" s="77"/>
      <c r="D13" s="275"/>
      <c r="E13" s="77"/>
      <c r="F13" s="102">
        <v>101727</v>
      </c>
      <c r="G13" s="102">
        <v>4000</v>
      </c>
      <c r="H13" s="199"/>
      <c r="I13" s="102">
        <v>3000</v>
      </c>
      <c r="J13" s="14"/>
      <c r="K13" s="14"/>
      <c r="L13" s="95"/>
      <c r="M13" s="95"/>
      <c r="N13" s="90"/>
      <c r="O13" s="102">
        <v>1200</v>
      </c>
      <c r="P13" s="102">
        <v>2000</v>
      </c>
      <c r="Q13" s="102"/>
      <c r="R13" s="102"/>
      <c r="S13" s="102"/>
      <c r="T13" s="90"/>
      <c r="U13" s="90"/>
      <c r="V13" s="90"/>
      <c r="W13" s="102">
        <f t="shared" si="0"/>
        <v>111927</v>
      </c>
      <c r="X13" s="2"/>
      <c r="Y13" s="2"/>
      <c r="AA13" s="2"/>
      <c r="AB13" s="2"/>
      <c r="AC13" s="2"/>
      <c r="AD13" s="2"/>
      <c r="AE13" s="2"/>
      <c r="AG13" s="2"/>
    </row>
    <row r="14" spans="1:33" ht="13.5" customHeight="1">
      <c r="A14" s="44" t="s">
        <v>130</v>
      </c>
      <c r="B14" s="107"/>
      <c r="C14" s="82"/>
      <c r="D14" s="278"/>
      <c r="E14" s="82"/>
      <c r="F14" s="107"/>
      <c r="G14" s="82"/>
      <c r="H14" s="202"/>
      <c r="I14" s="126"/>
      <c r="J14" s="14"/>
      <c r="K14" s="14"/>
      <c r="L14" s="95"/>
      <c r="M14" s="95"/>
      <c r="N14" s="90"/>
      <c r="O14" s="95"/>
      <c r="P14" s="110"/>
      <c r="Q14" s="110"/>
      <c r="R14" s="90"/>
      <c r="S14" s="110"/>
      <c r="T14" s="90"/>
      <c r="U14" s="90"/>
      <c r="V14" s="90"/>
      <c r="W14" s="90">
        <f t="shared" si="0"/>
        <v>0</v>
      </c>
      <c r="X14" s="2"/>
      <c r="Y14" s="2"/>
      <c r="AA14" s="2"/>
      <c r="AB14" s="2"/>
      <c r="AC14" s="2"/>
      <c r="AD14" s="2"/>
      <c r="AE14" s="2"/>
      <c r="AG14" s="2"/>
    </row>
    <row r="15" spans="1:33" ht="13.5" customHeight="1">
      <c r="A15" s="49" t="s">
        <v>131</v>
      </c>
      <c r="B15" s="49"/>
      <c r="C15" s="49"/>
      <c r="D15" s="49"/>
      <c r="E15" s="49"/>
      <c r="F15" s="49"/>
      <c r="G15" s="49"/>
      <c r="H15" s="203"/>
      <c r="I15" s="49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90">
        <f t="shared" si="0"/>
        <v>0</v>
      </c>
      <c r="X15" s="2"/>
      <c r="Y15" s="2"/>
      <c r="AA15" s="2"/>
      <c r="AB15" s="2"/>
      <c r="AC15" s="2"/>
      <c r="AD15" s="2"/>
      <c r="AE15" s="2"/>
      <c r="AG15" s="2"/>
    </row>
    <row r="16" spans="1:33" ht="13.5" customHeight="1">
      <c r="A16" s="50"/>
      <c r="B16" s="50"/>
      <c r="C16" s="50"/>
      <c r="D16" s="50"/>
      <c r="E16" s="50"/>
      <c r="F16" s="50"/>
      <c r="G16" s="50"/>
      <c r="H16" s="204"/>
      <c r="I16" s="5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90"/>
      <c r="X16" s="2"/>
      <c r="Y16" s="2"/>
      <c r="AA16" s="2"/>
      <c r="AB16" s="2"/>
      <c r="AC16" s="2"/>
      <c r="AD16" s="2"/>
      <c r="AE16" s="2"/>
      <c r="AG16" s="2"/>
    </row>
    <row r="17" spans="1:33" ht="13.5" customHeight="1">
      <c r="A17" s="36" t="s">
        <v>132</v>
      </c>
      <c r="B17" s="103">
        <f t="shared" ref="B17:J17" si="1">+B13+B12+B11+B10+B9</f>
        <v>41933</v>
      </c>
      <c r="C17" s="103">
        <f t="shared" si="1"/>
        <v>0</v>
      </c>
      <c r="D17" s="103">
        <f t="shared" si="1"/>
        <v>0</v>
      </c>
      <c r="E17" s="103">
        <f t="shared" si="1"/>
        <v>13907</v>
      </c>
      <c r="F17" s="103">
        <f t="shared" si="1"/>
        <v>101727</v>
      </c>
      <c r="G17" s="103">
        <f t="shared" si="1"/>
        <v>4475</v>
      </c>
      <c r="H17" s="135">
        <f t="shared" si="1"/>
        <v>27215</v>
      </c>
      <c r="I17" s="103">
        <f t="shared" si="1"/>
        <v>3000</v>
      </c>
      <c r="J17" s="103">
        <f t="shared" si="1"/>
        <v>4370</v>
      </c>
      <c r="K17" s="103">
        <f t="shared" ref="K17:V17" si="2">+K13+K12+K11+K10+K9</f>
        <v>6223</v>
      </c>
      <c r="L17" s="103">
        <f t="shared" si="2"/>
        <v>31890</v>
      </c>
      <c r="M17" s="103">
        <f t="shared" si="2"/>
        <v>75184</v>
      </c>
      <c r="N17" s="103">
        <f t="shared" si="2"/>
        <v>66458</v>
      </c>
      <c r="O17" s="103">
        <f t="shared" si="2"/>
        <v>1200</v>
      </c>
      <c r="P17" s="103">
        <f t="shared" si="2"/>
        <v>2000</v>
      </c>
      <c r="Q17" s="103">
        <f t="shared" si="2"/>
        <v>114803</v>
      </c>
      <c r="R17" s="103">
        <f t="shared" si="2"/>
        <v>0</v>
      </c>
      <c r="S17" s="103">
        <f t="shared" si="2"/>
        <v>4500</v>
      </c>
      <c r="T17" s="103">
        <f t="shared" si="2"/>
        <v>13500</v>
      </c>
      <c r="U17" s="103">
        <f t="shared" si="2"/>
        <v>100</v>
      </c>
      <c r="V17" s="103">
        <f t="shared" si="2"/>
        <v>15000</v>
      </c>
      <c r="W17" s="103">
        <f t="shared" ref="W17:W25" si="3">SUM(B17:V17)</f>
        <v>527485</v>
      </c>
      <c r="X17" s="2"/>
      <c r="Y17" s="2"/>
      <c r="AA17" s="2"/>
      <c r="AB17" s="2"/>
      <c r="AC17" s="2"/>
      <c r="AD17" s="2"/>
      <c r="AE17" s="2"/>
      <c r="AG17" s="2"/>
    </row>
    <row r="18" spans="1:33" ht="13.5" customHeight="1">
      <c r="A18" s="36"/>
      <c r="B18" s="36"/>
      <c r="C18" s="36"/>
      <c r="D18" s="36"/>
      <c r="E18" s="36"/>
      <c r="F18" s="36"/>
      <c r="G18" s="36"/>
      <c r="H18" s="205"/>
      <c r="I18" s="3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90">
        <f t="shared" si="3"/>
        <v>0</v>
      </c>
      <c r="X18" s="2"/>
      <c r="Y18" s="2"/>
      <c r="AA18" s="2"/>
      <c r="AB18" s="2"/>
      <c r="AC18" s="2"/>
      <c r="AD18" s="2"/>
      <c r="AE18" s="2"/>
      <c r="AG18" s="2"/>
    </row>
    <row r="19" spans="1:33" ht="13.5" customHeight="1">
      <c r="A19" s="33" t="s">
        <v>44</v>
      </c>
      <c r="B19" s="33"/>
      <c r="C19" s="33"/>
      <c r="D19" s="33"/>
      <c r="E19" s="33"/>
      <c r="F19" s="33"/>
      <c r="G19" s="33"/>
      <c r="H19" s="193"/>
      <c r="I19" s="33"/>
      <c r="J19" s="1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2">
        <f t="shared" si="3"/>
        <v>0</v>
      </c>
      <c r="X19" s="2"/>
      <c r="Y19" s="2"/>
      <c r="AA19" s="2"/>
      <c r="AB19" s="2"/>
      <c r="AC19" s="2"/>
      <c r="AD19" s="2"/>
      <c r="AE19" s="2"/>
      <c r="AG19" s="2"/>
    </row>
    <row r="20" spans="1:33" ht="13.5" customHeight="1">
      <c r="A20" s="33" t="s">
        <v>45</v>
      </c>
      <c r="B20" s="33"/>
      <c r="C20" s="33"/>
      <c r="D20" s="33"/>
      <c r="E20" s="33"/>
      <c r="F20" s="33"/>
      <c r="G20" s="33"/>
      <c r="H20" s="193"/>
      <c r="I20" s="33"/>
      <c r="J20" s="1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2">
        <f t="shared" si="3"/>
        <v>0</v>
      </c>
      <c r="X20" s="2"/>
      <c r="Y20" s="2"/>
      <c r="AA20" s="2"/>
      <c r="AB20" s="2"/>
      <c r="AC20" s="2"/>
      <c r="AD20" s="2"/>
      <c r="AE20" s="2"/>
      <c r="AG20" s="2"/>
    </row>
    <row r="21" spans="1:33" ht="13.5" customHeight="1">
      <c r="A21" s="34" t="s">
        <v>46</v>
      </c>
      <c r="B21" s="34"/>
      <c r="C21" s="34"/>
      <c r="D21" s="34"/>
      <c r="E21" s="34"/>
      <c r="F21" s="34"/>
      <c r="G21" s="34"/>
      <c r="H21" s="206"/>
      <c r="I21" s="34"/>
      <c r="J21" s="24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2">
        <f t="shared" si="3"/>
        <v>0</v>
      </c>
      <c r="X21" s="2"/>
      <c r="Y21" s="2"/>
      <c r="AA21" s="2"/>
      <c r="AB21" s="2"/>
      <c r="AC21" s="2"/>
      <c r="AD21" s="2"/>
      <c r="AE21" s="2"/>
      <c r="AG21" s="2"/>
    </row>
    <row r="22" spans="1:33" ht="13.5" customHeight="1">
      <c r="A22" s="33" t="s">
        <v>47</v>
      </c>
      <c r="B22" s="33"/>
      <c r="C22" s="33"/>
      <c r="D22" s="33"/>
      <c r="E22" s="33"/>
      <c r="F22" s="33"/>
      <c r="G22" s="33"/>
      <c r="H22" s="193"/>
      <c r="I22" s="33"/>
      <c r="J22" s="18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2">
        <f t="shared" si="3"/>
        <v>0</v>
      </c>
      <c r="X22" s="2"/>
      <c r="Y22" s="2"/>
      <c r="AA22" s="2"/>
      <c r="AB22" s="2"/>
      <c r="AC22" s="2"/>
      <c r="AD22" s="2"/>
      <c r="AE22" s="2"/>
      <c r="AG22" s="2"/>
    </row>
    <row r="23" spans="1:33" ht="13.5" customHeight="1">
      <c r="A23" s="33" t="s">
        <v>48</v>
      </c>
      <c r="B23" s="33"/>
      <c r="C23" s="33"/>
      <c r="D23" s="33"/>
      <c r="E23" s="33"/>
      <c r="F23" s="102">
        <v>1733095</v>
      </c>
      <c r="G23" s="33"/>
      <c r="H23" s="193"/>
      <c r="I23" s="33"/>
      <c r="J23" s="18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102">
        <f t="shared" si="3"/>
        <v>1733095</v>
      </c>
      <c r="X23" s="2"/>
      <c r="Y23" s="2"/>
      <c r="AA23" s="2"/>
      <c r="AB23" s="2"/>
      <c r="AC23" s="2"/>
      <c r="AD23" s="2"/>
      <c r="AE23" s="2"/>
      <c r="AG23" s="2"/>
    </row>
    <row r="24" spans="1:33" ht="13.5" customHeight="1">
      <c r="A24" s="33" t="s">
        <v>49</v>
      </c>
      <c r="B24" s="33"/>
      <c r="C24" s="33"/>
      <c r="D24" s="33"/>
      <c r="E24" s="33"/>
      <c r="F24" s="33"/>
      <c r="G24" s="33"/>
      <c r="H24" s="193"/>
      <c r="I24" s="33"/>
      <c r="J24" s="18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2">
        <f t="shared" si="3"/>
        <v>0</v>
      </c>
      <c r="X24" s="2"/>
      <c r="Y24" s="2"/>
      <c r="AA24" s="2"/>
      <c r="AB24" s="2"/>
      <c r="AC24" s="2"/>
      <c r="AD24" s="2"/>
      <c r="AE24" s="2"/>
      <c r="AG24" s="2"/>
    </row>
    <row r="25" spans="1:33" ht="13.5" customHeight="1">
      <c r="A25" s="33" t="s">
        <v>50</v>
      </c>
      <c r="B25" s="33"/>
      <c r="C25" s="33"/>
      <c r="D25" s="33"/>
      <c r="E25" s="33"/>
      <c r="F25" s="33"/>
      <c r="G25" s="33"/>
      <c r="H25" s="193"/>
      <c r="I25" s="33"/>
      <c r="J25" s="1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90">
        <f t="shared" si="3"/>
        <v>0</v>
      </c>
      <c r="X25" s="2"/>
      <c r="Y25" s="2"/>
      <c r="AA25" s="2"/>
      <c r="AB25" s="2"/>
      <c r="AC25" s="2"/>
      <c r="AD25" s="2"/>
      <c r="AE25" s="2"/>
      <c r="AG25" s="2"/>
    </row>
    <row r="26" spans="1:33" ht="13.5" customHeight="1">
      <c r="A26" s="35" t="s">
        <v>51</v>
      </c>
      <c r="B26" s="25">
        <f t="shared" ref="B26:J26" si="4">SUM(B19:B25)</f>
        <v>0</v>
      </c>
      <c r="C26" s="25">
        <f t="shared" si="4"/>
        <v>0</v>
      </c>
      <c r="D26" s="25">
        <f t="shared" si="4"/>
        <v>0</v>
      </c>
      <c r="E26" s="25">
        <f t="shared" si="4"/>
        <v>0</v>
      </c>
      <c r="F26" s="103">
        <f t="shared" si="4"/>
        <v>1733095</v>
      </c>
      <c r="G26" s="25">
        <f t="shared" si="4"/>
        <v>0</v>
      </c>
      <c r="H26" s="134">
        <f t="shared" si="4"/>
        <v>0</v>
      </c>
      <c r="I26" s="25">
        <f t="shared" si="4"/>
        <v>0</v>
      </c>
      <c r="J26" s="25">
        <f t="shared" si="4"/>
        <v>0</v>
      </c>
      <c r="K26" s="25">
        <f t="shared" ref="K26:W26" si="5">SUM(K19:K25)</f>
        <v>0</v>
      </c>
      <c r="L26" s="25">
        <f t="shared" si="5"/>
        <v>0</v>
      </c>
      <c r="M26" s="25">
        <f t="shared" si="5"/>
        <v>0</v>
      </c>
      <c r="N26" s="25">
        <f t="shared" ref="N26:Q26" si="6">SUM(N19:N25)</f>
        <v>0</v>
      </c>
      <c r="O26" s="25">
        <f t="shared" si="6"/>
        <v>0</v>
      </c>
      <c r="P26" s="25">
        <f t="shared" si="6"/>
        <v>0</v>
      </c>
      <c r="Q26" s="25">
        <f t="shared" si="6"/>
        <v>0</v>
      </c>
      <c r="R26" s="25">
        <f t="shared" ref="R26:S26" si="7">SUM(R19:R25)</f>
        <v>0</v>
      </c>
      <c r="S26" s="25">
        <f t="shared" si="7"/>
        <v>0</v>
      </c>
      <c r="T26" s="25">
        <f t="shared" ref="T26:U26" si="8">SUM(T19:T25)</f>
        <v>0</v>
      </c>
      <c r="U26" s="25">
        <f t="shared" si="8"/>
        <v>0</v>
      </c>
      <c r="V26" s="25">
        <f t="shared" ref="V26" si="9">SUM(V19:V25)</f>
        <v>0</v>
      </c>
      <c r="W26" s="103">
        <f t="shared" si="5"/>
        <v>1733095</v>
      </c>
      <c r="X26" s="2"/>
      <c r="Y26" s="2"/>
      <c r="AA26" s="2"/>
      <c r="AB26" s="2"/>
      <c r="AC26" s="2"/>
      <c r="AD26" s="2"/>
      <c r="AE26" s="2"/>
      <c r="AG26" s="2"/>
    </row>
    <row r="27" spans="1:33" ht="13.5" customHeight="1">
      <c r="A27" s="36"/>
      <c r="B27" s="36"/>
      <c r="C27" s="36"/>
      <c r="D27" s="36"/>
      <c r="E27" s="36"/>
      <c r="F27" s="103"/>
      <c r="G27" s="36"/>
      <c r="H27" s="205"/>
      <c r="I27" s="3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03"/>
      <c r="X27" s="2"/>
      <c r="Y27" s="2"/>
      <c r="AA27" s="2"/>
      <c r="AB27" s="2"/>
      <c r="AC27" s="2"/>
      <c r="AD27" s="2"/>
      <c r="AE27" s="2"/>
      <c r="AG27" s="2"/>
    </row>
    <row r="28" spans="1:33" ht="13.5" customHeight="1">
      <c r="A28" s="35" t="s">
        <v>13</v>
      </c>
      <c r="B28" s="103">
        <f t="shared" ref="B28:J28" si="10">+B26+B17</f>
        <v>41933</v>
      </c>
      <c r="C28" s="103">
        <f t="shared" si="10"/>
        <v>0</v>
      </c>
      <c r="D28" s="103">
        <f t="shared" si="10"/>
        <v>0</v>
      </c>
      <c r="E28" s="103">
        <f t="shared" si="10"/>
        <v>13907</v>
      </c>
      <c r="F28" s="103">
        <f t="shared" si="10"/>
        <v>1834822</v>
      </c>
      <c r="G28" s="103">
        <f t="shared" si="10"/>
        <v>4475</v>
      </c>
      <c r="H28" s="135">
        <f t="shared" si="10"/>
        <v>27215</v>
      </c>
      <c r="I28" s="103">
        <f t="shared" si="10"/>
        <v>3000</v>
      </c>
      <c r="J28" s="103">
        <f t="shared" si="10"/>
        <v>4370</v>
      </c>
      <c r="K28" s="103">
        <f t="shared" ref="K28:W28" si="11">+K26+K17</f>
        <v>6223</v>
      </c>
      <c r="L28" s="103">
        <f t="shared" si="11"/>
        <v>31890</v>
      </c>
      <c r="M28" s="103">
        <f t="shared" si="11"/>
        <v>75184</v>
      </c>
      <c r="N28" s="103">
        <f t="shared" si="11"/>
        <v>66458</v>
      </c>
      <c r="O28" s="103">
        <f t="shared" si="11"/>
        <v>1200</v>
      </c>
      <c r="P28" s="103">
        <f t="shared" si="11"/>
        <v>2000</v>
      </c>
      <c r="Q28" s="103">
        <f t="shared" si="11"/>
        <v>114803</v>
      </c>
      <c r="R28" s="103">
        <f t="shared" si="11"/>
        <v>0</v>
      </c>
      <c r="S28" s="103">
        <f t="shared" si="11"/>
        <v>4500</v>
      </c>
      <c r="T28" s="103">
        <f t="shared" si="11"/>
        <v>13500</v>
      </c>
      <c r="U28" s="103">
        <f t="shared" si="11"/>
        <v>100</v>
      </c>
      <c r="V28" s="103">
        <f t="shared" si="11"/>
        <v>15000</v>
      </c>
      <c r="W28" s="103">
        <f t="shared" si="11"/>
        <v>2260580</v>
      </c>
      <c r="X28" s="2"/>
      <c r="Y28" s="2"/>
      <c r="AA28" s="2"/>
      <c r="AB28" s="2"/>
      <c r="AC28" s="2"/>
      <c r="AD28" s="2"/>
      <c r="AE28" s="2"/>
      <c r="AG28" s="2"/>
    </row>
    <row r="29" spans="1:33" ht="13.5" customHeight="1">
      <c r="A29" s="36"/>
      <c r="B29" s="36"/>
      <c r="C29" s="36"/>
      <c r="D29" s="36"/>
      <c r="E29" s="36"/>
      <c r="F29" s="36"/>
      <c r="G29" s="36"/>
      <c r="H29" s="205"/>
      <c r="I29" s="3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90"/>
      <c r="X29" s="2"/>
      <c r="Y29" s="2"/>
      <c r="AA29" s="2"/>
      <c r="AB29" s="2"/>
      <c r="AC29" s="2"/>
      <c r="AD29" s="2"/>
      <c r="AE29" s="2"/>
      <c r="AG29" s="2"/>
    </row>
    <row r="30" spans="1:33" ht="13.5" customHeight="1">
      <c r="A30" s="33" t="s">
        <v>52</v>
      </c>
      <c r="B30" s="194">
        <v>7510</v>
      </c>
      <c r="C30" s="194">
        <v>29000</v>
      </c>
      <c r="D30" s="400">
        <v>174679</v>
      </c>
      <c r="E30" s="193">
        <v>999</v>
      </c>
      <c r="F30" s="33"/>
      <c r="G30" s="193"/>
      <c r="H30" s="194">
        <v>597425</v>
      </c>
      <c r="I30" s="194"/>
      <c r="J30" s="194">
        <v>12700</v>
      </c>
      <c r="K30" s="194"/>
      <c r="L30" s="194">
        <v>153810</v>
      </c>
      <c r="M30" s="194">
        <v>22068</v>
      </c>
      <c r="N30" s="194">
        <v>35000</v>
      </c>
      <c r="O30" s="102"/>
      <c r="P30" s="102"/>
      <c r="Q30" s="102">
        <v>556434</v>
      </c>
      <c r="R30" s="102">
        <v>1473</v>
      </c>
      <c r="S30" s="102"/>
      <c r="T30" s="102"/>
      <c r="U30" s="102"/>
      <c r="V30" s="102"/>
      <c r="W30" s="102">
        <f>SUM(B30:V30)</f>
        <v>1591098</v>
      </c>
      <c r="X30" s="2"/>
      <c r="Y30" s="2"/>
      <c r="AA30" s="2"/>
      <c r="AB30" s="2"/>
      <c r="AC30" s="2"/>
      <c r="AD30" s="2"/>
      <c r="AE30" s="2"/>
      <c r="AG30" s="2"/>
    </row>
    <row r="31" spans="1:33" ht="13.5" customHeight="1">
      <c r="A31" s="33" t="s">
        <v>53</v>
      </c>
      <c r="B31" s="33"/>
      <c r="C31" s="102">
        <v>10076</v>
      </c>
      <c r="D31" s="119"/>
      <c r="E31" s="33"/>
      <c r="F31" s="33"/>
      <c r="G31" s="33"/>
      <c r="H31" s="193"/>
      <c r="I31" s="33"/>
      <c r="J31" s="102">
        <v>2540</v>
      </c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>
        <f>SUM(B31:V31)</f>
        <v>12616</v>
      </c>
      <c r="X31" s="2"/>
      <c r="Y31" s="2"/>
      <c r="AA31" s="2"/>
      <c r="AB31" s="2"/>
      <c r="AC31" s="2"/>
      <c r="AD31" s="2"/>
      <c r="AE31" s="2"/>
      <c r="AG31" s="2"/>
    </row>
    <row r="32" spans="1:33" ht="13.5" customHeight="1">
      <c r="A32" s="34" t="s">
        <v>133</v>
      </c>
      <c r="B32" s="34"/>
      <c r="C32" s="34"/>
      <c r="D32" s="34"/>
      <c r="E32" s="34"/>
      <c r="F32" s="34"/>
      <c r="G32" s="34"/>
      <c r="H32" s="206"/>
      <c r="I32" s="34"/>
      <c r="J32" s="102">
        <v>63430</v>
      </c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>
        <f>SUM(B32:V32)</f>
        <v>63430</v>
      </c>
      <c r="X32" s="2"/>
      <c r="Y32" s="2"/>
      <c r="AA32" s="2"/>
      <c r="AB32" s="2"/>
      <c r="AC32" s="2"/>
      <c r="AD32" s="2"/>
      <c r="AE32" s="2"/>
      <c r="AG32" s="2"/>
    </row>
    <row r="33" spans="1:33" ht="13.5" customHeight="1">
      <c r="A33" s="36" t="s">
        <v>134</v>
      </c>
      <c r="B33" s="103">
        <f t="shared" ref="B33:J33" si="12">SUM(B30:B32)</f>
        <v>7510</v>
      </c>
      <c r="C33" s="103">
        <f t="shared" si="12"/>
        <v>39076</v>
      </c>
      <c r="D33" s="103">
        <f t="shared" si="12"/>
        <v>174679</v>
      </c>
      <c r="E33" s="103">
        <f t="shared" si="12"/>
        <v>999</v>
      </c>
      <c r="F33" s="103">
        <f t="shared" si="12"/>
        <v>0</v>
      </c>
      <c r="G33" s="103">
        <f t="shared" si="12"/>
        <v>0</v>
      </c>
      <c r="H33" s="135">
        <f t="shared" si="12"/>
        <v>597425</v>
      </c>
      <c r="I33" s="103">
        <f t="shared" si="12"/>
        <v>0</v>
      </c>
      <c r="J33" s="103">
        <f t="shared" si="12"/>
        <v>78670</v>
      </c>
      <c r="K33" s="103">
        <f t="shared" ref="K33:W33" si="13">SUM(K30:K32)</f>
        <v>0</v>
      </c>
      <c r="L33" s="103">
        <f t="shared" si="13"/>
        <v>153810</v>
      </c>
      <c r="M33" s="103">
        <f t="shared" si="13"/>
        <v>22068</v>
      </c>
      <c r="N33" s="103">
        <f t="shared" ref="N33:Q33" si="14">SUM(N30:N32)</f>
        <v>35000</v>
      </c>
      <c r="O33" s="103">
        <f t="shared" si="14"/>
        <v>0</v>
      </c>
      <c r="P33" s="103">
        <f t="shared" si="14"/>
        <v>0</v>
      </c>
      <c r="Q33" s="103">
        <f t="shared" si="14"/>
        <v>556434</v>
      </c>
      <c r="R33" s="103">
        <f t="shared" ref="R33:S33" si="15">SUM(R30:R32)</f>
        <v>1473</v>
      </c>
      <c r="S33" s="103">
        <f t="shared" si="15"/>
        <v>0</v>
      </c>
      <c r="T33" s="103">
        <f t="shared" ref="T33:U33" si="16">SUM(T30:T32)</f>
        <v>0</v>
      </c>
      <c r="U33" s="103">
        <f t="shared" si="16"/>
        <v>0</v>
      </c>
      <c r="V33" s="103">
        <f t="shared" ref="V33" si="17">SUM(V30:V32)</f>
        <v>0</v>
      </c>
      <c r="W33" s="103">
        <f t="shared" si="13"/>
        <v>1667144</v>
      </c>
      <c r="X33" s="2"/>
      <c r="Y33" s="2"/>
      <c r="AA33" s="2"/>
      <c r="AB33" s="2"/>
      <c r="AC33" s="2"/>
      <c r="AD33" s="2"/>
      <c r="AE33" s="2"/>
      <c r="AG33" s="2"/>
    </row>
    <row r="34" spans="1:33" ht="13.5" customHeight="1">
      <c r="A34" s="36"/>
      <c r="B34" s="36"/>
      <c r="C34" s="36"/>
      <c r="D34" s="36"/>
      <c r="E34" s="36"/>
      <c r="F34" s="36"/>
      <c r="G34" s="36"/>
      <c r="H34" s="205"/>
      <c r="I34" s="36"/>
      <c r="J34" s="2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90"/>
      <c r="X34" s="2"/>
      <c r="Y34" s="2"/>
      <c r="AA34" s="2"/>
      <c r="AB34" s="2"/>
      <c r="AC34" s="2"/>
      <c r="AD34" s="2"/>
      <c r="AE34" s="2"/>
      <c r="AG34" s="2"/>
    </row>
    <row r="35" spans="1:33" ht="13.5" customHeight="1">
      <c r="A35" s="33" t="s">
        <v>44</v>
      </c>
      <c r="B35" s="33"/>
      <c r="C35" s="33"/>
      <c r="D35" s="33"/>
      <c r="E35" s="33"/>
      <c r="F35" s="33"/>
      <c r="G35" s="33"/>
      <c r="H35" s="193"/>
      <c r="I35" s="33"/>
      <c r="J35" s="2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90">
        <f t="shared" ref="W35:W41" si="18">SUM(B35:V35)</f>
        <v>0</v>
      </c>
      <c r="X35" s="2"/>
      <c r="Y35" s="2"/>
      <c r="AA35" s="2"/>
      <c r="AB35" s="2"/>
      <c r="AC35" s="2"/>
      <c r="AD35" s="2"/>
      <c r="AE35" s="2"/>
      <c r="AG35" s="2"/>
    </row>
    <row r="36" spans="1:33" ht="13.5" customHeight="1">
      <c r="A36" s="33" t="s">
        <v>45</v>
      </c>
      <c r="B36" s="33"/>
      <c r="C36" s="33"/>
      <c r="D36" s="33"/>
      <c r="E36" s="33"/>
      <c r="F36" s="33"/>
      <c r="G36" s="33"/>
      <c r="H36" s="193"/>
      <c r="I36" s="33"/>
      <c r="J36" s="2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0">
        <f t="shared" si="18"/>
        <v>0</v>
      </c>
      <c r="X36" s="2"/>
      <c r="Y36" s="2"/>
      <c r="AA36" s="2"/>
      <c r="AB36" s="2"/>
      <c r="AC36" s="2"/>
      <c r="AD36" s="2"/>
      <c r="AE36" s="2"/>
      <c r="AG36" s="2"/>
    </row>
    <row r="37" spans="1:33" ht="13.5" customHeight="1">
      <c r="A37" s="34" t="s">
        <v>46</v>
      </c>
      <c r="B37" s="34"/>
      <c r="C37" s="34"/>
      <c r="D37" s="34"/>
      <c r="E37" s="34"/>
      <c r="F37" s="34"/>
      <c r="G37" s="34"/>
      <c r="H37" s="206"/>
      <c r="I37" s="34"/>
      <c r="J37" s="2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90">
        <f t="shared" si="18"/>
        <v>0</v>
      </c>
      <c r="X37" s="2"/>
      <c r="Y37" s="2"/>
      <c r="AA37" s="2"/>
      <c r="AB37" s="2"/>
      <c r="AC37" s="2"/>
      <c r="AD37" s="2"/>
      <c r="AE37" s="2"/>
      <c r="AG37" s="2"/>
    </row>
    <row r="38" spans="1:33" ht="13.5" customHeight="1">
      <c r="A38" s="33" t="s">
        <v>47</v>
      </c>
      <c r="B38" s="33"/>
      <c r="C38" s="33"/>
      <c r="D38" s="33"/>
      <c r="E38" s="33"/>
      <c r="F38" s="33"/>
      <c r="G38" s="33"/>
      <c r="H38" s="193"/>
      <c r="I38" s="33"/>
      <c r="J38" s="2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0">
        <f t="shared" si="18"/>
        <v>0</v>
      </c>
      <c r="X38" s="2"/>
      <c r="Y38" s="2"/>
      <c r="AA38" s="2"/>
      <c r="AB38" s="2"/>
      <c r="AC38" s="2"/>
      <c r="AD38" s="2"/>
      <c r="AE38" s="2"/>
      <c r="AG38" s="2"/>
    </row>
    <row r="39" spans="1:33" ht="13.5" customHeight="1">
      <c r="A39" s="33" t="s">
        <v>48</v>
      </c>
      <c r="B39" s="33"/>
      <c r="C39" s="33"/>
      <c r="D39" s="33"/>
      <c r="E39" s="33"/>
      <c r="F39" s="102">
        <f>33747+1000+1207+1643+293</f>
        <v>37890</v>
      </c>
      <c r="G39" s="33"/>
      <c r="H39" s="193"/>
      <c r="I39" s="33"/>
      <c r="J39" s="2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0">
        <f t="shared" si="18"/>
        <v>37890</v>
      </c>
      <c r="X39" s="2"/>
      <c r="Y39" s="2"/>
      <c r="AA39" s="2"/>
      <c r="AB39" s="2"/>
      <c r="AC39" s="2"/>
      <c r="AD39" s="2"/>
      <c r="AE39" s="2"/>
      <c r="AG39" s="2"/>
    </row>
    <row r="40" spans="1:33" ht="13.5" customHeight="1">
      <c r="A40" s="33" t="s">
        <v>49</v>
      </c>
      <c r="B40" s="33"/>
      <c r="C40" s="33"/>
      <c r="D40" s="33"/>
      <c r="E40" s="33"/>
      <c r="F40" s="33"/>
      <c r="G40" s="33"/>
      <c r="H40" s="193"/>
      <c r="I40" s="33"/>
      <c r="J40" s="2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0">
        <f t="shared" si="18"/>
        <v>0</v>
      </c>
      <c r="X40" s="2"/>
      <c r="Y40" s="2"/>
      <c r="AA40" s="2"/>
      <c r="AB40" s="2"/>
      <c r="AC40" s="2"/>
      <c r="AD40" s="2"/>
      <c r="AE40" s="2"/>
      <c r="AG40" s="2"/>
    </row>
    <row r="41" spans="1:33" ht="13.5" customHeight="1">
      <c r="A41" s="33" t="s">
        <v>50</v>
      </c>
      <c r="B41" s="33"/>
      <c r="C41" s="33"/>
      <c r="D41" s="33"/>
      <c r="E41" s="33"/>
      <c r="F41" s="33"/>
      <c r="G41" s="33"/>
      <c r="H41" s="193"/>
      <c r="I41" s="33"/>
      <c r="J41" s="2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90">
        <f t="shared" si="18"/>
        <v>0</v>
      </c>
      <c r="X41" s="2"/>
      <c r="Y41" s="2"/>
      <c r="AA41" s="2"/>
      <c r="AB41" s="2"/>
      <c r="AC41" s="2"/>
      <c r="AD41" s="2"/>
      <c r="AE41" s="2"/>
      <c r="AG41" s="2"/>
    </row>
    <row r="42" spans="1:33" ht="13.5" customHeight="1">
      <c r="A42" s="35" t="s">
        <v>56</v>
      </c>
      <c r="B42" s="25">
        <f t="shared" ref="B42:J42" si="19">SUM(B35:B41)</f>
        <v>0</v>
      </c>
      <c r="C42" s="25">
        <f t="shared" si="19"/>
        <v>0</v>
      </c>
      <c r="D42" s="25">
        <f t="shared" si="19"/>
        <v>0</v>
      </c>
      <c r="E42" s="25">
        <f t="shared" si="19"/>
        <v>0</v>
      </c>
      <c r="F42" s="103">
        <f t="shared" si="19"/>
        <v>37890</v>
      </c>
      <c r="G42" s="25">
        <f t="shared" si="19"/>
        <v>0</v>
      </c>
      <c r="H42" s="134">
        <f t="shared" si="19"/>
        <v>0</v>
      </c>
      <c r="I42" s="25">
        <f t="shared" si="19"/>
        <v>0</v>
      </c>
      <c r="J42" s="25">
        <f t="shared" si="19"/>
        <v>0</v>
      </c>
      <c r="K42" s="25">
        <f t="shared" ref="K42:W42" si="20">SUM(K35:K41)</f>
        <v>0</v>
      </c>
      <c r="L42" s="25">
        <f t="shared" si="20"/>
        <v>0</v>
      </c>
      <c r="M42" s="25">
        <f t="shared" si="20"/>
        <v>0</v>
      </c>
      <c r="N42" s="25">
        <f t="shared" ref="N42:Q42" si="21">SUM(N35:N41)</f>
        <v>0</v>
      </c>
      <c r="O42" s="25">
        <f t="shared" si="21"/>
        <v>0</v>
      </c>
      <c r="P42" s="25">
        <f t="shared" si="21"/>
        <v>0</v>
      </c>
      <c r="Q42" s="25">
        <f t="shared" si="21"/>
        <v>0</v>
      </c>
      <c r="R42" s="25">
        <f t="shared" ref="R42:S42" si="22">SUM(R35:R41)</f>
        <v>0</v>
      </c>
      <c r="S42" s="25">
        <f t="shared" si="22"/>
        <v>0</v>
      </c>
      <c r="T42" s="25">
        <f t="shared" ref="T42:U42" si="23">SUM(T35:T41)</f>
        <v>0</v>
      </c>
      <c r="U42" s="25">
        <f t="shared" si="23"/>
        <v>0</v>
      </c>
      <c r="V42" s="25">
        <f t="shared" ref="V42" si="24">SUM(V35:V41)</f>
        <v>0</v>
      </c>
      <c r="W42" s="25">
        <f t="shared" si="20"/>
        <v>37890</v>
      </c>
      <c r="X42" s="2"/>
      <c r="Y42" s="2"/>
      <c r="AA42" s="2"/>
      <c r="AB42" s="2"/>
      <c r="AC42" s="2"/>
      <c r="AD42" s="2"/>
      <c r="AE42" s="2"/>
      <c r="AG42" s="2"/>
    </row>
    <row r="43" spans="1:33" ht="13.5" customHeight="1">
      <c r="A43" s="10"/>
      <c r="B43" s="105"/>
      <c r="C43" s="79"/>
      <c r="D43" s="276"/>
      <c r="E43" s="79"/>
      <c r="F43" s="103"/>
      <c r="G43" s="79"/>
      <c r="H43" s="207"/>
      <c r="I43" s="121"/>
      <c r="J43" s="26"/>
      <c r="K43" s="14"/>
      <c r="L43" s="95"/>
      <c r="M43" s="95"/>
      <c r="N43" s="90"/>
      <c r="O43" s="95"/>
      <c r="P43" s="110"/>
      <c r="Q43" s="110"/>
      <c r="R43" s="90"/>
      <c r="S43" s="110"/>
      <c r="T43" s="90"/>
      <c r="U43" s="90"/>
      <c r="V43" s="90"/>
      <c r="W43" s="90"/>
      <c r="X43" s="2"/>
      <c r="Y43" s="2"/>
      <c r="AA43" s="2"/>
      <c r="AB43" s="2"/>
      <c r="AC43" s="2"/>
      <c r="AD43" s="2"/>
      <c r="AE43" s="2"/>
      <c r="AG43" s="2"/>
    </row>
    <row r="44" spans="1:33" ht="13.5" customHeight="1">
      <c r="A44" s="35" t="s">
        <v>14</v>
      </c>
      <c r="B44" s="103">
        <f t="shared" ref="B44:J44" si="25">+B42+B33</f>
        <v>7510</v>
      </c>
      <c r="C44" s="103">
        <f t="shared" si="25"/>
        <v>39076</v>
      </c>
      <c r="D44" s="103">
        <f t="shared" si="25"/>
        <v>174679</v>
      </c>
      <c r="E44" s="103">
        <f t="shared" si="25"/>
        <v>999</v>
      </c>
      <c r="F44" s="103">
        <f t="shared" si="25"/>
        <v>37890</v>
      </c>
      <c r="G44" s="103">
        <f t="shared" si="25"/>
        <v>0</v>
      </c>
      <c r="H44" s="135">
        <f t="shared" si="25"/>
        <v>597425</v>
      </c>
      <c r="I44" s="103">
        <f t="shared" si="25"/>
        <v>0</v>
      </c>
      <c r="J44" s="103">
        <f t="shared" si="25"/>
        <v>78670</v>
      </c>
      <c r="K44" s="103">
        <f t="shared" ref="K44:W44" si="26">+K42+K33</f>
        <v>0</v>
      </c>
      <c r="L44" s="103">
        <f t="shared" si="26"/>
        <v>153810</v>
      </c>
      <c r="M44" s="103">
        <f t="shared" si="26"/>
        <v>22068</v>
      </c>
      <c r="N44" s="103">
        <f t="shared" si="26"/>
        <v>35000</v>
      </c>
      <c r="O44" s="103">
        <f t="shared" si="26"/>
        <v>0</v>
      </c>
      <c r="P44" s="103">
        <f t="shared" si="26"/>
        <v>0</v>
      </c>
      <c r="Q44" s="103">
        <f t="shared" si="26"/>
        <v>556434</v>
      </c>
      <c r="R44" s="103">
        <f t="shared" si="26"/>
        <v>1473</v>
      </c>
      <c r="S44" s="103">
        <f t="shared" si="26"/>
        <v>0</v>
      </c>
      <c r="T44" s="103">
        <f t="shared" si="26"/>
        <v>0</v>
      </c>
      <c r="U44" s="103">
        <f t="shared" si="26"/>
        <v>0</v>
      </c>
      <c r="V44" s="103">
        <f t="shared" si="26"/>
        <v>0</v>
      </c>
      <c r="W44" s="103">
        <f t="shared" si="26"/>
        <v>1705034</v>
      </c>
      <c r="X44" s="2"/>
      <c r="Y44" s="2"/>
      <c r="AA44" s="2"/>
    </row>
    <row r="45" spans="1:33" ht="19.8" customHeight="1">
      <c r="A45" s="21"/>
      <c r="B45" s="21"/>
      <c r="C45" s="21"/>
      <c r="D45" s="21"/>
      <c r="E45" s="21"/>
      <c r="F45" s="21"/>
      <c r="G45" s="21"/>
      <c r="H45" s="181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90"/>
      <c r="X45" s="2"/>
      <c r="Y45" s="2"/>
      <c r="AA45" s="2"/>
    </row>
    <row r="46" spans="1:33" s="191" customFormat="1" ht="23.4" customHeight="1">
      <c r="A46" s="192" t="s">
        <v>26</v>
      </c>
      <c r="B46" s="135">
        <f t="shared" ref="B46:J46" si="27">+B44+B28</f>
        <v>49443</v>
      </c>
      <c r="C46" s="135">
        <f t="shared" si="27"/>
        <v>39076</v>
      </c>
      <c r="D46" s="135">
        <f t="shared" si="27"/>
        <v>174679</v>
      </c>
      <c r="E46" s="135">
        <f t="shared" si="27"/>
        <v>14906</v>
      </c>
      <c r="F46" s="135">
        <f t="shared" si="27"/>
        <v>1872712</v>
      </c>
      <c r="G46" s="135">
        <f t="shared" si="27"/>
        <v>4475</v>
      </c>
      <c r="H46" s="135">
        <f t="shared" si="27"/>
        <v>624640</v>
      </c>
      <c r="I46" s="135">
        <f t="shared" si="27"/>
        <v>3000</v>
      </c>
      <c r="J46" s="135">
        <f t="shared" si="27"/>
        <v>83040</v>
      </c>
      <c r="K46" s="135">
        <f t="shared" ref="K46:W46" si="28">+K44+K28</f>
        <v>6223</v>
      </c>
      <c r="L46" s="135">
        <f t="shared" si="28"/>
        <v>185700</v>
      </c>
      <c r="M46" s="135">
        <f t="shared" si="28"/>
        <v>97252</v>
      </c>
      <c r="N46" s="135">
        <f t="shared" si="28"/>
        <v>101458</v>
      </c>
      <c r="O46" s="135">
        <f t="shared" si="28"/>
        <v>1200</v>
      </c>
      <c r="P46" s="135">
        <f t="shared" si="28"/>
        <v>2000</v>
      </c>
      <c r="Q46" s="135">
        <f t="shared" si="28"/>
        <v>671237</v>
      </c>
      <c r="R46" s="135">
        <f t="shared" si="28"/>
        <v>1473</v>
      </c>
      <c r="S46" s="135">
        <f t="shared" si="28"/>
        <v>4500</v>
      </c>
      <c r="T46" s="135">
        <f t="shared" si="28"/>
        <v>13500</v>
      </c>
      <c r="U46" s="135">
        <f t="shared" si="28"/>
        <v>100</v>
      </c>
      <c r="V46" s="135">
        <f t="shared" si="28"/>
        <v>15000</v>
      </c>
      <c r="W46" s="135">
        <f t="shared" si="28"/>
        <v>3965614</v>
      </c>
    </row>
    <row r="47" spans="1:33" ht="27" customHeight="1"/>
    <row r="48" spans="1:33">
      <c r="W48" s="100"/>
    </row>
  </sheetData>
  <mergeCells count="7">
    <mergeCell ref="A7:A8"/>
    <mergeCell ref="A4:M4"/>
    <mergeCell ref="A5:M5"/>
    <mergeCell ref="N4:W4"/>
    <mergeCell ref="N5:W5"/>
    <mergeCell ref="B7:K7"/>
    <mergeCell ref="L7:W7"/>
  </mergeCells>
  <phoneticPr fontId="0" type="noConversion"/>
  <printOptions horizontalCentered="1"/>
  <pageMargins left="0.59055118110236227" right="0.31496062992125984" top="0.27559055118110237" bottom="0.47244094488188981" header="0.43307086614173229" footer="0.15748031496062992"/>
  <pageSetup paperSize="9" scale="75" orientation="landscape" r:id="rId1"/>
  <headerFooter alignWithMargins="0">
    <oddHeader>&amp;LVERESEGYHÁZ VÁROS ÖNKORMÁNYZAT&amp;CA 2014. évi MŰKÖDÉSI ÉS FELHALMOZÁSI KÖLTSÉGVETÉS KIADÁSI ELŐIRÁNYZATAI 
KÖTELEZŐ FELADATONKÉNT</oddHeader>
    <oddFooter>&amp;LVeresegyház, 2014. Február 18.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view="pageLayout" topLeftCell="A14" workbookViewId="0">
      <selection activeCell="D39" sqref="D39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s="75" t="s">
        <v>158</v>
      </c>
    </row>
    <row r="3" spans="1:7" ht="12" customHeight="1">
      <c r="F3" s="4"/>
      <c r="G3" s="69" t="s">
        <v>157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96">
        <f>+'5.1 GAMESZ M-F. bev. '!G15</f>
        <v>18625</v>
      </c>
      <c r="E9" s="284" t="s">
        <v>36</v>
      </c>
      <c r="F9" s="284"/>
      <c r="G9" s="96">
        <f>+'9.1. GAMESZ kiad. össz.'!D13</f>
        <v>392428</v>
      </c>
    </row>
    <row r="10" spans="1:7" ht="12" customHeight="1">
      <c r="A10" s="299" t="s">
        <v>31</v>
      </c>
      <c r="B10" s="300"/>
      <c r="C10" s="301"/>
      <c r="D10" s="39"/>
      <c r="E10" s="302" t="s">
        <v>59</v>
      </c>
      <c r="F10" s="302"/>
      <c r="G10" s="96">
        <f>+'9.1. GAMESZ kiad. össz.'!D14</f>
        <v>112325</v>
      </c>
    </row>
    <row r="11" spans="1:7" ht="12" customHeight="1">
      <c r="A11" s="282" t="s">
        <v>32</v>
      </c>
      <c r="B11" s="296"/>
      <c r="C11" s="283"/>
      <c r="D11" s="96">
        <f>+'5.1 GAMESZ M-F. bev. '!G28</f>
        <v>597694</v>
      </c>
      <c r="E11" s="284" t="s">
        <v>38</v>
      </c>
      <c r="F11" s="284"/>
      <c r="G11" s="96">
        <f>+'9.1. GAMESZ kiad. össz.'!D15</f>
        <v>565603</v>
      </c>
    </row>
    <row r="12" spans="1:7" ht="12" customHeight="1">
      <c r="A12" s="282" t="s">
        <v>33</v>
      </c>
      <c r="B12" s="296"/>
      <c r="C12" s="283"/>
      <c r="D12" s="72"/>
      <c r="E12" s="284" t="s">
        <v>39</v>
      </c>
      <c r="F12" s="284"/>
      <c r="G12" s="96">
        <f>+'9.1. GAMESZ kiad. össz.'!D16</f>
        <v>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6">
        <f>+'9.1. GAMESZ kiad. össz.'!D17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72"/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72"/>
    </row>
    <row r="16" spans="1:7" ht="12" customHeight="1">
      <c r="A16" s="282"/>
      <c r="B16" s="296"/>
      <c r="C16" s="283"/>
      <c r="D16" s="72"/>
      <c r="E16" s="292"/>
      <c r="F16" s="293"/>
      <c r="G16" s="72"/>
    </row>
    <row r="17" spans="1:8" ht="12" customHeight="1">
      <c r="A17" s="285" t="s">
        <v>35</v>
      </c>
      <c r="B17" s="285"/>
      <c r="C17" s="285"/>
      <c r="D17" s="99">
        <f>SUM(D9:D13)</f>
        <v>616319</v>
      </c>
      <c r="E17" s="286" t="s">
        <v>43</v>
      </c>
      <c r="F17" s="288"/>
      <c r="G17" s="99">
        <f>SUM(G9:G13)</f>
        <v>1070356</v>
      </c>
    </row>
    <row r="18" spans="1:8" ht="12" customHeight="1">
      <c r="A18" s="282"/>
      <c r="B18" s="296"/>
      <c r="C18" s="283"/>
      <c r="D18" s="72"/>
      <c r="E18" s="282"/>
      <c r="F18" s="283"/>
      <c r="G18" s="72"/>
    </row>
    <row r="19" spans="1:8" ht="12" customHeight="1">
      <c r="A19" s="286" t="s">
        <v>57</v>
      </c>
      <c r="B19" s="287"/>
      <c r="C19" s="288"/>
      <c r="D19" s="99">
        <f>+'5.1 GAMESZ M-F. bev. '!G43</f>
        <v>460227</v>
      </c>
      <c r="E19" s="286" t="s">
        <v>58</v>
      </c>
      <c r="F19" s="288"/>
      <c r="G19" s="72"/>
    </row>
    <row r="20" spans="1:8" ht="12" customHeight="1">
      <c r="A20" s="289" t="s">
        <v>141</v>
      </c>
      <c r="B20" s="284"/>
      <c r="C20" s="284"/>
      <c r="D20" s="96">
        <f>+'5.1 GAMESZ M-F. bev. '!G39</f>
        <v>5831</v>
      </c>
      <c r="E20" s="112"/>
      <c r="F20" s="113"/>
      <c r="G20" s="110"/>
    </row>
    <row r="21" spans="1:8" ht="12" customHeight="1">
      <c r="A21" s="295"/>
      <c r="B21" s="295"/>
      <c r="C21" s="295"/>
      <c r="D21" s="72"/>
      <c r="E21" s="303"/>
      <c r="F21" s="304"/>
      <c r="G21" s="72"/>
    </row>
    <row r="22" spans="1:8" ht="12" customHeight="1">
      <c r="A22" s="294" t="s">
        <v>17</v>
      </c>
      <c r="B22" s="294"/>
      <c r="C22" s="294"/>
      <c r="D22" s="99">
        <f>+D19+D17</f>
        <v>1076546</v>
      </c>
      <c r="E22" s="286" t="s">
        <v>13</v>
      </c>
      <c r="F22" s="288"/>
      <c r="G22" s="99">
        <f>+G19+G17</f>
        <v>1070356</v>
      </c>
    </row>
    <row r="23" spans="1:8" ht="12" customHeight="1">
      <c r="A23" s="302"/>
      <c r="B23" s="302"/>
      <c r="C23" s="302"/>
      <c r="D23" s="72"/>
      <c r="E23" s="282"/>
      <c r="F23" s="283"/>
      <c r="G23" s="72"/>
    </row>
    <row r="24" spans="1:8" ht="12" customHeight="1">
      <c r="A24" s="299" t="s">
        <v>92</v>
      </c>
      <c r="B24" s="300"/>
      <c r="C24" s="301"/>
      <c r="D24" s="72"/>
      <c r="E24" s="282" t="s">
        <v>52</v>
      </c>
      <c r="F24" s="283"/>
      <c r="G24" s="98">
        <f>+'9.1. GAMESZ kiad. össz.'!D34</f>
        <v>31463</v>
      </c>
      <c r="H24" s="100"/>
    </row>
    <row r="25" spans="1:8" ht="12" customHeight="1">
      <c r="A25" s="299" t="s">
        <v>93</v>
      </c>
      <c r="B25" s="300"/>
      <c r="C25" s="301"/>
      <c r="D25" s="72"/>
      <c r="E25" s="282" t="s">
        <v>53</v>
      </c>
      <c r="F25" s="283"/>
      <c r="G25" s="98">
        <f>+'9.1. GAMESZ kiad. össz.'!D35</f>
        <v>4636</v>
      </c>
    </row>
    <row r="26" spans="1:8" ht="12" customHeight="1">
      <c r="A26" s="284" t="s">
        <v>94</v>
      </c>
      <c r="B26" s="284"/>
      <c r="C26" s="284"/>
      <c r="D26" s="72"/>
      <c r="E26" s="282" t="s">
        <v>54</v>
      </c>
      <c r="F26" s="283"/>
      <c r="G26" s="98">
        <f>+'9.1. GAMESZ kiad. össz.'!D36</f>
        <v>3838</v>
      </c>
    </row>
    <row r="27" spans="1:8" ht="12" customHeight="1">
      <c r="A27" s="285" t="s">
        <v>112</v>
      </c>
      <c r="B27" s="285"/>
      <c r="C27" s="285"/>
      <c r="D27" s="72"/>
      <c r="E27" s="286" t="s">
        <v>55</v>
      </c>
      <c r="F27" s="288"/>
      <c r="G27" s="97">
        <f>SUM(G24:G26)</f>
        <v>39937</v>
      </c>
    </row>
    <row r="28" spans="1:8" ht="12" customHeight="1">
      <c r="A28" s="284"/>
      <c r="B28" s="284"/>
      <c r="C28" s="284"/>
      <c r="D28" s="110"/>
      <c r="E28" s="121"/>
      <c r="F28" s="122"/>
      <c r="G28" s="97"/>
    </row>
    <row r="29" spans="1:8" ht="12" customHeight="1">
      <c r="A29" s="284"/>
      <c r="B29" s="284"/>
      <c r="C29" s="284"/>
      <c r="D29" s="110"/>
      <c r="E29" s="121" t="s">
        <v>299</v>
      </c>
      <c r="F29" s="122"/>
      <c r="G29" s="97"/>
    </row>
    <row r="30" spans="1:8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8" ht="12" customHeight="1">
      <c r="A31" s="286" t="s">
        <v>60</v>
      </c>
      <c r="B31" s="287"/>
      <c r="C31" s="288"/>
      <c r="D31" s="99">
        <f>+'5.1 GAMESZ M-F. bev. '!G75</f>
        <v>33747</v>
      </c>
      <c r="E31" s="286" t="s">
        <v>305</v>
      </c>
      <c r="F31" s="288"/>
      <c r="G31" s="72"/>
    </row>
    <row r="32" spans="1:8" ht="12" customHeight="1">
      <c r="A32" s="289" t="s">
        <v>141</v>
      </c>
      <c r="B32" s="284"/>
      <c r="C32" s="284"/>
      <c r="D32" s="57"/>
      <c r="E32" s="58"/>
      <c r="F32" s="59"/>
      <c r="G32" s="72"/>
    </row>
    <row r="33" spans="1:7" ht="12" customHeight="1">
      <c r="A33" s="284"/>
      <c r="B33" s="284"/>
      <c r="C33" s="284"/>
      <c r="D33" s="72"/>
      <c r="E33" s="282"/>
      <c r="F33" s="283"/>
      <c r="G33" s="72"/>
    </row>
    <row r="34" spans="1:7" ht="12" customHeight="1">
      <c r="A34" s="294" t="s">
        <v>61</v>
      </c>
      <c r="B34" s="294"/>
      <c r="C34" s="294"/>
      <c r="D34" s="72"/>
      <c r="E34" s="286" t="s">
        <v>301</v>
      </c>
      <c r="F34" s="288"/>
      <c r="G34" s="97">
        <f>+G31+G27+G29</f>
        <v>39937</v>
      </c>
    </row>
    <row r="35" spans="1:7" ht="12" customHeight="1">
      <c r="A35" s="291"/>
      <c r="B35" s="291"/>
      <c r="C35" s="291"/>
      <c r="D35" s="72"/>
      <c r="E35" s="292"/>
      <c r="F35" s="293"/>
      <c r="G35" s="72"/>
    </row>
    <row r="36" spans="1:7" ht="12.75" customHeight="1">
      <c r="A36" s="290" t="s">
        <v>15</v>
      </c>
      <c r="B36" s="290"/>
      <c r="C36" s="290"/>
      <c r="D36" s="99">
        <f>+D31+D22</f>
        <v>1110293</v>
      </c>
      <c r="E36" s="290" t="s">
        <v>306</v>
      </c>
      <c r="F36" s="290"/>
      <c r="G36" s="99">
        <f>+G34+G22</f>
        <v>1110293</v>
      </c>
    </row>
    <row r="38" spans="1:7">
      <c r="D38" s="100"/>
    </row>
    <row r="39" spans="1:7">
      <c r="D39" s="100"/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ageMargins left="0.59055118110236227" right="0.31496062992125984" top="0.27559055118110237" bottom="0.47244094488188981" header="0.43307086614173229" footer="0.16"/>
  <pageSetup paperSize="9" orientation="landscape" r:id="rId1"/>
  <headerFooter alignWithMargins="0">
    <oddFooter>&amp;LVeresegyház, 2014. Február 18.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3:AP48"/>
  <sheetViews>
    <sheetView workbookViewId="0">
      <pane xSplit="1" ySplit="8" topLeftCell="I9" activePane="bottomRight" state="frozen"/>
      <selection pane="topRight" activeCell="B1" sqref="B1"/>
      <selection pane="bottomLeft" activeCell="A9" sqref="A9"/>
      <selection pane="bottomRight" activeCell="E7" sqref="E7:AF7"/>
    </sheetView>
  </sheetViews>
  <sheetFormatPr defaultRowHeight="13.2"/>
  <cols>
    <col min="1" max="1" width="45.6640625" customWidth="1"/>
    <col min="2" max="4" width="14.5546875" customWidth="1"/>
    <col min="5" max="5" width="13.33203125" customWidth="1"/>
    <col min="6" max="6" width="13.109375" customWidth="1"/>
    <col min="7" max="7" width="18.6640625" customWidth="1"/>
    <col min="8" max="8" width="15" customWidth="1"/>
    <col min="9" max="9" width="13.109375" customWidth="1"/>
    <col min="10" max="10" width="14.77734375" customWidth="1"/>
    <col min="11" max="11" width="13.109375" customWidth="1"/>
    <col min="12" max="12" width="13" customWidth="1"/>
    <col min="13" max="13" width="13.5546875" customWidth="1"/>
    <col min="14" max="14" width="14.21875" customWidth="1"/>
    <col min="15" max="15" width="14" customWidth="1"/>
    <col min="16" max="16" width="15.77734375" customWidth="1"/>
    <col min="17" max="17" width="12" customWidth="1"/>
    <col min="18" max="18" width="13.5546875" customWidth="1"/>
    <col min="19" max="21" width="12.6640625" customWidth="1"/>
    <col min="22" max="22" width="12.88671875" customWidth="1"/>
    <col min="23" max="24" width="17" customWidth="1"/>
    <col min="25" max="25" width="14.44140625" customWidth="1"/>
    <col min="26" max="26" width="13.88671875" customWidth="1"/>
    <col min="27" max="27" width="13.5546875" customWidth="1"/>
    <col min="28" max="28" width="11.77734375" customWidth="1"/>
    <col min="29" max="29" width="16.44140625" customWidth="1"/>
    <col min="30" max="30" width="12.6640625" style="191" customWidth="1"/>
    <col min="31" max="31" width="11.44140625" customWidth="1"/>
    <col min="32" max="32" width="10.88671875" customWidth="1"/>
    <col min="33" max="33" width="10.109375" customWidth="1"/>
    <col min="34" max="34" width="9.88671875" customWidth="1"/>
    <col min="35" max="35" width="11.44140625" customWidth="1"/>
    <col min="36" max="36" width="10.109375" customWidth="1"/>
    <col min="37" max="38" width="10" customWidth="1"/>
    <col min="39" max="39" width="9.44140625" customWidth="1"/>
    <col min="40" max="40" width="10.109375" customWidth="1"/>
    <col min="41" max="41" width="11.44140625" customWidth="1"/>
    <col min="42" max="42" width="12.6640625" customWidth="1"/>
  </cols>
  <sheetData>
    <row r="3" spans="1:42" ht="12.75" customHeight="1">
      <c r="B3" s="118"/>
      <c r="C3" s="118"/>
      <c r="D3" s="131"/>
      <c r="E3" s="118"/>
      <c r="F3" s="118"/>
      <c r="G3" s="118"/>
      <c r="H3" s="273"/>
      <c r="I3" s="69" t="s">
        <v>198</v>
      </c>
      <c r="J3" s="118"/>
      <c r="L3" s="166"/>
      <c r="M3" s="118"/>
      <c r="N3" s="118"/>
      <c r="O3" s="118"/>
      <c r="P3" s="118"/>
      <c r="Q3" s="118"/>
      <c r="R3" s="69" t="s">
        <v>198</v>
      </c>
      <c r="S3" s="118"/>
      <c r="U3" s="118"/>
      <c r="V3" s="118"/>
      <c r="W3" s="118"/>
      <c r="X3" s="198"/>
      <c r="Y3" s="118"/>
      <c r="Z3" s="118"/>
      <c r="AA3" s="69" t="s">
        <v>198</v>
      </c>
      <c r="AB3" s="118"/>
      <c r="AD3" s="178"/>
      <c r="AE3" s="118"/>
      <c r="AF3" s="69" t="s">
        <v>198</v>
      </c>
    </row>
    <row r="4" spans="1:42" ht="18" customHeight="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52"/>
      <c r="AH4" s="52"/>
      <c r="AI4" s="52"/>
    </row>
    <row r="5" spans="1:42" ht="14.25" customHeight="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52"/>
      <c r="AH5" s="52"/>
      <c r="AI5" s="52"/>
    </row>
    <row r="6" spans="1:42" ht="15" customHeight="1">
      <c r="B6" s="114"/>
      <c r="C6" s="114"/>
      <c r="D6" s="128"/>
      <c r="E6" s="114"/>
      <c r="F6" s="114"/>
      <c r="G6" s="114"/>
      <c r="H6" s="270"/>
      <c r="I6" s="164" t="s">
        <v>1</v>
      </c>
      <c r="J6" s="114"/>
      <c r="M6" s="114"/>
      <c r="N6" s="114"/>
      <c r="O6" s="114"/>
      <c r="P6" s="114"/>
      <c r="Q6" s="114"/>
      <c r="R6" s="164" t="s">
        <v>1</v>
      </c>
      <c r="S6" s="114"/>
      <c r="U6" s="114"/>
      <c r="W6" s="114"/>
      <c r="X6" s="197"/>
      <c r="Y6" s="114"/>
      <c r="Z6" s="114"/>
      <c r="AA6" s="218" t="s">
        <v>1</v>
      </c>
      <c r="AB6" s="114"/>
      <c r="AD6" s="179"/>
      <c r="AE6" s="114"/>
      <c r="AF6" s="114" t="s">
        <v>1</v>
      </c>
      <c r="AG6" s="3"/>
      <c r="AH6" s="6"/>
    </row>
    <row r="7" spans="1:42" ht="15" customHeight="1">
      <c r="A7" s="307" t="s">
        <v>4</v>
      </c>
      <c r="B7" s="85"/>
      <c r="C7" s="108"/>
      <c r="D7" s="129"/>
      <c r="E7" s="394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6"/>
    </row>
    <row r="8" spans="1:42" ht="70.2" customHeight="1">
      <c r="A8" s="307"/>
      <c r="B8" s="86" t="s">
        <v>247</v>
      </c>
      <c r="C8" s="109" t="s">
        <v>283</v>
      </c>
      <c r="D8" s="130" t="s">
        <v>236</v>
      </c>
      <c r="E8" s="86" t="s">
        <v>227</v>
      </c>
      <c r="F8" s="93" t="s">
        <v>270</v>
      </c>
      <c r="G8" s="86" t="s">
        <v>239</v>
      </c>
      <c r="H8" s="271" t="s">
        <v>255</v>
      </c>
      <c r="I8" s="86" t="s">
        <v>251</v>
      </c>
      <c r="J8" s="86" t="s">
        <v>243</v>
      </c>
      <c r="K8" s="86" t="s">
        <v>242</v>
      </c>
      <c r="L8" s="86" t="s">
        <v>244</v>
      </c>
      <c r="M8" s="93" t="s">
        <v>271</v>
      </c>
      <c r="N8" s="86" t="s">
        <v>248</v>
      </c>
      <c r="O8" s="93" t="s">
        <v>269</v>
      </c>
      <c r="P8" s="93" t="s">
        <v>268</v>
      </c>
      <c r="Q8" s="86" t="s">
        <v>241</v>
      </c>
      <c r="R8" s="86" t="s">
        <v>245</v>
      </c>
      <c r="S8" s="86" t="s">
        <v>246</v>
      </c>
      <c r="T8" s="86" t="s">
        <v>250</v>
      </c>
      <c r="U8" s="86" t="s">
        <v>252</v>
      </c>
      <c r="V8" s="86" t="s">
        <v>254</v>
      </c>
      <c r="W8" s="86" t="s">
        <v>258</v>
      </c>
      <c r="X8" s="133" t="s">
        <v>309</v>
      </c>
      <c r="Y8" s="86" t="s">
        <v>259</v>
      </c>
      <c r="Z8" s="109" t="s">
        <v>289</v>
      </c>
      <c r="AA8" s="86" t="s">
        <v>260</v>
      </c>
      <c r="AB8" s="109" t="s">
        <v>290</v>
      </c>
      <c r="AC8" s="86" t="s">
        <v>264</v>
      </c>
      <c r="AD8" s="165" t="s">
        <v>273</v>
      </c>
      <c r="AE8" s="86" t="s">
        <v>249</v>
      </c>
      <c r="AF8" s="12" t="s">
        <v>5</v>
      </c>
    </row>
    <row r="9" spans="1:42" ht="13.5" customHeight="1">
      <c r="A9" s="42" t="s">
        <v>36</v>
      </c>
      <c r="B9" s="77"/>
      <c r="C9" s="96">
        <f>4133+586</f>
        <v>4719</v>
      </c>
      <c r="D9" s="96"/>
      <c r="E9" s="16"/>
      <c r="F9" s="92"/>
      <c r="G9" s="16"/>
      <c r="H9" s="269"/>
      <c r="I9" s="80"/>
      <c r="J9" s="80"/>
      <c r="K9" s="80"/>
      <c r="L9" s="80"/>
      <c r="M9" s="92"/>
      <c r="N9" s="80"/>
      <c r="O9" s="96">
        <v>2520</v>
      </c>
      <c r="P9" s="80"/>
      <c r="Q9" s="96">
        <v>3000</v>
      </c>
      <c r="R9" s="80"/>
      <c r="S9" s="80"/>
      <c r="T9" s="80"/>
      <c r="U9" s="80"/>
      <c r="V9" s="80"/>
      <c r="W9" s="80"/>
      <c r="X9" s="195"/>
      <c r="Y9" s="80"/>
      <c r="Z9" s="106"/>
      <c r="AA9" s="80"/>
      <c r="AB9" s="106"/>
      <c r="AC9" s="80"/>
      <c r="AD9" s="180"/>
      <c r="AE9" s="14"/>
      <c r="AF9" s="98">
        <f t="shared" ref="AF9:AF15" si="0">SUM(B9:AE9)</f>
        <v>10239</v>
      </c>
      <c r="AG9" s="2"/>
      <c r="AH9" s="2"/>
      <c r="AJ9" s="2"/>
      <c r="AK9" s="2"/>
      <c r="AL9" s="2"/>
      <c r="AM9" s="2"/>
      <c r="AN9" s="2"/>
      <c r="AP9" s="2"/>
    </row>
    <row r="10" spans="1:42" ht="13.5" customHeight="1">
      <c r="A10" s="43" t="s">
        <v>37</v>
      </c>
      <c r="B10" s="81"/>
      <c r="C10" s="96">
        <f>1116+158</f>
        <v>1274</v>
      </c>
      <c r="D10" s="96"/>
      <c r="E10" s="16"/>
      <c r="F10" s="92"/>
      <c r="G10" s="16"/>
      <c r="H10" s="269"/>
      <c r="I10" s="80"/>
      <c r="J10" s="80"/>
      <c r="K10" s="80"/>
      <c r="L10" s="80"/>
      <c r="M10" s="92"/>
      <c r="N10" s="80"/>
      <c r="O10" s="96">
        <v>680</v>
      </c>
      <c r="P10" s="80"/>
      <c r="Q10" s="96">
        <v>810</v>
      </c>
      <c r="R10" s="80"/>
      <c r="S10" s="80"/>
      <c r="T10" s="80"/>
      <c r="U10" s="80"/>
      <c r="V10" s="80"/>
      <c r="W10" s="80"/>
      <c r="X10" s="195"/>
      <c r="Y10" s="80"/>
      <c r="Z10" s="106"/>
      <c r="AA10" s="80"/>
      <c r="AB10" s="106"/>
      <c r="AC10" s="80"/>
      <c r="AD10" s="180"/>
      <c r="AE10" s="14"/>
      <c r="AF10" s="98">
        <f t="shared" si="0"/>
        <v>2764</v>
      </c>
      <c r="AG10" s="2"/>
      <c r="AH10" s="2"/>
      <c r="AJ10" s="2"/>
      <c r="AK10" s="2"/>
      <c r="AL10" s="2"/>
      <c r="AM10" s="2"/>
      <c r="AN10" s="2"/>
      <c r="AP10" s="2"/>
    </row>
    <row r="11" spans="1:42" ht="13.5" customHeight="1">
      <c r="A11" s="42" t="s">
        <v>127</v>
      </c>
      <c r="B11" s="96">
        <v>138847</v>
      </c>
      <c r="C11" s="96">
        <f>17414-586-158</f>
        <v>16670</v>
      </c>
      <c r="D11" s="96"/>
      <c r="E11" s="96">
        <v>1270</v>
      </c>
      <c r="F11" s="96"/>
      <c r="G11" s="96">
        <v>25512</v>
      </c>
      <c r="H11" s="96"/>
      <c r="I11" s="96"/>
      <c r="J11" s="96">
        <v>83149</v>
      </c>
      <c r="K11" s="96"/>
      <c r="L11" s="96">
        <v>2286</v>
      </c>
      <c r="M11" s="96"/>
      <c r="N11" s="96"/>
      <c r="O11" s="96">
        <v>3129</v>
      </c>
      <c r="P11" s="96">
        <v>635</v>
      </c>
      <c r="Q11" s="96">
        <v>8513</v>
      </c>
      <c r="R11" s="80"/>
      <c r="S11" s="80"/>
      <c r="T11" s="80"/>
      <c r="U11" s="96">
        <v>1905</v>
      </c>
      <c r="V11" s="80"/>
      <c r="W11" s="96">
        <v>23092</v>
      </c>
      <c r="X11" s="96"/>
      <c r="Y11" s="80"/>
      <c r="Z11" s="96">
        <v>1583</v>
      </c>
      <c r="AA11" s="80"/>
      <c r="AB11" s="106"/>
      <c r="AC11" s="80"/>
      <c r="AD11" s="171">
        <f>83911+6838</f>
        <v>90749</v>
      </c>
      <c r="AE11" s="14"/>
      <c r="AF11" s="98">
        <f t="shared" si="0"/>
        <v>397340</v>
      </c>
      <c r="AG11" s="2"/>
      <c r="AH11" s="2"/>
      <c r="AJ11" s="2"/>
      <c r="AK11" s="2"/>
      <c r="AL11" s="2"/>
      <c r="AM11" s="2"/>
      <c r="AN11" s="2"/>
      <c r="AP11" s="2"/>
    </row>
    <row r="12" spans="1:42" ht="13.5" customHeight="1">
      <c r="A12" s="48" t="s">
        <v>129</v>
      </c>
      <c r="B12" s="48"/>
      <c r="C12" s="96"/>
      <c r="D12" s="96"/>
      <c r="E12" s="14"/>
      <c r="F12" s="95"/>
      <c r="G12" s="14"/>
      <c r="H12" s="110"/>
      <c r="I12" s="90"/>
      <c r="J12" s="90"/>
      <c r="K12" s="90"/>
      <c r="L12" s="90"/>
      <c r="M12" s="95"/>
      <c r="N12" s="90"/>
      <c r="O12" s="95"/>
      <c r="P12" s="90"/>
      <c r="Q12" s="90"/>
      <c r="R12" s="90"/>
      <c r="S12" s="90"/>
      <c r="T12" s="90"/>
      <c r="U12" s="90"/>
      <c r="V12" s="90"/>
      <c r="W12" s="90"/>
      <c r="X12" s="110"/>
      <c r="Y12" s="171">
        <v>3500</v>
      </c>
      <c r="Z12" s="110"/>
      <c r="AA12" s="96">
        <v>14850</v>
      </c>
      <c r="AB12" s="96"/>
      <c r="AC12" s="96">
        <v>24200</v>
      </c>
      <c r="AD12" s="181"/>
      <c r="AE12" s="14"/>
      <c r="AF12" s="98">
        <f t="shared" si="0"/>
        <v>42550</v>
      </c>
      <c r="AG12" s="2"/>
      <c r="AH12" s="2"/>
      <c r="AJ12" s="2"/>
      <c r="AK12" s="2"/>
      <c r="AL12" s="2"/>
      <c r="AM12" s="2"/>
      <c r="AN12" s="2"/>
      <c r="AP12" s="2"/>
    </row>
    <row r="13" spans="1:42" ht="13.5" customHeight="1">
      <c r="A13" s="42" t="s">
        <v>128</v>
      </c>
      <c r="B13" s="77"/>
      <c r="C13" s="96"/>
      <c r="D13" s="96">
        <f>150000+50000+26632-1+27</f>
        <v>226658</v>
      </c>
      <c r="E13" s="14"/>
      <c r="F13" s="95"/>
      <c r="G13" s="14"/>
      <c r="H13" s="110"/>
      <c r="I13" s="90"/>
      <c r="J13" s="96">
        <v>40000</v>
      </c>
      <c r="K13" s="96">
        <v>15000</v>
      </c>
      <c r="L13" s="96">
        <v>1500</v>
      </c>
      <c r="M13" s="96"/>
      <c r="N13" s="96"/>
      <c r="O13" s="96"/>
      <c r="P13" s="96"/>
      <c r="Q13" s="90"/>
      <c r="R13" s="96">
        <v>3500</v>
      </c>
      <c r="S13" s="96">
        <v>13000</v>
      </c>
      <c r="T13" s="96">
        <v>6000</v>
      </c>
      <c r="U13" s="90"/>
      <c r="V13" s="90"/>
      <c r="W13" s="90"/>
      <c r="X13" s="110"/>
      <c r="Y13" s="90"/>
      <c r="Z13" s="110"/>
      <c r="AA13" s="90"/>
      <c r="AB13" s="110"/>
      <c r="AC13" s="90"/>
      <c r="AD13" s="181"/>
      <c r="AE13" s="14"/>
      <c r="AF13" s="98">
        <f t="shared" si="0"/>
        <v>305658</v>
      </c>
      <c r="AG13" s="2"/>
      <c r="AH13" s="2"/>
      <c r="AJ13" s="2"/>
      <c r="AK13" s="2"/>
      <c r="AL13" s="2"/>
      <c r="AM13" s="2"/>
      <c r="AN13" s="2"/>
      <c r="AP13" s="2"/>
    </row>
    <row r="14" spans="1:42" ht="13.5" customHeight="1">
      <c r="A14" s="44" t="s">
        <v>130</v>
      </c>
      <c r="B14" s="82"/>
      <c r="C14" s="96"/>
      <c r="D14" s="96">
        <f>150000+26632-1+27</f>
        <v>176658</v>
      </c>
      <c r="E14" s="14"/>
      <c r="F14" s="95"/>
      <c r="G14" s="14"/>
      <c r="H14" s="110"/>
      <c r="I14" s="90"/>
      <c r="J14" s="90"/>
      <c r="K14" s="90"/>
      <c r="L14" s="90"/>
      <c r="M14" s="95"/>
      <c r="N14" s="90"/>
      <c r="O14" s="95"/>
      <c r="P14" s="90"/>
      <c r="Q14" s="90"/>
      <c r="R14" s="90"/>
      <c r="S14" s="90"/>
      <c r="T14" s="90"/>
      <c r="U14" s="90"/>
      <c r="V14" s="90"/>
      <c r="W14" s="90"/>
      <c r="X14" s="110"/>
      <c r="Y14" s="90"/>
      <c r="Z14" s="110"/>
      <c r="AA14" s="90"/>
      <c r="AB14" s="110"/>
      <c r="AC14" s="90"/>
      <c r="AD14" s="181"/>
      <c r="AE14" s="16"/>
      <c r="AF14" s="98">
        <f t="shared" si="0"/>
        <v>176658</v>
      </c>
      <c r="AG14" s="2"/>
      <c r="AH14" s="2"/>
      <c r="AJ14" s="2"/>
      <c r="AK14" s="2"/>
      <c r="AL14" s="2"/>
      <c r="AM14" s="2"/>
      <c r="AN14" s="2"/>
      <c r="AP14" s="2"/>
    </row>
    <row r="15" spans="1:42" ht="13.5" customHeight="1">
      <c r="A15" s="49" t="s">
        <v>131</v>
      </c>
      <c r="B15" s="49"/>
      <c r="C15" s="96"/>
      <c r="D15" s="96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82"/>
      <c r="AE15" s="14"/>
      <c r="AF15" s="98">
        <f t="shared" si="0"/>
        <v>0</v>
      </c>
      <c r="AG15" s="2"/>
      <c r="AH15" s="2"/>
      <c r="AJ15" s="2"/>
      <c r="AK15" s="2"/>
      <c r="AL15" s="2"/>
      <c r="AM15" s="2"/>
      <c r="AN15" s="2"/>
      <c r="AP15" s="2"/>
    </row>
    <row r="16" spans="1:42" ht="13.5" customHeight="1">
      <c r="A16" s="50"/>
      <c r="B16" s="50"/>
      <c r="C16" s="50"/>
      <c r="D16" s="5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83"/>
      <c r="AE16" s="14"/>
      <c r="AF16" s="90"/>
      <c r="AG16" s="2"/>
      <c r="AH16" s="2"/>
      <c r="AJ16" s="2"/>
      <c r="AK16" s="2"/>
      <c r="AL16" s="2"/>
      <c r="AM16" s="2"/>
      <c r="AN16" s="2"/>
      <c r="AP16" s="2"/>
    </row>
    <row r="17" spans="1:42" ht="13.5" customHeight="1">
      <c r="A17" s="36" t="s">
        <v>132</v>
      </c>
      <c r="B17" s="99">
        <f>+B9+B10+B11+B12+B13</f>
        <v>138847</v>
      </c>
      <c r="C17" s="99">
        <f>+C9+C10+C11+C12+C13</f>
        <v>22663</v>
      </c>
      <c r="D17" s="99">
        <f>+D9+D10+D11+D12+D13</f>
        <v>226658</v>
      </c>
      <c r="E17" s="99">
        <f>+E9+E10+E11+E12+E13</f>
        <v>1270</v>
      </c>
      <c r="F17" s="99">
        <f>+F9+F10+F11+F12+F13</f>
        <v>0</v>
      </c>
      <c r="G17" s="99">
        <f t="shared" ref="G17:AF17" si="1">+G9+G10+G11+G12+G13</f>
        <v>25512</v>
      </c>
      <c r="H17" s="99">
        <f t="shared" si="1"/>
        <v>0</v>
      </c>
      <c r="I17" s="99">
        <f t="shared" si="1"/>
        <v>0</v>
      </c>
      <c r="J17" s="99">
        <f t="shared" si="1"/>
        <v>123149</v>
      </c>
      <c r="K17" s="99">
        <f t="shared" si="1"/>
        <v>15000</v>
      </c>
      <c r="L17" s="99">
        <f t="shared" si="1"/>
        <v>3786</v>
      </c>
      <c r="M17" s="99">
        <f t="shared" si="1"/>
        <v>0</v>
      </c>
      <c r="N17" s="99">
        <f t="shared" si="1"/>
        <v>0</v>
      </c>
      <c r="O17" s="99">
        <f t="shared" si="1"/>
        <v>6329</v>
      </c>
      <c r="P17" s="99">
        <f t="shared" si="1"/>
        <v>635</v>
      </c>
      <c r="Q17" s="99">
        <f t="shared" si="1"/>
        <v>12323</v>
      </c>
      <c r="R17" s="99">
        <f t="shared" si="1"/>
        <v>3500</v>
      </c>
      <c r="S17" s="99">
        <f t="shared" si="1"/>
        <v>13000</v>
      </c>
      <c r="T17" s="99">
        <f t="shared" si="1"/>
        <v>6000</v>
      </c>
      <c r="U17" s="99">
        <f t="shared" si="1"/>
        <v>1905</v>
      </c>
      <c r="V17" s="15">
        <f t="shared" si="1"/>
        <v>0</v>
      </c>
      <c r="W17" s="99">
        <f t="shared" si="1"/>
        <v>23092</v>
      </c>
      <c r="X17" s="99">
        <f t="shared" si="1"/>
        <v>0</v>
      </c>
      <c r="Y17" s="99">
        <f t="shared" si="1"/>
        <v>3500</v>
      </c>
      <c r="Z17" s="99">
        <f t="shared" si="1"/>
        <v>1583</v>
      </c>
      <c r="AA17" s="99">
        <f t="shared" si="1"/>
        <v>14850</v>
      </c>
      <c r="AB17" s="99">
        <f t="shared" si="1"/>
        <v>0</v>
      </c>
      <c r="AC17" s="99">
        <f t="shared" si="1"/>
        <v>24200</v>
      </c>
      <c r="AD17" s="184">
        <f t="shared" si="1"/>
        <v>90749</v>
      </c>
      <c r="AE17" s="15">
        <f t="shared" si="1"/>
        <v>0</v>
      </c>
      <c r="AF17" s="99">
        <f t="shared" si="1"/>
        <v>758551</v>
      </c>
      <c r="AG17" s="2"/>
      <c r="AH17" s="2"/>
      <c r="AJ17" s="2"/>
      <c r="AK17" s="2"/>
      <c r="AL17" s="2"/>
      <c r="AM17" s="2"/>
      <c r="AN17" s="2"/>
      <c r="AP17" s="2"/>
    </row>
    <row r="18" spans="1:42" ht="13.5" customHeight="1">
      <c r="A18" s="36"/>
      <c r="B18" s="36"/>
      <c r="C18" s="36"/>
      <c r="D18" s="36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185"/>
      <c r="AE18" s="15"/>
      <c r="AF18" s="90"/>
      <c r="AG18" s="2"/>
      <c r="AH18" s="2"/>
      <c r="AJ18" s="2"/>
      <c r="AK18" s="2"/>
      <c r="AL18" s="2"/>
      <c r="AM18" s="2"/>
      <c r="AN18" s="2"/>
      <c r="AP18" s="2"/>
    </row>
    <row r="19" spans="1:42" ht="13.5" customHeight="1">
      <c r="A19" s="33" t="s">
        <v>44</v>
      </c>
      <c r="B19" s="33"/>
      <c r="C19" s="33"/>
      <c r="D19" s="33"/>
      <c r="E19" s="18"/>
      <c r="F19" s="18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186">
        <f>100000+300000+510000</f>
        <v>910000</v>
      </c>
      <c r="AE19" s="15"/>
      <c r="AF19" s="98">
        <f t="shared" ref="AF19:AF25" si="2">SUM(B19:AE19)</f>
        <v>910000</v>
      </c>
      <c r="AG19" s="2"/>
      <c r="AH19" s="2"/>
      <c r="AJ19" s="2"/>
      <c r="AK19" s="2"/>
      <c r="AL19" s="2"/>
      <c r="AM19" s="2"/>
      <c r="AN19" s="2"/>
      <c r="AP19" s="2"/>
    </row>
    <row r="20" spans="1:42" ht="13.5" customHeight="1">
      <c r="A20" s="33" t="s">
        <v>45</v>
      </c>
      <c r="B20" s="33"/>
      <c r="C20" s="33"/>
      <c r="D20" s="33"/>
      <c r="E20" s="18"/>
      <c r="F20" s="18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186">
        <v>34454</v>
      </c>
      <c r="AE20" s="15"/>
      <c r="AF20" s="98">
        <f t="shared" si="2"/>
        <v>34454</v>
      </c>
      <c r="AG20" s="2"/>
      <c r="AH20" s="2"/>
      <c r="AJ20" s="2"/>
      <c r="AK20" s="2"/>
      <c r="AL20" s="2"/>
      <c r="AM20" s="2"/>
      <c r="AN20" s="2"/>
      <c r="AP20" s="2"/>
    </row>
    <row r="21" spans="1:42" ht="13.5" customHeight="1">
      <c r="A21" s="34" t="s">
        <v>46</v>
      </c>
      <c r="B21" s="34"/>
      <c r="C21" s="34"/>
      <c r="D21" s="34"/>
      <c r="E21" s="24"/>
      <c r="F21" s="24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185"/>
      <c r="AE21" s="15"/>
      <c r="AF21" s="98">
        <f t="shared" si="2"/>
        <v>0</v>
      </c>
      <c r="AG21" s="2"/>
      <c r="AH21" s="2"/>
      <c r="AJ21" s="2"/>
      <c r="AK21" s="2"/>
      <c r="AL21" s="2"/>
      <c r="AM21" s="2"/>
      <c r="AN21" s="2"/>
      <c r="AP21" s="2"/>
    </row>
    <row r="22" spans="1:42" ht="13.5" customHeight="1">
      <c r="A22" s="33" t="s">
        <v>47</v>
      </c>
      <c r="B22" s="33"/>
      <c r="C22" s="33"/>
      <c r="D22" s="33"/>
      <c r="E22" s="18"/>
      <c r="F22" s="1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185"/>
      <c r="AE22" s="15"/>
      <c r="AF22" s="98">
        <f t="shared" si="2"/>
        <v>0</v>
      </c>
      <c r="AG22" s="2"/>
      <c r="AH22" s="2"/>
      <c r="AJ22" s="2"/>
      <c r="AK22" s="2"/>
      <c r="AL22" s="2"/>
      <c r="AM22" s="2"/>
      <c r="AN22" s="2"/>
      <c r="AP22" s="2"/>
    </row>
    <row r="23" spans="1:42" ht="13.5" customHeight="1">
      <c r="A23" s="33" t="s">
        <v>48</v>
      </c>
      <c r="B23" s="33"/>
      <c r="C23" s="33"/>
      <c r="D23" s="33"/>
      <c r="E23" s="18"/>
      <c r="F23" s="18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87"/>
      <c r="AE23" s="39"/>
      <c r="AF23" s="98">
        <f t="shared" si="2"/>
        <v>0</v>
      </c>
      <c r="AG23" s="2"/>
      <c r="AH23" s="2"/>
      <c r="AJ23" s="2"/>
      <c r="AK23" s="2"/>
      <c r="AL23" s="2"/>
      <c r="AM23" s="2"/>
      <c r="AN23" s="2"/>
      <c r="AP23" s="2"/>
    </row>
    <row r="24" spans="1:42" ht="13.5" customHeight="1">
      <c r="A24" s="33" t="s">
        <v>49</v>
      </c>
      <c r="B24" s="33"/>
      <c r="C24" s="33"/>
      <c r="D24" s="33"/>
      <c r="E24" s="18"/>
      <c r="F24" s="18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185"/>
      <c r="AE24" s="15"/>
      <c r="AF24" s="98">
        <f t="shared" si="2"/>
        <v>0</v>
      </c>
      <c r="AG24" s="2"/>
      <c r="AH24" s="2"/>
      <c r="AJ24" s="2"/>
      <c r="AK24" s="2"/>
      <c r="AL24" s="2"/>
      <c r="AM24" s="2"/>
      <c r="AN24" s="2"/>
      <c r="AP24" s="2"/>
    </row>
    <row r="25" spans="1:42" ht="13.5" customHeight="1">
      <c r="A25" s="33" t="s">
        <v>50</v>
      </c>
      <c r="B25" s="33"/>
      <c r="C25" s="33"/>
      <c r="D25" s="33"/>
      <c r="E25" s="18"/>
      <c r="F25" s="18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185"/>
      <c r="AE25" s="15"/>
      <c r="AF25" s="98">
        <f t="shared" si="2"/>
        <v>0</v>
      </c>
      <c r="AG25" s="2"/>
      <c r="AH25" s="2"/>
      <c r="AJ25" s="2"/>
      <c r="AK25" s="2"/>
      <c r="AL25" s="2"/>
      <c r="AM25" s="2"/>
      <c r="AN25" s="2"/>
      <c r="AP25" s="2"/>
    </row>
    <row r="26" spans="1:42" ht="13.5" customHeight="1">
      <c r="A26" s="35" t="s">
        <v>51</v>
      </c>
      <c r="B26" s="25">
        <f>SUM(B19:B25)</f>
        <v>0</v>
      </c>
      <c r="C26" s="25">
        <f>SUM(C19:C25)</f>
        <v>0</v>
      </c>
      <c r="D26" s="25">
        <f>SUM(D19:D25)</f>
        <v>0</v>
      </c>
      <c r="E26" s="25">
        <f>SUM(E19:E25)</f>
        <v>0</v>
      </c>
      <c r="F26" s="25">
        <f>SUM(F19:F25)</f>
        <v>0</v>
      </c>
      <c r="G26" s="25">
        <f t="shared" ref="G26:AF26" si="3">SUM(G19:G25)</f>
        <v>0</v>
      </c>
      <c r="H26" s="25">
        <f t="shared" si="3"/>
        <v>0</v>
      </c>
      <c r="I26" s="25">
        <f t="shared" si="3"/>
        <v>0</v>
      </c>
      <c r="J26" s="25">
        <f t="shared" si="3"/>
        <v>0</v>
      </c>
      <c r="K26" s="25">
        <f t="shared" si="3"/>
        <v>0</v>
      </c>
      <c r="L26" s="25">
        <f t="shared" si="3"/>
        <v>0</v>
      </c>
      <c r="M26" s="25">
        <f t="shared" si="3"/>
        <v>0</v>
      </c>
      <c r="N26" s="25">
        <f t="shared" si="3"/>
        <v>0</v>
      </c>
      <c r="O26" s="25">
        <f t="shared" si="3"/>
        <v>0</v>
      </c>
      <c r="P26" s="25">
        <f t="shared" si="3"/>
        <v>0</v>
      </c>
      <c r="Q26" s="25">
        <f t="shared" ref="Q26" si="4">SUM(Q19:Q25)</f>
        <v>0</v>
      </c>
      <c r="R26" s="25">
        <f t="shared" ref="R26" si="5">SUM(R19:R25)</f>
        <v>0</v>
      </c>
      <c r="S26" s="25">
        <f t="shared" ref="S26" si="6">SUM(S19:S25)</f>
        <v>0</v>
      </c>
      <c r="T26" s="25">
        <f t="shared" ref="T26" si="7">SUM(T19:T25)</f>
        <v>0</v>
      </c>
      <c r="U26" s="25">
        <f t="shared" ref="U26" si="8">SUM(U19:U25)</f>
        <v>0</v>
      </c>
      <c r="V26" s="25">
        <f t="shared" ref="V26" si="9">SUM(V19:V25)</f>
        <v>0</v>
      </c>
      <c r="W26" s="25">
        <f t="shared" ref="W26:X26" si="10">SUM(W19:W25)</f>
        <v>0</v>
      </c>
      <c r="X26" s="25">
        <f t="shared" si="10"/>
        <v>0</v>
      </c>
      <c r="Y26" s="25">
        <f t="shared" ref="Y26:Z26" si="11">SUM(Y19:Y25)</f>
        <v>0</v>
      </c>
      <c r="Z26" s="25">
        <f t="shared" si="11"/>
        <v>0</v>
      </c>
      <c r="AA26" s="25">
        <f t="shared" ref="AA26:AB26" si="12">SUM(AA19:AA25)</f>
        <v>0</v>
      </c>
      <c r="AB26" s="25">
        <f t="shared" si="12"/>
        <v>0</v>
      </c>
      <c r="AC26" s="25">
        <f t="shared" ref="AC26" si="13">SUM(AC19:AC25)</f>
        <v>0</v>
      </c>
      <c r="AD26" s="184">
        <f t="shared" ref="AD26" si="14">SUM(AD19:AD25)</f>
        <v>944454</v>
      </c>
      <c r="AE26" s="99">
        <f t="shared" ref="AE26" si="15">SUM(AE19:AE25)</f>
        <v>0</v>
      </c>
      <c r="AF26" s="99">
        <f t="shared" si="3"/>
        <v>944454</v>
      </c>
      <c r="AG26" s="2"/>
      <c r="AH26" s="2"/>
      <c r="AJ26" s="2"/>
      <c r="AK26" s="2"/>
      <c r="AL26" s="2"/>
      <c r="AM26" s="2"/>
      <c r="AN26" s="2"/>
      <c r="AP26" s="2"/>
    </row>
    <row r="27" spans="1:42" ht="13.5" customHeight="1">
      <c r="A27" s="36"/>
      <c r="B27" s="36"/>
      <c r="C27" s="36"/>
      <c r="D27" s="3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83"/>
      <c r="AE27" s="14"/>
      <c r="AF27" s="90"/>
      <c r="AG27" s="2"/>
      <c r="AH27" s="2"/>
      <c r="AJ27" s="2"/>
      <c r="AK27" s="2"/>
      <c r="AL27" s="2"/>
      <c r="AM27" s="2"/>
      <c r="AN27" s="2"/>
      <c r="AP27" s="2"/>
    </row>
    <row r="28" spans="1:42" ht="13.5" customHeight="1">
      <c r="A28" s="35" t="s">
        <v>13</v>
      </c>
      <c r="B28" s="99">
        <f>+B26+B17</f>
        <v>138847</v>
      </c>
      <c r="C28" s="99">
        <f>+C26+C17</f>
        <v>22663</v>
      </c>
      <c r="D28" s="99">
        <f>+D26+D17</f>
        <v>226658</v>
      </c>
      <c r="E28" s="99">
        <f>+E26+E17</f>
        <v>1270</v>
      </c>
      <c r="F28" s="99">
        <f>+F26+F17</f>
        <v>0</v>
      </c>
      <c r="G28" s="99">
        <f t="shared" ref="G28:AF28" si="16">+G26+G17</f>
        <v>25512</v>
      </c>
      <c r="H28" s="99">
        <f t="shared" si="16"/>
        <v>0</v>
      </c>
      <c r="I28" s="99">
        <f t="shared" si="16"/>
        <v>0</v>
      </c>
      <c r="J28" s="99">
        <f t="shared" si="16"/>
        <v>123149</v>
      </c>
      <c r="K28" s="99">
        <f t="shared" si="16"/>
        <v>15000</v>
      </c>
      <c r="L28" s="99">
        <f t="shared" si="16"/>
        <v>3786</v>
      </c>
      <c r="M28" s="99">
        <f t="shared" si="16"/>
        <v>0</v>
      </c>
      <c r="N28" s="99">
        <f t="shared" si="16"/>
        <v>0</v>
      </c>
      <c r="O28" s="99">
        <f t="shared" si="16"/>
        <v>6329</v>
      </c>
      <c r="P28" s="99">
        <f t="shared" si="16"/>
        <v>635</v>
      </c>
      <c r="Q28" s="99">
        <f t="shared" si="16"/>
        <v>12323</v>
      </c>
      <c r="R28" s="99">
        <f t="shared" si="16"/>
        <v>3500</v>
      </c>
      <c r="S28" s="99">
        <f t="shared" si="16"/>
        <v>13000</v>
      </c>
      <c r="T28" s="99">
        <f t="shared" si="16"/>
        <v>6000</v>
      </c>
      <c r="U28" s="99">
        <f t="shared" si="16"/>
        <v>1905</v>
      </c>
      <c r="V28" s="99">
        <f t="shared" si="16"/>
        <v>0</v>
      </c>
      <c r="W28" s="99">
        <f t="shared" si="16"/>
        <v>23092</v>
      </c>
      <c r="X28" s="99">
        <f t="shared" si="16"/>
        <v>0</v>
      </c>
      <c r="Y28" s="99">
        <f t="shared" si="16"/>
        <v>3500</v>
      </c>
      <c r="Z28" s="99">
        <f t="shared" si="16"/>
        <v>1583</v>
      </c>
      <c r="AA28" s="99">
        <f t="shared" si="16"/>
        <v>14850</v>
      </c>
      <c r="AB28" s="99">
        <f t="shared" si="16"/>
        <v>0</v>
      </c>
      <c r="AC28" s="99">
        <f t="shared" si="16"/>
        <v>24200</v>
      </c>
      <c r="AD28" s="184">
        <f t="shared" si="16"/>
        <v>1035203</v>
      </c>
      <c r="AE28" s="99">
        <f t="shared" si="16"/>
        <v>0</v>
      </c>
      <c r="AF28" s="99">
        <f t="shared" si="16"/>
        <v>1703005</v>
      </c>
      <c r="AG28" s="2"/>
      <c r="AH28" s="2"/>
      <c r="AJ28" s="2"/>
      <c r="AK28" s="2"/>
      <c r="AL28" s="2"/>
      <c r="AM28" s="2"/>
      <c r="AN28" s="2"/>
      <c r="AP28" s="2"/>
    </row>
    <row r="29" spans="1:42" ht="13.5" customHeight="1">
      <c r="A29" s="36"/>
      <c r="B29" s="36"/>
      <c r="C29" s="36"/>
      <c r="D29" s="3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83"/>
      <c r="AE29" s="14"/>
      <c r="AF29" s="90"/>
      <c r="AG29" s="2"/>
      <c r="AH29" s="2"/>
      <c r="AJ29" s="2"/>
      <c r="AK29" s="2"/>
      <c r="AL29" s="2"/>
      <c r="AM29" s="2"/>
      <c r="AN29" s="2"/>
      <c r="AP29" s="2"/>
    </row>
    <row r="30" spans="1:42" ht="13.5" customHeight="1">
      <c r="A30" s="33" t="s">
        <v>52</v>
      </c>
      <c r="B30" s="171">
        <v>802114</v>
      </c>
      <c r="C30" s="171">
        <v>7435</v>
      </c>
      <c r="D30" s="171"/>
      <c r="E30" s="171">
        <v>10000</v>
      </c>
      <c r="F30" s="171">
        <v>23328</v>
      </c>
      <c r="G30" s="171">
        <v>124953</v>
      </c>
      <c r="H30" s="171">
        <v>1027</v>
      </c>
      <c r="I30" s="171"/>
      <c r="J30" s="171">
        <v>250245</v>
      </c>
      <c r="K30" s="96"/>
      <c r="L30" s="96"/>
      <c r="M30" s="96">
        <v>88096</v>
      </c>
      <c r="N30" s="96"/>
      <c r="O30" s="96">
        <v>50000</v>
      </c>
      <c r="P30" s="96"/>
      <c r="Q30" s="17"/>
      <c r="R30" s="17"/>
      <c r="S30" s="17"/>
      <c r="T30" s="17"/>
      <c r="U30" s="17"/>
      <c r="V30" s="17"/>
      <c r="W30" s="98">
        <v>120000</v>
      </c>
      <c r="X30" s="98">
        <v>25000</v>
      </c>
      <c r="Y30" s="17"/>
      <c r="Z30" s="17"/>
      <c r="AA30" s="17"/>
      <c r="AB30" s="17"/>
      <c r="AC30" s="17"/>
      <c r="AD30" s="183"/>
      <c r="AE30" s="98">
        <v>240000</v>
      </c>
      <c r="AF30" s="98">
        <f>SUM(B30:AE30)</f>
        <v>1742198</v>
      </c>
      <c r="AG30" s="2"/>
      <c r="AH30" s="2"/>
      <c r="AJ30" s="2"/>
      <c r="AK30" s="2"/>
      <c r="AL30" s="2"/>
      <c r="AM30" s="2"/>
      <c r="AN30" s="2"/>
      <c r="AP30" s="2"/>
    </row>
    <row r="31" spans="1:42" ht="13.5" customHeight="1">
      <c r="A31" s="33" t="s">
        <v>53</v>
      </c>
      <c r="B31" s="33"/>
      <c r="C31" s="33"/>
      <c r="D31" s="33"/>
      <c r="E31" s="18"/>
      <c r="F31" s="18"/>
      <c r="G31" s="37"/>
      <c r="H31" s="37"/>
      <c r="I31" s="37"/>
      <c r="J31" s="37"/>
      <c r="K31" s="37"/>
      <c r="L31" s="37"/>
      <c r="M31" s="37"/>
      <c r="N31" s="96">
        <v>40000</v>
      </c>
      <c r="O31" s="37"/>
      <c r="P31" s="96">
        <v>6955</v>
      </c>
      <c r="Q31" s="37"/>
      <c r="R31" s="37"/>
      <c r="S31" s="37"/>
      <c r="T31" s="37"/>
      <c r="U31" s="37"/>
      <c r="V31" s="98">
        <v>991</v>
      </c>
      <c r="W31" s="98">
        <v>1899</v>
      </c>
      <c r="X31" s="98"/>
      <c r="Y31" s="98">
        <v>0</v>
      </c>
      <c r="Z31" s="98">
        <v>0</v>
      </c>
      <c r="AA31" s="37"/>
      <c r="AB31" s="37"/>
      <c r="AC31" s="37"/>
      <c r="AD31" s="188"/>
      <c r="AE31" s="98">
        <v>52362</v>
      </c>
      <c r="AF31" s="98">
        <f t="shared" ref="AF31:AF32" si="17">SUM(B31:AE31)</f>
        <v>102207</v>
      </c>
      <c r="AG31" s="2"/>
      <c r="AH31" s="2"/>
      <c r="AJ31" s="2"/>
      <c r="AK31" s="2"/>
      <c r="AL31" s="2"/>
      <c r="AM31" s="2"/>
      <c r="AN31" s="2"/>
      <c r="AP31" s="2"/>
    </row>
    <row r="32" spans="1:42" ht="13.5" customHeight="1">
      <c r="A32" s="34" t="s">
        <v>133</v>
      </c>
      <c r="B32" s="34"/>
      <c r="C32" s="34"/>
      <c r="D32" s="34"/>
      <c r="E32" s="24"/>
      <c r="F32" s="24"/>
      <c r="G32" s="37"/>
      <c r="H32" s="37"/>
      <c r="I32" s="96">
        <v>5000</v>
      </c>
      <c r="J32" s="37"/>
      <c r="K32" s="37"/>
      <c r="L32" s="37"/>
      <c r="M32" s="37"/>
      <c r="N32" s="37"/>
      <c r="O32" s="37"/>
      <c r="P32" s="37"/>
      <c r="Q32" s="37"/>
      <c r="R32" s="37"/>
      <c r="S32" s="96">
        <v>0</v>
      </c>
      <c r="T32" s="37"/>
      <c r="U32" s="37"/>
      <c r="V32" s="37"/>
      <c r="W32" s="37"/>
      <c r="X32" s="37"/>
      <c r="Y32" s="37"/>
      <c r="Z32" s="37"/>
      <c r="AA32" s="37"/>
      <c r="AB32" s="98">
        <v>5000</v>
      </c>
      <c r="AC32" s="37"/>
      <c r="AD32" s="188"/>
      <c r="AE32" s="16"/>
      <c r="AF32" s="98">
        <f t="shared" si="17"/>
        <v>10000</v>
      </c>
      <c r="AG32" s="2"/>
      <c r="AH32" s="2"/>
      <c r="AJ32" s="2"/>
      <c r="AK32" s="2"/>
      <c r="AL32" s="2"/>
      <c r="AM32" s="2"/>
      <c r="AN32" s="2"/>
      <c r="AP32" s="2"/>
    </row>
    <row r="33" spans="1:42" ht="13.5" customHeight="1">
      <c r="A33" s="36" t="s">
        <v>134</v>
      </c>
      <c r="B33" s="99">
        <f>SUM(B30:B32)</f>
        <v>802114</v>
      </c>
      <c r="C33" s="99">
        <f>SUM(C30:C32)</f>
        <v>7435</v>
      </c>
      <c r="D33" s="99">
        <f>SUM(D30:D32)</f>
        <v>0</v>
      </c>
      <c r="E33" s="99">
        <f>SUM(E30:E32)</f>
        <v>10000</v>
      </c>
      <c r="F33" s="99">
        <f>SUM(F30:F32)</f>
        <v>23328</v>
      </c>
      <c r="G33" s="99">
        <f t="shared" ref="G33:AF33" si="18">SUM(G30:G32)</f>
        <v>124953</v>
      </c>
      <c r="H33" s="99">
        <f t="shared" si="18"/>
        <v>1027</v>
      </c>
      <c r="I33" s="99">
        <f t="shared" si="18"/>
        <v>5000</v>
      </c>
      <c r="J33" s="99">
        <f t="shared" si="18"/>
        <v>250245</v>
      </c>
      <c r="K33" s="99">
        <f t="shared" si="18"/>
        <v>0</v>
      </c>
      <c r="L33" s="99">
        <f t="shared" si="18"/>
        <v>0</v>
      </c>
      <c r="M33" s="99">
        <f t="shared" si="18"/>
        <v>88096</v>
      </c>
      <c r="N33" s="99">
        <f t="shared" si="18"/>
        <v>40000</v>
      </c>
      <c r="O33" s="99">
        <f t="shared" si="18"/>
        <v>50000</v>
      </c>
      <c r="P33" s="99">
        <f t="shared" si="18"/>
        <v>6955</v>
      </c>
      <c r="Q33" s="25">
        <f t="shared" ref="Q33" si="19">SUM(Q30:Q32)</f>
        <v>0</v>
      </c>
      <c r="R33" s="25">
        <f t="shared" ref="R33" si="20">SUM(R30:R32)</f>
        <v>0</v>
      </c>
      <c r="S33" s="99">
        <f t="shared" ref="S33" si="21">SUM(S30:S32)</f>
        <v>0</v>
      </c>
      <c r="T33" s="25">
        <f t="shared" ref="T33" si="22">SUM(T30:T32)</f>
        <v>0</v>
      </c>
      <c r="U33" s="25">
        <f t="shared" ref="U33" si="23">SUM(U30:U32)</f>
        <v>0</v>
      </c>
      <c r="V33" s="25">
        <f t="shared" ref="V33" si="24">SUM(V30:V32)</f>
        <v>991</v>
      </c>
      <c r="W33" s="99">
        <f t="shared" ref="W33:X33" si="25">SUM(W30:W32)</f>
        <v>121899</v>
      </c>
      <c r="X33" s="99">
        <f t="shared" si="25"/>
        <v>25000</v>
      </c>
      <c r="Y33" s="99">
        <f t="shared" ref="Y33:Z33" si="26">SUM(Y30:Y32)</f>
        <v>0</v>
      </c>
      <c r="Z33" s="99">
        <f t="shared" si="26"/>
        <v>0</v>
      </c>
      <c r="AA33" s="25">
        <f t="shared" ref="AA33:AB33" si="27">SUM(AA30:AA32)</f>
        <v>0</v>
      </c>
      <c r="AB33" s="99">
        <f t="shared" si="27"/>
        <v>5000</v>
      </c>
      <c r="AC33" s="25">
        <f t="shared" ref="AC33" si="28">SUM(AC30:AC32)</f>
        <v>0</v>
      </c>
      <c r="AD33" s="134">
        <f t="shared" ref="AD33" si="29">SUM(AD30:AD32)</f>
        <v>0</v>
      </c>
      <c r="AE33" s="101">
        <f t="shared" ref="AE33" si="30">SUM(AE30:AE32)</f>
        <v>292362</v>
      </c>
      <c r="AF33" s="101">
        <f t="shared" si="18"/>
        <v>1854405</v>
      </c>
      <c r="AG33" s="2"/>
      <c r="AH33" s="2"/>
      <c r="AJ33" s="2"/>
      <c r="AK33" s="2"/>
      <c r="AL33" s="2"/>
      <c r="AM33" s="2"/>
      <c r="AN33" s="2"/>
      <c r="AP33" s="2"/>
    </row>
    <row r="34" spans="1:42" ht="13.5" customHeight="1">
      <c r="A34" s="36" t="s">
        <v>299</v>
      </c>
      <c r="B34" s="170"/>
      <c r="C34" s="170"/>
      <c r="D34" s="170">
        <f>200000+97510</f>
        <v>297510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25"/>
      <c r="R34" s="25"/>
      <c r="S34" s="99"/>
      <c r="T34" s="25"/>
      <c r="U34" s="25"/>
      <c r="V34" s="25"/>
      <c r="W34" s="99"/>
      <c r="X34" s="99"/>
      <c r="Y34" s="99"/>
      <c r="Z34" s="99"/>
      <c r="AA34" s="25"/>
      <c r="AB34" s="99"/>
      <c r="AC34" s="25"/>
      <c r="AD34" s="134"/>
      <c r="AE34" s="101"/>
      <c r="AF34" s="97">
        <f t="shared" ref="AF34:AF41" si="31">SUM(B34:AE34)</f>
        <v>297510</v>
      </c>
      <c r="AG34" s="2"/>
      <c r="AH34" s="2"/>
      <c r="AJ34" s="2"/>
      <c r="AK34" s="2"/>
      <c r="AL34" s="2"/>
      <c r="AM34" s="2"/>
      <c r="AN34" s="2"/>
      <c r="AP34" s="2"/>
    </row>
    <row r="35" spans="1:42" ht="13.5" customHeight="1">
      <c r="A35" s="33" t="s">
        <v>44</v>
      </c>
      <c r="B35" s="33"/>
      <c r="C35" s="33"/>
      <c r="D35" s="33"/>
      <c r="E35" s="25"/>
      <c r="F35" s="2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86">
        <v>2113</v>
      </c>
      <c r="AE35" s="14"/>
      <c r="AF35" s="90">
        <f t="shared" si="31"/>
        <v>2113</v>
      </c>
      <c r="AG35" s="2"/>
      <c r="AH35" s="2"/>
      <c r="AJ35" s="2"/>
      <c r="AK35" s="2"/>
      <c r="AL35" s="2"/>
      <c r="AM35" s="2"/>
      <c r="AN35" s="2"/>
      <c r="AP35" s="2"/>
    </row>
    <row r="36" spans="1:42" ht="13.5" customHeight="1">
      <c r="A36" s="33" t="s">
        <v>45</v>
      </c>
      <c r="B36" s="33"/>
      <c r="C36" s="33"/>
      <c r="D36" s="33"/>
      <c r="E36" s="25"/>
      <c r="F36" s="2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89"/>
      <c r="AE36" s="14"/>
      <c r="AF36" s="90">
        <f t="shared" si="31"/>
        <v>0</v>
      </c>
      <c r="AG36" s="2"/>
      <c r="AH36" s="2"/>
      <c r="AJ36" s="2"/>
      <c r="AK36" s="2"/>
      <c r="AL36" s="2"/>
      <c r="AM36" s="2"/>
      <c r="AN36" s="2"/>
      <c r="AP36" s="2"/>
    </row>
    <row r="37" spans="1:42" ht="13.5" customHeight="1">
      <c r="A37" s="34" t="s">
        <v>46</v>
      </c>
      <c r="B37" s="34"/>
      <c r="C37" s="34"/>
      <c r="D37" s="34"/>
      <c r="E37" s="25"/>
      <c r="F37" s="2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89"/>
      <c r="AE37" s="14"/>
      <c r="AF37" s="90">
        <f t="shared" si="31"/>
        <v>0</v>
      </c>
      <c r="AG37" s="2"/>
      <c r="AH37" s="2"/>
      <c r="AJ37" s="2"/>
      <c r="AK37" s="2"/>
      <c r="AL37" s="2"/>
      <c r="AM37" s="2"/>
      <c r="AN37" s="2"/>
      <c r="AP37" s="2"/>
    </row>
    <row r="38" spans="1:42" ht="13.5" customHeight="1">
      <c r="A38" s="33" t="s">
        <v>47</v>
      </c>
      <c r="B38" s="33"/>
      <c r="C38" s="33"/>
      <c r="D38" s="33"/>
      <c r="E38" s="25"/>
      <c r="F38" s="2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89"/>
      <c r="AE38" s="14"/>
      <c r="AF38" s="90">
        <f t="shared" si="31"/>
        <v>0</v>
      </c>
      <c r="AG38" s="2"/>
      <c r="AH38" s="2"/>
      <c r="AJ38" s="2"/>
      <c r="AK38" s="2"/>
      <c r="AL38" s="2"/>
      <c r="AM38" s="2"/>
      <c r="AN38" s="2"/>
      <c r="AP38" s="2"/>
    </row>
    <row r="39" spans="1:42" ht="13.5" customHeight="1">
      <c r="A39" s="33" t="s">
        <v>48</v>
      </c>
      <c r="B39" s="33"/>
      <c r="C39" s="33"/>
      <c r="D39" s="33"/>
      <c r="E39" s="25"/>
      <c r="F39" s="2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89"/>
      <c r="AE39" s="14"/>
      <c r="AF39" s="90">
        <f t="shared" si="31"/>
        <v>0</v>
      </c>
      <c r="AG39" s="2"/>
      <c r="AH39" s="2"/>
      <c r="AJ39" s="2"/>
      <c r="AK39" s="2"/>
      <c r="AL39" s="2"/>
      <c r="AM39" s="2"/>
      <c r="AN39" s="2"/>
      <c r="AP39" s="2"/>
    </row>
    <row r="40" spans="1:42" ht="13.5" customHeight="1">
      <c r="A40" s="33" t="s">
        <v>49</v>
      </c>
      <c r="B40" s="33"/>
      <c r="C40" s="33"/>
      <c r="D40" s="33"/>
      <c r="E40" s="25"/>
      <c r="F40" s="2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89"/>
      <c r="AE40" s="14"/>
      <c r="AF40" s="90">
        <f t="shared" si="31"/>
        <v>0</v>
      </c>
      <c r="AG40" s="2"/>
      <c r="AH40" s="2"/>
      <c r="AJ40" s="2"/>
      <c r="AK40" s="2"/>
      <c r="AL40" s="2"/>
      <c r="AM40" s="2"/>
      <c r="AN40" s="2"/>
      <c r="AP40" s="2"/>
    </row>
    <row r="41" spans="1:42" ht="13.5" customHeight="1">
      <c r="A41" s="33" t="s">
        <v>50</v>
      </c>
      <c r="B41" s="33"/>
      <c r="C41" s="33"/>
      <c r="D41" s="33"/>
      <c r="E41" s="25"/>
      <c r="F41" s="2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89"/>
      <c r="AE41" s="14"/>
      <c r="AF41" s="90">
        <f t="shared" si="31"/>
        <v>0</v>
      </c>
      <c r="AG41" s="2"/>
      <c r="AH41" s="2"/>
      <c r="AJ41" s="2"/>
      <c r="AK41" s="2"/>
      <c r="AL41" s="2"/>
      <c r="AM41" s="2"/>
      <c r="AN41" s="2"/>
      <c r="AP41" s="2"/>
    </row>
    <row r="42" spans="1:42" ht="13.5" customHeight="1">
      <c r="A42" s="35" t="s">
        <v>300</v>
      </c>
      <c r="B42" s="25">
        <f>SUM(B35:B41)</f>
        <v>0</v>
      </c>
      <c r="C42" s="25">
        <f>SUM(C35:C41)</f>
        <v>0</v>
      </c>
      <c r="D42" s="25">
        <f>SUM(D35:D41)</f>
        <v>0</v>
      </c>
      <c r="E42" s="25">
        <f>SUM(E35:E41)</f>
        <v>0</v>
      </c>
      <c r="F42" s="25">
        <f>SUM(F35:F41)</f>
        <v>0</v>
      </c>
      <c r="G42" s="25">
        <f t="shared" ref="G42:AF42" si="32">SUM(G35:G41)</f>
        <v>0</v>
      </c>
      <c r="H42" s="25">
        <f t="shared" si="32"/>
        <v>0</v>
      </c>
      <c r="I42" s="25">
        <f t="shared" si="32"/>
        <v>0</v>
      </c>
      <c r="J42" s="25">
        <f t="shared" si="32"/>
        <v>0</v>
      </c>
      <c r="K42" s="25">
        <f t="shared" si="32"/>
        <v>0</v>
      </c>
      <c r="L42" s="25">
        <f t="shared" si="32"/>
        <v>0</v>
      </c>
      <c r="M42" s="25">
        <f t="shared" si="32"/>
        <v>0</v>
      </c>
      <c r="N42" s="25">
        <f t="shared" si="32"/>
        <v>0</v>
      </c>
      <c r="O42" s="25">
        <f t="shared" si="32"/>
        <v>0</v>
      </c>
      <c r="P42" s="25">
        <f t="shared" si="32"/>
        <v>0</v>
      </c>
      <c r="Q42" s="25">
        <f t="shared" ref="Q42" si="33">SUM(Q35:Q41)</f>
        <v>0</v>
      </c>
      <c r="R42" s="25">
        <f t="shared" ref="R42" si="34">SUM(R35:R41)</f>
        <v>0</v>
      </c>
      <c r="S42" s="25">
        <f t="shared" ref="S42" si="35">SUM(S35:S41)</f>
        <v>0</v>
      </c>
      <c r="T42" s="25">
        <f t="shared" ref="T42" si="36">SUM(T35:T41)</f>
        <v>0</v>
      </c>
      <c r="U42" s="25">
        <f t="shared" ref="U42" si="37">SUM(U35:U41)</f>
        <v>0</v>
      </c>
      <c r="V42" s="25">
        <f t="shared" ref="V42" si="38">SUM(V35:V41)</f>
        <v>0</v>
      </c>
      <c r="W42" s="25">
        <f t="shared" ref="W42:X42" si="39">SUM(W35:W41)</f>
        <v>0</v>
      </c>
      <c r="X42" s="25">
        <f t="shared" si="39"/>
        <v>0</v>
      </c>
      <c r="Y42" s="25">
        <f t="shared" ref="Y42:Z42" si="40">SUM(Y35:Y41)</f>
        <v>0</v>
      </c>
      <c r="Z42" s="25">
        <f t="shared" si="40"/>
        <v>0</v>
      </c>
      <c r="AA42" s="25">
        <f t="shared" ref="AA42:AB42" si="41">SUM(AA35:AA41)</f>
        <v>0</v>
      </c>
      <c r="AB42" s="25">
        <f t="shared" si="41"/>
        <v>0</v>
      </c>
      <c r="AC42" s="25">
        <f t="shared" ref="AC42" si="42">SUM(AC35:AC41)</f>
        <v>0</v>
      </c>
      <c r="AD42" s="184">
        <f t="shared" ref="AD42" si="43">SUM(AD35:AD41)</f>
        <v>2113</v>
      </c>
      <c r="AE42" s="99">
        <f t="shared" ref="AE42" si="44">SUM(AE35:AE41)</f>
        <v>0</v>
      </c>
      <c r="AF42" s="99">
        <f t="shared" si="32"/>
        <v>2113</v>
      </c>
      <c r="AG42" s="2"/>
      <c r="AH42" s="2"/>
      <c r="AJ42" s="2"/>
      <c r="AK42" s="2"/>
      <c r="AL42" s="2"/>
      <c r="AM42" s="2"/>
      <c r="AN42" s="2"/>
      <c r="AP42" s="2"/>
    </row>
    <row r="43" spans="1:42" ht="13.5" customHeight="1">
      <c r="A43" s="10"/>
      <c r="B43" s="79"/>
      <c r="C43" s="105"/>
      <c r="D43" s="121"/>
      <c r="E43" s="26"/>
      <c r="F43" s="91"/>
      <c r="G43" s="14"/>
      <c r="H43" s="110"/>
      <c r="I43" s="90"/>
      <c r="J43" s="90"/>
      <c r="K43" s="90"/>
      <c r="L43" s="90"/>
      <c r="M43" s="95"/>
      <c r="N43" s="90"/>
      <c r="O43" s="95"/>
      <c r="P43" s="90"/>
      <c r="Q43" s="90"/>
      <c r="R43" s="90"/>
      <c r="S43" s="90"/>
      <c r="T43" s="90"/>
      <c r="U43" s="90"/>
      <c r="V43" s="90"/>
      <c r="W43" s="90"/>
      <c r="X43" s="110"/>
      <c r="Y43" s="90"/>
      <c r="Z43" s="110"/>
      <c r="AA43" s="90"/>
      <c r="AB43" s="110"/>
      <c r="AC43" s="90"/>
      <c r="AD43" s="181"/>
      <c r="AE43" s="14"/>
      <c r="AF43" s="90"/>
      <c r="AG43" s="2"/>
      <c r="AH43" s="2"/>
      <c r="AJ43" s="2"/>
      <c r="AK43" s="2"/>
      <c r="AL43" s="2"/>
      <c r="AM43" s="2"/>
      <c r="AN43" s="2"/>
      <c r="AP43" s="2"/>
    </row>
    <row r="44" spans="1:42" ht="13.5" customHeight="1">
      <c r="A44" s="35" t="s">
        <v>301</v>
      </c>
      <c r="B44" s="99">
        <f>+B42+B33</f>
        <v>802114</v>
      </c>
      <c r="C44" s="99">
        <f>+C42+C33</f>
        <v>7435</v>
      </c>
      <c r="D44" s="99">
        <f>+D42+D33+D34</f>
        <v>297510</v>
      </c>
      <c r="E44" s="99">
        <f t="shared" ref="E44:AE44" si="45">+E42+E33</f>
        <v>10000</v>
      </c>
      <c r="F44" s="99">
        <f t="shared" si="45"/>
        <v>23328</v>
      </c>
      <c r="G44" s="99">
        <f t="shared" si="45"/>
        <v>124953</v>
      </c>
      <c r="H44" s="99">
        <f t="shared" si="45"/>
        <v>1027</v>
      </c>
      <c r="I44" s="99">
        <f t="shared" si="45"/>
        <v>5000</v>
      </c>
      <c r="J44" s="99">
        <f t="shared" si="45"/>
        <v>250245</v>
      </c>
      <c r="K44" s="99">
        <f t="shared" si="45"/>
        <v>0</v>
      </c>
      <c r="L44" s="99">
        <f t="shared" si="45"/>
        <v>0</v>
      </c>
      <c r="M44" s="99">
        <f t="shared" si="45"/>
        <v>88096</v>
      </c>
      <c r="N44" s="99">
        <f t="shared" si="45"/>
        <v>40000</v>
      </c>
      <c r="O44" s="99">
        <f t="shared" si="45"/>
        <v>50000</v>
      </c>
      <c r="P44" s="99">
        <f t="shared" si="45"/>
        <v>6955</v>
      </c>
      <c r="Q44" s="15">
        <f t="shared" si="45"/>
        <v>0</v>
      </c>
      <c r="R44" s="15">
        <f t="shared" si="45"/>
        <v>0</v>
      </c>
      <c r="S44" s="101">
        <f t="shared" si="45"/>
        <v>0</v>
      </c>
      <c r="T44" s="15">
        <f t="shared" si="45"/>
        <v>0</v>
      </c>
      <c r="U44" s="15">
        <f t="shared" si="45"/>
        <v>0</v>
      </c>
      <c r="V44" s="15">
        <f t="shared" si="45"/>
        <v>991</v>
      </c>
      <c r="W44" s="101">
        <f t="shared" si="45"/>
        <v>121899</v>
      </c>
      <c r="X44" s="101">
        <f t="shared" si="45"/>
        <v>25000</v>
      </c>
      <c r="Y44" s="101">
        <f t="shared" si="45"/>
        <v>0</v>
      </c>
      <c r="Z44" s="101">
        <f t="shared" si="45"/>
        <v>0</v>
      </c>
      <c r="AA44" s="15">
        <f t="shared" si="45"/>
        <v>0</v>
      </c>
      <c r="AB44" s="99">
        <f t="shared" si="45"/>
        <v>5000</v>
      </c>
      <c r="AC44" s="15">
        <f t="shared" si="45"/>
        <v>0</v>
      </c>
      <c r="AD44" s="184">
        <f t="shared" si="45"/>
        <v>2113</v>
      </c>
      <c r="AE44" s="99">
        <f t="shared" si="45"/>
        <v>292362</v>
      </c>
      <c r="AF44" s="101">
        <f>+AF42+AF33+AF34</f>
        <v>2154028</v>
      </c>
      <c r="AG44" s="2"/>
      <c r="AH44" s="2"/>
      <c r="AJ44" s="2"/>
    </row>
    <row r="45" spans="1:42" ht="19.8" customHeight="1">
      <c r="A45" s="21"/>
      <c r="B45" s="21"/>
      <c r="C45" s="21"/>
      <c r="D45" s="21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89"/>
      <c r="AE45" s="14"/>
      <c r="AF45" s="90"/>
      <c r="AG45" s="2"/>
      <c r="AH45" s="2"/>
      <c r="AJ45" s="2"/>
    </row>
    <row r="46" spans="1:42" s="191" customFormat="1" ht="23.4" customHeight="1">
      <c r="A46" s="192" t="s">
        <v>302</v>
      </c>
      <c r="B46" s="190">
        <f t="shared" ref="B46:AF46" si="46">+B44+B28</f>
        <v>940961</v>
      </c>
      <c r="C46" s="190">
        <f t="shared" si="46"/>
        <v>30098</v>
      </c>
      <c r="D46" s="190">
        <f t="shared" si="46"/>
        <v>524168</v>
      </c>
      <c r="E46" s="190">
        <f t="shared" si="46"/>
        <v>11270</v>
      </c>
      <c r="F46" s="190">
        <f t="shared" si="46"/>
        <v>23328</v>
      </c>
      <c r="G46" s="190">
        <f t="shared" si="46"/>
        <v>150465</v>
      </c>
      <c r="H46" s="190">
        <f t="shared" si="46"/>
        <v>1027</v>
      </c>
      <c r="I46" s="190">
        <f t="shared" si="46"/>
        <v>5000</v>
      </c>
      <c r="J46" s="190">
        <f t="shared" si="46"/>
        <v>373394</v>
      </c>
      <c r="K46" s="190">
        <f t="shared" si="46"/>
        <v>15000</v>
      </c>
      <c r="L46" s="190">
        <f t="shared" si="46"/>
        <v>3786</v>
      </c>
      <c r="M46" s="190">
        <f t="shared" si="46"/>
        <v>88096</v>
      </c>
      <c r="N46" s="190">
        <f t="shared" si="46"/>
        <v>40000</v>
      </c>
      <c r="O46" s="190">
        <f t="shared" si="46"/>
        <v>56329</v>
      </c>
      <c r="P46" s="190">
        <f t="shared" si="46"/>
        <v>7590</v>
      </c>
      <c r="Q46" s="190">
        <f t="shared" si="46"/>
        <v>12323</v>
      </c>
      <c r="R46" s="190">
        <f t="shared" si="46"/>
        <v>3500</v>
      </c>
      <c r="S46" s="190">
        <f t="shared" si="46"/>
        <v>13000</v>
      </c>
      <c r="T46" s="190">
        <f t="shared" si="46"/>
        <v>6000</v>
      </c>
      <c r="U46" s="190">
        <f t="shared" si="46"/>
        <v>1905</v>
      </c>
      <c r="V46" s="190">
        <f t="shared" si="46"/>
        <v>991</v>
      </c>
      <c r="W46" s="190">
        <f t="shared" si="46"/>
        <v>144991</v>
      </c>
      <c r="X46" s="190">
        <f t="shared" si="46"/>
        <v>25000</v>
      </c>
      <c r="Y46" s="190">
        <f t="shared" si="46"/>
        <v>3500</v>
      </c>
      <c r="Z46" s="190">
        <f t="shared" si="46"/>
        <v>1583</v>
      </c>
      <c r="AA46" s="190">
        <f t="shared" si="46"/>
        <v>14850</v>
      </c>
      <c r="AB46" s="190">
        <f t="shared" si="46"/>
        <v>5000</v>
      </c>
      <c r="AC46" s="190">
        <f t="shared" si="46"/>
        <v>24200</v>
      </c>
      <c r="AD46" s="190">
        <f t="shared" si="46"/>
        <v>1037316</v>
      </c>
      <c r="AE46" s="190">
        <f t="shared" si="46"/>
        <v>292362</v>
      </c>
      <c r="AF46" s="190">
        <f t="shared" si="46"/>
        <v>3857033</v>
      </c>
    </row>
    <row r="47" spans="1:42" ht="27" customHeight="1"/>
    <row r="48" spans="1:42">
      <c r="AF48" s="100"/>
    </row>
  </sheetData>
  <mergeCells count="4">
    <mergeCell ref="A4:AF4"/>
    <mergeCell ref="A7:A8"/>
    <mergeCell ref="A5:AF5"/>
    <mergeCell ref="E7:AF7"/>
  </mergeCells>
  <phoneticPr fontId="0" type="noConversion"/>
  <printOptions horizontalCentered="1"/>
  <pageMargins left="0.59055118110236227" right="0.31496062992125984" top="0.27559055118110237" bottom="0.47244094488188981" header="0.43307086614173229" footer="0.15748031496062992"/>
  <pageSetup paperSize="9" scale="80" orientation="landscape" r:id="rId1"/>
  <headerFooter alignWithMargins="0">
    <oddHeader>&amp;LVERESEGYHÁZ VÁROS ÖNKORMÁNYZAT&amp;CA 2014. évi MŰKÖDÉSI ÉS FELHALMOZÁSI KÖLTSÉGVETÉS KIADÁSI ELŐIRÁNYZATAI 
ÖNKÉNT VÁLLALT FELADATONKÉNT</oddHeader>
    <oddFooter>&amp;LVeresegyház, 2014. Február 18.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3:N47"/>
  <sheetViews>
    <sheetView view="pageLayout" topLeftCell="A22" workbookViewId="0">
      <selection activeCell="B8" sqref="B8"/>
    </sheetView>
  </sheetViews>
  <sheetFormatPr defaultRowHeight="13.2"/>
  <cols>
    <col min="1" max="1" width="45.6640625" customWidth="1"/>
    <col min="2" max="2" width="14.5546875" customWidth="1"/>
    <col min="3" max="3" width="12.6640625" customWidth="1"/>
    <col min="4" max="4" width="13.554687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261</v>
      </c>
      <c r="B3" s="387"/>
      <c r="C3" s="387"/>
      <c r="D3" s="387"/>
    </row>
    <row r="4" spans="1:14" ht="18" customHeight="1">
      <c r="A4" s="321" t="s">
        <v>138</v>
      </c>
      <c r="B4" s="321"/>
      <c r="C4" s="321"/>
      <c r="D4" s="321"/>
      <c r="E4" s="52"/>
      <c r="F4" s="52"/>
      <c r="G4" s="52"/>
    </row>
    <row r="5" spans="1:14" ht="14.25" customHeight="1">
      <c r="A5" s="321" t="s">
        <v>262</v>
      </c>
      <c r="B5" s="321"/>
      <c r="C5" s="321"/>
      <c r="D5" s="321"/>
      <c r="E5" s="52"/>
      <c r="F5" s="52"/>
      <c r="G5" s="52"/>
    </row>
    <row r="6" spans="1:14" ht="15" customHeight="1">
      <c r="A6" s="320" t="s">
        <v>1</v>
      </c>
      <c r="B6" s="320"/>
      <c r="C6" s="320"/>
      <c r="D6" s="320"/>
      <c r="E6" s="3"/>
      <c r="F6" s="6"/>
    </row>
    <row r="7" spans="1:14" ht="15" customHeight="1">
      <c r="A7" s="307" t="s">
        <v>4</v>
      </c>
      <c r="B7" s="85"/>
      <c r="C7" s="395"/>
      <c r="D7" s="396"/>
    </row>
    <row r="8" spans="1:14" ht="51" customHeight="1">
      <c r="A8" s="307"/>
      <c r="B8" s="86"/>
      <c r="C8" s="23"/>
      <c r="D8" s="86" t="s">
        <v>5</v>
      </c>
    </row>
    <row r="9" spans="1:14" ht="13.5" customHeight="1">
      <c r="A9" s="77" t="s">
        <v>36</v>
      </c>
      <c r="B9" s="77"/>
      <c r="C9" s="80"/>
      <c r="D9" s="98">
        <f t="shared" ref="D9:D15" si="0">SUM(B9:C9)</f>
        <v>0</v>
      </c>
      <c r="E9" s="2"/>
      <c r="F9" s="2"/>
      <c r="H9" s="2"/>
      <c r="I9" s="2"/>
      <c r="J9" s="2"/>
      <c r="K9" s="2"/>
      <c r="L9" s="2"/>
      <c r="N9" s="2"/>
    </row>
    <row r="10" spans="1:14" ht="13.5" customHeight="1">
      <c r="A10" s="81" t="s">
        <v>37</v>
      </c>
      <c r="B10" s="81"/>
      <c r="C10" s="80"/>
      <c r="D10" s="98">
        <f t="shared" si="0"/>
        <v>0</v>
      </c>
      <c r="E10" s="2"/>
      <c r="F10" s="2"/>
      <c r="H10" s="2"/>
      <c r="I10" s="2"/>
      <c r="J10" s="2"/>
      <c r="K10" s="2"/>
      <c r="L10" s="2"/>
      <c r="N10" s="2"/>
    </row>
    <row r="11" spans="1:14" ht="13.5" customHeight="1">
      <c r="A11" s="77" t="s">
        <v>127</v>
      </c>
      <c r="B11" s="96"/>
      <c r="C11" s="80"/>
      <c r="D11" s="98">
        <f t="shared" si="0"/>
        <v>0</v>
      </c>
      <c r="E11" s="2"/>
      <c r="F11" s="2"/>
      <c r="H11" s="2"/>
      <c r="I11" s="2"/>
      <c r="J11" s="2"/>
      <c r="K11" s="2"/>
      <c r="L11" s="2"/>
      <c r="N11" s="2"/>
    </row>
    <row r="12" spans="1:14" ht="13.5" customHeight="1">
      <c r="A12" s="48" t="s">
        <v>129</v>
      </c>
      <c r="B12" s="98">
        <v>0</v>
      </c>
      <c r="C12" s="90"/>
      <c r="D12" s="98">
        <f t="shared" si="0"/>
        <v>0</v>
      </c>
      <c r="E12" s="2"/>
      <c r="F12" s="2"/>
      <c r="H12" s="2"/>
      <c r="I12" s="2"/>
      <c r="J12" s="2"/>
      <c r="K12" s="2"/>
      <c r="L12" s="2"/>
      <c r="N12" s="2"/>
    </row>
    <row r="13" spans="1:14" ht="13.5" customHeight="1">
      <c r="A13" s="77" t="s">
        <v>128</v>
      </c>
      <c r="B13" s="77"/>
      <c r="C13" s="90"/>
      <c r="D13" s="98">
        <f t="shared" si="0"/>
        <v>0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82" t="s">
        <v>130</v>
      </c>
      <c r="B14" s="82"/>
      <c r="C14" s="90"/>
      <c r="D14" s="98">
        <f t="shared" si="0"/>
        <v>0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49" t="s">
        <v>131</v>
      </c>
      <c r="B15" s="49"/>
      <c r="C15" s="13"/>
      <c r="D15" s="98">
        <f t="shared" si="0"/>
        <v>0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50"/>
      <c r="B16" s="50"/>
      <c r="C16" s="17"/>
      <c r="D16" s="90"/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36" t="s">
        <v>132</v>
      </c>
      <c r="B17" s="99">
        <f>+B9+B10+B11+B12+B13</f>
        <v>0</v>
      </c>
      <c r="C17" s="15">
        <f t="shared" ref="C17:D17" si="1">+C9+C10+C11+C12+C13</f>
        <v>0</v>
      </c>
      <c r="D17" s="99">
        <f t="shared" si="1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36"/>
      <c r="B18" s="36"/>
      <c r="C18" s="47"/>
      <c r="D18" s="90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33" t="s">
        <v>44</v>
      </c>
      <c r="B19" s="33"/>
      <c r="C19" s="47"/>
      <c r="D19" s="98">
        <f t="shared" ref="D19:D25" si="2">SUM(B19:C19)</f>
        <v>0</v>
      </c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33" t="s">
        <v>45</v>
      </c>
      <c r="B20" s="33"/>
      <c r="C20" s="47"/>
      <c r="D20" s="98">
        <f t="shared" si="2"/>
        <v>0</v>
      </c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4" t="s">
        <v>46</v>
      </c>
      <c r="B21" s="34"/>
      <c r="C21" s="47"/>
      <c r="D21" s="98">
        <f t="shared" si="2"/>
        <v>0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3" t="s">
        <v>47</v>
      </c>
      <c r="B22" s="33"/>
      <c r="C22" s="47"/>
      <c r="D22" s="98">
        <f t="shared" si="2"/>
        <v>0</v>
      </c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48</v>
      </c>
      <c r="B23" s="33"/>
      <c r="C23" s="51"/>
      <c r="D23" s="98">
        <f t="shared" si="2"/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49</v>
      </c>
      <c r="B24" s="33"/>
      <c r="C24" s="47"/>
      <c r="D24" s="98">
        <f t="shared" si="2"/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3" t="s">
        <v>50</v>
      </c>
      <c r="B25" s="33"/>
      <c r="C25" s="47"/>
      <c r="D25" s="98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5" t="s">
        <v>51</v>
      </c>
      <c r="B26" s="25">
        <f>SUM(B19:B25)</f>
        <v>0</v>
      </c>
      <c r="C26" s="25">
        <f t="shared" ref="C26:D26" si="3">SUM(C19:C25)</f>
        <v>0</v>
      </c>
      <c r="D26" s="25">
        <f t="shared" si="3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6"/>
      <c r="B27" s="36"/>
      <c r="C27" s="17"/>
      <c r="D27" s="90"/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5" t="s">
        <v>13</v>
      </c>
      <c r="B28" s="99">
        <f>+B26+B17</f>
        <v>0</v>
      </c>
      <c r="C28" s="99">
        <f t="shared" ref="C28:D28" si="4">+C26+C17</f>
        <v>0</v>
      </c>
      <c r="D28" s="99">
        <f t="shared" si="4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6"/>
      <c r="B29" s="36"/>
      <c r="C29" s="17"/>
      <c r="D29" s="90"/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3" t="s">
        <v>52</v>
      </c>
      <c r="B30" s="96"/>
      <c r="C30" s="17"/>
      <c r="D30" s="98">
        <f>SUM(B30:C30)</f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3" t="s">
        <v>53</v>
      </c>
      <c r="B31" s="33"/>
      <c r="C31" s="37"/>
      <c r="D31" s="98">
        <f>SUM(B31:C31)</f>
        <v>0</v>
      </c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4" t="s">
        <v>133</v>
      </c>
      <c r="B32" s="34"/>
      <c r="C32" s="37"/>
      <c r="D32" s="98">
        <f>SUM(B32:C32)</f>
        <v>0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 t="s">
        <v>134</v>
      </c>
      <c r="B33" s="99">
        <f>SUM(B30:B32)</f>
        <v>0</v>
      </c>
      <c r="C33" s="25">
        <f t="shared" ref="C33:D33" si="5">SUM(C30:C32)</f>
        <v>0</v>
      </c>
      <c r="D33" s="101">
        <f t="shared" si="5"/>
        <v>0</v>
      </c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6"/>
      <c r="B34" s="36"/>
      <c r="C34" s="15"/>
      <c r="D34" s="90"/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44</v>
      </c>
      <c r="B35" s="33"/>
      <c r="C35" s="15"/>
      <c r="D35" s="90">
        <f t="shared" ref="D35:D41" si="6">SUM(B35:C35)</f>
        <v>0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3" t="s">
        <v>45</v>
      </c>
      <c r="B36" s="33"/>
      <c r="C36" s="15"/>
      <c r="D36" s="90">
        <f t="shared" si="6"/>
        <v>0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4" t="s">
        <v>46</v>
      </c>
      <c r="B37" s="34"/>
      <c r="C37" s="15"/>
      <c r="D37" s="90">
        <f t="shared" si="6"/>
        <v>0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3" t="s">
        <v>47</v>
      </c>
      <c r="B38" s="33"/>
      <c r="C38" s="15"/>
      <c r="D38" s="90">
        <f t="shared" si="6"/>
        <v>0</v>
      </c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48</v>
      </c>
      <c r="B39" s="33"/>
      <c r="C39" s="15"/>
      <c r="D39" s="90">
        <f t="shared" si="6"/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49</v>
      </c>
      <c r="B40" s="33"/>
      <c r="C40" s="15"/>
      <c r="D40" s="90">
        <f t="shared" si="6"/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3" t="s">
        <v>50</v>
      </c>
      <c r="B41" s="33"/>
      <c r="C41" s="15"/>
      <c r="D41" s="90">
        <f t="shared" si="6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5" t="s">
        <v>56</v>
      </c>
      <c r="B42" s="25">
        <f>SUM(B35:B41)</f>
        <v>0</v>
      </c>
      <c r="C42" s="25">
        <f t="shared" ref="C42:D42" si="7">SUM(C35:C41)</f>
        <v>0</v>
      </c>
      <c r="D42" s="25">
        <f t="shared" si="7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79"/>
      <c r="B43" s="79"/>
      <c r="C43" s="90"/>
      <c r="D43" s="90"/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5" t="s">
        <v>14</v>
      </c>
      <c r="B44" s="99">
        <f>+B42+B33</f>
        <v>0</v>
      </c>
      <c r="C44" s="15">
        <f t="shared" ref="C44:D44" si="8">+C42+C33</f>
        <v>0</v>
      </c>
      <c r="D44" s="101">
        <f t="shared" si="8"/>
        <v>0</v>
      </c>
      <c r="E44" s="2"/>
      <c r="F44" s="2"/>
      <c r="H44" s="2"/>
    </row>
    <row r="45" spans="1:14" ht="19.8" customHeight="1">
      <c r="A45" s="21"/>
      <c r="B45" s="21"/>
      <c r="C45" s="19"/>
      <c r="D45" s="90"/>
      <c r="E45" s="2"/>
      <c r="F45" s="2"/>
      <c r="H45" s="2"/>
    </row>
    <row r="46" spans="1:14" ht="23.4" customHeight="1">
      <c r="A46" s="20" t="s">
        <v>26</v>
      </c>
      <c r="B46" s="190">
        <f>+B44+B28</f>
        <v>0</v>
      </c>
      <c r="C46" s="101">
        <f t="shared" ref="C46:D46" si="9">+C44+C28</f>
        <v>0</v>
      </c>
      <c r="D46" s="101">
        <f t="shared" si="9"/>
        <v>0</v>
      </c>
    </row>
    <row r="47" spans="1:14" ht="27" customHeight="1"/>
  </sheetData>
  <mergeCells count="6">
    <mergeCell ref="A3:D3"/>
    <mergeCell ref="A4:D4"/>
    <mergeCell ref="A5:D5"/>
    <mergeCell ref="A6:D6"/>
    <mergeCell ref="A7:A8"/>
    <mergeCell ref="C7:D7"/>
  </mergeCells>
  <printOptions horizontalCentered="1"/>
  <pageMargins left="0.59055118110236227" right="0.31496062992125984" top="0.65" bottom="0.47244094488188981" header="0.17" footer="0.15748031496062992"/>
  <pageSetup paperSize="9" scale="90" orientation="portrait" r:id="rId1"/>
  <headerFooter alignWithMargins="0">
    <oddHeader>&amp;LVERESEGYHÁZ VÁROS ÖNKORMÁNYZAT</oddHeader>
    <oddFooter>&amp;LVeresegyház, 2014. Február 18.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3:O49"/>
  <sheetViews>
    <sheetView view="pageLayout" workbookViewId="0">
      <selection activeCell="C43" sqref="C43"/>
    </sheetView>
  </sheetViews>
  <sheetFormatPr defaultRowHeight="13.2"/>
  <cols>
    <col min="1" max="1" width="46.6640625" customWidth="1"/>
    <col min="2" max="2" width="13.5546875" customWidth="1"/>
    <col min="3" max="3" width="14.5546875" customWidth="1"/>
    <col min="4" max="4" width="14.44140625" customWidth="1"/>
    <col min="5" max="5" width="15.6640625" customWidth="1"/>
    <col min="6" max="6" width="10.109375" customWidth="1"/>
    <col min="7" max="7" width="9.88671875" customWidth="1"/>
    <col min="8" max="8" width="11.44140625" customWidth="1"/>
    <col min="9" max="9" width="10.109375" customWidth="1"/>
    <col min="10" max="11" width="10" customWidth="1"/>
    <col min="12" max="12" width="9.44140625" customWidth="1"/>
    <col min="13" max="13" width="10.109375" customWidth="1"/>
    <col min="14" max="14" width="11.44140625" customWidth="1"/>
    <col min="15" max="15" width="12.6640625" customWidth="1"/>
  </cols>
  <sheetData>
    <row r="3" spans="1:15" ht="12.75" customHeight="1">
      <c r="A3" s="387" t="s">
        <v>199</v>
      </c>
      <c r="B3" s="387"/>
      <c r="C3" s="387"/>
      <c r="D3" s="387"/>
      <c r="E3" s="387"/>
    </row>
    <row r="4" spans="1:15" ht="18" customHeight="1">
      <c r="A4" s="321" t="s">
        <v>226</v>
      </c>
      <c r="B4" s="321"/>
      <c r="C4" s="321"/>
      <c r="D4" s="321"/>
      <c r="E4" s="321"/>
      <c r="F4" s="52"/>
      <c r="G4" s="52"/>
      <c r="H4" s="52"/>
    </row>
    <row r="5" spans="1:15" ht="14.25" customHeight="1">
      <c r="A5" s="321"/>
      <c r="B5" s="321"/>
      <c r="C5" s="321"/>
      <c r="D5" s="321"/>
      <c r="E5" s="321"/>
      <c r="F5" s="52"/>
      <c r="G5" s="52"/>
      <c r="H5" s="52"/>
    </row>
    <row r="6" spans="1:15" ht="14.25" customHeight="1">
      <c r="A6" s="31"/>
      <c r="B6" s="31"/>
      <c r="C6" s="31"/>
      <c r="D6" s="31"/>
      <c r="E6" s="31"/>
      <c r="F6" s="52"/>
      <c r="G6" s="52"/>
      <c r="H6" s="52"/>
    </row>
    <row r="7" spans="1:15" ht="15.6" customHeight="1">
      <c r="A7" s="45" t="s">
        <v>120</v>
      </c>
      <c r="B7" s="295" t="s">
        <v>174</v>
      </c>
      <c r="C7" s="295"/>
      <c r="D7" s="295"/>
      <c r="E7" s="295"/>
      <c r="F7" s="52"/>
      <c r="G7" s="52"/>
      <c r="H7" s="52"/>
    </row>
    <row r="8" spans="1:15" ht="14.25" customHeight="1">
      <c r="A8" s="41"/>
      <c r="B8" s="38"/>
      <c r="C8" s="38"/>
      <c r="D8" s="38"/>
      <c r="E8" s="38"/>
      <c r="F8" s="52"/>
      <c r="G8" s="52"/>
      <c r="H8" s="52"/>
    </row>
    <row r="9" spans="1:15" ht="15" customHeight="1">
      <c r="A9" s="320" t="s">
        <v>1</v>
      </c>
      <c r="B9" s="320"/>
      <c r="C9" s="320"/>
      <c r="D9" s="320"/>
      <c r="E9" s="320"/>
      <c r="F9" s="3"/>
      <c r="G9" s="6"/>
    </row>
    <row r="10" spans="1:15" ht="20.25" customHeight="1">
      <c r="A10" s="397" t="s">
        <v>4</v>
      </c>
      <c r="B10" s="331" t="s">
        <v>27</v>
      </c>
      <c r="C10" s="331" t="s">
        <v>21</v>
      </c>
      <c r="D10" s="331" t="s">
        <v>29</v>
      </c>
      <c r="E10" s="331" t="s">
        <v>5</v>
      </c>
    </row>
    <row r="11" spans="1:15" ht="16.5" customHeight="1">
      <c r="A11" s="388"/>
      <c r="B11" s="332"/>
      <c r="C11" s="332"/>
      <c r="D11" s="398"/>
      <c r="E11" s="332"/>
    </row>
    <row r="12" spans="1:15" ht="13.5" customHeight="1">
      <c r="A12" s="42" t="s">
        <v>36</v>
      </c>
      <c r="B12" s="96">
        <f>+'8.1. PH.kiad. kötelező'!E11</f>
        <v>236576.98800000001</v>
      </c>
      <c r="C12" s="39">
        <f>+'8.2. PH.kiad. önként'!E12</f>
        <v>0</v>
      </c>
      <c r="D12" s="14">
        <f>+'8.3. PH.kiad. állami'!F12</f>
        <v>0</v>
      </c>
      <c r="E12" s="96">
        <f>SUM(B12:D12)</f>
        <v>236576.98800000001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3" t="s">
        <v>37</v>
      </c>
      <c r="B13" s="96">
        <f>+'8.1. PH.kiad. kötelező'!E12</f>
        <v>64600.175999999999</v>
      </c>
      <c r="C13" s="96">
        <f>+'8.2. PH.kiad. önként'!E13</f>
        <v>0</v>
      </c>
      <c r="D13" s="96">
        <f>+'8.3. PH.kiad. állami'!F13</f>
        <v>0</v>
      </c>
      <c r="E13" s="96">
        <f t="shared" ref="E13:E18" si="0">SUM(B13:D13)</f>
        <v>64600.175999999999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2" t="s">
        <v>127</v>
      </c>
      <c r="B14" s="96">
        <f>+'8.1. PH.kiad. kötelező'!E13</f>
        <v>82103</v>
      </c>
      <c r="C14" s="96">
        <f>+'8.2. PH.kiad. önként'!E14</f>
        <v>0</v>
      </c>
      <c r="D14" s="96">
        <f>+'8.3. PH.kiad. állami'!F14</f>
        <v>0</v>
      </c>
      <c r="E14" s="96">
        <f t="shared" si="0"/>
        <v>82103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48" t="s">
        <v>129</v>
      </c>
      <c r="B15" s="96">
        <f>+'8.1. PH.kiad. kötelező'!E14</f>
        <v>0</v>
      </c>
      <c r="C15" s="96">
        <f>+'8.2. PH.kiad. önként'!E15</f>
        <v>0</v>
      </c>
      <c r="D15" s="96">
        <f>+'8.3. PH.kiad. állami'!F15</f>
        <v>72950</v>
      </c>
      <c r="E15" s="96">
        <f t="shared" si="0"/>
        <v>72950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2" t="s">
        <v>128</v>
      </c>
      <c r="B16" s="96">
        <f>+'8.1. PH.kiad. kötelező'!E15</f>
        <v>0</v>
      </c>
      <c r="C16" s="96">
        <f>+'8.2. PH.kiad. önként'!E16</f>
        <v>0</v>
      </c>
      <c r="D16" s="96">
        <f>+'8.3. PH.kiad. állami'!F16</f>
        <v>0</v>
      </c>
      <c r="E16" s="96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4" t="s">
        <v>130</v>
      </c>
      <c r="B17" s="96">
        <v>0</v>
      </c>
      <c r="C17" s="96">
        <v>0</v>
      </c>
      <c r="D17" s="96">
        <v>0</v>
      </c>
      <c r="E17" s="96">
        <f t="shared" si="0"/>
        <v>0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49" t="s">
        <v>131</v>
      </c>
      <c r="B18" s="96">
        <v>0</v>
      </c>
      <c r="C18" s="96">
        <v>0</v>
      </c>
      <c r="D18" s="96">
        <v>0</v>
      </c>
      <c r="E18" s="96">
        <f t="shared" si="0"/>
        <v>0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50"/>
      <c r="B19" s="17"/>
      <c r="C19" s="17"/>
      <c r="D19" s="14"/>
      <c r="E19" s="14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6" t="s">
        <v>132</v>
      </c>
      <c r="B20" s="99">
        <f>+B12+B13+B14+B15+B16</f>
        <v>383280.16399999999</v>
      </c>
      <c r="C20" s="99">
        <f t="shared" ref="C20:D20" si="1">+C12+C13+C14+C15+C16</f>
        <v>0</v>
      </c>
      <c r="D20" s="99">
        <f t="shared" si="1"/>
        <v>72950</v>
      </c>
      <c r="E20" s="99">
        <f>SUM(B20:D20)</f>
        <v>456230.16399999999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6"/>
      <c r="B21" s="47"/>
      <c r="C21" s="47"/>
      <c r="D21" s="15"/>
      <c r="E21" s="15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3" t="s">
        <v>44</v>
      </c>
      <c r="B22" s="18">
        <f>+'8.1. PH.kiad. kötelező'!E19</f>
        <v>0</v>
      </c>
      <c r="C22" s="18">
        <f>+'8.2. PH.kiad. önként'!E20</f>
        <v>0</v>
      </c>
      <c r="D22" s="90">
        <f>+'8.3. PH.kiad. állami'!F20</f>
        <v>0</v>
      </c>
      <c r="E22" s="90">
        <f>SUM(B22:D22)</f>
        <v>0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3" t="s">
        <v>45</v>
      </c>
      <c r="B23" s="18">
        <f>+'8.1. PH.kiad. kötelező'!E20</f>
        <v>0</v>
      </c>
      <c r="C23" s="18">
        <f>+'8.2. PH.kiad. önként'!E21</f>
        <v>0</v>
      </c>
      <c r="D23" s="90">
        <f>+'8.3. PH.kiad. állami'!F21</f>
        <v>0</v>
      </c>
      <c r="E23" s="90">
        <f t="shared" ref="E23:E28" si="2">SUM(B23:D23)</f>
        <v>0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4" t="s">
        <v>46</v>
      </c>
      <c r="B24" s="18">
        <f>+'8.1. PH.kiad. kötelező'!E21</f>
        <v>0</v>
      </c>
      <c r="C24" s="18">
        <f>+'8.2. PH.kiad. önként'!E22</f>
        <v>0</v>
      </c>
      <c r="D24" s="90">
        <f>+'8.3. PH.kiad. állami'!F22</f>
        <v>0</v>
      </c>
      <c r="E24" s="90">
        <f t="shared" si="2"/>
        <v>0</v>
      </c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3" t="s">
        <v>47</v>
      </c>
      <c r="B25" s="18">
        <f>+'8.1. PH.kiad. kötelező'!E22</f>
        <v>0</v>
      </c>
      <c r="C25" s="18">
        <f>+'8.2. PH.kiad. önként'!E23</f>
        <v>0</v>
      </c>
      <c r="D25" s="90">
        <f>+'8.3. PH.kiad. állami'!F23</f>
        <v>0</v>
      </c>
      <c r="E25" s="90">
        <f t="shared" si="2"/>
        <v>0</v>
      </c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3" t="s">
        <v>48</v>
      </c>
      <c r="B26" s="18">
        <f>+'8.1. PH.kiad. kötelező'!E23</f>
        <v>0</v>
      </c>
      <c r="C26" s="18">
        <f>+'8.2. PH.kiad. önként'!E24</f>
        <v>0</v>
      </c>
      <c r="D26" s="90">
        <f>+'8.3. PH.kiad. állami'!F24</f>
        <v>0</v>
      </c>
      <c r="E26" s="90">
        <f t="shared" si="2"/>
        <v>0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3" t="s">
        <v>49</v>
      </c>
      <c r="B27" s="18">
        <f>+'8.1. PH.kiad. kötelező'!E24</f>
        <v>0</v>
      </c>
      <c r="C27" s="18">
        <f>+'8.2. PH.kiad. önként'!E25</f>
        <v>0</v>
      </c>
      <c r="D27" s="90">
        <f>+'8.3. PH.kiad. állami'!F25</f>
        <v>0</v>
      </c>
      <c r="E27" s="90">
        <f t="shared" si="2"/>
        <v>0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3" t="s">
        <v>50</v>
      </c>
      <c r="B28" s="18">
        <f>+'8.1. PH.kiad. kötelező'!E25</f>
        <v>0</v>
      </c>
      <c r="C28" s="18">
        <f>+'8.2. PH.kiad. önként'!E26</f>
        <v>0</v>
      </c>
      <c r="D28" s="90">
        <f>+'8.3. PH.kiad. állami'!F26</f>
        <v>0</v>
      </c>
      <c r="E28" s="90">
        <f t="shared" si="2"/>
        <v>0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5" t="s">
        <v>51</v>
      </c>
      <c r="B29" s="25">
        <f>SUM(B22:B28)</f>
        <v>0</v>
      </c>
      <c r="C29" s="25">
        <f t="shared" ref="C29:E29" si="3">SUM(C22:C28)</f>
        <v>0</v>
      </c>
      <c r="D29" s="25">
        <f t="shared" si="3"/>
        <v>0</v>
      </c>
      <c r="E29" s="25">
        <f t="shared" si="3"/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6"/>
      <c r="B30" s="17"/>
      <c r="C30" s="17"/>
      <c r="D30" s="14"/>
      <c r="E30" s="14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5" t="s">
        <v>13</v>
      </c>
      <c r="B31" s="99">
        <f>+B29+B20</f>
        <v>383280.16399999999</v>
      </c>
      <c r="C31" s="99">
        <f t="shared" ref="C31:D31" si="4">+C29+C20</f>
        <v>0</v>
      </c>
      <c r="D31" s="99">
        <f t="shared" si="4"/>
        <v>72950</v>
      </c>
      <c r="E31" s="99">
        <f>SUM(B31:D31)</f>
        <v>456230.16399999999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6"/>
      <c r="B32" s="17"/>
      <c r="C32" s="17"/>
      <c r="D32" s="14"/>
      <c r="E32" s="14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3" t="s">
        <v>52</v>
      </c>
      <c r="B33" s="18">
        <f>+'8.1. PH.kiad. kötelező'!E30</f>
        <v>0</v>
      </c>
      <c r="C33" s="18">
        <f>+'8.2. PH.kiad. önként'!E31</f>
        <v>0</v>
      </c>
      <c r="D33" s="18">
        <f>+'8.3. PH.kiad. állami'!F31</f>
        <v>0</v>
      </c>
      <c r="E33" s="18">
        <f>SUM(B33:D33)</f>
        <v>0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3" t="s">
        <v>53</v>
      </c>
      <c r="B34" s="18">
        <f>+'8.1. PH.kiad. kötelező'!E31</f>
        <v>0</v>
      </c>
      <c r="C34" s="18">
        <f>+'8.2. PH.kiad. önként'!E32</f>
        <v>0</v>
      </c>
      <c r="D34" s="18">
        <f>+'8.3. PH.kiad. állami'!F32</f>
        <v>0</v>
      </c>
      <c r="E34" s="18">
        <f t="shared" ref="E34:E35" si="5">SUM(B34:D34)</f>
        <v>0</v>
      </c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4" t="s">
        <v>133</v>
      </c>
      <c r="B35" s="18">
        <f>+'8.1. PH.kiad. kötelező'!E32</f>
        <v>0</v>
      </c>
      <c r="C35" s="18">
        <f>+'8.2. PH.kiad. önként'!E33</f>
        <v>0</v>
      </c>
      <c r="D35" s="18">
        <f>+'8.3. PH.kiad. állami'!F33</f>
        <v>0</v>
      </c>
      <c r="E35" s="18">
        <f t="shared" si="5"/>
        <v>0</v>
      </c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36" t="s">
        <v>134</v>
      </c>
      <c r="B36" s="25">
        <f>SUM(B33:B35)</f>
        <v>0</v>
      </c>
      <c r="C36" s="25">
        <f t="shared" ref="C36:E36" si="6">SUM(C33:C35)</f>
        <v>0</v>
      </c>
      <c r="D36" s="25">
        <f t="shared" si="6"/>
        <v>0</v>
      </c>
      <c r="E36" s="25">
        <f t="shared" si="6"/>
        <v>0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36"/>
      <c r="B37" s="25"/>
      <c r="C37" s="15"/>
      <c r="D37" s="14"/>
      <c r="E37" s="14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3" t="s">
        <v>44</v>
      </c>
      <c r="B38" s="18">
        <f>+'8.1. PH.kiad. kötelező'!E35</f>
        <v>0</v>
      </c>
      <c r="C38" s="90">
        <f>+'8.2. PH.kiad. önként'!E36</f>
        <v>0</v>
      </c>
      <c r="D38" s="14">
        <f>+'8.3. PH.kiad. állami'!F36</f>
        <v>0</v>
      </c>
      <c r="E38" s="14">
        <f>SUM(B38:D38)</f>
        <v>0</v>
      </c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3" t="s">
        <v>45</v>
      </c>
      <c r="B39" s="18">
        <f>+'8.1. PH.kiad. kötelező'!E36</f>
        <v>0</v>
      </c>
      <c r="C39" s="90">
        <f>+'8.2. PH.kiad. önként'!E37</f>
        <v>0</v>
      </c>
      <c r="D39" s="90">
        <f>+'8.3. PH.kiad. állami'!F37</f>
        <v>0</v>
      </c>
      <c r="E39" s="90">
        <f t="shared" ref="E39:E44" si="7">SUM(B39:D39)</f>
        <v>0</v>
      </c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4" t="s">
        <v>46</v>
      </c>
      <c r="B40" s="18">
        <f>+'8.1. PH.kiad. kötelező'!E37</f>
        <v>0</v>
      </c>
      <c r="C40" s="90">
        <f>+'8.2. PH.kiad. önként'!E38</f>
        <v>0</v>
      </c>
      <c r="D40" s="90">
        <f>+'8.3. PH.kiad. állami'!F38</f>
        <v>0</v>
      </c>
      <c r="E40" s="90">
        <f t="shared" si="7"/>
        <v>0</v>
      </c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3" t="s">
        <v>47</v>
      </c>
      <c r="B41" s="18">
        <f>+'8.1. PH.kiad. kötelező'!E38</f>
        <v>0</v>
      </c>
      <c r="C41" s="90">
        <f>+'8.2. PH.kiad. önként'!E39</f>
        <v>0</v>
      </c>
      <c r="D41" s="90">
        <f>+'8.3. PH.kiad. állami'!F39</f>
        <v>0</v>
      </c>
      <c r="E41" s="90">
        <f t="shared" si="7"/>
        <v>0</v>
      </c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3" t="s">
        <v>48</v>
      </c>
      <c r="B42" s="18">
        <f>+'8.1. PH.kiad. kötelező'!E39</f>
        <v>0</v>
      </c>
      <c r="C42" s="90">
        <f>+'8.2. PH.kiad. önként'!E40</f>
        <v>0</v>
      </c>
      <c r="D42" s="90">
        <f>+'8.3. PH.kiad. állami'!F40</f>
        <v>0</v>
      </c>
      <c r="E42" s="90">
        <f t="shared" si="7"/>
        <v>0</v>
      </c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3" t="s">
        <v>49</v>
      </c>
      <c r="B43" s="18">
        <f>+'8.1. PH.kiad. kötelező'!E40</f>
        <v>0</v>
      </c>
      <c r="C43" s="90">
        <f>+'8.2. PH.kiad. önként'!E41</f>
        <v>0</v>
      </c>
      <c r="D43" s="90">
        <f>+'8.3. PH.kiad. állami'!F41</f>
        <v>0</v>
      </c>
      <c r="E43" s="90">
        <f t="shared" si="7"/>
        <v>0</v>
      </c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3" t="s">
        <v>50</v>
      </c>
      <c r="B44" s="18">
        <f>+'8.1. PH.kiad. kötelező'!E41</f>
        <v>0</v>
      </c>
      <c r="C44" s="90">
        <f>+'8.2. PH.kiad. önként'!E42</f>
        <v>0</v>
      </c>
      <c r="D44" s="90">
        <f>+'8.3. PH.kiad. állami'!F42</f>
        <v>0</v>
      </c>
      <c r="E44" s="90">
        <f t="shared" si="7"/>
        <v>0</v>
      </c>
      <c r="F44" s="2"/>
      <c r="G44" s="2"/>
      <c r="I44" s="2"/>
      <c r="J44" s="2"/>
      <c r="K44" s="2"/>
      <c r="L44" s="2"/>
      <c r="M44" s="2"/>
      <c r="O44" s="2"/>
    </row>
    <row r="45" spans="1:15" ht="19.8" customHeight="1">
      <c r="A45" s="35" t="s">
        <v>56</v>
      </c>
      <c r="B45" s="25">
        <f>SUM(B38:B44)</f>
        <v>0</v>
      </c>
      <c r="C45" s="25">
        <f t="shared" ref="C45:E45" si="8">SUM(C38:C44)</f>
        <v>0</v>
      </c>
      <c r="D45" s="25">
        <f t="shared" si="8"/>
        <v>0</v>
      </c>
      <c r="E45" s="25">
        <f t="shared" si="8"/>
        <v>0</v>
      </c>
      <c r="F45" s="2"/>
      <c r="G45" s="2"/>
      <c r="I45" s="2"/>
      <c r="J45" s="2"/>
      <c r="K45" s="2"/>
      <c r="L45" s="2"/>
      <c r="M45" s="2"/>
      <c r="O45" s="2"/>
    </row>
    <row r="46" spans="1:15" ht="23.4" customHeight="1">
      <c r="A46" s="10"/>
      <c r="B46" s="26"/>
      <c r="C46" s="14"/>
      <c r="D46" s="14"/>
      <c r="E46" s="14"/>
      <c r="F46" s="2"/>
      <c r="G46" s="2"/>
      <c r="I46" s="2"/>
      <c r="J46" s="2"/>
      <c r="K46" s="2"/>
      <c r="L46" s="2"/>
      <c r="M46" s="2"/>
      <c r="O46" s="2"/>
    </row>
    <row r="47" spans="1:15" ht="27" customHeight="1">
      <c r="A47" s="35" t="s">
        <v>14</v>
      </c>
      <c r="B47" s="15">
        <f>+B45+B36</f>
        <v>0</v>
      </c>
      <c r="C47" s="15">
        <f t="shared" ref="C47:E47" si="9">+C45+C36</f>
        <v>0</v>
      </c>
      <c r="D47" s="15">
        <f t="shared" si="9"/>
        <v>0</v>
      </c>
      <c r="E47" s="15">
        <f t="shared" si="9"/>
        <v>0</v>
      </c>
      <c r="F47" s="2"/>
      <c r="G47" s="2"/>
      <c r="I47" s="2"/>
    </row>
    <row r="48" spans="1:15" ht="13.5" customHeight="1">
      <c r="A48" s="21"/>
      <c r="B48" s="19"/>
      <c r="C48" s="19"/>
      <c r="D48" s="14"/>
      <c r="E48" s="14"/>
      <c r="F48" s="2"/>
      <c r="G48" s="2"/>
      <c r="I48" s="2"/>
    </row>
    <row r="49" spans="1:5" ht="15" customHeight="1">
      <c r="A49" s="20" t="s">
        <v>26</v>
      </c>
      <c r="B49" s="99">
        <f>+B47+B31</f>
        <v>383280.16399999999</v>
      </c>
      <c r="C49" s="99">
        <f t="shared" ref="C49:E49" si="10">+C47+C31</f>
        <v>0</v>
      </c>
      <c r="D49" s="99">
        <f t="shared" si="10"/>
        <v>72950</v>
      </c>
      <c r="E49" s="99">
        <f t="shared" si="10"/>
        <v>456230.16399999999</v>
      </c>
    </row>
  </sheetData>
  <mergeCells count="10">
    <mergeCell ref="A4:E4"/>
    <mergeCell ref="A3:E3"/>
    <mergeCell ref="A9:E9"/>
    <mergeCell ref="A10:A11"/>
    <mergeCell ref="A5:E5"/>
    <mergeCell ref="B7:E7"/>
    <mergeCell ref="B10:B11"/>
    <mergeCell ref="C10:C11"/>
    <mergeCell ref="D10:D11"/>
    <mergeCell ref="E10:E11"/>
  </mergeCells>
  <phoneticPr fontId="0" type="noConversion"/>
  <printOptions horizontalCentered="1"/>
  <pageMargins left="0.59055118110236227" right="0.31496062992125984" top="0.51" bottom="0.47244094488188981" header="0.22" footer="0.15748031496062992"/>
  <pageSetup paperSize="9" scale="80" orientation="portrait" r:id="rId1"/>
  <headerFooter alignWithMargins="0">
    <oddHeader>&amp;LVERESEGYHÁZI POLGRÁMESTERI HIVATAL</oddHeader>
    <oddFooter>&amp;LVeresegyház, 2014. Február 18.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2:K46"/>
  <sheetViews>
    <sheetView view="pageLayout" topLeftCell="A28" workbookViewId="0">
      <selection activeCell="C18" sqref="C18"/>
    </sheetView>
  </sheetViews>
  <sheetFormatPr defaultRowHeight="13.2"/>
  <cols>
    <col min="1" max="1" width="45.6640625" customWidth="1"/>
    <col min="2" max="2" width="18.6640625" customWidth="1"/>
    <col min="3" max="4" width="17.5546875" customWidth="1"/>
    <col min="5" max="5" width="13.5546875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2" spans="1:11" ht="12.75" customHeight="1">
      <c r="A2" s="387" t="s">
        <v>200</v>
      </c>
      <c r="B2" s="387"/>
      <c r="C2" s="387"/>
      <c r="D2" s="387"/>
      <c r="E2" s="387"/>
    </row>
    <row r="3" spans="1:11" ht="18" customHeight="1">
      <c r="A3" s="321" t="s">
        <v>139</v>
      </c>
      <c r="B3" s="321"/>
      <c r="C3" s="321"/>
      <c r="D3" s="321"/>
      <c r="E3" s="321"/>
    </row>
    <row r="4" spans="1:11" ht="14.25" customHeight="1">
      <c r="A4" s="321" t="s">
        <v>18</v>
      </c>
      <c r="B4" s="321"/>
      <c r="C4" s="321"/>
      <c r="D4" s="321"/>
      <c r="E4" s="321"/>
    </row>
    <row r="5" spans="1:11" ht="14.25" customHeight="1">
      <c r="A5" s="31"/>
      <c r="B5" s="31"/>
      <c r="C5" s="31"/>
      <c r="D5" s="84"/>
      <c r="E5" s="31"/>
    </row>
    <row r="6" spans="1:11" ht="14.25" customHeight="1">
      <c r="A6" s="53" t="s">
        <v>120</v>
      </c>
      <c r="B6" s="295" t="s">
        <v>174</v>
      </c>
      <c r="C6" s="295"/>
      <c r="D6" s="295"/>
      <c r="E6" s="295"/>
    </row>
    <row r="7" spans="1:11" ht="14.25" customHeight="1">
      <c r="A7" s="31"/>
      <c r="B7" s="31"/>
      <c r="C7" s="31"/>
      <c r="D7" s="84"/>
      <c r="E7" s="31"/>
    </row>
    <row r="8" spans="1:11" ht="15" customHeight="1">
      <c r="A8" s="320" t="s">
        <v>1</v>
      </c>
      <c r="B8" s="320"/>
      <c r="C8" s="320"/>
      <c r="D8" s="320"/>
      <c r="E8" s="320"/>
    </row>
    <row r="9" spans="1:11" ht="15" customHeight="1">
      <c r="A9" s="307" t="s">
        <v>4</v>
      </c>
      <c r="B9" s="394" t="s">
        <v>18</v>
      </c>
      <c r="C9" s="395"/>
      <c r="D9" s="395"/>
      <c r="E9" s="396"/>
    </row>
    <row r="10" spans="1:11" ht="54.6" customHeight="1">
      <c r="A10" s="307"/>
      <c r="B10" s="86" t="s">
        <v>228</v>
      </c>
      <c r="C10" s="86" t="s">
        <v>229</v>
      </c>
      <c r="D10" s="86" t="s">
        <v>230</v>
      </c>
      <c r="E10" s="12" t="s">
        <v>5</v>
      </c>
    </row>
    <row r="11" spans="1:11" ht="13.5" customHeight="1">
      <c r="A11" s="42" t="s">
        <v>36</v>
      </c>
      <c r="B11" s="96">
        <v>199192.98800000001</v>
      </c>
      <c r="C11" s="96">
        <v>34073</v>
      </c>
      <c r="D11" s="96">
        <v>3311</v>
      </c>
      <c r="E11" s="96">
        <f>SUM(B11:D11)</f>
        <v>236576.98800000001</v>
      </c>
      <c r="F11" s="2"/>
      <c r="G11" s="2"/>
      <c r="H11" s="2"/>
      <c r="I11" s="2"/>
      <c r="K11" s="2"/>
    </row>
    <row r="12" spans="1:11" ht="13.5" customHeight="1">
      <c r="A12" s="43" t="s">
        <v>37</v>
      </c>
      <c r="B12" s="96">
        <v>53990.175999999999</v>
      </c>
      <c r="C12" s="96">
        <v>9554</v>
      </c>
      <c r="D12" s="96">
        <v>1056</v>
      </c>
      <c r="E12" s="96">
        <f>SUM(B12:D12)</f>
        <v>64600.175999999999</v>
      </c>
      <c r="F12" s="2"/>
      <c r="G12" s="2"/>
      <c r="H12" s="2"/>
      <c r="I12" s="2"/>
      <c r="K12" s="2"/>
    </row>
    <row r="13" spans="1:11" ht="13.5" customHeight="1">
      <c r="A13" s="42" t="s">
        <v>127</v>
      </c>
      <c r="B13" s="96">
        <f>1400+378+79212</f>
        <v>80990</v>
      </c>
      <c r="C13" s="96">
        <v>500</v>
      </c>
      <c r="D13" s="96">
        <v>613</v>
      </c>
      <c r="E13" s="96">
        <f>SUM(B13:D13)</f>
        <v>82103</v>
      </c>
      <c r="F13" s="2"/>
      <c r="G13" s="2"/>
      <c r="H13" s="2"/>
      <c r="I13" s="2"/>
      <c r="K13" s="2"/>
    </row>
    <row r="14" spans="1:11" ht="13.5" customHeight="1">
      <c r="A14" s="48" t="s">
        <v>129</v>
      </c>
      <c r="B14" s="96"/>
      <c r="C14" s="96"/>
      <c r="D14" s="96"/>
      <c r="E14" s="96">
        <f>SUM(B14:D14)</f>
        <v>0</v>
      </c>
      <c r="F14" s="2"/>
      <c r="G14" s="2"/>
      <c r="H14" s="2"/>
      <c r="I14" s="2"/>
      <c r="K14" s="2"/>
    </row>
    <row r="15" spans="1:11" ht="13.5" customHeight="1">
      <c r="A15" s="42" t="s">
        <v>128</v>
      </c>
      <c r="B15" s="96"/>
      <c r="C15" s="96"/>
      <c r="D15" s="96"/>
      <c r="E15" s="96">
        <f>SUM(B15:D15)</f>
        <v>0</v>
      </c>
      <c r="F15" s="2"/>
      <c r="G15" s="2"/>
      <c r="H15" s="2"/>
      <c r="I15" s="2"/>
      <c r="K15" s="2"/>
    </row>
    <row r="16" spans="1:11" ht="13.5" customHeight="1">
      <c r="A16" s="44"/>
      <c r="B16" s="14"/>
      <c r="C16" s="14"/>
      <c r="D16" s="90"/>
      <c r="E16" s="90"/>
      <c r="F16" s="2"/>
      <c r="G16" s="2"/>
      <c r="H16" s="2"/>
      <c r="I16" s="2"/>
      <c r="K16" s="2"/>
    </row>
    <row r="17" spans="1:11" ht="13.5" customHeight="1">
      <c r="A17" s="36" t="s">
        <v>132</v>
      </c>
      <c r="B17" s="97">
        <f>SUM(B11:B15)</f>
        <v>334173.16399999999</v>
      </c>
      <c r="C17" s="97">
        <f t="shared" ref="C17:E17" si="0">SUM(C11:C15)</f>
        <v>44127</v>
      </c>
      <c r="D17" s="97">
        <f t="shared" si="0"/>
        <v>4980</v>
      </c>
      <c r="E17" s="97">
        <f t="shared" si="0"/>
        <v>383280.16399999999</v>
      </c>
      <c r="F17" s="2"/>
      <c r="G17" s="2"/>
      <c r="H17" s="2"/>
      <c r="I17" s="2"/>
      <c r="K17" s="2"/>
    </row>
    <row r="18" spans="1:11" ht="13.5" customHeight="1">
      <c r="A18" s="36"/>
      <c r="B18" s="47"/>
      <c r="C18" s="47"/>
      <c r="D18" s="47"/>
      <c r="E18" s="90"/>
      <c r="F18" s="2"/>
      <c r="G18" s="2"/>
      <c r="H18" s="2"/>
      <c r="I18" s="2"/>
      <c r="K18" s="2"/>
    </row>
    <row r="19" spans="1:11" ht="13.5" customHeight="1">
      <c r="A19" s="33" t="s">
        <v>44</v>
      </c>
      <c r="B19" s="18"/>
      <c r="C19" s="47"/>
      <c r="D19" s="47"/>
      <c r="E19" s="90">
        <f t="shared" ref="E19:E25" si="1">SUM(B19:D19)</f>
        <v>0</v>
      </c>
      <c r="F19" s="2"/>
      <c r="G19" s="2"/>
      <c r="H19" s="2"/>
      <c r="I19" s="2"/>
      <c r="K19" s="2"/>
    </row>
    <row r="20" spans="1:11" ht="13.5" customHeight="1">
      <c r="A20" s="33" t="s">
        <v>45</v>
      </c>
      <c r="B20" s="18"/>
      <c r="C20" s="47"/>
      <c r="D20" s="47"/>
      <c r="E20" s="90">
        <f t="shared" si="1"/>
        <v>0</v>
      </c>
      <c r="F20" s="2"/>
      <c r="G20" s="2"/>
      <c r="H20" s="2"/>
      <c r="I20" s="2"/>
      <c r="K20" s="2"/>
    </row>
    <row r="21" spans="1:11" ht="13.5" customHeight="1">
      <c r="A21" s="34" t="s">
        <v>46</v>
      </c>
      <c r="B21" s="24"/>
      <c r="C21" s="47"/>
      <c r="D21" s="47"/>
      <c r="E21" s="90">
        <f t="shared" si="1"/>
        <v>0</v>
      </c>
      <c r="F21" s="2"/>
      <c r="G21" s="2"/>
      <c r="H21" s="2"/>
      <c r="I21" s="2"/>
      <c r="K21" s="2"/>
    </row>
    <row r="22" spans="1:11" ht="13.5" customHeight="1">
      <c r="A22" s="33" t="s">
        <v>47</v>
      </c>
      <c r="B22" s="18"/>
      <c r="C22" s="47"/>
      <c r="D22" s="47"/>
      <c r="E22" s="90">
        <f t="shared" si="1"/>
        <v>0</v>
      </c>
      <c r="F22" s="2"/>
      <c r="G22" s="2"/>
      <c r="H22" s="2"/>
      <c r="I22" s="2"/>
      <c r="K22" s="2"/>
    </row>
    <row r="23" spans="1:11" ht="13.5" customHeight="1">
      <c r="A23" s="33" t="s">
        <v>48</v>
      </c>
      <c r="B23" s="18"/>
      <c r="C23" s="51" t="s">
        <v>135</v>
      </c>
      <c r="D23" s="51"/>
      <c r="E23" s="90">
        <f t="shared" si="1"/>
        <v>0</v>
      </c>
      <c r="F23" s="2"/>
      <c r="G23" s="2"/>
      <c r="H23" s="2"/>
      <c r="I23" s="2"/>
      <c r="K23" s="2"/>
    </row>
    <row r="24" spans="1:11" ht="13.5" customHeight="1">
      <c r="A24" s="33" t="s">
        <v>49</v>
      </c>
      <c r="B24" s="18"/>
      <c r="C24" s="47"/>
      <c r="D24" s="47"/>
      <c r="E24" s="90">
        <f t="shared" si="1"/>
        <v>0</v>
      </c>
      <c r="F24" s="2"/>
      <c r="G24" s="2"/>
      <c r="H24" s="2"/>
      <c r="I24" s="2"/>
      <c r="K24" s="2"/>
    </row>
    <row r="25" spans="1:11" ht="13.5" customHeight="1">
      <c r="A25" s="33" t="s">
        <v>50</v>
      </c>
      <c r="B25" s="18"/>
      <c r="C25" s="47"/>
      <c r="D25" s="47"/>
      <c r="E25" s="90">
        <f t="shared" si="1"/>
        <v>0</v>
      </c>
      <c r="F25" s="2"/>
      <c r="G25" s="2"/>
      <c r="H25" s="2"/>
      <c r="I25" s="2"/>
      <c r="K25" s="2"/>
    </row>
    <row r="26" spans="1:11" ht="13.5" customHeight="1">
      <c r="A26" s="35" t="s">
        <v>51</v>
      </c>
      <c r="B26" s="25">
        <f>SUM(B19:B25)</f>
        <v>0</v>
      </c>
      <c r="C26" s="25">
        <f t="shared" ref="C26:E26" si="2">SUM(C19:C25)</f>
        <v>0</v>
      </c>
      <c r="D26" s="25">
        <f t="shared" si="2"/>
        <v>0</v>
      </c>
      <c r="E26" s="25">
        <f t="shared" si="2"/>
        <v>0</v>
      </c>
      <c r="F26" s="2"/>
      <c r="G26" s="2"/>
      <c r="H26" s="2"/>
      <c r="I26" s="2"/>
      <c r="K26" s="2"/>
    </row>
    <row r="27" spans="1:11" ht="13.5" customHeight="1">
      <c r="A27" s="36"/>
      <c r="B27" s="17"/>
      <c r="C27" s="17"/>
      <c r="D27" s="17"/>
      <c r="E27" s="90"/>
      <c r="F27" s="2"/>
      <c r="G27" s="2"/>
      <c r="H27" s="2"/>
      <c r="I27" s="2"/>
      <c r="K27" s="2"/>
    </row>
    <row r="28" spans="1:11" ht="13.5" customHeight="1">
      <c r="A28" s="35" t="s">
        <v>13</v>
      </c>
      <c r="B28" s="97">
        <f>+B26+B17</f>
        <v>334173.16399999999</v>
      </c>
      <c r="C28" s="97">
        <f t="shared" ref="C28:E28" si="3">+C26+C17</f>
        <v>44127</v>
      </c>
      <c r="D28" s="97">
        <f t="shared" si="3"/>
        <v>4980</v>
      </c>
      <c r="E28" s="97">
        <f t="shared" si="3"/>
        <v>383280.16399999999</v>
      </c>
      <c r="F28" s="2"/>
      <c r="G28" s="2"/>
      <c r="H28" s="2"/>
      <c r="I28" s="2"/>
      <c r="K28" s="2"/>
    </row>
    <row r="29" spans="1:11" ht="13.5" customHeight="1">
      <c r="A29" s="36"/>
      <c r="B29" s="97"/>
      <c r="C29" s="97"/>
      <c r="D29" s="97"/>
      <c r="E29" s="90"/>
      <c r="F29" s="2"/>
      <c r="G29" s="2"/>
      <c r="H29" s="2"/>
      <c r="I29" s="2"/>
      <c r="K29" s="2"/>
    </row>
    <row r="30" spans="1:11" ht="13.5" customHeight="1">
      <c r="A30" s="33" t="s">
        <v>52</v>
      </c>
      <c r="B30" s="18"/>
      <c r="C30" s="17"/>
      <c r="D30" s="17"/>
      <c r="E30" s="90">
        <f>SUM(B30:D30)</f>
        <v>0</v>
      </c>
      <c r="F30" s="2"/>
      <c r="G30" s="2"/>
      <c r="H30" s="2"/>
      <c r="I30" s="2"/>
      <c r="K30" s="2"/>
    </row>
    <row r="31" spans="1:11" ht="13.5" customHeight="1">
      <c r="A31" s="33" t="s">
        <v>53</v>
      </c>
      <c r="B31" s="18"/>
      <c r="C31" s="37"/>
      <c r="D31" s="37"/>
      <c r="E31" s="90">
        <f>SUM(B31:D31)</f>
        <v>0</v>
      </c>
      <c r="F31" s="2"/>
      <c r="G31" s="2"/>
      <c r="H31" s="2"/>
      <c r="I31" s="2"/>
      <c r="K31" s="2"/>
    </row>
    <row r="32" spans="1:11" ht="13.5" customHeight="1">
      <c r="A32" s="34" t="s">
        <v>133</v>
      </c>
      <c r="B32" s="24"/>
      <c r="C32" s="37"/>
      <c r="D32" s="37"/>
      <c r="E32" s="90">
        <f>SUM(B32:D32)</f>
        <v>0</v>
      </c>
      <c r="F32" s="2"/>
      <c r="G32" s="2"/>
      <c r="H32" s="2"/>
      <c r="I32" s="2"/>
      <c r="K32" s="2"/>
    </row>
    <row r="33" spans="1:11" ht="13.5" customHeight="1">
      <c r="A33" s="36" t="s">
        <v>134</v>
      </c>
      <c r="B33" s="25">
        <f>SUM(B30:B32)</f>
        <v>0</v>
      </c>
      <c r="C33" s="25">
        <f t="shared" ref="C33:E33" si="4">SUM(C30:C32)</f>
        <v>0</v>
      </c>
      <c r="D33" s="25">
        <f t="shared" si="4"/>
        <v>0</v>
      </c>
      <c r="E33" s="25">
        <f t="shared" si="4"/>
        <v>0</v>
      </c>
      <c r="F33" s="2"/>
      <c r="G33" s="2"/>
      <c r="H33" s="2"/>
      <c r="I33" s="2"/>
      <c r="K33" s="2"/>
    </row>
    <row r="34" spans="1:11" ht="13.5" customHeight="1">
      <c r="A34" s="36"/>
      <c r="B34" s="25"/>
      <c r="C34" s="15"/>
      <c r="D34" s="15"/>
      <c r="E34" s="90"/>
      <c r="F34" s="2"/>
      <c r="G34" s="2"/>
      <c r="H34" s="2"/>
      <c r="I34" s="2"/>
      <c r="K34" s="2"/>
    </row>
    <row r="35" spans="1:11" ht="13.5" customHeight="1">
      <c r="A35" s="33" t="s">
        <v>44</v>
      </c>
      <c r="B35" s="25"/>
      <c r="C35" s="15"/>
      <c r="D35" s="15"/>
      <c r="E35" s="90">
        <f t="shared" ref="E35:E41" si="5">SUM(B35:D35)</f>
        <v>0</v>
      </c>
      <c r="F35" s="2"/>
      <c r="G35" s="2"/>
      <c r="H35" s="2"/>
      <c r="I35" s="2"/>
      <c r="K35" s="2"/>
    </row>
    <row r="36" spans="1:11" ht="13.5" customHeight="1">
      <c r="A36" s="33" t="s">
        <v>45</v>
      </c>
      <c r="B36" s="25"/>
      <c r="C36" s="15"/>
      <c r="D36" s="15"/>
      <c r="E36" s="90">
        <f t="shared" si="5"/>
        <v>0</v>
      </c>
      <c r="F36" s="2"/>
      <c r="G36" s="2"/>
      <c r="H36" s="2"/>
      <c r="I36" s="2"/>
      <c r="K36" s="2"/>
    </row>
    <row r="37" spans="1:11" ht="13.5" customHeight="1">
      <c r="A37" s="34" t="s">
        <v>46</v>
      </c>
      <c r="B37" s="25"/>
      <c r="C37" s="15"/>
      <c r="D37" s="15"/>
      <c r="E37" s="90">
        <f t="shared" si="5"/>
        <v>0</v>
      </c>
      <c r="F37" s="2"/>
      <c r="G37" s="2"/>
      <c r="H37" s="2"/>
      <c r="I37" s="2"/>
      <c r="K37" s="2"/>
    </row>
    <row r="38" spans="1:11" ht="13.5" customHeight="1">
      <c r="A38" s="33" t="s">
        <v>47</v>
      </c>
      <c r="B38" s="25"/>
      <c r="C38" s="15"/>
      <c r="D38" s="15"/>
      <c r="E38" s="90">
        <f t="shared" si="5"/>
        <v>0</v>
      </c>
      <c r="F38" s="2"/>
      <c r="G38" s="2"/>
      <c r="H38" s="2"/>
      <c r="I38" s="2"/>
      <c r="K38" s="2"/>
    </row>
    <row r="39" spans="1:11" ht="13.5" customHeight="1">
      <c r="A39" s="33" t="s">
        <v>48</v>
      </c>
      <c r="B39" s="25"/>
      <c r="C39" s="15"/>
      <c r="D39" s="15"/>
      <c r="E39" s="90">
        <f t="shared" si="5"/>
        <v>0</v>
      </c>
      <c r="F39" s="2"/>
      <c r="G39" s="2"/>
      <c r="H39" s="2"/>
      <c r="I39" s="2"/>
      <c r="K39" s="2"/>
    </row>
    <row r="40" spans="1:11" ht="13.5" customHeight="1">
      <c r="A40" s="33" t="s">
        <v>49</v>
      </c>
      <c r="B40" s="25"/>
      <c r="C40" s="15"/>
      <c r="D40" s="15"/>
      <c r="E40" s="90">
        <f t="shared" si="5"/>
        <v>0</v>
      </c>
      <c r="F40" s="2"/>
      <c r="G40" s="2"/>
      <c r="H40" s="2"/>
      <c r="I40" s="2"/>
      <c r="K40" s="2"/>
    </row>
    <row r="41" spans="1:11" ht="13.5" customHeight="1">
      <c r="A41" s="33" t="s">
        <v>50</v>
      </c>
      <c r="B41" s="25"/>
      <c r="C41" s="15"/>
      <c r="D41" s="15"/>
      <c r="E41" s="90">
        <f t="shared" si="5"/>
        <v>0</v>
      </c>
      <c r="F41" s="2"/>
      <c r="G41" s="2"/>
      <c r="H41" s="2"/>
      <c r="I41" s="2"/>
      <c r="K41" s="2"/>
    </row>
    <row r="42" spans="1:11" ht="13.5" customHeight="1">
      <c r="A42" s="35" t="s">
        <v>56</v>
      </c>
      <c r="B42" s="25">
        <f>SUM(B35:B41)</f>
        <v>0</v>
      </c>
      <c r="C42" s="25">
        <f t="shared" ref="C42:E42" si="6">SUM(C35:C41)</f>
        <v>0</v>
      </c>
      <c r="D42" s="25">
        <f t="shared" si="6"/>
        <v>0</v>
      </c>
      <c r="E42" s="25">
        <f t="shared" si="6"/>
        <v>0</v>
      </c>
      <c r="F42" s="2"/>
      <c r="G42" s="2"/>
      <c r="H42" s="2"/>
      <c r="I42" s="2"/>
      <c r="K42" s="2"/>
    </row>
    <row r="43" spans="1:11" ht="13.5" customHeight="1">
      <c r="A43" s="10"/>
      <c r="B43" s="26"/>
      <c r="C43" s="14"/>
      <c r="D43" s="90"/>
      <c r="E43" s="90"/>
      <c r="F43" s="2"/>
      <c r="G43" s="2"/>
      <c r="H43" s="2"/>
      <c r="I43" s="2"/>
      <c r="K43" s="2"/>
    </row>
    <row r="44" spans="1:11" ht="19.8" customHeight="1">
      <c r="A44" s="35" t="s">
        <v>14</v>
      </c>
      <c r="B44" s="15">
        <f>+B42+B33</f>
        <v>0</v>
      </c>
      <c r="C44" s="15">
        <f t="shared" ref="C44:E44" si="7">+C42+C33</f>
        <v>0</v>
      </c>
      <c r="D44" s="15">
        <f t="shared" si="7"/>
        <v>0</v>
      </c>
      <c r="E44" s="15">
        <f t="shared" si="7"/>
        <v>0</v>
      </c>
    </row>
    <row r="45" spans="1:11" ht="23.4" customHeight="1">
      <c r="A45" s="21"/>
      <c r="B45" s="19"/>
      <c r="C45" s="19"/>
      <c r="D45" s="19"/>
      <c r="E45" s="90"/>
    </row>
    <row r="46" spans="1:11" ht="27" customHeight="1">
      <c r="A46" s="20" t="s">
        <v>26</v>
      </c>
      <c r="B46" s="97">
        <f>+B44+B28</f>
        <v>334173.16399999999</v>
      </c>
      <c r="C46" s="97">
        <f t="shared" ref="C46:E46" si="8">+C44+C28</f>
        <v>44127</v>
      </c>
      <c r="D46" s="97">
        <f t="shared" si="8"/>
        <v>4980</v>
      </c>
      <c r="E46" s="97">
        <f t="shared" si="8"/>
        <v>383280.16399999999</v>
      </c>
    </row>
  </sheetData>
  <mergeCells count="7">
    <mergeCell ref="A3:E3"/>
    <mergeCell ref="A2:E2"/>
    <mergeCell ref="A8:E8"/>
    <mergeCell ref="A9:A10"/>
    <mergeCell ref="A4:E4"/>
    <mergeCell ref="B9:E9"/>
    <mergeCell ref="B6:E6"/>
  </mergeCells>
  <phoneticPr fontId="0" type="noConversion"/>
  <printOptions horizontalCentered="1"/>
  <pageMargins left="0.59055118110236227" right="0.31496062992125984" top="0.32" bottom="0.33" header="0.17" footer="0.15748031496062992"/>
  <pageSetup paperSize="9" scale="80" orientation="landscape" r:id="rId1"/>
  <headerFooter alignWithMargins="0">
    <oddHeader>&amp;LVERESEGYHÁZI POLGRÁMESTERI HIVATAL</oddHeader>
    <oddFooter>&amp;LVeresegyház, 2014. Február 18.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3:K47"/>
  <sheetViews>
    <sheetView view="pageLayout" workbookViewId="0">
      <selection activeCell="A53" sqref="A53"/>
    </sheetView>
  </sheetViews>
  <sheetFormatPr defaultRowHeight="13.2"/>
  <cols>
    <col min="1" max="1" width="45.6640625" customWidth="1"/>
    <col min="2" max="2" width="14.33203125" customWidth="1"/>
    <col min="3" max="3" width="15.6640625" customWidth="1"/>
    <col min="4" max="4" width="13.21875" customWidth="1"/>
    <col min="5" max="5" width="13.5546875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201</v>
      </c>
      <c r="B3" s="387"/>
      <c r="C3" s="387"/>
      <c r="D3" s="387"/>
      <c r="E3" s="387"/>
    </row>
    <row r="4" spans="1:11" ht="18" customHeight="1">
      <c r="A4" s="321" t="s">
        <v>139</v>
      </c>
      <c r="B4" s="321"/>
      <c r="C4" s="321"/>
      <c r="D4" s="321"/>
      <c r="E4" s="321"/>
    </row>
    <row r="5" spans="1:11" ht="14.25" customHeight="1">
      <c r="A5" s="321" t="s">
        <v>19</v>
      </c>
      <c r="B5" s="321"/>
      <c r="C5" s="321"/>
      <c r="D5" s="321"/>
      <c r="E5" s="321"/>
    </row>
    <row r="6" spans="1:11" ht="14.25" customHeight="1">
      <c r="A6" s="31"/>
      <c r="B6" s="31"/>
      <c r="C6" s="31"/>
      <c r="D6" s="31"/>
      <c r="E6" s="31"/>
    </row>
    <row r="7" spans="1:11" ht="14.25" customHeight="1">
      <c r="A7" s="53" t="s">
        <v>120</v>
      </c>
      <c r="B7" s="295" t="s">
        <v>174</v>
      </c>
      <c r="C7" s="295"/>
      <c r="D7" s="295"/>
      <c r="E7" s="295"/>
    </row>
    <row r="8" spans="1:11" ht="14.25" customHeight="1">
      <c r="A8" s="31"/>
      <c r="B8" s="31"/>
      <c r="C8" s="31"/>
      <c r="D8" s="31"/>
      <c r="E8" s="31"/>
    </row>
    <row r="9" spans="1:11" ht="15" customHeight="1">
      <c r="A9" s="320" t="s">
        <v>1</v>
      </c>
      <c r="B9" s="320"/>
      <c r="C9" s="320"/>
      <c r="D9" s="320"/>
      <c r="E9" s="320"/>
    </row>
    <row r="10" spans="1:11" ht="15" customHeight="1">
      <c r="A10" s="307" t="s">
        <v>4</v>
      </c>
      <c r="B10" s="394" t="s">
        <v>19</v>
      </c>
      <c r="C10" s="395"/>
      <c r="D10" s="395"/>
      <c r="E10" s="396"/>
    </row>
    <row r="11" spans="1:11" ht="28.8" customHeight="1">
      <c r="A11" s="307"/>
      <c r="B11" s="23"/>
      <c r="C11" s="23"/>
      <c r="D11" s="23"/>
      <c r="E11" s="12" t="s">
        <v>5</v>
      </c>
    </row>
    <row r="12" spans="1:11" ht="13.5" customHeight="1">
      <c r="A12" s="42" t="s">
        <v>36</v>
      </c>
      <c r="B12" s="16"/>
      <c r="C12" s="16"/>
      <c r="D12" s="14"/>
      <c r="E12" s="14">
        <f>SUM(B12:D12)</f>
        <v>0</v>
      </c>
      <c r="F12" s="2"/>
      <c r="G12" s="2"/>
      <c r="H12" s="2"/>
      <c r="I12" s="2"/>
      <c r="K12" s="2"/>
    </row>
    <row r="13" spans="1:11" ht="13.5" customHeight="1">
      <c r="A13" s="43" t="s">
        <v>37</v>
      </c>
      <c r="B13" s="16"/>
      <c r="C13" s="16"/>
      <c r="D13" s="14"/>
      <c r="E13" s="90">
        <f t="shared" ref="E13:E42" si="0">SUM(B13:D13)</f>
        <v>0</v>
      </c>
      <c r="F13" s="2"/>
      <c r="G13" s="2"/>
      <c r="H13" s="2"/>
      <c r="I13" s="2"/>
      <c r="K13" s="2"/>
    </row>
    <row r="14" spans="1:11" ht="13.5" customHeight="1">
      <c r="A14" s="42" t="s">
        <v>127</v>
      </c>
      <c r="B14" s="16"/>
      <c r="C14" s="16"/>
      <c r="D14" s="14"/>
      <c r="E14" s="90">
        <f t="shared" si="0"/>
        <v>0</v>
      </c>
      <c r="F14" s="2"/>
      <c r="G14" s="2"/>
      <c r="H14" s="2"/>
      <c r="I14" s="2"/>
      <c r="K14" s="2"/>
    </row>
    <row r="15" spans="1:11" ht="13.5" customHeight="1">
      <c r="A15" s="48" t="s">
        <v>129</v>
      </c>
      <c r="B15" s="14"/>
      <c r="C15" s="14"/>
      <c r="D15" s="14"/>
      <c r="E15" s="90">
        <f t="shared" si="0"/>
        <v>0</v>
      </c>
      <c r="F15" s="2"/>
      <c r="G15" s="2"/>
      <c r="H15" s="2"/>
      <c r="I15" s="2"/>
      <c r="K15" s="2"/>
    </row>
    <row r="16" spans="1:11" ht="13.5" customHeight="1">
      <c r="A16" s="42" t="s">
        <v>128</v>
      </c>
      <c r="B16" s="14"/>
      <c r="C16" s="14"/>
      <c r="D16" s="14"/>
      <c r="E16" s="90">
        <f t="shared" si="0"/>
        <v>0</v>
      </c>
      <c r="F16" s="2"/>
      <c r="G16" s="2"/>
      <c r="H16" s="2"/>
      <c r="I16" s="2"/>
      <c r="K16" s="2"/>
    </row>
    <row r="17" spans="1:11" ht="13.5" customHeight="1">
      <c r="A17" s="50"/>
      <c r="B17" s="17"/>
      <c r="C17" s="17"/>
      <c r="D17" s="14"/>
      <c r="E17" s="90"/>
      <c r="F17" s="2"/>
      <c r="G17" s="2"/>
      <c r="H17" s="2"/>
      <c r="I17" s="2"/>
      <c r="K17" s="2"/>
    </row>
    <row r="18" spans="1:11" ht="13.5" customHeight="1">
      <c r="A18" s="36" t="s">
        <v>132</v>
      </c>
      <c r="B18" s="15">
        <f>SUM(B12:B17)</f>
        <v>0</v>
      </c>
      <c r="C18" s="15">
        <f t="shared" ref="C18:E18" si="1">SUM(C12:C17)</f>
        <v>0</v>
      </c>
      <c r="D18" s="15">
        <f t="shared" si="1"/>
        <v>0</v>
      </c>
      <c r="E18" s="15">
        <f t="shared" si="1"/>
        <v>0</v>
      </c>
      <c r="F18" s="2"/>
      <c r="G18" s="2"/>
      <c r="H18" s="2"/>
      <c r="I18" s="2"/>
      <c r="K18" s="2"/>
    </row>
    <row r="19" spans="1:11" ht="13.5" customHeight="1">
      <c r="A19" s="36"/>
      <c r="B19" s="47"/>
      <c r="C19" s="47"/>
      <c r="D19" s="15"/>
      <c r="E19" s="90"/>
      <c r="F19" s="2"/>
      <c r="G19" s="2"/>
      <c r="H19" s="2"/>
      <c r="I19" s="2"/>
      <c r="K19" s="2"/>
    </row>
    <row r="20" spans="1:11" ht="13.5" customHeight="1">
      <c r="A20" s="33" t="s">
        <v>44</v>
      </c>
      <c r="B20" s="18"/>
      <c r="C20" s="47"/>
      <c r="D20" s="15"/>
      <c r="E20" s="90">
        <f t="shared" si="0"/>
        <v>0</v>
      </c>
      <c r="F20" s="2"/>
      <c r="G20" s="2"/>
      <c r="H20" s="2"/>
      <c r="I20" s="2"/>
      <c r="K20" s="2"/>
    </row>
    <row r="21" spans="1:11" ht="13.5" customHeight="1">
      <c r="A21" s="33" t="s">
        <v>45</v>
      </c>
      <c r="B21" s="18"/>
      <c r="C21" s="47"/>
      <c r="D21" s="15"/>
      <c r="E21" s="90">
        <f t="shared" si="0"/>
        <v>0</v>
      </c>
      <c r="F21" s="2"/>
      <c r="G21" s="2"/>
      <c r="H21" s="2"/>
      <c r="I21" s="2"/>
      <c r="K21" s="2"/>
    </row>
    <row r="22" spans="1:11" ht="13.5" customHeight="1">
      <c r="A22" s="34" t="s">
        <v>46</v>
      </c>
      <c r="B22" s="24"/>
      <c r="C22" s="47"/>
      <c r="D22" s="15"/>
      <c r="E22" s="90">
        <f t="shared" si="0"/>
        <v>0</v>
      </c>
      <c r="F22" s="2"/>
      <c r="G22" s="2"/>
      <c r="H22" s="2"/>
      <c r="I22" s="2"/>
      <c r="K22" s="2"/>
    </row>
    <row r="23" spans="1:11" ht="13.5" customHeight="1">
      <c r="A23" s="33" t="s">
        <v>47</v>
      </c>
      <c r="B23" s="18"/>
      <c r="C23" s="47"/>
      <c r="D23" s="15"/>
      <c r="E23" s="90">
        <f t="shared" si="0"/>
        <v>0</v>
      </c>
      <c r="F23" s="2"/>
      <c r="G23" s="2"/>
      <c r="H23" s="2"/>
      <c r="I23" s="2"/>
      <c r="K23" s="2"/>
    </row>
    <row r="24" spans="1:11" ht="13.5" customHeight="1">
      <c r="A24" s="33" t="s">
        <v>48</v>
      </c>
      <c r="B24" s="18"/>
      <c r="C24" s="51" t="s">
        <v>135</v>
      </c>
      <c r="D24" s="39" t="s">
        <v>135</v>
      </c>
      <c r="E24" s="90">
        <f t="shared" si="0"/>
        <v>0</v>
      </c>
      <c r="F24" s="2"/>
      <c r="G24" s="2"/>
      <c r="H24" s="2"/>
      <c r="I24" s="2"/>
      <c r="K24" s="2"/>
    </row>
    <row r="25" spans="1:11" ht="13.5" customHeight="1">
      <c r="A25" s="33" t="s">
        <v>49</v>
      </c>
      <c r="B25" s="18"/>
      <c r="C25" s="47"/>
      <c r="D25" s="15"/>
      <c r="E25" s="90">
        <f t="shared" si="0"/>
        <v>0</v>
      </c>
      <c r="F25" s="2"/>
      <c r="G25" s="2"/>
      <c r="H25" s="2"/>
      <c r="I25" s="2"/>
      <c r="K25" s="2"/>
    </row>
    <row r="26" spans="1:11" ht="13.5" customHeight="1">
      <c r="A26" s="33" t="s">
        <v>50</v>
      </c>
      <c r="B26" s="18"/>
      <c r="C26" s="47"/>
      <c r="D26" s="15"/>
      <c r="E26" s="90">
        <f t="shared" si="0"/>
        <v>0</v>
      </c>
      <c r="F26" s="2"/>
      <c r="G26" s="2"/>
      <c r="H26" s="2"/>
      <c r="I26" s="2"/>
      <c r="K26" s="2"/>
    </row>
    <row r="27" spans="1:11" ht="13.5" customHeight="1">
      <c r="A27" s="35" t="s">
        <v>51</v>
      </c>
      <c r="B27" s="25">
        <f>SUM(B20:B26)</f>
        <v>0</v>
      </c>
      <c r="C27" s="25">
        <f t="shared" ref="C27:E27" si="2">SUM(C20:C26)</f>
        <v>0</v>
      </c>
      <c r="D27" s="25">
        <f t="shared" si="2"/>
        <v>0</v>
      </c>
      <c r="E27" s="25">
        <f t="shared" si="2"/>
        <v>0</v>
      </c>
      <c r="F27" s="2"/>
      <c r="G27" s="2"/>
      <c r="H27" s="2"/>
      <c r="I27" s="2"/>
      <c r="K27" s="2"/>
    </row>
    <row r="28" spans="1:11" ht="13.5" customHeight="1">
      <c r="A28" s="36"/>
      <c r="B28" s="17"/>
      <c r="C28" s="17"/>
      <c r="D28" s="14"/>
      <c r="E28" s="90"/>
      <c r="F28" s="2"/>
      <c r="G28" s="2"/>
      <c r="H28" s="2"/>
      <c r="I28" s="2"/>
      <c r="K28" s="2"/>
    </row>
    <row r="29" spans="1:11" ht="13.5" customHeight="1">
      <c r="A29" s="35" t="s">
        <v>13</v>
      </c>
      <c r="B29" s="25">
        <f>+B27+B18</f>
        <v>0</v>
      </c>
      <c r="C29" s="25">
        <f t="shared" ref="C29:E29" si="3">+C27+C18</f>
        <v>0</v>
      </c>
      <c r="D29" s="25">
        <f t="shared" si="3"/>
        <v>0</v>
      </c>
      <c r="E29" s="25">
        <f t="shared" si="3"/>
        <v>0</v>
      </c>
      <c r="F29" s="2"/>
      <c r="G29" s="2"/>
      <c r="H29" s="2"/>
      <c r="I29" s="2"/>
      <c r="K29" s="2"/>
    </row>
    <row r="30" spans="1:11" ht="13.5" customHeight="1">
      <c r="A30" s="36"/>
      <c r="B30" s="17"/>
      <c r="C30" s="17"/>
      <c r="D30" s="14"/>
      <c r="E30" s="90"/>
      <c r="F30" s="2"/>
      <c r="G30" s="2"/>
      <c r="H30" s="2"/>
      <c r="I30" s="2"/>
      <c r="K30" s="2"/>
    </row>
    <row r="31" spans="1:11" ht="13.5" customHeight="1">
      <c r="A31" s="33" t="s">
        <v>52</v>
      </c>
      <c r="B31" s="18"/>
      <c r="C31" s="17"/>
      <c r="D31" s="14"/>
      <c r="E31" s="90">
        <f t="shared" si="0"/>
        <v>0</v>
      </c>
      <c r="F31" s="2"/>
      <c r="G31" s="2"/>
      <c r="H31" s="2"/>
      <c r="I31" s="2"/>
      <c r="K31" s="2"/>
    </row>
    <row r="32" spans="1:11" ht="13.5" customHeight="1">
      <c r="A32" s="33" t="s">
        <v>53</v>
      </c>
      <c r="B32" s="18"/>
      <c r="C32" s="37"/>
      <c r="D32" s="16"/>
      <c r="E32" s="90">
        <f t="shared" si="0"/>
        <v>0</v>
      </c>
      <c r="F32" s="2"/>
      <c r="G32" s="2"/>
      <c r="H32" s="2"/>
      <c r="I32" s="2"/>
      <c r="K32" s="2"/>
    </row>
    <row r="33" spans="1:11" ht="13.5" customHeight="1">
      <c r="A33" s="34" t="s">
        <v>133</v>
      </c>
      <c r="B33" s="24"/>
      <c r="C33" s="37"/>
      <c r="D33" s="16"/>
      <c r="E33" s="90">
        <f t="shared" si="0"/>
        <v>0</v>
      </c>
      <c r="F33" s="2"/>
      <c r="G33" s="2"/>
      <c r="H33" s="2"/>
      <c r="I33" s="2"/>
      <c r="K33" s="2"/>
    </row>
    <row r="34" spans="1:11" ht="13.5" customHeight="1">
      <c r="A34" s="36" t="s">
        <v>134</v>
      </c>
      <c r="B34" s="25">
        <f>SUM(B31:B33)</f>
        <v>0</v>
      </c>
      <c r="C34" s="25">
        <f t="shared" ref="C34:E34" si="4">SUM(C31:C33)</f>
        <v>0</v>
      </c>
      <c r="D34" s="25">
        <f t="shared" si="4"/>
        <v>0</v>
      </c>
      <c r="E34" s="25">
        <f t="shared" si="4"/>
        <v>0</v>
      </c>
      <c r="F34" s="2"/>
      <c r="G34" s="2"/>
      <c r="H34" s="2"/>
      <c r="I34" s="2"/>
      <c r="K34" s="2"/>
    </row>
    <row r="35" spans="1:11" ht="13.5" customHeight="1">
      <c r="A35" s="36"/>
      <c r="B35" s="25"/>
      <c r="C35" s="15"/>
      <c r="D35" s="14"/>
      <c r="E35" s="90"/>
      <c r="F35" s="2"/>
      <c r="G35" s="2"/>
      <c r="H35" s="2"/>
      <c r="I35" s="2"/>
      <c r="K35" s="2"/>
    </row>
    <row r="36" spans="1:11" ht="13.5" customHeight="1">
      <c r="A36" s="33" t="s">
        <v>44</v>
      </c>
      <c r="B36" s="25"/>
      <c r="C36" s="15"/>
      <c r="D36" s="14"/>
      <c r="E36" s="90">
        <f t="shared" si="0"/>
        <v>0</v>
      </c>
      <c r="F36" s="2"/>
      <c r="G36" s="2"/>
      <c r="H36" s="2"/>
      <c r="I36" s="2"/>
      <c r="K36" s="2"/>
    </row>
    <row r="37" spans="1:11" ht="13.5" customHeight="1">
      <c r="A37" s="33" t="s">
        <v>45</v>
      </c>
      <c r="B37" s="25"/>
      <c r="C37" s="15"/>
      <c r="D37" s="14"/>
      <c r="E37" s="90">
        <f t="shared" si="0"/>
        <v>0</v>
      </c>
      <c r="F37" s="2"/>
      <c r="G37" s="2"/>
      <c r="H37" s="2"/>
      <c r="I37" s="2"/>
      <c r="K37" s="2"/>
    </row>
    <row r="38" spans="1:11" ht="13.5" customHeight="1">
      <c r="A38" s="34" t="s">
        <v>46</v>
      </c>
      <c r="B38" s="25"/>
      <c r="C38" s="15"/>
      <c r="D38" s="14"/>
      <c r="E38" s="90">
        <f t="shared" si="0"/>
        <v>0</v>
      </c>
      <c r="F38" s="2"/>
      <c r="G38" s="2"/>
      <c r="H38" s="2"/>
      <c r="I38" s="2"/>
      <c r="K38" s="2"/>
    </row>
    <row r="39" spans="1:11" ht="13.5" customHeight="1">
      <c r="A39" s="33" t="s">
        <v>47</v>
      </c>
      <c r="B39" s="25"/>
      <c r="C39" s="15"/>
      <c r="D39" s="14"/>
      <c r="E39" s="90">
        <f t="shared" si="0"/>
        <v>0</v>
      </c>
      <c r="F39" s="2"/>
      <c r="G39" s="2"/>
      <c r="H39" s="2"/>
      <c r="I39" s="2"/>
      <c r="K39" s="2"/>
    </row>
    <row r="40" spans="1:11" ht="13.5" customHeight="1">
      <c r="A40" s="33" t="s">
        <v>48</v>
      </c>
      <c r="B40" s="25"/>
      <c r="C40" s="15"/>
      <c r="D40" s="14"/>
      <c r="E40" s="90">
        <f t="shared" si="0"/>
        <v>0</v>
      </c>
      <c r="F40" s="2"/>
      <c r="G40" s="2"/>
      <c r="H40" s="2"/>
      <c r="I40" s="2"/>
      <c r="K40" s="2"/>
    </row>
    <row r="41" spans="1:11" ht="13.5" customHeight="1">
      <c r="A41" s="33" t="s">
        <v>49</v>
      </c>
      <c r="B41" s="25"/>
      <c r="C41" s="15"/>
      <c r="D41" s="14"/>
      <c r="E41" s="90">
        <f t="shared" si="0"/>
        <v>0</v>
      </c>
      <c r="F41" s="2"/>
      <c r="G41" s="2"/>
      <c r="H41" s="2"/>
      <c r="I41" s="2"/>
      <c r="K41" s="2"/>
    </row>
    <row r="42" spans="1:11" ht="13.5" customHeight="1">
      <c r="A42" s="33" t="s">
        <v>50</v>
      </c>
      <c r="B42" s="25"/>
      <c r="C42" s="15"/>
      <c r="D42" s="14"/>
      <c r="E42" s="90">
        <f t="shared" si="0"/>
        <v>0</v>
      </c>
      <c r="F42" s="2"/>
      <c r="G42" s="2"/>
      <c r="H42" s="2"/>
      <c r="I42" s="2"/>
      <c r="K42" s="2"/>
    </row>
    <row r="43" spans="1:11" ht="13.5" customHeight="1">
      <c r="A43" s="35" t="s">
        <v>56</v>
      </c>
      <c r="B43" s="25">
        <f>SUM(B36:B42)</f>
        <v>0</v>
      </c>
      <c r="C43" s="25">
        <f t="shared" ref="C43:E43" si="5">SUM(C36:C42)</f>
        <v>0</v>
      </c>
      <c r="D43" s="25">
        <f t="shared" si="5"/>
        <v>0</v>
      </c>
      <c r="E43" s="25">
        <f t="shared" si="5"/>
        <v>0</v>
      </c>
      <c r="F43" s="2"/>
      <c r="G43" s="2"/>
      <c r="H43" s="2"/>
      <c r="I43" s="2"/>
      <c r="K43" s="2"/>
    </row>
    <row r="44" spans="1:11" ht="13.5" customHeight="1">
      <c r="A44" s="10"/>
      <c r="B44" s="26"/>
      <c r="C44" s="14"/>
      <c r="D44" s="14"/>
      <c r="E44" s="90"/>
      <c r="F44" s="2"/>
      <c r="G44" s="2"/>
      <c r="H44" s="2"/>
      <c r="I44" s="2"/>
      <c r="K44" s="2"/>
    </row>
    <row r="45" spans="1:11" ht="19.8" customHeight="1">
      <c r="A45" s="35" t="s">
        <v>14</v>
      </c>
      <c r="B45" s="15">
        <f>+B43+B34</f>
        <v>0</v>
      </c>
      <c r="C45" s="15">
        <f t="shared" ref="C45:E45" si="6">+C43+C34</f>
        <v>0</v>
      </c>
      <c r="D45" s="15">
        <f t="shared" si="6"/>
        <v>0</v>
      </c>
      <c r="E45" s="15">
        <f t="shared" si="6"/>
        <v>0</v>
      </c>
    </row>
    <row r="46" spans="1:11" ht="23.4" customHeight="1">
      <c r="A46" s="21"/>
      <c r="B46" s="19"/>
      <c r="C46" s="19"/>
      <c r="D46" s="14"/>
      <c r="E46" s="90"/>
    </row>
    <row r="47" spans="1:11" ht="27" customHeight="1">
      <c r="A47" s="20" t="s">
        <v>26</v>
      </c>
      <c r="B47" s="19">
        <f>+B45+B29</f>
        <v>0</v>
      </c>
      <c r="C47" s="19">
        <f t="shared" ref="C47:E47" si="7">+C45+C29</f>
        <v>0</v>
      </c>
      <c r="D47" s="19">
        <f t="shared" si="7"/>
        <v>0</v>
      </c>
      <c r="E47" s="19">
        <f t="shared" si="7"/>
        <v>0</v>
      </c>
    </row>
  </sheetData>
  <mergeCells count="7">
    <mergeCell ref="A4:E4"/>
    <mergeCell ref="A3:E3"/>
    <mergeCell ref="A9:E9"/>
    <mergeCell ref="A10:A11"/>
    <mergeCell ref="A5:E5"/>
    <mergeCell ref="B10:E10"/>
    <mergeCell ref="B7:E7"/>
  </mergeCells>
  <phoneticPr fontId="0" type="noConversion"/>
  <printOptions horizontalCentered="1"/>
  <pageMargins left="0.59055118110236227" right="0.31496062992125984" top="0.51" bottom="0.47244094488188981" header="0.26" footer="0.15748031496062992"/>
  <pageSetup paperSize="9" scale="85" orientation="portrait" horizontalDpi="300" verticalDpi="300" r:id="rId1"/>
  <headerFooter alignWithMargins="0">
    <oddHeader>&amp;LVERESEGYHÁZI POLGÁRMESTERI HIVATAL</oddHeader>
    <oddFooter>&amp;LVeresegyház, 2014. Február 18.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3:L47"/>
  <sheetViews>
    <sheetView view="pageLayout" topLeftCell="A25" workbookViewId="0">
      <selection activeCell="G37" sqref="G37"/>
    </sheetView>
  </sheetViews>
  <sheetFormatPr defaultRowHeight="13.2"/>
  <cols>
    <col min="1" max="1" width="41.44140625" customWidth="1"/>
    <col min="2" max="2" width="17.21875" customWidth="1"/>
    <col min="3" max="3" width="17.44140625" customWidth="1"/>
    <col min="4" max="4" width="18.109375" customWidth="1"/>
    <col min="5" max="5" width="17.77734375" customWidth="1"/>
    <col min="6" max="6" width="14.5546875" customWidth="1"/>
    <col min="7" max="8" width="10" customWidth="1"/>
    <col min="9" max="9" width="9.44140625" customWidth="1"/>
    <col min="10" max="10" width="10.109375" customWidth="1"/>
    <col min="11" max="11" width="11.44140625" customWidth="1"/>
    <col min="12" max="12" width="12.6640625" customWidth="1"/>
  </cols>
  <sheetData>
    <row r="3" spans="1:12" ht="12.75" customHeight="1">
      <c r="A3" s="387" t="s">
        <v>202</v>
      </c>
      <c r="B3" s="387"/>
      <c r="C3" s="387"/>
      <c r="D3" s="387"/>
      <c r="E3" s="387"/>
      <c r="F3" s="387"/>
    </row>
    <row r="4" spans="1:12" ht="18" customHeight="1">
      <c r="A4" s="321" t="s">
        <v>139</v>
      </c>
      <c r="B4" s="321"/>
      <c r="C4" s="321"/>
      <c r="D4" s="321"/>
      <c r="E4" s="321"/>
      <c r="F4" s="321"/>
    </row>
    <row r="5" spans="1:12" ht="14.25" customHeight="1">
      <c r="A5" s="399" t="s">
        <v>24</v>
      </c>
      <c r="B5" s="399"/>
      <c r="C5" s="399"/>
      <c r="D5" s="399"/>
      <c r="E5" s="399"/>
      <c r="F5" s="399"/>
    </row>
    <row r="6" spans="1:12" ht="14.25" customHeight="1">
      <c r="A6" s="31"/>
      <c r="B6" s="31"/>
      <c r="C6" s="31"/>
      <c r="D6" s="84"/>
      <c r="E6" s="31"/>
      <c r="F6" s="31"/>
    </row>
    <row r="7" spans="1:12" ht="14.25" customHeight="1">
      <c r="A7" s="53" t="s">
        <v>120</v>
      </c>
      <c r="B7" s="295" t="s">
        <v>174</v>
      </c>
      <c r="C7" s="295"/>
      <c r="D7" s="295"/>
      <c r="E7" s="295"/>
      <c r="F7" s="295"/>
    </row>
    <row r="8" spans="1:12" ht="14.25" customHeight="1">
      <c r="A8" s="31"/>
      <c r="B8" s="31"/>
      <c r="C8" s="31"/>
      <c r="D8" s="84"/>
      <c r="E8" s="31"/>
      <c r="F8" s="31"/>
    </row>
    <row r="9" spans="1:12" ht="15" customHeight="1">
      <c r="A9" s="320" t="s">
        <v>1</v>
      </c>
      <c r="B9" s="320"/>
      <c r="C9" s="320"/>
      <c r="D9" s="320"/>
      <c r="E9" s="320"/>
      <c r="F9" s="320"/>
    </row>
    <row r="10" spans="1:12" ht="15" customHeight="1">
      <c r="A10" s="307" t="s">
        <v>4</v>
      </c>
      <c r="B10" s="394" t="s">
        <v>24</v>
      </c>
      <c r="C10" s="395"/>
      <c r="D10" s="395"/>
      <c r="E10" s="395"/>
      <c r="F10" s="396"/>
    </row>
    <row r="11" spans="1:12" ht="43.2" customHeight="1">
      <c r="A11" s="307"/>
      <c r="B11" s="86" t="s">
        <v>231</v>
      </c>
      <c r="C11" s="86" t="s">
        <v>232</v>
      </c>
      <c r="D11" s="86" t="s">
        <v>233</v>
      </c>
      <c r="E11" s="86" t="s">
        <v>234</v>
      </c>
      <c r="F11" s="12" t="s">
        <v>5</v>
      </c>
    </row>
    <row r="12" spans="1:12" ht="13.5" customHeight="1">
      <c r="A12" s="42" t="s">
        <v>36</v>
      </c>
      <c r="B12" s="16"/>
      <c r="C12" s="16"/>
      <c r="D12" s="80"/>
      <c r="E12" s="14"/>
      <c r="F12" s="14">
        <f>SUM(B12:E12)</f>
        <v>0</v>
      </c>
      <c r="G12" s="2"/>
      <c r="H12" s="2"/>
      <c r="I12" s="2"/>
      <c r="J12" s="2"/>
      <c r="L12" s="2"/>
    </row>
    <row r="13" spans="1:12" ht="13.5" customHeight="1">
      <c r="A13" s="43" t="s">
        <v>37</v>
      </c>
      <c r="B13" s="16"/>
      <c r="C13" s="16"/>
      <c r="D13" s="80"/>
      <c r="E13" s="14"/>
      <c r="F13" s="90">
        <f t="shared" ref="F13:F42" si="0">SUM(B13:E13)</f>
        <v>0</v>
      </c>
      <c r="G13" s="2"/>
      <c r="H13" s="2"/>
      <c r="I13" s="2"/>
      <c r="J13" s="2"/>
      <c r="L13" s="2"/>
    </row>
    <row r="14" spans="1:12" ht="13.5" customHeight="1">
      <c r="A14" s="42" t="s">
        <v>127</v>
      </c>
      <c r="B14" s="16"/>
      <c r="C14" s="16"/>
      <c r="D14" s="80"/>
      <c r="E14" s="14"/>
      <c r="F14" s="90">
        <f t="shared" si="0"/>
        <v>0</v>
      </c>
      <c r="G14" s="2"/>
      <c r="H14" s="2"/>
      <c r="I14" s="2"/>
      <c r="J14" s="2"/>
      <c r="L14" s="2"/>
    </row>
    <row r="15" spans="1:12" ht="13.5" customHeight="1">
      <c r="A15" s="48" t="s">
        <v>129</v>
      </c>
      <c r="B15" s="98">
        <v>27500</v>
      </c>
      <c r="C15" s="98">
        <v>36450</v>
      </c>
      <c r="D15" s="98">
        <v>500</v>
      </c>
      <c r="E15" s="98">
        <v>8500</v>
      </c>
      <c r="F15" s="98">
        <f t="shared" si="0"/>
        <v>72950</v>
      </c>
      <c r="G15" s="2"/>
      <c r="H15" s="2"/>
      <c r="I15" s="2"/>
      <c r="J15" s="2"/>
      <c r="L15" s="2"/>
    </row>
    <row r="16" spans="1:12" ht="13.5" customHeight="1">
      <c r="A16" s="42" t="s">
        <v>128</v>
      </c>
      <c r="B16" s="14"/>
      <c r="C16" s="14"/>
      <c r="D16" s="90"/>
      <c r="E16" s="14"/>
      <c r="F16" s="90">
        <f t="shared" si="0"/>
        <v>0</v>
      </c>
      <c r="G16" s="2"/>
      <c r="H16" s="2"/>
      <c r="I16" s="2"/>
      <c r="J16" s="2"/>
      <c r="L16" s="2"/>
    </row>
    <row r="17" spans="1:12" ht="13.5" customHeight="1">
      <c r="A17" s="50"/>
      <c r="B17" s="17"/>
      <c r="C17" s="17"/>
      <c r="D17" s="17"/>
      <c r="E17" s="14"/>
      <c r="F17" s="90"/>
      <c r="G17" s="2"/>
      <c r="H17" s="2"/>
      <c r="I17" s="2"/>
      <c r="J17" s="2"/>
      <c r="L17" s="2"/>
    </row>
    <row r="18" spans="1:12" ht="13.5" customHeight="1">
      <c r="A18" s="36" t="s">
        <v>132</v>
      </c>
      <c r="B18" s="97">
        <f>SUM(B12:B16)</f>
        <v>27500</v>
      </c>
      <c r="C18" s="97">
        <f t="shared" ref="C18:F18" si="1">SUM(C12:C16)</f>
        <v>36450</v>
      </c>
      <c r="D18" s="97">
        <f t="shared" si="1"/>
        <v>500</v>
      </c>
      <c r="E18" s="97">
        <f t="shared" si="1"/>
        <v>8500</v>
      </c>
      <c r="F18" s="97">
        <f t="shared" si="1"/>
        <v>72950</v>
      </c>
      <c r="G18" s="2"/>
      <c r="H18" s="2"/>
      <c r="I18" s="2"/>
      <c r="J18" s="2"/>
      <c r="L18" s="2"/>
    </row>
    <row r="19" spans="1:12" ht="13.5" customHeight="1">
      <c r="A19" s="36"/>
      <c r="B19" s="47"/>
      <c r="C19" s="47"/>
      <c r="D19" s="47"/>
      <c r="E19" s="15"/>
      <c r="F19" s="90"/>
      <c r="G19" s="2"/>
      <c r="H19" s="2"/>
      <c r="I19" s="2"/>
      <c r="J19" s="2"/>
      <c r="L19" s="2"/>
    </row>
    <row r="20" spans="1:12" ht="13.5" customHeight="1">
      <c r="A20" s="33" t="s">
        <v>44</v>
      </c>
      <c r="B20" s="18"/>
      <c r="C20" s="47"/>
      <c r="D20" s="47"/>
      <c r="E20" s="15"/>
      <c r="F20" s="90">
        <f t="shared" si="0"/>
        <v>0</v>
      </c>
      <c r="G20" s="2"/>
      <c r="H20" s="2"/>
      <c r="I20" s="2"/>
      <c r="J20" s="2"/>
      <c r="L20" s="2"/>
    </row>
    <row r="21" spans="1:12" ht="13.5" customHeight="1">
      <c r="A21" s="33" t="s">
        <v>45</v>
      </c>
      <c r="B21" s="18"/>
      <c r="C21" s="47"/>
      <c r="D21" s="47"/>
      <c r="E21" s="15"/>
      <c r="F21" s="90">
        <f t="shared" si="0"/>
        <v>0</v>
      </c>
      <c r="G21" s="2"/>
      <c r="H21" s="2"/>
      <c r="I21" s="2"/>
      <c r="J21" s="2"/>
      <c r="L21" s="2"/>
    </row>
    <row r="22" spans="1:12" ht="13.5" customHeight="1">
      <c r="A22" s="34" t="s">
        <v>46</v>
      </c>
      <c r="B22" s="24"/>
      <c r="C22" s="47"/>
      <c r="D22" s="47"/>
      <c r="E22" s="15"/>
      <c r="F22" s="90">
        <f t="shared" si="0"/>
        <v>0</v>
      </c>
      <c r="G22" s="2"/>
      <c r="H22" s="2"/>
      <c r="I22" s="2"/>
      <c r="J22" s="2"/>
      <c r="L22" s="2"/>
    </row>
    <row r="23" spans="1:12" ht="13.5" customHeight="1">
      <c r="A23" s="33" t="s">
        <v>47</v>
      </c>
      <c r="B23" s="18"/>
      <c r="C23" s="47"/>
      <c r="D23" s="47"/>
      <c r="E23" s="15"/>
      <c r="F23" s="90">
        <f t="shared" si="0"/>
        <v>0</v>
      </c>
      <c r="G23" s="2"/>
      <c r="H23" s="2"/>
      <c r="I23" s="2"/>
      <c r="J23" s="2"/>
      <c r="L23" s="2"/>
    </row>
    <row r="24" spans="1:12" ht="13.5" customHeight="1">
      <c r="A24" s="33" t="s">
        <v>48</v>
      </c>
      <c r="B24" s="18"/>
      <c r="C24" s="51" t="s">
        <v>135</v>
      </c>
      <c r="D24" s="51"/>
      <c r="E24" s="39" t="s">
        <v>135</v>
      </c>
      <c r="F24" s="90">
        <f t="shared" si="0"/>
        <v>0</v>
      </c>
      <c r="G24" s="2"/>
      <c r="H24" s="2"/>
      <c r="I24" s="2"/>
      <c r="J24" s="2"/>
      <c r="L24" s="2"/>
    </row>
    <row r="25" spans="1:12" ht="13.5" customHeight="1">
      <c r="A25" s="33" t="s">
        <v>49</v>
      </c>
      <c r="B25" s="18"/>
      <c r="C25" s="47"/>
      <c r="D25" s="47"/>
      <c r="E25" s="15"/>
      <c r="F25" s="90">
        <f t="shared" si="0"/>
        <v>0</v>
      </c>
      <c r="G25" s="2"/>
      <c r="H25" s="2"/>
      <c r="I25" s="2"/>
      <c r="J25" s="2"/>
      <c r="L25" s="2"/>
    </row>
    <row r="26" spans="1:12" ht="13.5" customHeight="1">
      <c r="A26" s="33" t="s">
        <v>50</v>
      </c>
      <c r="B26" s="18"/>
      <c r="C26" s="47"/>
      <c r="D26" s="47"/>
      <c r="E26" s="15"/>
      <c r="F26" s="90">
        <f t="shared" si="0"/>
        <v>0</v>
      </c>
      <c r="G26" s="2"/>
      <c r="H26" s="2"/>
      <c r="I26" s="2"/>
      <c r="J26" s="2"/>
      <c r="L26" s="2"/>
    </row>
    <row r="27" spans="1:12" ht="13.5" customHeight="1">
      <c r="A27" s="35" t="s">
        <v>51</v>
      </c>
      <c r="B27" s="25">
        <f>SUM(B20:B26)</f>
        <v>0</v>
      </c>
      <c r="C27" s="25">
        <f t="shared" ref="C27:F27" si="2">SUM(C20:C26)</f>
        <v>0</v>
      </c>
      <c r="D27" s="25">
        <f t="shared" si="2"/>
        <v>0</v>
      </c>
      <c r="E27" s="25">
        <f t="shared" si="2"/>
        <v>0</v>
      </c>
      <c r="F27" s="25">
        <f t="shared" si="2"/>
        <v>0</v>
      </c>
      <c r="G27" s="2"/>
      <c r="H27" s="2"/>
      <c r="I27" s="2"/>
      <c r="J27" s="2"/>
      <c r="L27" s="2"/>
    </row>
    <row r="28" spans="1:12" ht="13.5" customHeight="1">
      <c r="A28" s="36"/>
      <c r="B28" s="17"/>
      <c r="C28" s="17"/>
      <c r="D28" s="17"/>
      <c r="E28" s="14"/>
      <c r="F28" s="90"/>
      <c r="G28" s="2"/>
      <c r="H28" s="2"/>
      <c r="I28" s="2"/>
      <c r="J28" s="2"/>
      <c r="L28" s="2"/>
    </row>
    <row r="29" spans="1:12" ht="13.5" customHeight="1">
      <c r="A29" s="35" t="s">
        <v>13</v>
      </c>
      <c r="B29" s="97">
        <f>+B27+B18</f>
        <v>27500</v>
      </c>
      <c r="C29" s="97">
        <f t="shared" ref="C29:F29" si="3">+C27+C18</f>
        <v>36450</v>
      </c>
      <c r="D29" s="97">
        <f t="shared" si="3"/>
        <v>500</v>
      </c>
      <c r="E29" s="97">
        <f t="shared" si="3"/>
        <v>8500</v>
      </c>
      <c r="F29" s="97">
        <f t="shared" si="3"/>
        <v>72950</v>
      </c>
      <c r="G29" s="2"/>
      <c r="H29" s="2"/>
      <c r="I29" s="2"/>
      <c r="J29" s="2"/>
      <c r="L29" s="2"/>
    </row>
    <row r="30" spans="1:12" ht="13.5" customHeight="1">
      <c r="A30" s="36"/>
      <c r="B30" s="17"/>
      <c r="C30" s="17"/>
      <c r="D30" s="17"/>
      <c r="E30" s="14"/>
      <c r="F30" s="90"/>
      <c r="G30" s="2"/>
      <c r="H30" s="2"/>
      <c r="I30" s="2"/>
      <c r="J30" s="2"/>
      <c r="L30" s="2"/>
    </row>
    <row r="31" spans="1:12" ht="13.5" customHeight="1">
      <c r="A31" s="33" t="s">
        <v>52</v>
      </c>
      <c r="B31" s="18"/>
      <c r="C31" s="17"/>
      <c r="D31" s="17"/>
      <c r="E31" s="14"/>
      <c r="F31" s="90">
        <f t="shared" si="0"/>
        <v>0</v>
      </c>
      <c r="G31" s="2"/>
      <c r="H31" s="2"/>
      <c r="I31" s="2"/>
      <c r="J31" s="2"/>
      <c r="L31" s="2"/>
    </row>
    <row r="32" spans="1:12" ht="13.5" customHeight="1">
      <c r="A32" s="33" t="s">
        <v>53</v>
      </c>
      <c r="B32" s="18"/>
      <c r="C32" s="37"/>
      <c r="D32" s="37"/>
      <c r="E32" s="16"/>
      <c r="F32" s="90">
        <f t="shared" si="0"/>
        <v>0</v>
      </c>
      <c r="G32" s="2"/>
      <c r="H32" s="2"/>
      <c r="I32" s="2"/>
      <c r="J32" s="2"/>
      <c r="L32" s="2"/>
    </row>
    <row r="33" spans="1:12" ht="13.5" customHeight="1">
      <c r="A33" s="34" t="s">
        <v>133</v>
      </c>
      <c r="B33" s="24"/>
      <c r="C33" s="37"/>
      <c r="D33" s="37"/>
      <c r="E33" s="16"/>
      <c r="F33" s="90">
        <f t="shared" si="0"/>
        <v>0</v>
      </c>
      <c r="G33" s="2"/>
      <c r="H33" s="2"/>
      <c r="I33" s="2"/>
      <c r="J33" s="2"/>
      <c r="L33" s="2"/>
    </row>
    <row r="34" spans="1:12" ht="13.5" customHeight="1">
      <c r="A34" s="36" t="s">
        <v>134</v>
      </c>
      <c r="B34" s="25">
        <f>SUM(B31:B33)</f>
        <v>0</v>
      </c>
      <c r="C34" s="25">
        <f t="shared" ref="C34:F34" si="4">SUM(C31:C33)</f>
        <v>0</v>
      </c>
      <c r="D34" s="25">
        <f t="shared" si="4"/>
        <v>0</v>
      </c>
      <c r="E34" s="25">
        <f t="shared" si="4"/>
        <v>0</v>
      </c>
      <c r="F34" s="25">
        <f t="shared" si="4"/>
        <v>0</v>
      </c>
      <c r="G34" s="2"/>
      <c r="H34" s="2"/>
      <c r="I34" s="2"/>
      <c r="J34" s="2"/>
      <c r="L34" s="2"/>
    </row>
    <row r="35" spans="1:12" ht="13.5" customHeight="1">
      <c r="A35" s="36"/>
      <c r="B35" s="25"/>
      <c r="C35" s="15"/>
      <c r="D35" s="15"/>
      <c r="E35" s="14"/>
      <c r="F35" s="90"/>
      <c r="G35" s="2"/>
      <c r="H35" s="2"/>
      <c r="I35" s="2"/>
      <c r="J35" s="2"/>
      <c r="L35" s="2"/>
    </row>
    <row r="36" spans="1:12" ht="13.5" customHeight="1">
      <c r="A36" s="33" t="s">
        <v>44</v>
      </c>
      <c r="B36" s="25"/>
      <c r="C36" s="15"/>
      <c r="D36" s="15"/>
      <c r="E36" s="14"/>
      <c r="F36" s="90">
        <f t="shared" si="0"/>
        <v>0</v>
      </c>
      <c r="G36" s="2"/>
      <c r="H36" s="2"/>
      <c r="I36" s="2"/>
      <c r="J36" s="2"/>
      <c r="L36" s="2"/>
    </row>
    <row r="37" spans="1:12" ht="13.5" customHeight="1">
      <c r="A37" s="33" t="s">
        <v>45</v>
      </c>
      <c r="B37" s="25"/>
      <c r="C37" s="15"/>
      <c r="D37" s="15"/>
      <c r="E37" s="14"/>
      <c r="F37" s="90">
        <f t="shared" si="0"/>
        <v>0</v>
      </c>
      <c r="G37" s="2"/>
      <c r="H37" s="2"/>
      <c r="I37" s="2"/>
      <c r="J37" s="2"/>
      <c r="L37" s="2"/>
    </row>
    <row r="38" spans="1:12" ht="13.5" customHeight="1">
      <c r="A38" s="34" t="s">
        <v>46</v>
      </c>
      <c r="B38" s="25"/>
      <c r="C38" s="15"/>
      <c r="D38" s="15"/>
      <c r="E38" s="14"/>
      <c r="F38" s="90">
        <f t="shared" si="0"/>
        <v>0</v>
      </c>
      <c r="G38" s="2"/>
      <c r="H38" s="2"/>
      <c r="I38" s="2"/>
      <c r="J38" s="2"/>
      <c r="L38" s="2"/>
    </row>
    <row r="39" spans="1:12" ht="13.5" customHeight="1">
      <c r="A39" s="33" t="s">
        <v>47</v>
      </c>
      <c r="B39" s="25"/>
      <c r="C39" s="15"/>
      <c r="D39" s="15"/>
      <c r="E39" s="14"/>
      <c r="F39" s="90">
        <f t="shared" si="0"/>
        <v>0</v>
      </c>
      <c r="G39" s="2"/>
      <c r="H39" s="2"/>
      <c r="I39" s="2"/>
      <c r="J39" s="2"/>
      <c r="L39" s="2"/>
    </row>
    <row r="40" spans="1:12" ht="13.5" customHeight="1">
      <c r="A40" s="33" t="s">
        <v>48</v>
      </c>
      <c r="B40" s="25"/>
      <c r="C40" s="15"/>
      <c r="D40" s="15"/>
      <c r="E40" s="14"/>
      <c r="F40" s="90">
        <f t="shared" si="0"/>
        <v>0</v>
      </c>
      <c r="G40" s="2"/>
      <c r="H40" s="2"/>
      <c r="I40" s="2"/>
      <c r="J40" s="2"/>
      <c r="L40" s="2"/>
    </row>
    <row r="41" spans="1:12" ht="13.5" customHeight="1">
      <c r="A41" s="33" t="s">
        <v>49</v>
      </c>
      <c r="B41" s="25"/>
      <c r="C41" s="15"/>
      <c r="D41" s="15"/>
      <c r="E41" s="14"/>
      <c r="F41" s="90">
        <f t="shared" si="0"/>
        <v>0</v>
      </c>
      <c r="G41" s="2"/>
      <c r="H41" s="2"/>
      <c r="I41" s="2"/>
      <c r="J41" s="2"/>
      <c r="L41" s="2"/>
    </row>
    <row r="42" spans="1:12" ht="13.5" customHeight="1">
      <c r="A42" s="33" t="s">
        <v>50</v>
      </c>
      <c r="B42" s="25"/>
      <c r="C42" s="15"/>
      <c r="D42" s="15"/>
      <c r="E42" s="14"/>
      <c r="F42" s="90">
        <f t="shared" si="0"/>
        <v>0</v>
      </c>
      <c r="G42" s="2"/>
      <c r="H42" s="2"/>
      <c r="I42" s="2"/>
      <c r="J42" s="2"/>
      <c r="L42" s="2"/>
    </row>
    <row r="43" spans="1:12" ht="13.5" customHeight="1">
      <c r="A43" s="35" t="s">
        <v>56</v>
      </c>
      <c r="B43" s="25">
        <f>SUM(B36:B42)</f>
        <v>0</v>
      </c>
      <c r="C43" s="25">
        <f t="shared" ref="C43:F43" si="5">SUM(C36:C42)</f>
        <v>0</v>
      </c>
      <c r="D43" s="25">
        <f t="shared" si="5"/>
        <v>0</v>
      </c>
      <c r="E43" s="25">
        <f t="shared" si="5"/>
        <v>0</v>
      </c>
      <c r="F43" s="25">
        <f t="shared" si="5"/>
        <v>0</v>
      </c>
      <c r="G43" s="2"/>
      <c r="H43" s="2"/>
      <c r="I43" s="2"/>
      <c r="J43" s="2"/>
      <c r="L43" s="2"/>
    </row>
    <row r="44" spans="1:12" ht="13.5" customHeight="1">
      <c r="A44" s="10"/>
      <c r="B44" s="26"/>
      <c r="C44" s="14"/>
      <c r="D44" s="90"/>
      <c r="E44" s="14"/>
      <c r="F44" s="90"/>
      <c r="G44" s="2"/>
      <c r="H44" s="2"/>
      <c r="I44" s="2"/>
      <c r="J44" s="2"/>
      <c r="L44" s="2"/>
    </row>
    <row r="45" spans="1:12" ht="19.8" customHeight="1">
      <c r="A45" s="35" t="s">
        <v>14</v>
      </c>
      <c r="B45" s="15">
        <f>+B43+B34</f>
        <v>0</v>
      </c>
      <c r="C45" s="15">
        <f t="shared" ref="C45:F45" si="6">+C43+C34</f>
        <v>0</v>
      </c>
      <c r="D45" s="15">
        <f t="shared" si="6"/>
        <v>0</v>
      </c>
      <c r="E45" s="15">
        <f t="shared" si="6"/>
        <v>0</v>
      </c>
      <c r="F45" s="15">
        <f t="shared" si="6"/>
        <v>0</v>
      </c>
    </row>
    <row r="46" spans="1:12" ht="23.4" customHeight="1">
      <c r="A46" s="21"/>
      <c r="B46" s="19"/>
      <c r="C46" s="19"/>
      <c r="D46" s="19"/>
      <c r="E46" s="14"/>
      <c r="F46" s="90"/>
    </row>
    <row r="47" spans="1:12" ht="27" customHeight="1">
      <c r="A47" s="20" t="s">
        <v>26</v>
      </c>
      <c r="B47" s="97">
        <f>+B45+B29</f>
        <v>27500</v>
      </c>
      <c r="C47" s="97">
        <f t="shared" ref="C47:F47" si="7">+C45+C29</f>
        <v>36450</v>
      </c>
      <c r="D47" s="97">
        <f t="shared" si="7"/>
        <v>500</v>
      </c>
      <c r="E47" s="97">
        <f t="shared" si="7"/>
        <v>8500</v>
      </c>
      <c r="F47" s="97">
        <f t="shared" si="7"/>
        <v>72950</v>
      </c>
    </row>
  </sheetData>
  <mergeCells count="7">
    <mergeCell ref="A4:F4"/>
    <mergeCell ref="A3:F3"/>
    <mergeCell ref="A9:F9"/>
    <mergeCell ref="A10:A11"/>
    <mergeCell ref="A5:F5"/>
    <mergeCell ref="B10:F10"/>
    <mergeCell ref="B7:F7"/>
  </mergeCells>
  <phoneticPr fontId="0" type="noConversion"/>
  <printOptions horizontalCentered="1"/>
  <pageMargins left="0.59055118110236227" right="0.31496062992125984" top="0.27559055118110237" bottom="0.39" header="0.43307086614173229" footer="0.15748031496062992"/>
  <pageSetup paperSize="9" scale="80" orientation="landscape" r:id="rId1"/>
  <headerFooter alignWithMargins="0">
    <oddHeader>&amp;LVERESEGYHÁZI POLGÁRMESTERI HIVATAL</oddHeader>
    <oddFooter>&amp;LVeresegyház, 2014. Február 18.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3:N52"/>
  <sheetViews>
    <sheetView view="pageLayout" workbookViewId="0">
      <selection activeCell="A56" sqref="A56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137</v>
      </c>
      <c r="B3" s="387"/>
      <c r="C3" s="387"/>
      <c r="D3" s="387"/>
    </row>
    <row r="4" spans="1:14" ht="12.75" customHeight="1">
      <c r="A4" s="46"/>
      <c r="B4" s="46"/>
      <c r="C4" s="46"/>
      <c r="D4" s="46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31"/>
      <c r="B7" s="31"/>
      <c r="C7" s="31"/>
      <c r="D7" s="31"/>
      <c r="E7" s="52"/>
      <c r="F7" s="52"/>
      <c r="G7" s="52"/>
    </row>
    <row r="8" spans="1:14" ht="14.25" customHeight="1">
      <c r="A8" s="45" t="s">
        <v>120</v>
      </c>
      <c r="B8" s="295"/>
      <c r="C8" s="295"/>
      <c r="D8" s="295"/>
      <c r="E8" s="52"/>
      <c r="F8" s="52"/>
      <c r="G8" s="52"/>
    </row>
    <row r="9" spans="1:14" ht="14.25" customHeight="1">
      <c r="A9" s="41"/>
      <c r="B9" s="38"/>
      <c r="C9" s="38"/>
      <c r="D9" s="38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42" t="s">
        <v>36</v>
      </c>
      <c r="B13" s="96">
        <f>+'9.1. GAMESZ kiad. össz.'!B13+'9.2. ÓVODA kiad. össz. '!B13+'9.3. BÖLCSŐDE kiad. össz. '!B13+'9.4. KÖNYVTÁR kiad. össz. '!B13+'9.5. MŰV.HÁZ kiad. össz. '!B13+'9.6. ID. OTTHA kiad. össz. '!B13</f>
        <v>816833</v>
      </c>
      <c r="C13" s="96">
        <f>+'9.1. GAMESZ kiad. össz.'!C13+'9.2. ÓVODA kiad. össz. '!C13+'9.3. BÖLCSŐDE kiad. össz. '!C13+'9.4. KÖNYVTÁR kiad. össz. '!C13+'9.5. MŰV.HÁZ kiad. össz. '!C13+'9.6. ID. OTTHA kiad. össz. '!C13</f>
        <v>154383</v>
      </c>
      <c r="D13" s="98">
        <f>SUM(B13:C13)</f>
        <v>971216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43" t="s">
        <v>37</v>
      </c>
      <c r="B14" s="96">
        <f>+'9.1. GAMESZ kiad. össz.'!B14+'9.2. ÓVODA kiad. össz. '!B14+'9.3. BÖLCSŐDE kiad. össz. '!B14+'9.4. KÖNYVTÁR kiad. össz. '!B14+'9.5. MŰV.HÁZ kiad. össz. '!B14+'9.6. ID. OTTHA kiad. össz. '!B14</f>
        <v>232544</v>
      </c>
      <c r="C14" s="96">
        <f>+'9.1. GAMESZ kiad. össz.'!C14+'9.2. ÓVODA kiad. össz. '!C14+'9.3. BÖLCSŐDE kiad. össz. '!C14+'9.4. KÖNYVTÁR kiad. össz. '!C14+'9.5. MŰV.HÁZ kiad. össz. '!C14+'9.6. ID. OTTHA kiad. össz. '!C14</f>
        <v>40083</v>
      </c>
      <c r="D14" s="98">
        <f t="shared" ref="D14:D17" si="0">SUM(B14:C14)</f>
        <v>272627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42" t="s">
        <v>127</v>
      </c>
      <c r="B15" s="96">
        <f>+'9.1. GAMESZ kiad. össz.'!B15+'9.2. ÓVODA kiad. össz. '!B15+'9.3. BÖLCSŐDE kiad. össz. '!B15+'9.4. KÖNYVTÁR kiad. össz. '!B15+'9.5. MŰV.HÁZ kiad. össz. '!B15+'9.6. ID. OTTHA kiad. össz. '!B15</f>
        <v>693443</v>
      </c>
      <c r="C15" s="96">
        <f>+'9.1. GAMESZ kiad. össz.'!C15+'9.2. ÓVODA kiad. össz. '!C15+'9.3. BÖLCSŐDE kiad. össz. '!C15+'9.4. KÖNYVTÁR kiad. össz. '!C15+'9.5. MŰV.HÁZ kiad. össz. '!C15+'9.6. ID. OTTHA kiad. össz. '!C15</f>
        <v>253846</v>
      </c>
      <c r="D15" s="98">
        <f t="shared" si="0"/>
        <v>947289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+'9.1. GAMESZ kiad. össz.'!B16+'9.2. ÓVODA kiad. össz. '!B16+'9.3. BÖLCSŐDE kiad. össz. '!B16+'9.4. KÖNYVTÁR kiad. össz. '!B16+'9.5. MŰV.HÁZ kiad. össz. '!B16+'9.6. ID. OTTHA kiad. össz. '!B16</f>
        <v>0</v>
      </c>
      <c r="C16" s="96">
        <f>+'9.1. GAMESZ kiad. össz.'!C16+'9.2. ÓVODA kiad. össz. '!C16+'9.3. BÖLCSŐDE kiad. össz. '!C16+'9.4. KÖNYVTÁR kiad. össz. '!C16+'9.5. MŰV.HÁZ kiad. össz. '!C16+'9.6. ID. OTTHA kiad. össz. '!C16</f>
        <v>0</v>
      </c>
      <c r="D16" s="98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42" t="s">
        <v>128</v>
      </c>
      <c r="B17" s="96">
        <f>+'9.1. GAMESZ kiad. össz.'!B17+'9.2. ÓVODA kiad. össz. '!B17+'9.3. BÖLCSŐDE kiad. össz. '!B17+'9.4. KÖNYVTÁR kiad. össz. '!B17+'9.5. MŰV.HÁZ kiad. össz. '!B17+'9.6. ID. OTTHA kiad. össz. '!B17</f>
        <v>0</v>
      </c>
      <c r="C17" s="96">
        <f>+'9.1. GAMESZ kiad. össz.'!C17+'9.2. ÓVODA kiad. össz. '!C17+'9.3. BÖLCSŐDE kiad. össz. '!C17+'9.4. KÖNYVTÁR kiad. össz. '!C17+'9.5. MŰV.HÁZ kiad. össz. '!C17+'9.6. ID. OTTHA kiad. össz. '!C17</f>
        <v>0</v>
      </c>
      <c r="D17" s="98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44"/>
      <c r="B18" s="14"/>
      <c r="C18" s="14"/>
      <c r="D18" s="14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13"/>
      <c r="D19" s="14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17"/>
      <c r="D20" s="14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9">
        <f>SUM(B13:B20)</f>
        <v>1742820</v>
      </c>
      <c r="C21" s="99">
        <f t="shared" ref="C21:D21" si="1">SUM(C13:C20)</f>
        <v>448312</v>
      </c>
      <c r="D21" s="99">
        <f t="shared" si="1"/>
        <v>2191132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47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8">
        <f>+'9.1. GAMESZ kiad. össz.'!B23+'9.2. ÓVODA kiad. össz. '!B23+'9.3. BÖLCSŐDE kiad. össz. '!B23+'9.4. KÖNYVTÁR kiad. össz. '!B23+'9.5. MŰV.HÁZ kiad. össz. '!B23+'9.6. ID. OTTHA kiad. össz. '!B23</f>
        <v>0</v>
      </c>
      <c r="C23" s="18">
        <f>+'9.1. GAMESZ kiad. össz.'!C23+'9.2. ÓVODA kiad. össz. '!C23+'9.3. BÖLCSŐDE kiad. össz. '!C23+'9.4. KÖNYVTÁR kiad. össz. '!C23+'9.5. MŰV.HÁZ kiad. össz. '!C23+'9.6. ID. OTTHA kiad. össz. '!C23</f>
        <v>0</v>
      </c>
      <c r="D23" s="110">
        <f>SUM(B23:C23)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8">
        <f>+'9.1. GAMESZ kiad. össz.'!B24+'9.2. ÓVODA kiad. össz. '!B24+'9.3. BÖLCSŐDE kiad. össz. '!B24+'9.4. KÖNYVTÁR kiad. össz. '!B24+'9.5. MŰV.HÁZ kiad. össz. '!B24+'9.6. ID. OTTHA kiad. össz. '!B24</f>
        <v>0</v>
      </c>
      <c r="C24" s="18">
        <f>+'9.1. GAMESZ kiad. össz.'!C24+'9.2. ÓVODA kiad. össz. '!C24+'9.3. BÖLCSŐDE kiad. össz. '!C24+'9.4. KÖNYVTÁR kiad. össz. '!C24+'9.5. MŰV.HÁZ kiad. össz. '!C24+'9.6. ID. OTTHA kiad. össz. '!C24</f>
        <v>0</v>
      </c>
      <c r="D24" s="110">
        <f t="shared" ref="D24:D29" si="2">SUM(B24:C24)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8">
        <f>+'9.1. GAMESZ kiad. össz.'!B25+'9.2. ÓVODA kiad. össz. '!B25+'9.3. BÖLCSŐDE kiad. össz. '!B25+'9.4. KÖNYVTÁR kiad. össz. '!B25+'9.5. MŰV.HÁZ kiad. össz. '!B25+'9.6. ID. OTTHA kiad. össz. '!B25</f>
        <v>0</v>
      </c>
      <c r="C25" s="18">
        <f>+'9.1. GAMESZ kiad. össz.'!C25+'9.2. ÓVODA kiad. össz. '!C25+'9.3. BÖLCSŐDE kiad. össz. '!C25+'9.4. KÖNYVTÁR kiad. össz. '!C25+'9.5. MŰV.HÁZ kiad. össz. '!C25+'9.6. ID. OTTHA kiad. össz. '!C25</f>
        <v>0</v>
      </c>
      <c r="D25" s="110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8">
        <f>+'9.1. GAMESZ kiad. össz.'!B26+'9.2. ÓVODA kiad. össz. '!B26+'9.3. BÖLCSŐDE kiad. össz. '!B26+'9.4. KÖNYVTÁR kiad. össz. '!B26+'9.5. MŰV.HÁZ kiad. össz. '!B26+'9.6. ID. OTTHA kiad. össz. '!B26</f>
        <v>0</v>
      </c>
      <c r="C26" s="18">
        <f>+'9.1. GAMESZ kiad. össz.'!C26+'9.2. ÓVODA kiad. össz. '!C26+'9.3. BÖLCSŐDE kiad. össz. '!C26+'9.4. KÖNYVTÁR kiad. össz. '!C26+'9.5. MŰV.HÁZ kiad. össz. '!C26+'9.6. ID. OTTHA kiad. össz. '!C26</f>
        <v>0</v>
      </c>
      <c r="D26" s="110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8"/>
      <c r="C27" s="18"/>
      <c r="D27" s="110"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8">
        <f>+'9.1. GAMESZ kiad. össz.'!B28+'9.2. ÓVODA kiad. össz. '!B28+'9.3. BÖLCSŐDE kiad. össz. '!B28+'9.4. KÖNYVTÁR kiad. össz. '!B28+'9.5. MŰV.HÁZ kiad. össz. '!B28+'9.6. ID. OTTHA kiad. össz. '!B28</f>
        <v>0</v>
      </c>
      <c r="C28" s="18">
        <f>+'9.1. GAMESZ kiad. össz.'!C28+'9.2. ÓVODA kiad. össz. '!C28+'9.3. BÖLCSŐDE kiad. össz. '!C28+'9.4. KÖNYVTÁR kiad. össz. '!C28+'9.5. MŰV.HÁZ kiad. össz. '!C28+'9.6. ID. OTTHA kiad. össz. '!C28</f>
        <v>0</v>
      </c>
      <c r="D28" s="110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8">
        <f>+'9.1. GAMESZ kiad. össz.'!B29+'9.2. ÓVODA kiad. össz. '!B29+'9.3. BÖLCSŐDE kiad. össz. '!B29+'9.4. KÖNYVTÁR kiad. össz. '!B29+'9.5. MŰV.HÁZ kiad. össz. '!B29+'9.6. ID. OTTHA kiad. össz. '!B29</f>
        <v>0</v>
      </c>
      <c r="C29" s="18">
        <f>+'9.1. GAMESZ kiad. össz.'!C29+'9.2. ÓVODA kiad. össz. '!C29+'9.3. BÖLCSŐDE kiad. össz. '!C29+'9.4. KÖNYVTÁR kiad. össz. '!C29+'9.5. MŰV.HÁZ kiad. össz. '!C29+'9.6. ID. OTTHA kiad. össz. '!C29</f>
        <v>0</v>
      </c>
      <c r="D29" s="110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25">
        <f>SUM(B23:B29)</f>
        <v>0</v>
      </c>
      <c r="C30" s="25">
        <f t="shared" ref="C30:D30" si="3">SUM(C23:C29)</f>
        <v>0</v>
      </c>
      <c r="D30" s="25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17"/>
      <c r="D31" s="14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9">
        <f>+B30+B21</f>
        <v>1742820</v>
      </c>
      <c r="C32" s="99">
        <f t="shared" ref="C32:D32" si="4">+C30+C21</f>
        <v>448312</v>
      </c>
      <c r="D32" s="99">
        <f t="shared" si="4"/>
        <v>2191132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17"/>
      <c r="C33" s="17"/>
      <c r="D33" s="14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102">
        <f>+'9.1. GAMESZ kiad. össz.'!B34+'9.2. ÓVODA kiad. össz. '!B34+'9.3. BÖLCSŐDE kiad. össz. '!B34+'9.4. KÖNYVTÁR kiad. össz. '!B34+'9.5. MŰV.HÁZ kiad. össz. '!B34+'9.6. ID. OTTHA kiad. össz. '!B34</f>
        <v>22711</v>
      </c>
      <c r="C34" s="102">
        <f>+'9.1. GAMESZ kiad. össz.'!C34+'9.2. ÓVODA kiad. össz. '!C34+'9.3. BÖLCSŐDE kiad. össz. '!C34+'9.4. KÖNYVTÁR kiad. össz. '!C34+'9.5. MŰV.HÁZ kiad. össz. '!C34+'9.6. ID. OTTHA kiad. össz. '!C34</f>
        <v>11752</v>
      </c>
      <c r="D34" s="98">
        <f>SUM(B34:C34)</f>
        <v>34463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102">
        <f>+'9.1. GAMESZ kiad. össz.'!B35+'9.2. ÓVODA kiad. össz. '!B35+'9.3. BÖLCSŐDE kiad. össz. '!B35+'9.4. KÖNYVTÁR kiad. össz. '!B35+'9.5. MŰV.HÁZ kiad. össz. '!B35+'9.6. ID. OTTHA kiad. össz. '!B35</f>
        <v>8777</v>
      </c>
      <c r="C35" s="102">
        <f>+'9.1. GAMESZ kiad. össz.'!C35+'9.2. ÓVODA kiad. össz. '!C35+'9.3. BÖLCSŐDE kiad. össz. '!C35+'9.4. KÖNYVTÁR kiad. össz. '!C35+'9.5. MŰV.HÁZ kiad. össz. '!C35+'9.6. ID. OTTHA kiad. össz. '!C35</f>
        <v>4636</v>
      </c>
      <c r="D35" s="98">
        <f t="shared" ref="D35:D36" si="5">SUM(B35:C35)</f>
        <v>13413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102">
        <f>+'9.1. GAMESZ kiad. össz.'!B36+'9.2. ÓVODA kiad. össz. '!B36+'9.3. BÖLCSŐDE kiad. össz. '!B36+'9.4. KÖNYVTÁR kiad. össz. '!B36+'9.5. MŰV.HÁZ kiad. össz. '!B36+'9.6. ID. OTTHA kiad. össz. '!B36</f>
        <v>0</v>
      </c>
      <c r="C36" s="102">
        <f>+'9.1. GAMESZ kiad. össz.'!C36+'9.2. ÓVODA kiad. össz. '!C36+'9.3. BÖLCSŐDE kiad. össz. '!C36+'9.4. KÖNYVTÁR kiad. össz. '!C36+'9.5. MŰV.HÁZ kiad. össz. '!C36+'9.6. ID. OTTHA kiad. össz. '!C36</f>
        <v>3838</v>
      </c>
      <c r="D36" s="98">
        <f t="shared" si="5"/>
        <v>3838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103">
        <f>SUM(B34:B36)</f>
        <v>31488</v>
      </c>
      <c r="C37" s="103">
        <f>SUM(C34:C36)</f>
        <v>20226</v>
      </c>
      <c r="D37" s="103">
        <f>SUM(D34:D36)</f>
        <v>51714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15"/>
      <c r="D38" s="14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8">
        <f>+'9.1. GAMESZ kiad. össz.'!B39+'9.2. ÓVODA kiad. össz. '!B39+'9.3. BÖLCSŐDE kiad. össz. '!B39+'9.4. KÖNYVTÁR kiad. össz. '!B39+'9.5. MŰV.HÁZ kiad. össz. '!B39+'9.6. ID. OTTHA kiad. össz. '!B39</f>
        <v>0</v>
      </c>
      <c r="C39" s="18">
        <f>+'9.1. GAMESZ kiad. össz.'!C39+'9.2. ÓVODA kiad. össz. '!C39+'9.3. BÖLCSŐDE kiad. össz. '!C39+'9.4. KÖNYVTÁR kiad. össz. '!C39+'9.5. MŰV.HÁZ kiad. össz. '!C39+'9.6. ID. OTTHA kiad. össz. '!C39</f>
        <v>0</v>
      </c>
      <c r="D39" s="14">
        <f>SUM(B39:C39)</f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8">
        <f>+'9.1. GAMESZ kiad. össz.'!B40+'9.2. ÓVODA kiad. össz. '!B40+'9.3. BÖLCSŐDE kiad. össz. '!B40+'9.4. KÖNYVTÁR kiad. össz. '!B40+'9.5. MŰV.HÁZ kiad. össz. '!B40+'9.6. ID. OTTHA kiad. össz. '!B40</f>
        <v>0</v>
      </c>
      <c r="C40" s="18">
        <f>+'9.1. GAMESZ kiad. össz.'!C40+'9.2. ÓVODA kiad. össz. '!C40+'9.3. BÖLCSŐDE kiad. össz. '!C40+'9.4. KÖNYVTÁR kiad. össz. '!C40+'9.5. MŰV.HÁZ kiad. össz. '!C40+'9.6. ID. OTTHA kiad. össz. '!C40</f>
        <v>0</v>
      </c>
      <c r="D40" s="110">
        <f t="shared" ref="D40:D45" si="6">SUM(B40:C40)</f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8">
        <f>+'9.1. GAMESZ kiad. össz.'!B41+'9.2. ÓVODA kiad. össz. '!B41+'9.3. BÖLCSŐDE kiad. össz. '!B41+'9.4. KÖNYVTÁR kiad. össz. '!B41+'9.5. MŰV.HÁZ kiad. össz. '!B41+'9.6. ID. OTTHA kiad. össz. '!B41</f>
        <v>0</v>
      </c>
      <c r="C41" s="18">
        <f>+'9.1. GAMESZ kiad. össz.'!C41+'9.2. ÓVODA kiad. össz. '!C41+'9.3. BÖLCSŐDE kiad. össz. '!C41+'9.4. KÖNYVTÁR kiad. össz. '!C41+'9.5. MŰV.HÁZ kiad. össz. '!C41+'9.6. ID. OTTHA kiad. össz. '!C41</f>
        <v>0</v>
      </c>
      <c r="D41" s="110">
        <f t="shared" si="6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8">
        <f>+'9.1. GAMESZ kiad. össz.'!B42+'9.2. ÓVODA kiad. össz. '!B42+'9.3. BÖLCSŐDE kiad. össz. '!B42+'9.4. KÖNYVTÁR kiad. össz. '!B42+'9.5. MŰV.HÁZ kiad. össz. '!B42+'9.6. ID. OTTHA kiad. össz. '!B42</f>
        <v>0</v>
      </c>
      <c r="C42" s="18">
        <f>+'9.1. GAMESZ kiad. össz.'!C42+'9.2. ÓVODA kiad. össz. '!C42+'9.3. BÖLCSŐDE kiad. össz. '!C42+'9.4. KÖNYVTÁR kiad. össz. '!C42+'9.5. MŰV.HÁZ kiad. össz. '!C42+'9.6. ID. OTTHA kiad. össz. '!C42</f>
        <v>0</v>
      </c>
      <c r="D42" s="110">
        <f t="shared" si="6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8"/>
      <c r="C43" s="18"/>
      <c r="D43" s="110">
        <f t="shared" si="6"/>
        <v>0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8">
        <f>+'9.1. GAMESZ kiad. össz.'!B44+'9.2. ÓVODA kiad. össz. '!B44+'9.3. BÖLCSŐDE kiad. össz. '!B44+'9.4. KÖNYVTÁR kiad. össz. '!B44+'9.5. MŰV.HÁZ kiad. össz. '!B44+'9.6. ID. OTTHA kiad. össz. '!B44</f>
        <v>0</v>
      </c>
      <c r="C44" s="18">
        <f>+'9.1. GAMESZ kiad. össz.'!C44+'9.2. ÓVODA kiad. össz. '!C44+'9.3. BÖLCSŐDE kiad. össz. '!C44+'9.4. KÖNYVTÁR kiad. össz. '!C44+'9.5. MŰV.HÁZ kiad. össz. '!C44+'9.6. ID. OTTHA kiad. össz. '!C44</f>
        <v>0</v>
      </c>
      <c r="D44" s="110">
        <f t="shared" si="6"/>
        <v>0</v>
      </c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8">
        <f>+'9.1. GAMESZ kiad. össz.'!B45+'9.2. ÓVODA kiad. össz. '!B45+'9.3. BÖLCSŐDE kiad. össz. '!B45+'9.4. KÖNYVTÁR kiad. össz. '!B45+'9.5. MŰV.HÁZ kiad. össz. '!B45+'9.6. ID. OTTHA kiad. össz. '!B45</f>
        <v>0</v>
      </c>
      <c r="C45" s="18">
        <f>+'9.1. GAMESZ kiad. össz.'!C45+'9.2. ÓVODA kiad. össz. '!C45+'9.3. BÖLCSŐDE kiad. össz. '!C45+'9.4. KÖNYVTÁR kiad. össz. '!C45+'9.5. MŰV.HÁZ kiad. össz. '!C45+'9.6. ID. OTTHA kiad. össz. '!C45</f>
        <v>0</v>
      </c>
      <c r="D45" s="110">
        <f t="shared" si="6"/>
        <v>0</v>
      </c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25">
        <f>SUM(B39:B45)</f>
        <v>0</v>
      </c>
      <c r="C46" s="25">
        <f>SUM(C39:C45)</f>
        <v>0</v>
      </c>
      <c r="D46" s="25">
        <f>SUM(D39:D45)</f>
        <v>0</v>
      </c>
      <c r="E46" s="2"/>
      <c r="F46" s="2"/>
      <c r="H46" s="2"/>
      <c r="I46" s="2"/>
      <c r="J46" s="2"/>
      <c r="K46" s="2"/>
      <c r="L46" s="2"/>
      <c r="N46" s="2"/>
    </row>
    <row r="47" spans="1:14" ht="27" customHeight="1">
      <c r="A47" s="10"/>
      <c r="B47" s="26"/>
      <c r="C47" s="14"/>
      <c r="D47" s="14"/>
      <c r="E47" s="2"/>
      <c r="F47" s="2"/>
      <c r="H47" s="2"/>
      <c r="I47" s="2"/>
      <c r="J47" s="2"/>
      <c r="K47" s="2"/>
      <c r="L47" s="2"/>
      <c r="N47" s="2"/>
    </row>
    <row r="48" spans="1:14" ht="13.5" customHeight="1">
      <c r="A48" s="35" t="s">
        <v>14</v>
      </c>
      <c r="B48" s="99">
        <f>+B46+B37</f>
        <v>31488</v>
      </c>
      <c r="C48" s="99">
        <f t="shared" ref="C48:D48" si="7">+C46+C37</f>
        <v>20226</v>
      </c>
      <c r="D48" s="99">
        <f t="shared" si="7"/>
        <v>51714</v>
      </c>
      <c r="E48" s="2"/>
      <c r="F48" s="2"/>
      <c r="H48" s="2"/>
    </row>
    <row r="49" spans="1:8" ht="13.5" customHeight="1">
      <c r="A49" s="21"/>
      <c r="B49" s="19"/>
      <c r="C49" s="19"/>
      <c r="D49" s="14"/>
      <c r="E49" s="2"/>
      <c r="F49" s="2"/>
      <c r="H49" s="2"/>
    </row>
    <row r="50" spans="1:8" ht="15" customHeight="1">
      <c r="A50" s="20" t="s">
        <v>26</v>
      </c>
      <c r="B50" s="101">
        <f>+B48+B32</f>
        <v>1774308</v>
      </c>
      <c r="C50" s="101">
        <f t="shared" ref="C50:D50" si="8">+C48+C32</f>
        <v>468538</v>
      </c>
      <c r="D50" s="101">
        <f t="shared" si="8"/>
        <v>2242846</v>
      </c>
    </row>
    <row r="52" spans="1:8">
      <c r="B52" s="100"/>
      <c r="C52" s="100"/>
      <c r="D52" s="100"/>
    </row>
  </sheetData>
  <mergeCells count="9">
    <mergeCell ref="A5:D5"/>
    <mergeCell ref="A3:D3"/>
    <mergeCell ref="A10:D10"/>
    <mergeCell ref="A11:A12"/>
    <mergeCell ref="A6:D6"/>
    <mergeCell ref="B8:D8"/>
    <mergeCell ref="B11:B12"/>
    <mergeCell ref="C11:C12"/>
    <mergeCell ref="D11:D12"/>
  </mergeCells>
  <phoneticPr fontId="0" type="noConversion"/>
  <pageMargins left="0.59055118110236227" right="0.31496062992125984" top="0.27559055118110237" bottom="0.47244094488188981" header="0.43307086614173229" footer="0.15748031496062992"/>
  <pageSetup paperSize="9" orientation="portrait" horizontalDpi="300" verticalDpi="300" r:id="rId1"/>
  <headerFooter alignWithMargins="0">
    <oddHeader>&amp;LKÖLTSÉGVETÉSI INTÉZMÉNYEK MINDÖSSZESEN</oddHeader>
    <oddFooter>&amp;LVeresegyház, 2014. Február 18.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3:N50"/>
  <sheetViews>
    <sheetView view="pageLayout" topLeftCell="A10" workbookViewId="0">
      <selection activeCell="A64" sqref="A64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203</v>
      </c>
      <c r="B3" s="387"/>
      <c r="C3" s="387"/>
      <c r="D3" s="387"/>
    </row>
    <row r="4" spans="1:14" ht="12.75" customHeight="1">
      <c r="A4" s="71"/>
      <c r="B4" s="71"/>
      <c r="C4" s="71"/>
      <c r="D4" s="71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67"/>
      <c r="B7" s="67"/>
      <c r="C7" s="67"/>
      <c r="D7" s="67"/>
      <c r="E7" s="52"/>
      <c r="F7" s="52"/>
      <c r="G7" s="52"/>
    </row>
    <row r="8" spans="1:14" ht="14.25" customHeight="1">
      <c r="A8" s="70" t="s">
        <v>120</v>
      </c>
      <c r="B8" s="295" t="s">
        <v>143</v>
      </c>
      <c r="C8" s="295"/>
      <c r="D8" s="295"/>
      <c r="E8" s="52"/>
      <c r="F8" s="52"/>
      <c r="G8" s="52"/>
    </row>
    <row r="9" spans="1:14" ht="14.25" customHeight="1">
      <c r="A9" s="41"/>
      <c r="B9" s="73"/>
      <c r="C9" s="73"/>
      <c r="D9" s="73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55" t="s">
        <v>36</v>
      </c>
      <c r="B13" s="96">
        <f>+'9.1.1 GAMESZ kiad. kötel.'!T13</f>
        <v>238045</v>
      </c>
      <c r="C13" s="96">
        <f>+'9.1.2. GAMESZ kiad. önként'!N12</f>
        <v>154383</v>
      </c>
      <c r="D13" s="96">
        <f>SUM(B13:C13)</f>
        <v>392428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56" t="s">
        <v>37</v>
      </c>
      <c r="B14" s="96">
        <f>+'9.1.1 GAMESZ kiad. kötel.'!T14</f>
        <v>72242</v>
      </c>
      <c r="C14" s="96">
        <f>+'9.1.2. GAMESZ kiad. önként'!N13</f>
        <v>40083</v>
      </c>
      <c r="D14" s="96">
        <f t="shared" ref="D14:D17" si="0">SUM(B14:C14)</f>
        <v>112325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55" t="s">
        <v>127</v>
      </c>
      <c r="B15" s="96">
        <f>+'9.1.1 GAMESZ kiad. kötel.'!T15</f>
        <v>363563</v>
      </c>
      <c r="C15" s="96">
        <f>+'9.1.2. GAMESZ kiad. önként'!N14</f>
        <v>202040</v>
      </c>
      <c r="D15" s="96">
        <f t="shared" si="0"/>
        <v>565603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+'9.1.1 GAMESZ kiad. kötel.'!T16</f>
        <v>0</v>
      </c>
      <c r="C16" s="96">
        <f>+'9.1.2. GAMESZ kiad. önként'!N15</f>
        <v>0</v>
      </c>
      <c r="D16" s="96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55" t="s">
        <v>128</v>
      </c>
      <c r="B17" s="96">
        <f>+'9.1.1 GAMESZ kiad. kötel.'!T17</f>
        <v>0</v>
      </c>
      <c r="C17" s="96">
        <f>+'9.1.2. GAMESZ kiad. önként'!N16</f>
        <v>0</v>
      </c>
      <c r="D17" s="96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60"/>
      <c r="B18" s="72"/>
      <c r="C18" s="72"/>
      <c r="D18" s="72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13"/>
      <c r="D19" s="72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17"/>
      <c r="D20" s="72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9">
        <f>SUM(B13:B20)</f>
        <v>673850</v>
      </c>
      <c r="C21" s="99">
        <f t="shared" ref="C21:D21" si="1">SUM(C13:C20)</f>
        <v>396506</v>
      </c>
      <c r="D21" s="99">
        <f t="shared" si="1"/>
        <v>1070356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47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02">
        <f>+'9.1.1 GAMESZ kiad. kötel.'!T21</f>
        <v>0</v>
      </c>
      <c r="C23" s="102">
        <f>+'9.1.2. GAMESZ kiad. önként'!N20</f>
        <v>0</v>
      </c>
      <c r="D23" s="98">
        <f>SUM(B23:C23)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02">
        <f>+'9.1.1 GAMESZ kiad. kötel.'!T22</f>
        <v>0</v>
      </c>
      <c r="C24" s="102">
        <f>+'9.1.2. GAMESZ kiad. önként'!N21</f>
        <v>0</v>
      </c>
      <c r="D24" s="98">
        <f t="shared" ref="D24:D29" si="2">SUM(B24:C24)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02">
        <f>+'9.1.1 GAMESZ kiad. kötel.'!T23</f>
        <v>0</v>
      </c>
      <c r="C25" s="102">
        <f>+'9.1.2. GAMESZ kiad. önként'!N22</f>
        <v>0</v>
      </c>
      <c r="D25" s="98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02">
        <f>+'9.1.1 GAMESZ kiad. kötel.'!T24</f>
        <v>0</v>
      </c>
      <c r="C26" s="102">
        <f>+'9.1.2. GAMESZ kiad. önként'!N23</f>
        <v>0</v>
      </c>
      <c r="D26" s="98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02">
        <f>+'9.1.1 GAMESZ kiad. kötel.'!T25</f>
        <v>0</v>
      </c>
      <c r="C27" s="102">
        <f>+'9.1.2. GAMESZ kiad. önként'!N24</f>
        <v>0</v>
      </c>
      <c r="D27" s="98">
        <f t="shared" si="2"/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02">
        <f>+'9.1.1 GAMESZ kiad. kötel.'!T26</f>
        <v>0</v>
      </c>
      <c r="C28" s="102">
        <f>+'9.1.2. GAMESZ kiad. önként'!N25</f>
        <v>0</v>
      </c>
      <c r="D28" s="98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02">
        <f>+'9.1.1 GAMESZ kiad. kötel.'!T27</f>
        <v>0</v>
      </c>
      <c r="C29" s="102">
        <f>+'9.1.2. GAMESZ kiad. önként'!N26</f>
        <v>0</v>
      </c>
      <c r="D29" s="98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103">
        <f>SUM(B23:B29)</f>
        <v>0</v>
      </c>
      <c r="C30" s="103">
        <f t="shared" ref="C30:D30" si="3">SUM(C23:C29)</f>
        <v>0</v>
      </c>
      <c r="D30" s="103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17"/>
      <c r="D31" s="72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9">
        <f>+B30+B21</f>
        <v>673850</v>
      </c>
      <c r="C32" s="99">
        <f t="shared" ref="C32:D32" si="4">+C30+C21</f>
        <v>396506</v>
      </c>
      <c r="D32" s="99">
        <f t="shared" si="4"/>
        <v>1070356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17"/>
      <c r="C33" s="17"/>
      <c r="D33" s="72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102">
        <f>+'9.1.1 GAMESZ kiad. kötel.'!T32</f>
        <v>19711</v>
      </c>
      <c r="C34" s="102">
        <f>+'9.1.2. GAMESZ kiad. önként'!N31</f>
        <v>11752</v>
      </c>
      <c r="D34" s="98">
        <f>SUM(B34:C34)</f>
        <v>31463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102">
        <f>+'9.1.1 GAMESZ kiad. kötel.'!T33</f>
        <v>0</v>
      </c>
      <c r="C35" s="102">
        <f>+'9.1.2. GAMESZ kiad. önként'!N32</f>
        <v>4636</v>
      </c>
      <c r="D35" s="98">
        <f t="shared" ref="D35:D36" si="5">SUM(B35:C35)</f>
        <v>4636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102">
        <f>+'9.1.1 GAMESZ kiad. kötel.'!T34</f>
        <v>0</v>
      </c>
      <c r="C36" s="102">
        <f>+'9.1.2. GAMESZ kiad. önként'!N33</f>
        <v>3838</v>
      </c>
      <c r="D36" s="98">
        <f t="shared" si="5"/>
        <v>3838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103">
        <f>SUM(B34:B36)</f>
        <v>19711</v>
      </c>
      <c r="C37" s="103">
        <f t="shared" ref="C37:D37" si="6">SUM(C34:C36)</f>
        <v>20226</v>
      </c>
      <c r="D37" s="103">
        <f t="shared" si="6"/>
        <v>39937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15"/>
      <c r="D38" s="72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02">
        <f>+'9.1.1 GAMESZ kiad. kötel.'!T37</f>
        <v>0</v>
      </c>
      <c r="C39" s="98">
        <f>+'9.1.2. GAMESZ kiad. önként'!N36</f>
        <v>0</v>
      </c>
      <c r="D39" s="98">
        <f>SUM(B39:C39)</f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02">
        <f>+'9.1.1 GAMESZ kiad. kötel.'!T38</f>
        <v>0</v>
      </c>
      <c r="C40" s="98">
        <f>+'9.1.2. GAMESZ kiad. önként'!N37</f>
        <v>0</v>
      </c>
      <c r="D40" s="98">
        <f t="shared" ref="D40:D45" si="7">SUM(B40:C40)</f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02">
        <f>+'9.1.1 GAMESZ kiad. kötel.'!T39</f>
        <v>0</v>
      </c>
      <c r="C41" s="98">
        <f>+'9.1.2. GAMESZ kiad. önként'!N38</f>
        <v>0</v>
      </c>
      <c r="D41" s="98">
        <f t="shared" si="7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02">
        <f>+'9.1.1 GAMESZ kiad. kötel.'!T40</f>
        <v>0</v>
      </c>
      <c r="C42" s="98">
        <f>+'9.1.2. GAMESZ kiad. önként'!N39</f>
        <v>0</v>
      </c>
      <c r="D42" s="98">
        <f t="shared" si="7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02">
        <f>+'9.1.1 GAMESZ kiad. kötel.'!T41</f>
        <v>0</v>
      </c>
      <c r="C43" s="98">
        <f>+'9.1.2. GAMESZ kiad. önként'!N40</f>
        <v>0</v>
      </c>
      <c r="D43" s="98">
        <f t="shared" si="7"/>
        <v>0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02">
        <f>+'9.1.1 GAMESZ kiad. kötel.'!T42</f>
        <v>0</v>
      </c>
      <c r="C44" s="98">
        <f>+'9.1.2. GAMESZ kiad. önként'!N41</f>
        <v>0</v>
      </c>
      <c r="D44" s="98">
        <f t="shared" si="7"/>
        <v>0</v>
      </c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02">
        <f>+'9.1.1 GAMESZ kiad. kötel.'!T43</f>
        <v>0</v>
      </c>
      <c r="C45" s="98">
        <f>+'9.1.2. GAMESZ kiad. önként'!N42</f>
        <v>0</v>
      </c>
      <c r="D45" s="98">
        <f t="shared" si="7"/>
        <v>0</v>
      </c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103">
        <f>SUM(B39:B45)</f>
        <v>0</v>
      </c>
      <c r="C46" s="103">
        <f t="shared" ref="C46:D46" si="8">SUM(C39:C45)</f>
        <v>0</v>
      </c>
      <c r="D46" s="103">
        <f t="shared" si="8"/>
        <v>0</v>
      </c>
      <c r="E46" s="2"/>
      <c r="F46" s="2"/>
      <c r="H46" s="2"/>
      <c r="I46" s="2"/>
      <c r="J46" s="2"/>
      <c r="K46" s="2"/>
      <c r="L46" s="2"/>
      <c r="N46" s="2"/>
    </row>
    <row r="47" spans="1:14" ht="27" customHeight="1">
      <c r="A47" s="58"/>
      <c r="B47" s="61"/>
      <c r="C47" s="72"/>
      <c r="D47" s="72"/>
      <c r="E47" s="2"/>
      <c r="F47" s="2"/>
      <c r="H47" s="2"/>
      <c r="I47" s="2"/>
      <c r="J47" s="2"/>
      <c r="K47" s="2"/>
      <c r="L47" s="2"/>
      <c r="N47" s="2"/>
    </row>
    <row r="48" spans="1:14" ht="13.5" customHeight="1">
      <c r="A48" s="35" t="s">
        <v>151</v>
      </c>
      <c r="B48" s="97">
        <f>+B46+B37</f>
        <v>19711</v>
      </c>
      <c r="C48" s="97">
        <f t="shared" ref="C48:D48" si="9">+C46+C37</f>
        <v>20226</v>
      </c>
      <c r="D48" s="97">
        <f t="shared" si="9"/>
        <v>39937</v>
      </c>
      <c r="E48" s="2"/>
      <c r="F48" s="2"/>
      <c r="H48" s="2"/>
    </row>
    <row r="49" spans="1:8" ht="13.5" customHeight="1">
      <c r="A49" s="21"/>
      <c r="B49" s="19"/>
      <c r="C49" s="19"/>
      <c r="D49" s="72"/>
      <c r="E49" s="2"/>
      <c r="F49" s="2"/>
      <c r="H49" s="2"/>
    </row>
    <row r="50" spans="1:8" ht="15" customHeight="1">
      <c r="A50" s="20" t="s">
        <v>26</v>
      </c>
      <c r="B50" s="101">
        <f>+B48+B32</f>
        <v>693561</v>
      </c>
      <c r="C50" s="101">
        <f t="shared" ref="C50:D50" si="10">+C48+C32</f>
        <v>416732</v>
      </c>
      <c r="D50" s="101">
        <f t="shared" si="10"/>
        <v>1110293</v>
      </c>
    </row>
  </sheetData>
  <mergeCells count="9">
    <mergeCell ref="A11:A12"/>
    <mergeCell ref="B11:B12"/>
    <mergeCell ref="C11:C12"/>
    <mergeCell ref="D11:D12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27559055118110237" bottom="0.47244094488188981" header="0.43307086614173229" footer="0.15748031496062992"/>
  <pageSetup paperSize="9" scale="90" orientation="portrait" r:id="rId1"/>
  <headerFooter alignWithMargins="0">
    <oddHeader>&amp;LGAZDASÁGI MŰSZAKI ELLÁTÓ SZERVEZET</oddHeader>
    <oddFooter>&amp;LVeresegyház, 2014. Február 18.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3:Z48"/>
  <sheetViews>
    <sheetView workbookViewId="0">
      <pane xSplit="1" ySplit="12" topLeftCell="N28" activePane="bottomRight" state="frozen"/>
      <selection pane="topRight" activeCell="B1" sqref="B1"/>
      <selection pane="bottomLeft" activeCell="A13" sqref="A13"/>
      <selection pane="bottomRight" activeCell="K33" sqref="K33"/>
    </sheetView>
  </sheetViews>
  <sheetFormatPr defaultRowHeight="13.2"/>
  <cols>
    <col min="1" max="1" width="45.6640625" customWidth="1"/>
    <col min="2" max="19" width="12.6640625" customWidth="1"/>
    <col min="20" max="20" width="13.5546875" customWidth="1"/>
    <col min="21" max="22" width="10" customWidth="1"/>
    <col min="23" max="23" width="9.44140625" customWidth="1"/>
    <col min="24" max="24" width="10.109375" customWidth="1"/>
    <col min="25" max="25" width="11.44140625" customWidth="1"/>
    <col min="26" max="26" width="12.6640625" customWidth="1"/>
  </cols>
  <sheetData>
    <row r="3" spans="1:26" ht="12.75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69" t="s">
        <v>204</v>
      </c>
      <c r="N3" s="216"/>
      <c r="O3" s="216"/>
      <c r="P3" s="216"/>
      <c r="Q3" s="216"/>
      <c r="R3" s="216"/>
      <c r="S3" s="216"/>
      <c r="T3" s="69" t="s">
        <v>204</v>
      </c>
    </row>
    <row r="4" spans="1:26" ht="12.7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26" ht="18" customHeight="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</row>
    <row r="6" spans="1:26" ht="14.25" customHeight="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</row>
    <row r="7" spans="1:26" ht="14.25" customHeight="1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</row>
    <row r="8" spans="1:26" ht="14.25" customHeight="1">
      <c r="A8" s="53" t="s">
        <v>120</v>
      </c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6" ht="14.25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</row>
    <row r="10" spans="1:26" ht="15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 t="s">
        <v>1</v>
      </c>
      <c r="N10" s="212"/>
      <c r="O10" s="212"/>
      <c r="P10" s="212"/>
      <c r="Q10" s="212"/>
      <c r="R10" s="212"/>
      <c r="S10" s="212"/>
      <c r="T10" s="212" t="s">
        <v>1</v>
      </c>
    </row>
    <row r="11" spans="1:26" ht="15" customHeight="1">
      <c r="A11" s="307" t="s">
        <v>4</v>
      </c>
      <c r="B11" s="394" t="s">
        <v>18</v>
      </c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6"/>
    </row>
    <row r="12" spans="1:26" ht="96">
      <c r="A12" s="307"/>
      <c r="B12" s="231" t="s">
        <v>310</v>
      </c>
      <c r="C12" s="231" t="s">
        <v>311</v>
      </c>
      <c r="D12" s="231" t="s">
        <v>313</v>
      </c>
      <c r="E12" s="231" t="s">
        <v>314</v>
      </c>
      <c r="F12" s="231" t="s">
        <v>315</v>
      </c>
      <c r="G12" s="231" t="s">
        <v>316</v>
      </c>
      <c r="H12" s="231" t="s">
        <v>317</v>
      </c>
      <c r="I12" s="231" t="s">
        <v>318</v>
      </c>
      <c r="J12" s="231" t="s">
        <v>319</v>
      </c>
      <c r="K12" s="231" t="s">
        <v>320</v>
      </c>
      <c r="L12" s="231" t="s">
        <v>321</v>
      </c>
      <c r="M12" s="231" t="s">
        <v>322</v>
      </c>
      <c r="N12" s="231" t="s">
        <v>323</v>
      </c>
      <c r="O12" s="231" t="s">
        <v>324</v>
      </c>
      <c r="P12" s="231" t="s">
        <v>325</v>
      </c>
      <c r="Q12" s="231" t="s">
        <v>326</v>
      </c>
      <c r="R12" s="231" t="s">
        <v>327</v>
      </c>
      <c r="S12" s="231" t="s">
        <v>328</v>
      </c>
      <c r="T12" s="215" t="s">
        <v>5</v>
      </c>
    </row>
    <row r="13" spans="1:26" ht="13.5" customHeight="1">
      <c r="A13" s="208" t="s">
        <v>36</v>
      </c>
      <c r="B13" s="96"/>
      <c r="C13" s="96">
        <v>51739</v>
      </c>
      <c r="D13" s="96">
        <v>10536</v>
      </c>
      <c r="E13" s="96">
        <v>18275</v>
      </c>
      <c r="F13" s="96">
        <v>995</v>
      </c>
      <c r="G13" s="96">
        <v>6300</v>
      </c>
      <c r="H13" s="96">
        <v>1016</v>
      </c>
      <c r="I13" s="96">
        <v>11125</v>
      </c>
      <c r="J13" s="96">
        <v>7667</v>
      </c>
      <c r="K13" s="96">
        <v>19090</v>
      </c>
      <c r="L13" s="96">
        <v>16441</v>
      </c>
      <c r="M13" s="96">
        <v>6744</v>
      </c>
      <c r="N13" s="96">
        <v>25549</v>
      </c>
      <c r="O13" s="96">
        <v>1400</v>
      </c>
      <c r="P13" s="96">
        <v>13910</v>
      </c>
      <c r="Q13" s="96"/>
      <c r="R13" s="96">
        <v>15997</v>
      </c>
      <c r="S13" s="96">
        <v>31261</v>
      </c>
      <c r="T13" s="98">
        <f>SUM(B13:S13)</f>
        <v>238045</v>
      </c>
      <c r="U13" s="2"/>
      <c r="V13" s="2"/>
      <c r="W13" s="2"/>
      <c r="X13" s="2"/>
      <c r="Z13" s="2"/>
    </row>
    <row r="14" spans="1:26" ht="13.5" customHeight="1">
      <c r="A14" s="211" t="s">
        <v>37</v>
      </c>
      <c r="B14" s="96"/>
      <c r="C14" s="96">
        <v>21094</v>
      </c>
      <c r="D14" s="96">
        <v>2837</v>
      </c>
      <c r="E14" s="96">
        <v>4934</v>
      </c>
      <c r="F14" s="96">
        <v>269</v>
      </c>
      <c r="G14" s="96">
        <v>1680</v>
      </c>
      <c r="H14" s="96">
        <v>12</v>
      </c>
      <c r="I14" s="96">
        <v>3168</v>
      </c>
      <c r="J14" s="96">
        <v>1829</v>
      </c>
      <c r="K14" s="96">
        <v>5363</v>
      </c>
      <c r="L14" s="96">
        <v>4542</v>
      </c>
      <c r="M14" s="96">
        <v>1921</v>
      </c>
      <c r="N14" s="96">
        <v>7306</v>
      </c>
      <c r="O14" s="96">
        <v>375</v>
      </c>
      <c r="P14" s="96">
        <v>3871</v>
      </c>
      <c r="Q14" s="96"/>
      <c r="R14" s="96">
        <v>4055</v>
      </c>
      <c r="S14" s="96">
        <v>8986</v>
      </c>
      <c r="T14" s="98">
        <f>SUM(B14:S14)</f>
        <v>72242</v>
      </c>
      <c r="U14" s="2"/>
      <c r="V14" s="2"/>
      <c r="W14" s="2"/>
      <c r="X14" s="2"/>
      <c r="Z14" s="2"/>
    </row>
    <row r="15" spans="1:26" ht="13.5" customHeight="1">
      <c r="A15" s="208" t="s">
        <v>127</v>
      </c>
      <c r="B15" s="96">
        <v>4820</v>
      </c>
      <c r="C15" s="96">
        <v>36513</v>
      </c>
      <c r="D15" s="96">
        <v>1657</v>
      </c>
      <c r="E15" s="96">
        <v>726</v>
      </c>
      <c r="F15" s="96"/>
      <c r="G15" s="96">
        <v>44439</v>
      </c>
      <c r="H15" s="96">
        <v>1</v>
      </c>
      <c r="I15" s="96">
        <v>47123</v>
      </c>
      <c r="J15" s="96">
        <v>4224</v>
      </c>
      <c r="K15" s="96">
        <v>32927</v>
      </c>
      <c r="L15" s="96">
        <v>2822</v>
      </c>
      <c r="M15" s="96">
        <v>1177</v>
      </c>
      <c r="N15" s="96">
        <v>32841</v>
      </c>
      <c r="O15" s="96">
        <v>2077</v>
      </c>
      <c r="P15" s="96">
        <v>24480</v>
      </c>
      <c r="Q15" s="96">
        <v>2273</v>
      </c>
      <c r="R15" s="96">
        <v>14418</v>
      </c>
      <c r="S15" s="96">
        <v>111045</v>
      </c>
      <c r="T15" s="98">
        <f>SUM(B15:S15)</f>
        <v>363563</v>
      </c>
      <c r="U15" s="2"/>
      <c r="V15" s="2"/>
      <c r="W15" s="2"/>
      <c r="X15" s="2"/>
      <c r="Z15" s="2"/>
    </row>
    <row r="16" spans="1:26" ht="13.5" customHeight="1">
      <c r="A16" s="48" t="s">
        <v>129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8">
        <f>SUM(B16:S16)</f>
        <v>0</v>
      </c>
      <c r="U16" s="2"/>
      <c r="V16" s="2"/>
      <c r="W16" s="2"/>
      <c r="X16" s="2"/>
      <c r="Z16" s="2"/>
    </row>
    <row r="17" spans="1:26" ht="13.5" customHeight="1">
      <c r="A17" s="208" t="s">
        <v>128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8">
        <f>SUM(B17:S17)</f>
        <v>0</v>
      </c>
      <c r="U17" s="2"/>
      <c r="V17" s="2"/>
      <c r="W17" s="2"/>
      <c r="X17" s="2"/>
      <c r="Z17" s="2"/>
    </row>
    <row r="18" spans="1:26" ht="13.5" customHeight="1">
      <c r="A18" s="210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8"/>
      <c r="U18" s="2"/>
      <c r="V18" s="2"/>
      <c r="W18" s="2"/>
      <c r="X18" s="2"/>
      <c r="Z18" s="2"/>
    </row>
    <row r="19" spans="1:26" ht="13.5" customHeight="1">
      <c r="A19" s="36" t="s">
        <v>132</v>
      </c>
      <c r="B19" s="265">
        <f>SUM(B13:B17)</f>
        <v>4820</v>
      </c>
      <c r="C19" s="265">
        <f t="shared" ref="C19:T19" si="0">SUM(C13:C17)</f>
        <v>109346</v>
      </c>
      <c r="D19" s="265">
        <f t="shared" si="0"/>
        <v>15030</v>
      </c>
      <c r="E19" s="265">
        <f t="shared" si="0"/>
        <v>23935</v>
      </c>
      <c r="F19" s="265">
        <f t="shared" si="0"/>
        <v>1264</v>
      </c>
      <c r="G19" s="265">
        <f t="shared" si="0"/>
        <v>52419</v>
      </c>
      <c r="H19" s="265">
        <f t="shared" si="0"/>
        <v>1029</v>
      </c>
      <c r="I19" s="265">
        <f t="shared" si="0"/>
        <v>61416</v>
      </c>
      <c r="J19" s="265">
        <f t="shared" si="0"/>
        <v>13720</v>
      </c>
      <c r="K19" s="265">
        <f t="shared" si="0"/>
        <v>57380</v>
      </c>
      <c r="L19" s="265">
        <f t="shared" si="0"/>
        <v>23805</v>
      </c>
      <c r="M19" s="265">
        <f t="shared" si="0"/>
        <v>9842</v>
      </c>
      <c r="N19" s="265">
        <f t="shared" si="0"/>
        <v>65696</v>
      </c>
      <c r="O19" s="265">
        <f t="shared" si="0"/>
        <v>3852</v>
      </c>
      <c r="P19" s="265">
        <f t="shared" si="0"/>
        <v>42261</v>
      </c>
      <c r="Q19" s="265">
        <f t="shared" si="0"/>
        <v>2273</v>
      </c>
      <c r="R19" s="265">
        <f t="shared" si="0"/>
        <v>34470</v>
      </c>
      <c r="S19" s="265">
        <f t="shared" si="0"/>
        <v>151292</v>
      </c>
      <c r="T19" s="74">
        <f t="shared" si="0"/>
        <v>673850</v>
      </c>
      <c r="U19" s="2"/>
      <c r="V19" s="2"/>
      <c r="W19" s="2"/>
      <c r="X19" s="2"/>
      <c r="Z19" s="2"/>
    </row>
    <row r="20" spans="1:26" ht="13.5" customHeight="1">
      <c r="A20" s="36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98"/>
      <c r="U20" s="2"/>
      <c r="V20" s="2"/>
      <c r="W20" s="2"/>
      <c r="X20" s="2"/>
      <c r="Z20" s="2"/>
    </row>
    <row r="21" spans="1:26" ht="13.5" customHeight="1">
      <c r="A21" s="33" t="s">
        <v>44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8">
        <f t="shared" ref="T21:T27" si="1">SUM(B21:S21)</f>
        <v>0</v>
      </c>
      <c r="U21" s="2"/>
      <c r="V21" s="2"/>
      <c r="W21" s="2"/>
      <c r="X21" s="2"/>
      <c r="Z21" s="2"/>
    </row>
    <row r="22" spans="1:26" ht="13.5" customHeight="1">
      <c r="A22" s="33" t="s">
        <v>45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8">
        <f t="shared" si="1"/>
        <v>0</v>
      </c>
      <c r="U22" s="2"/>
      <c r="V22" s="2"/>
      <c r="W22" s="2"/>
      <c r="X22" s="2"/>
      <c r="Z22" s="2"/>
    </row>
    <row r="23" spans="1:26" ht="13.5" customHeight="1">
      <c r="A23" s="34" t="s">
        <v>46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98">
        <f t="shared" si="1"/>
        <v>0</v>
      </c>
      <c r="U23" s="2"/>
      <c r="V23" s="2"/>
      <c r="W23" s="2"/>
      <c r="X23" s="2"/>
      <c r="Z23" s="2"/>
    </row>
    <row r="24" spans="1:26" ht="13.5" customHeight="1">
      <c r="A24" s="33" t="s">
        <v>47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8">
        <f t="shared" si="1"/>
        <v>0</v>
      </c>
      <c r="U24" s="2"/>
      <c r="V24" s="2"/>
      <c r="W24" s="2"/>
      <c r="X24" s="2"/>
      <c r="Z24" s="2"/>
    </row>
    <row r="25" spans="1:26" ht="13.5" customHeight="1">
      <c r="A25" s="33" t="s">
        <v>48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8">
        <f t="shared" si="1"/>
        <v>0</v>
      </c>
      <c r="U25" s="2"/>
      <c r="V25" s="2"/>
      <c r="W25" s="2"/>
      <c r="X25" s="2"/>
      <c r="Z25" s="2"/>
    </row>
    <row r="26" spans="1:26" ht="13.5" customHeight="1">
      <c r="A26" s="33" t="s">
        <v>49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8">
        <f t="shared" si="1"/>
        <v>0</v>
      </c>
      <c r="U26" s="2"/>
      <c r="V26" s="2"/>
      <c r="W26" s="2"/>
      <c r="X26" s="2"/>
      <c r="Z26" s="2"/>
    </row>
    <row r="27" spans="1:26" ht="13.5" customHeight="1">
      <c r="A27" s="33" t="s">
        <v>50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8">
        <f t="shared" si="1"/>
        <v>0</v>
      </c>
      <c r="U27" s="2"/>
      <c r="V27" s="2"/>
      <c r="W27" s="2"/>
      <c r="X27" s="2"/>
      <c r="Z27" s="2"/>
    </row>
    <row r="28" spans="1:26" ht="13.5" customHeight="1">
      <c r="A28" s="35" t="s">
        <v>51</v>
      </c>
      <c r="B28" s="99">
        <f>SUM(B21:B27)</f>
        <v>0</v>
      </c>
      <c r="C28" s="99">
        <f t="shared" ref="C28:T28" si="2">SUM(C21:C27)</f>
        <v>0</v>
      </c>
      <c r="D28" s="99">
        <f t="shared" si="2"/>
        <v>0</v>
      </c>
      <c r="E28" s="99">
        <f t="shared" si="2"/>
        <v>0</v>
      </c>
      <c r="F28" s="99">
        <f t="shared" si="2"/>
        <v>0</v>
      </c>
      <c r="G28" s="99">
        <f t="shared" si="2"/>
        <v>0</v>
      </c>
      <c r="H28" s="99">
        <f t="shared" si="2"/>
        <v>0</v>
      </c>
      <c r="I28" s="99">
        <f t="shared" si="2"/>
        <v>0</v>
      </c>
      <c r="J28" s="99">
        <f t="shared" si="2"/>
        <v>0</v>
      </c>
      <c r="K28" s="99">
        <f t="shared" si="2"/>
        <v>0</v>
      </c>
      <c r="L28" s="99">
        <f t="shared" si="2"/>
        <v>0</v>
      </c>
      <c r="M28" s="99">
        <f t="shared" si="2"/>
        <v>0</v>
      </c>
      <c r="N28" s="99">
        <f t="shared" si="2"/>
        <v>0</v>
      </c>
      <c r="O28" s="99">
        <f t="shared" si="2"/>
        <v>0</v>
      </c>
      <c r="P28" s="99">
        <f t="shared" si="2"/>
        <v>0</v>
      </c>
      <c r="Q28" s="99">
        <f t="shared" si="2"/>
        <v>0</v>
      </c>
      <c r="R28" s="99">
        <f t="shared" si="2"/>
        <v>0</v>
      </c>
      <c r="S28" s="99">
        <f t="shared" si="2"/>
        <v>0</v>
      </c>
      <c r="T28" s="103">
        <f t="shared" si="2"/>
        <v>0</v>
      </c>
      <c r="U28" s="2"/>
      <c r="V28" s="2"/>
      <c r="W28" s="2"/>
      <c r="X28" s="2"/>
      <c r="Z28" s="2"/>
    </row>
    <row r="29" spans="1:26" ht="13.5" customHeight="1">
      <c r="A29" s="36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98"/>
      <c r="U29" s="2"/>
      <c r="V29" s="2"/>
      <c r="W29" s="2"/>
      <c r="X29" s="2"/>
      <c r="Z29" s="2"/>
    </row>
    <row r="30" spans="1:26" ht="13.5" customHeight="1">
      <c r="A30" s="35" t="s">
        <v>13</v>
      </c>
      <c r="B30" s="99">
        <f>+B28+B19</f>
        <v>4820</v>
      </c>
      <c r="C30" s="99">
        <f t="shared" ref="C30:T30" si="3">+C28+C19</f>
        <v>109346</v>
      </c>
      <c r="D30" s="99">
        <f t="shared" si="3"/>
        <v>15030</v>
      </c>
      <c r="E30" s="99">
        <f t="shared" si="3"/>
        <v>23935</v>
      </c>
      <c r="F30" s="99">
        <f t="shared" si="3"/>
        <v>1264</v>
      </c>
      <c r="G30" s="99">
        <f t="shared" si="3"/>
        <v>52419</v>
      </c>
      <c r="H30" s="99">
        <f t="shared" si="3"/>
        <v>1029</v>
      </c>
      <c r="I30" s="99">
        <f t="shared" si="3"/>
        <v>61416</v>
      </c>
      <c r="J30" s="99">
        <f t="shared" si="3"/>
        <v>13720</v>
      </c>
      <c r="K30" s="99">
        <f t="shared" si="3"/>
        <v>57380</v>
      </c>
      <c r="L30" s="99">
        <f t="shared" si="3"/>
        <v>23805</v>
      </c>
      <c r="M30" s="99">
        <f t="shared" si="3"/>
        <v>9842</v>
      </c>
      <c r="N30" s="99">
        <f t="shared" si="3"/>
        <v>65696</v>
      </c>
      <c r="O30" s="99">
        <f t="shared" si="3"/>
        <v>3852</v>
      </c>
      <c r="P30" s="99">
        <f t="shared" si="3"/>
        <v>42261</v>
      </c>
      <c r="Q30" s="99">
        <f t="shared" si="3"/>
        <v>2273</v>
      </c>
      <c r="R30" s="99">
        <f t="shared" si="3"/>
        <v>34470</v>
      </c>
      <c r="S30" s="99">
        <f t="shared" si="3"/>
        <v>151292</v>
      </c>
      <c r="T30" s="103">
        <f t="shared" si="3"/>
        <v>673850</v>
      </c>
      <c r="U30" s="2"/>
      <c r="V30" s="2"/>
      <c r="W30" s="2"/>
      <c r="X30" s="2"/>
      <c r="Z30" s="2"/>
    </row>
    <row r="31" spans="1:26" ht="13.5" customHeight="1">
      <c r="A31" s="36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98"/>
      <c r="U31" s="2"/>
      <c r="V31" s="2"/>
      <c r="W31" s="2"/>
      <c r="X31" s="2"/>
      <c r="Z31" s="2"/>
    </row>
    <row r="32" spans="1:26" ht="13.5" customHeight="1">
      <c r="A32" s="33" t="s">
        <v>52</v>
      </c>
      <c r="B32" s="96"/>
      <c r="C32" s="96">
        <v>4308</v>
      </c>
      <c r="D32" s="96"/>
      <c r="E32" s="96"/>
      <c r="F32" s="96"/>
      <c r="G32" s="96">
        <v>1270</v>
      </c>
      <c r="H32" s="96"/>
      <c r="I32" s="96"/>
      <c r="J32" s="96"/>
      <c r="K32" s="96">
        <f>6426+6190</f>
        <v>12616</v>
      </c>
      <c r="L32" s="96">
        <v>250</v>
      </c>
      <c r="M32" s="96">
        <v>200</v>
      </c>
      <c r="N32" s="96">
        <v>467</v>
      </c>
      <c r="O32" s="96"/>
      <c r="P32" s="96"/>
      <c r="Q32" s="96"/>
      <c r="R32" s="96"/>
      <c r="S32" s="96">
        <v>600</v>
      </c>
      <c r="T32" s="98">
        <f>SUM(B32:S32)</f>
        <v>19711</v>
      </c>
      <c r="U32" s="2"/>
      <c r="V32" s="2"/>
      <c r="W32" s="2"/>
      <c r="X32" s="2"/>
      <c r="Z32" s="2"/>
    </row>
    <row r="33" spans="1:26" ht="13.5" customHeight="1">
      <c r="A33" s="33" t="s">
        <v>53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8">
        <f>SUM(B33:S33)</f>
        <v>0</v>
      </c>
      <c r="U33" s="2"/>
      <c r="V33" s="2"/>
      <c r="W33" s="2"/>
      <c r="X33" s="2"/>
      <c r="Z33" s="2"/>
    </row>
    <row r="34" spans="1:26" ht="13.5" customHeight="1">
      <c r="A34" s="34" t="s">
        <v>133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98">
        <f>SUM(B34:S34)</f>
        <v>0</v>
      </c>
      <c r="U34" s="2"/>
      <c r="V34" s="2"/>
      <c r="W34" s="2"/>
      <c r="X34" s="2"/>
      <c r="Z34" s="2"/>
    </row>
    <row r="35" spans="1:26" ht="13.5" customHeight="1">
      <c r="A35" s="36" t="s">
        <v>134</v>
      </c>
      <c r="B35" s="99">
        <f>SUM(B32:B34)</f>
        <v>0</v>
      </c>
      <c r="C35" s="99">
        <f t="shared" ref="C35:T35" si="4">SUM(C32:C34)</f>
        <v>4308</v>
      </c>
      <c r="D35" s="99">
        <f t="shared" si="4"/>
        <v>0</v>
      </c>
      <c r="E35" s="99">
        <f t="shared" si="4"/>
        <v>0</v>
      </c>
      <c r="F35" s="99">
        <f t="shared" si="4"/>
        <v>0</v>
      </c>
      <c r="G35" s="99">
        <f t="shared" si="4"/>
        <v>1270</v>
      </c>
      <c r="H35" s="99">
        <f t="shared" si="4"/>
        <v>0</v>
      </c>
      <c r="I35" s="99">
        <f t="shared" si="4"/>
        <v>0</v>
      </c>
      <c r="J35" s="99">
        <f t="shared" si="4"/>
        <v>0</v>
      </c>
      <c r="K35" s="99">
        <f t="shared" si="4"/>
        <v>12616</v>
      </c>
      <c r="L35" s="99">
        <f t="shared" si="4"/>
        <v>250</v>
      </c>
      <c r="M35" s="99">
        <f t="shared" si="4"/>
        <v>200</v>
      </c>
      <c r="N35" s="99">
        <f t="shared" si="4"/>
        <v>467</v>
      </c>
      <c r="O35" s="99">
        <f t="shared" si="4"/>
        <v>0</v>
      </c>
      <c r="P35" s="99">
        <f t="shared" si="4"/>
        <v>0</v>
      </c>
      <c r="Q35" s="99">
        <f t="shared" si="4"/>
        <v>0</v>
      </c>
      <c r="R35" s="99">
        <f t="shared" si="4"/>
        <v>0</v>
      </c>
      <c r="S35" s="99">
        <f t="shared" si="4"/>
        <v>600</v>
      </c>
      <c r="T35" s="103">
        <f t="shared" si="4"/>
        <v>19711</v>
      </c>
      <c r="U35" s="2"/>
      <c r="V35" s="2"/>
      <c r="W35" s="2"/>
      <c r="X35" s="2"/>
      <c r="Z35" s="2"/>
    </row>
    <row r="36" spans="1:26" ht="13.5" customHeight="1">
      <c r="A36" s="36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8"/>
      <c r="U36" s="2"/>
      <c r="V36" s="2"/>
      <c r="W36" s="2"/>
      <c r="X36" s="2"/>
      <c r="Z36" s="2"/>
    </row>
    <row r="37" spans="1:26" ht="13.5" customHeight="1">
      <c r="A37" s="33" t="s">
        <v>44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8">
        <f t="shared" ref="T37:T43" si="5">SUM(B37:S37)</f>
        <v>0</v>
      </c>
      <c r="U37" s="2"/>
      <c r="V37" s="2"/>
      <c r="W37" s="2"/>
      <c r="X37" s="2"/>
      <c r="Z37" s="2"/>
    </row>
    <row r="38" spans="1:26" ht="13.5" customHeight="1">
      <c r="A38" s="33" t="s">
        <v>45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8">
        <f t="shared" si="5"/>
        <v>0</v>
      </c>
      <c r="U38" s="2"/>
      <c r="V38" s="2"/>
      <c r="W38" s="2"/>
      <c r="X38" s="2"/>
      <c r="Z38" s="2"/>
    </row>
    <row r="39" spans="1:26" ht="13.5" customHeight="1">
      <c r="A39" s="34" t="s">
        <v>46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8">
        <f t="shared" si="5"/>
        <v>0</v>
      </c>
      <c r="U39" s="2"/>
      <c r="V39" s="2"/>
      <c r="W39" s="2"/>
      <c r="X39" s="2"/>
      <c r="Z39" s="2"/>
    </row>
    <row r="40" spans="1:26" ht="13.5" customHeight="1">
      <c r="A40" s="33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8">
        <f t="shared" si="5"/>
        <v>0</v>
      </c>
      <c r="U40" s="2"/>
      <c r="V40" s="2"/>
      <c r="W40" s="2"/>
      <c r="X40" s="2"/>
      <c r="Z40" s="2"/>
    </row>
    <row r="41" spans="1:26" ht="13.5" customHeight="1">
      <c r="A41" s="33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8">
        <f t="shared" si="5"/>
        <v>0</v>
      </c>
      <c r="U41" s="2"/>
      <c r="V41" s="2"/>
      <c r="W41" s="2"/>
      <c r="X41" s="2"/>
      <c r="Z41" s="2"/>
    </row>
    <row r="42" spans="1:26" ht="13.5" customHeight="1">
      <c r="A42" s="33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8">
        <f t="shared" si="5"/>
        <v>0</v>
      </c>
      <c r="U42" s="2"/>
      <c r="V42" s="2"/>
      <c r="W42" s="2"/>
      <c r="X42" s="2"/>
      <c r="Z42" s="2"/>
    </row>
    <row r="43" spans="1:26" ht="13.5" customHeight="1">
      <c r="A43" s="33" t="s">
        <v>50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8">
        <f t="shared" si="5"/>
        <v>0</v>
      </c>
      <c r="U43" s="2"/>
      <c r="V43" s="2"/>
      <c r="W43" s="2"/>
      <c r="X43" s="2"/>
      <c r="Z43" s="2"/>
    </row>
    <row r="44" spans="1:26" ht="13.5" customHeight="1">
      <c r="A44" s="35" t="s">
        <v>56</v>
      </c>
      <c r="B44" s="99">
        <f>SUM(B37:B43)</f>
        <v>0</v>
      </c>
      <c r="C44" s="99">
        <f t="shared" ref="C44:T44" si="6">SUM(C37:C43)</f>
        <v>0</v>
      </c>
      <c r="D44" s="99">
        <f t="shared" si="6"/>
        <v>0</v>
      </c>
      <c r="E44" s="99">
        <f t="shared" si="6"/>
        <v>0</v>
      </c>
      <c r="F44" s="99">
        <f t="shared" si="6"/>
        <v>0</v>
      </c>
      <c r="G44" s="99">
        <f t="shared" si="6"/>
        <v>0</v>
      </c>
      <c r="H44" s="99">
        <f t="shared" si="6"/>
        <v>0</v>
      </c>
      <c r="I44" s="99">
        <f t="shared" si="6"/>
        <v>0</v>
      </c>
      <c r="J44" s="99">
        <f t="shared" si="6"/>
        <v>0</v>
      </c>
      <c r="K44" s="99">
        <f t="shared" si="6"/>
        <v>0</v>
      </c>
      <c r="L44" s="99">
        <f t="shared" si="6"/>
        <v>0</v>
      </c>
      <c r="M44" s="99">
        <f t="shared" si="6"/>
        <v>0</v>
      </c>
      <c r="N44" s="99">
        <f t="shared" si="6"/>
        <v>0</v>
      </c>
      <c r="O44" s="99">
        <f t="shared" si="6"/>
        <v>0</v>
      </c>
      <c r="P44" s="99">
        <f t="shared" si="6"/>
        <v>0</v>
      </c>
      <c r="Q44" s="99">
        <f t="shared" si="6"/>
        <v>0</v>
      </c>
      <c r="R44" s="99">
        <f t="shared" si="6"/>
        <v>0</v>
      </c>
      <c r="S44" s="99">
        <f t="shared" si="6"/>
        <v>0</v>
      </c>
      <c r="T44" s="103">
        <f t="shared" si="6"/>
        <v>0</v>
      </c>
      <c r="U44" s="2"/>
      <c r="V44" s="2"/>
      <c r="W44" s="2"/>
      <c r="X44" s="2"/>
      <c r="Z44" s="2"/>
    </row>
    <row r="45" spans="1:26" ht="13.5" customHeight="1">
      <c r="A45" s="20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8"/>
      <c r="U45" s="2"/>
      <c r="V45" s="2"/>
      <c r="W45" s="2"/>
      <c r="X45" s="2"/>
      <c r="Z45" s="2"/>
    </row>
    <row r="46" spans="1:26" ht="13.5" customHeight="1">
      <c r="A46" s="35" t="s">
        <v>151</v>
      </c>
      <c r="B46" s="266">
        <f>+B44+B35</f>
        <v>0</v>
      </c>
      <c r="C46" s="266">
        <f t="shared" ref="C46:T46" si="7">+C44+C35</f>
        <v>4308</v>
      </c>
      <c r="D46" s="266">
        <f t="shared" si="7"/>
        <v>0</v>
      </c>
      <c r="E46" s="266">
        <f t="shared" si="7"/>
        <v>0</v>
      </c>
      <c r="F46" s="266">
        <f t="shared" si="7"/>
        <v>0</v>
      </c>
      <c r="G46" s="266">
        <f t="shared" si="7"/>
        <v>1270</v>
      </c>
      <c r="H46" s="266">
        <f t="shared" si="7"/>
        <v>0</v>
      </c>
      <c r="I46" s="266">
        <f t="shared" si="7"/>
        <v>0</v>
      </c>
      <c r="J46" s="266">
        <f t="shared" si="7"/>
        <v>0</v>
      </c>
      <c r="K46" s="266">
        <f t="shared" si="7"/>
        <v>12616</v>
      </c>
      <c r="L46" s="266">
        <f t="shared" si="7"/>
        <v>250</v>
      </c>
      <c r="M46" s="266">
        <f t="shared" si="7"/>
        <v>200</v>
      </c>
      <c r="N46" s="266">
        <f t="shared" si="7"/>
        <v>467</v>
      </c>
      <c r="O46" s="266">
        <f t="shared" si="7"/>
        <v>0</v>
      </c>
      <c r="P46" s="266">
        <f t="shared" si="7"/>
        <v>0</v>
      </c>
      <c r="Q46" s="266">
        <f t="shared" si="7"/>
        <v>0</v>
      </c>
      <c r="R46" s="266">
        <f t="shared" si="7"/>
        <v>0</v>
      </c>
      <c r="S46" s="266">
        <f t="shared" si="7"/>
        <v>600</v>
      </c>
      <c r="T46" s="262">
        <f t="shared" si="7"/>
        <v>19711</v>
      </c>
    </row>
    <row r="47" spans="1:26" ht="13.5" customHeight="1">
      <c r="A47" s="21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98"/>
    </row>
    <row r="48" spans="1:26" ht="15" customHeight="1">
      <c r="A48" s="20" t="s">
        <v>26</v>
      </c>
      <c r="B48" s="267">
        <f>+B46+B30</f>
        <v>4820</v>
      </c>
      <c r="C48" s="267">
        <f t="shared" ref="C48:T48" si="8">+C46+C30</f>
        <v>113654</v>
      </c>
      <c r="D48" s="267">
        <f t="shared" si="8"/>
        <v>15030</v>
      </c>
      <c r="E48" s="267">
        <f t="shared" si="8"/>
        <v>23935</v>
      </c>
      <c r="F48" s="267">
        <f t="shared" si="8"/>
        <v>1264</v>
      </c>
      <c r="G48" s="267">
        <f t="shared" si="8"/>
        <v>53689</v>
      </c>
      <c r="H48" s="267">
        <f t="shared" si="8"/>
        <v>1029</v>
      </c>
      <c r="I48" s="267">
        <f t="shared" si="8"/>
        <v>61416</v>
      </c>
      <c r="J48" s="267">
        <f t="shared" si="8"/>
        <v>13720</v>
      </c>
      <c r="K48" s="267">
        <f t="shared" si="8"/>
        <v>69996</v>
      </c>
      <c r="L48" s="267">
        <f t="shared" si="8"/>
        <v>24055</v>
      </c>
      <c r="M48" s="267">
        <f t="shared" si="8"/>
        <v>10042</v>
      </c>
      <c r="N48" s="267">
        <f t="shared" si="8"/>
        <v>66163</v>
      </c>
      <c r="O48" s="267">
        <f t="shared" si="8"/>
        <v>3852</v>
      </c>
      <c r="P48" s="267">
        <f t="shared" si="8"/>
        <v>42261</v>
      </c>
      <c r="Q48" s="267">
        <f t="shared" si="8"/>
        <v>2273</v>
      </c>
      <c r="R48" s="267">
        <f t="shared" si="8"/>
        <v>34470</v>
      </c>
      <c r="S48" s="267">
        <f t="shared" si="8"/>
        <v>151892</v>
      </c>
      <c r="T48" s="101">
        <f t="shared" si="8"/>
        <v>693561</v>
      </c>
    </row>
  </sheetData>
  <mergeCells count="5">
    <mergeCell ref="A11:A12"/>
    <mergeCell ref="A5:T5"/>
    <mergeCell ref="A6:T6"/>
    <mergeCell ref="B8:T8"/>
    <mergeCell ref="B11:T11"/>
  </mergeCells>
  <phoneticPr fontId="0" type="noConversion"/>
  <printOptions horizontalCentered="1"/>
  <pageMargins left="0.19685039370078741" right="0.31496062992125984" top="0.27559055118110237" bottom="0.47244094488188981" header="0.43307086614173229" footer="0.15748031496062992"/>
  <pageSetup paperSize="9" scale="70" orientation="landscape" r:id="rId1"/>
  <headerFooter alignWithMargins="0">
    <oddHeader>&amp;LGAZDASÁGI MŰSZAKI ELLÁTÓ SZERVEZET&amp;CA 2014. évi MŰKÖDÉSI ÉS FELHALMOZÁSI KÖLTSÉGVETÉS KIADÁSI ELŐIRÁNYZATAI 
KÖTELEZŐ FELADATONKÉNT</oddHeader>
    <oddFooter>&amp;LVeresegyház, 2014. Február 18.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2:T47"/>
  <sheetViews>
    <sheetView workbookViewId="0">
      <selection activeCell="A31" sqref="A31:XFD31"/>
    </sheetView>
  </sheetViews>
  <sheetFormatPr defaultRowHeight="13.2"/>
  <cols>
    <col min="1" max="1" width="45.6640625" customWidth="1"/>
    <col min="2" max="16" width="10" customWidth="1"/>
    <col min="17" max="17" width="9.44140625" customWidth="1"/>
    <col min="18" max="18" width="10.109375" customWidth="1"/>
    <col min="19" max="19" width="11.44140625" customWidth="1"/>
    <col min="20" max="20" width="12.6640625" customWidth="1"/>
  </cols>
  <sheetData>
    <row r="2" spans="1:20" ht="12.75" customHeight="1">
      <c r="A2" s="387" t="s">
        <v>205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1:20" ht="12.75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20" ht="18" customHeight="1">
      <c r="A4" s="321" t="s">
        <v>139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</row>
    <row r="5" spans="1:20" ht="14.25" customHeight="1">
      <c r="A5" s="321" t="s">
        <v>19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</row>
    <row r="6" spans="1:20" ht="14.25" customHeight="1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</row>
    <row r="7" spans="1:20" ht="14.25" customHeight="1">
      <c r="A7" s="53" t="s">
        <v>120</v>
      </c>
      <c r="B7" s="295" t="s">
        <v>143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</row>
    <row r="8" spans="1:20" ht="14.25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</row>
    <row r="9" spans="1:20" ht="15" customHeight="1">
      <c r="A9" s="320" t="s">
        <v>1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</row>
    <row r="10" spans="1:20" ht="15" customHeight="1">
      <c r="A10" s="307" t="s">
        <v>4</v>
      </c>
      <c r="B10" s="394" t="s">
        <v>19</v>
      </c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6"/>
    </row>
    <row r="11" spans="1:20" ht="105.6">
      <c r="A11" s="307"/>
      <c r="B11" s="231" t="s">
        <v>330</v>
      </c>
      <c r="C11" s="231" t="s">
        <v>331</v>
      </c>
      <c r="D11" s="231" t="s">
        <v>332</v>
      </c>
      <c r="E11" s="231" t="s">
        <v>333</v>
      </c>
      <c r="F11" s="231" t="s">
        <v>334</v>
      </c>
      <c r="G11" s="231" t="s">
        <v>335</v>
      </c>
      <c r="H11" s="231" t="s">
        <v>336</v>
      </c>
      <c r="I11" s="231" t="s">
        <v>337</v>
      </c>
      <c r="J11" s="231" t="s">
        <v>338</v>
      </c>
      <c r="K11" s="231" t="s">
        <v>339</v>
      </c>
      <c r="L11" s="231" t="s">
        <v>340</v>
      </c>
      <c r="M11" s="231" t="s">
        <v>341</v>
      </c>
      <c r="N11" s="215" t="s">
        <v>5</v>
      </c>
    </row>
    <row r="12" spans="1:20" ht="13.5" customHeight="1">
      <c r="A12" s="208" t="s">
        <v>36</v>
      </c>
      <c r="B12" s="96">
        <v>4898</v>
      </c>
      <c r="C12" s="96">
        <v>7298</v>
      </c>
      <c r="D12" s="96">
        <v>89493</v>
      </c>
      <c r="E12" s="96">
        <v>21602</v>
      </c>
      <c r="F12" s="96">
        <v>5374</v>
      </c>
      <c r="G12" s="96">
        <v>13488</v>
      </c>
      <c r="H12" s="96"/>
      <c r="I12" s="96">
        <v>2952</v>
      </c>
      <c r="J12" s="96"/>
      <c r="K12" s="96">
        <v>50</v>
      </c>
      <c r="L12" s="96"/>
      <c r="M12" s="96">
        <v>9228</v>
      </c>
      <c r="N12" s="96">
        <f t="shared" ref="N12:N17" si="0">SUM(B12:M12)</f>
        <v>154383</v>
      </c>
      <c r="O12" s="2"/>
      <c r="P12" s="2"/>
      <c r="Q12" s="2"/>
      <c r="R12" s="2"/>
      <c r="T12" s="2"/>
    </row>
    <row r="13" spans="1:20" ht="13.5" customHeight="1">
      <c r="A13" s="211" t="s">
        <v>37</v>
      </c>
      <c r="B13" s="96">
        <v>1423</v>
      </c>
      <c r="C13" s="96">
        <v>1983</v>
      </c>
      <c r="D13" s="96">
        <v>25088</v>
      </c>
      <c r="E13" s="96">
        <v>4458</v>
      </c>
      <c r="F13" s="96">
        <v>261</v>
      </c>
      <c r="G13" s="96">
        <v>3795</v>
      </c>
      <c r="H13" s="96"/>
      <c r="I13" s="96">
        <v>425</v>
      </c>
      <c r="J13" s="96"/>
      <c r="K13" s="96">
        <v>12</v>
      </c>
      <c r="L13" s="96"/>
      <c r="M13" s="96">
        <v>2638</v>
      </c>
      <c r="N13" s="96">
        <f t="shared" si="0"/>
        <v>40083</v>
      </c>
      <c r="O13" s="2"/>
      <c r="P13" s="2"/>
      <c r="Q13" s="2"/>
      <c r="R13" s="2"/>
      <c r="T13" s="2"/>
    </row>
    <row r="14" spans="1:20" ht="13.5" customHeight="1">
      <c r="A14" s="208" t="s">
        <v>127</v>
      </c>
      <c r="B14" s="96">
        <v>3320</v>
      </c>
      <c r="C14" s="96">
        <v>4388</v>
      </c>
      <c r="D14" s="96">
        <v>38063</v>
      </c>
      <c r="E14" s="96">
        <v>21536</v>
      </c>
      <c r="F14" s="96">
        <v>982</v>
      </c>
      <c r="G14" s="96">
        <v>57687</v>
      </c>
      <c r="H14" s="96">
        <v>1945</v>
      </c>
      <c r="I14" s="96">
        <v>3019</v>
      </c>
      <c r="J14" s="96">
        <v>995</v>
      </c>
      <c r="K14" s="96">
        <v>4494</v>
      </c>
      <c r="L14" s="96">
        <v>10559</v>
      </c>
      <c r="M14" s="96">
        <v>55052</v>
      </c>
      <c r="N14" s="96">
        <f t="shared" si="0"/>
        <v>202040</v>
      </c>
      <c r="O14" s="2"/>
      <c r="P14" s="2"/>
      <c r="Q14" s="2"/>
      <c r="R14" s="2"/>
      <c r="T14" s="2"/>
    </row>
    <row r="15" spans="1:20" ht="13.5" customHeight="1">
      <c r="A15" s="48" t="s">
        <v>129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>
        <f t="shared" si="0"/>
        <v>0</v>
      </c>
      <c r="O15" s="2"/>
      <c r="P15" s="2"/>
      <c r="Q15" s="2"/>
      <c r="R15" s="2"/>
      <c r="T15" s="2"/>
    </row>
    <row r="16" spans="1:20" ht="13.5" customHeight="1">
      <c r="A16" s="208" t="s">
        <v>128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>
        <f t="shared" si="0"/>
        <v>0</v>
      </c>
      <c r="O16" s="2"/>
      <c r="P16" s="2"/>
      <c r="Q16" s="2"/>
      <c r="R16" s="2"/>
      <c r="T16" s="2"/>
    </row>
    <row r="17" spans="1:20" ht="13.5" customHeight="1">
      <c r="A17" s="50"/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96">
        <f t="shared" si="0"/>
        <v>0</v>
      </c>
      <c r="O17" s="2"/>
      <c r="P17" s="2"/>
      <c r="Q17" s="2"/>
      <c r="R17" s="2"/>
      <c r="T17" s="2"/>
    </row>
    <row r="18" spans="1:20" ht="13.5" customHeight="1">
      <c r="A18" s="36" t="s">
        <v>132</v>
      </c>
      <c r="B18" s="265">
        <f>SUM(B12:B16)</f>
        <v>9641</v>
      </c>
      <c r="C18" s="265">
        <f t="shared" ref="C18:N18" si="1">SUM(C12:C16)</f>
        <v>13669</v>
      </c>
      <c r="D18" s="265">
        <f t="shared" si="1"/>
        <v>152644</v>
      </c>
      <c r="E18" s="265">
        <f t="shared" si="1"/>
        <v>47596</v>
      </c>
      <c r="F18" s="265">
        <f t="shared" si="1"/>
        <v>6617</v>
      </c>
      <c r="G18" s="265">
        <f t="shared" si="1"/>
        <v>74970</v>
      </c>
      <c r="H18" s="265">
        <f t="shared" si="1"/>
        <v>1945</v>
      </c>
      <c r="I18" s="265">
        <f t="shared" si="1"/>
        <v>6396</v>
      </c>
      <c r="J18" s="265">
        <f t="shared" si="1"/>
        <v>995</v>
      </c>
      <c r="K18" s="265">
        <f t="shared" si="1"/>
        <v>4556</v>
      </c>
      <c r="L18" s="265">
        <f t="shared" si="1"/>
        <v>10559</v>
      </c>
      <c r="M18" s="265">
        <f t="shared" si="1"/>
        <v>66918</v>
      </c>
      <c r="N18" s="265">
        <f t="shared" si="1"/>
        <v>396506</v>
      </c>
      <c r="O18" s="2"/>
      <c r="P18" s="2"/>
      <c r="Q18" s="2"/>
      <c r="R18" s="2"/>
      <c r="T18" s="2"/>
    </row>
    <row r="19" spans="1:20" ht="13.5" customHeight="1">
      <c r="A19" s="36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96"/>
      <c r="O19" s="2"/>
      <c r="P19" s="2"/>
      <c r="Q19" s="2"/>
      <c r="R19" s="2"/>
      <c r="T19" s="2"/>
    </row>
    <row r="20" spans="1:20" ht="13.5" customHeight="1">
      <c r="A20" s="33" t="s">
        <v>44</v>
      </c>
      <c r="B20" s="96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96">
        <f t="shared" ref="N20:N26" si="2">SUM(B20:M20)</f>
        <v>0</v>
      </c>
      <c r="O20" s="2"/>
      <c r="P20" s="2"/>
      <c r="Q20" s="2"/>
      <c r="R20" s="2"/>
      <c r="T20" s="2"/>
    </row>
    <row r="21" spans="1:20" ht="13.5" customHeight="1">
      <c r="A21" s="33" t="s">
        <v>45</v>
      </c>
      <c r="B21" s="96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96">
        <f t="shared" si="2"/>
        <v>0</v>
      </c>
      <c r="O21" s="2"/>
      <c r="P21" s="2"/>
      <c r="Q21" s="2"/>
      <c r="R21" s="2"/>
      <c r="T21" s="2"/>
    </row>
    <row r="22" spans="1:20" ht="13.5" customHeight="1">
      <c r="A22" s="34" t="s">
        <v>46</v>
      </c>
      <c r="B22" s="252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96">
        <f t="shared" si="2"/>
        <v>0</v>
      </c>
      <c r="O22" s="2"/>
      <c r="P22" s="2"/>
      <c r="Q22" s="2"/>
      <c r="R22" s="2"/>
      <c r="T22" s="2"/>
    </row>
    <row r="23" spans="1:20" ht="13.5" customHeight="1">
      <c r="A23" s="33" t="s">
        <v>47</v>
      </c>
      <c r="B23" s="96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96">
        <f t="shared" si="2"/>
        <v>0</v>
      </c>
      <c r="O23" s="2"/>
      <c r="P23" s="2"/>
      <c r="Q23" s="2"/>
      <c r="R23" s="2"/>
      <c r="T23" s="2"/>
    </row>
    <row r="24" spans="1:20" ht="13.5" customHeight="1">
      <c r="A24" s="33" t="s">
        <v>48</v>
      </c>
      <c r="B24" s="96"/>
      <c r="C24" s="264" t="s">
        <v>135</v>
      </c>
      <c r="D24" s="264" t="s">
        <v>135</v>
      </c>
      <c r="E24" s="264" t="s">
        <v>135</v>
      </c>
      <c r="F24" s="264" t="s">
        <v>135</v>
      </c>
      <c r="G24" s="264" t="s">
        <v>135</v>
      </c>
      <c r="H24" s="264" t="s">
        <v>135</v>
      </c>
      <c r="I24" s="264" t="s">
        <v>135</v>
      </c>
      <c r="J24" s="264" t="s">
        <v>135</v>
      </c>
      <c r="K24" s="264" t="s">
        <v>135</v>
      </c>
      <c r="L24" s="264" t="s">
        <v>135</v>
      </c>
      <c r="M24" s="264" t="s">
        <v>135</v>
      </c>
      <c r="N24" s="96">
        <f t="shared" si="2"/>
        <v>0</v>
      </c>
      <c r="O24" s="2"/>
      <c r="P24" s="2"/>
      <c r="Q24" s="2"/>
      <c r="R24" s="2"/>
      <c r="T24" s="2"/>
    </row>
    <row r="25" spans="1:20" ht="13.5" customHeight="1">
      <c r="A25" s="33" t="s">
        <v>49</v>
      </c>
      <c r="B25" s="96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96">
        <f t="shared" si="2"/>
        <v>0</v>
      </c>
      <c r="O25" s="2"/>
      <c r="P25" s="2"/>
      <c r="Q25" s="2"/>
      <c r="R25" s="2"/>
      <c r="T25" s="2"/>
    </row>
    <row r="26" spans="1:20" ht="13.5" customHeight="1">
      <c r="A26" s="33" t="s">
        <v>50</v>
      </c>
      <c r="B26" s="96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96">
        <f t="shared" si="2"/>
        <v>0</v>
      </c>
      <c r="O26" s="2"/>
      <c r="P26" s="2"/>
      <c r="Q26" s="2"/>
      <c r="R26" s="2"/>
      <c r="T26" s="2"/>
    </row>
    <row r="27" spans="1:20" ht="13.5" customHeight="1">
      <c r="A27" s="35" t="s">
        <v>51</v>
      </c>
      <c r="B27" s="99">
        <f>SUM(B20:B26)</f>
        <v>0</v>
      </c>
      <c r="C27" s="99">
        <f t="shared" ref="C27:N27" si="3">SUM(C20:C26)</f>
        <v>0</v>
      </c>
      <c r="D27" s="99">
        <f t="shared" si="3"/>
        <v>0</v>
      </c>
      <c r="E27" s="99">
        <f t="shared" si="3"/>
        <v>0</v>
      </c>
      <c r="F27" s="99">
        <f t="shared" si="3"/>
        <v>0</v>
      </c>
      <c r="G27" s="99">
        <f t="shared" si="3"/>
        <v>0</v>
      </c>
      <c r="H27" s="99">
        <f t="shared" si="3"/>
        <v>0</v>
      </c>
      <c r="I27" s="99">
        <f t="shared" si="3"/>
        <v>0</v>
      </c>
      <c r="J27" s="99">
        <f t="shared" si="3"/>
        <v>0</v>
      </c>
      <c r="K27" s="99">
        <f t="shared" si="3"/>
        <v>0</v>
      </c>
      <c r="L27" s="99">
        <f t="shared" si="3"/>
        <v>0</v>
      </c>
      <c r="M27" s="99">
        <f t="shared" si="3"/>
        <v>0</v>
      </c>
      <c r="N27" s="99">
        <f t="shared" si="3"/>
        <v>0</v>
      </c>
      <c r="O27" s="2"/>
      <c r="P27" s="2"/>
      <c r="Q27" s="2"/>
      <c r="R27" s="2"/>
      <c r="T27" s="2"/>
    </row>
    <row r="28" spans="1:20" ht="13.5" customHeight="1">
      <c r="A28" s="36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96"/>
      <c r="O28" s="2"/>
      <c r="P28" s="2"/>
      <c r="Q28" s="2"/>
      <c r="R28" s="2"/>
      <c r="T28" s="2"/>
    </row>
    <row r="29" spans="1:20" ht="13.5" customHeight="1">
      <c r="A29" s="35" t="s">
        <v>13</v>
      </c>
      <c r="B29" s="99">
        <f>+B27+B18</f>
        <v>9641</v>
      </c>
      <c r="C29" s="99">
        <f t="shared" ref="C29:N29" si="4">+C27+C18</f>
        <v>13669</v>
      </c>
      <c r="D29" s="99">
        <f t="shared" si="4"/>
        <v>152644</v>
      </c>
      <c r="E29" s="99">
        <f t="shared" si="4"/>
        <v>47596</v>
      </c>
      <c r="F29" s="99">
        <f t="shared" si="4"/>
        <v>6617</v>
      </c>
      <c r="G29" s="99">
        <f t="shared" si="4"/>
        <v>74970</v>
      </c>
      <c r="H29" s="99">
        <f t="shared" si="4"/>
        <v>1945</v>
      </c>
      <c r="I29" s="99">
        <f t="shared" si="4"/>
        <v>6396</v>
      </c>
      <c r="J29" s="99">
        <f t="shared" si="4"/>
        <v>995</v>
      </c>
      <c r="K29" s="99">
        <f t="shared" si="4"/>
        <v>4556</v>
      </c>
      <c r="L29" s="99">
        <f t="shared" si="4"/>
        <v>10559</v>
      </c>
      <c r="M29" s="99">
        <f t="shared" si="4"/>
        <v>66918</v>
      </c>
      <c r="N29" s="99">
        <f t="shared" si="4"/>
        <v>396506</v>
      </c>
      <c r="O29" s="2"/>
      <c r="P29" s="2"/>
      <c r="Q29" s="2"/>
      <c r="R29" s="2"/>
      <c r="T29" s="2"/>
    </row>
    <row r="30" spans="1:20" ht="13.5" customHeight="1">
      <c r="A30" s="36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96"/>
      <c r="O30" s="2"/>
      <c r="P30" s="2"/>
      <c r="Q30" s="2"/>
      <c r="R30" s="2"/>
      <c r="T30" s="2"/>
    </row>
    <row r="31" spans="1:20" ht="13.5" customHeight="1">
      <c r="A31" s="33" t="s">
        <v>52</v>
      </c>
      <c r="B31" s="96">
        <v>558</v>
      </c>
      <c r="C31" s="264"/>
      <c r="D31" s="264">
        <v>10715</v>
      </c>
      <c r="E31" s="264">
        <v>15</v>
      </c>
      <c r="F31" s="264">
        <v>264</v>
      </c>
      <c r="G31" s="264"/>
      <c r="H31" s="264"/>
      <c r="I31" s="264"/>
      <c r="J31" s="264"/>
      <c r="K31" s="264"/>
      <c r="L31" s="264"/>
      <c r="M31" s="264">
        <v>200</v>
      </c>
      <c r="N31" s="96">
        <f>SUM(B31:M31)</f>
        <v>11752</v>
      </c>
      <c r="O31" s="2"/>
      <c r="P31" s="2"/>
      <c r="Q31" s="2"/>
      <c r="R31" s="2"/>
      <c r="T31" s="2"/>
    </row>
    <row r="32" spans="1:20" ht="13.5" customHeight="1">
      <c r="A32" s="33" t="s">
        <v>53</v>
      </c>
      <c r="B32" s="96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>
        <v>4636</v>
      </c>
      <c r="N32" s="96">
        <f>SUM(B32:M32)</f>
        <v>4636</v>
      </c>
      <c r="O32" s="2"/>
      <c r="P32" s="2"/>
      <c r="Q32" s="2"/>
      <c r="R32" s="2"/>
      <c r="T32" s="2"/>
    </row>
    <row r="33" spans="1:20" ht="13.5" customHeight="1">
      <c r="A33" s="34" t="s">
        <v>133</v>
      </c>
      <c r="B33" s="252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v>3838</v>
      </c>
      <c r="N33" s="96">
        <f>SUM(B33:M33)</f>
        <v>3838</v>
      </c>
      <c r="O33" s="2"/>
      <c r="P33" s="2"/>
      <c r="Q33" s="2"/>
      <c r="R33" s="2"/>
      <c r="T33" s="2"/>
    </row>
    <row r="34" spans="1:20" ht="13.5" customHeight="1">
      <c r="A34" s="36" t="s">
        <v>134</v>
      </c>
      <c r="B34" s="99">
        <f>SUM(B31:B33)</f>
        <v>558</v>
      </c>
      <c r="C34" s="99">
        <f t="shared" ref="C34:N34" si="5">SUM(C31:C33)</f>
        <v>0</v>
      </c>
      <c r="D34" s="99">
        <f t="shared" si="5"/>
        <v>10715</v>
      </c>
      <c r="E34" s="99">
        <f t="shared" si="5"/>
        <v>15</v>
      </c>
      <c r="F34" s="99">
        <f t="shared" si="5"/>
        <v>264</v>
      </c>
      <c r="G34" s="99">
        <f t="shared" si="5"/>
        <v>0</v>
      </c>
      <c r="H34" s="99">
        <f t="shared" si="5"/>
        <v>0</v>
      </c>
      <c r="I34" s="99">
        <f t="shared" si="5"/>
        <v>0</v>
      </c>
      <c r="J34" s="99">
        <f t="shared" si="5"/>
        <v>0</v>
      </c>
      <c r="K34" s="99">
        <f t="shared" si="5"/>
        <v>0</v>
      </c>
      <c r="L34" s="99">
        <f t="shared" si="5"/>
        <v>0</v>
      </c>
      <c r="M34" s="99">
        <f t="shared" si="5"/>
        <v>8674</v>
      </c>
      <c r="N34" s="99">
        <f t="shared" si="5"/>
        <v>20226</v>
      </c>
      <c r="O34" s="2"/>
      <c r="P34" s="2"/>
      <c r="Q34" s="2"/>
      <c r="R34" s="2"/>
      <c r="T34" s="2"/>
    </row>
    <row r="35" spans="1:20" ht="13.5" customHeight="1">
      <c r="A35" s="36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6"/>
      <c r="O35" s="2"/>
      <c r="P35" s="2"/>
      <c r="Q35" s="2"/>
      <c r="R35" s="2"/>
      <c r="T35" s="2"/>
    </row>
    <row r="36" spans="1:20" ht="13.5" customHeight="1">
      <c r="A36" s="33" t="s">
        <v>44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6">
        <f t="shared" ref="N36:N42" si="6">SUM(B36:M36)</f>
        <v>0</v>
      </c>
      <c r="O36" s="2"/>
      <c r="P36" s="2"/>
      <c r="Q36" s="2"/>
      <c r="R36" s="2"/>
      <c r="T36" s="2"/>
    </row>
    <row r="37" spans="1:20" ht="13.5" customHeight="1">
      <c r="A37" s="33" t="s">
        <v>45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6">
        <f t="shared" si="6"/>
        <v>0</v>
      </c>
      <c r="O37" s="2"/>
      <c r="P37" s="2"/>
      <c r="Q37" s="2"/>
      <c r="R37" s="2"/>
      <c r="T37" s="2"/>
    </row>
    <row r="38" spans="1:20" ht="13.5" customHeight="1">
      <c r="A38" s="34" t="s">
        <v>46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6">
        <f t="shared" si="6"/>
        <v>0</v>
      </c>
      <c r="O38" s="2"/>
      <c r="P38" s="2"/>
      <c r="Q38" s="2"/>
      <c r="R38" s="2"/>
      <c r="T38" s="2"/>
    </row>
    <row r="39" spans="1:20" ht="13.5" customHeight="1">
      <c r="A39" s="33" t="s">
        <v>47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6">
        <f t="shared" si="6"/>
        <v>0</v>
      </c>
      <c r="O39" s="2"/>
      <c r="P39" s="2"/>
      <c r="Q39" s="2"/>
      <c r="R39" s="2"/>
      <c r="T39" s="2"/>
    </row>
    <row r="40" spans="1:20" ht="13.5" customHeight="1">
      <c r="A40" s="33" t="s">
        <v>48</v>
      </c>
      <c r="B40" s="99"/>
      <c r="C40" s="96" t="s">
        <v>135</v>
      </c>
      <c r="D40" s="96" t="s">
        <v>135</v>
      </c>
      <c r="E40" s="96" t="s">
        <v>135</v>
      </c>
      <c r="F40" s="96" t="s">
        <v>135</v>
      </c>
      <c r="G40" s="96" t="s">
        <v>135</v>
      </c>
      <c r="H40" s="96" t="s">
        <v>135</v>
      </c>
      <c r="I40" s="96" t="s">
        <v>135</v>
      </c>
      <c r="J40" s="96" t="s">
        <v>135</v>
      </c>
      <c r="K40" s="96" t="s">
        <v>135</v>
      </c>
      <c r="L40" s="96" t="s">
        <v>135</v>
      </c>
      <c r="M40" s="96" t="s">
        <v>135</v>
      </c>
      <c r="N40" s="96">
        <f t="shared" si="6"/>
        <v>0</v>
      </c>
      <c r="O40" s="2"/>
      <c r="P40" s="2"/>
      <c r="Q40" s="2"/>
      <c r="R40" s="2"/>
      <c r="T40" s="2"/>
    </row>
    <row r="41" spans="1:20" ht="13.5" customHeight="1">
      <c r="A41" s="33" t="s">
        <v>49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6">
        <f t="shared" si="6"/>
        <v>0</v>
      </c>
      <c r="O41" s="2"/>
      <c r="P41" s="2"/>
      <c r="Q41" s="2"/>
      <c r="R41" s="2"/>
      <c r="T41" s="2"/>
    </row>
    <row r="42" spans="1:20" ht="13.5" customHeight="1">
      <c r="A42" s="33" t="s">
        <v>50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6">
        <f t="shared" si="6"/>
        <v>0</v>
      </c>
      <c r="O42" s="2"/>
      <c r="P42" s="2"/>
      <c r="Q42" s="2"/>
      <c r="R42" s="2"/>
      <c r="T42" s="2"/>
    </row>
    <row r="43" spans="1:20" ht="13.5" customHeight="1">
      <c r="A43" s="35" t="s">
        <v>56</v>
      </c>
      <c r="B43" s="99">
        <f>SUM(B36:B42)</f>
        <v>0</v>
      </c>
      <c r="C43" s="99">
        <f t="shared" ref="C43:N43" si="7">SUM(C36:C42)</f>
        <v>0</v>
      </c>
      <c r="D43" s="99">
        <f t="shared" si="7"/>
        <v>0</v>
      </c>
      <c r="E43" s="99">
        <f t="shared" si="7"/>
        <v>0</v>
      </c>
      <c r="F43" s="99">
        <f t="shared" si="7"/>
        <v>0</v>
      </c>
      <c r="G43" s="99">
        <f t="shared" si="7"/>
        <v>0</v>
      </c>
      <c r="H43" s="99">
        <f t="shared" si="7"/>
        <v>0</v>
      </c>
      <c r="I43" s="99">
        <f t="shared" si="7"/>
        <v>0</v>
      </c>
      <c r="J43" s="99">
        <f t="shared" si="7"/>
        <v>0</v>
      </c>
      <c r="K43" s="99">
        <f t="shared" si="7"/>
        <v>0</v>
      </c>
      <c r="L43" s="99">
        <f t="shared" si="7"/>
        <v>0</v>
      </c>
      <c r="M43" s="99">
        <f t="shared" si="7"/>
        <v>0</v>
      </c>
      <c r="N43" s="99">
        <f t="shared" si="7"/>
        <v>0</v>
      </c>
      <c r="O43" s="2"/>
      <c r="P43" s="2"/>
      <c r="Q43" s="2"/>
      <c r="R43" s="2"/>
      <c r="T43" s="2"/>
    </row>
    <row r="44" spans="1:20" ht="13.5" customHeight="1">
      <c r="A44" s="209"/>
      <c r="B44" s="99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2"/>
      <c r="P44" s="2"/>
      <c r="Q44" s="2"/>
      <c r="R44" s="2"/>
      <c r="T44" s="2"/>
    </row>
    <row r="45" spans="1:20" ht="13.5" customHeight="1">
      <c r="A45" s="35" t="s">
        <v>151</v>
      </c>
      <c r="B45" s="266">
        <f>+B43+B34</f>
        <v>558</v>
      </c>
      <c r="C45" s="266">
        <f t="shared" ref="C45:N45" si="8">+C43+C34</f>
        <v>0</v>
      </c>
      <c r="D45" s="266">
        <f t="shared" si="8"/>
        <v>10715</v>
      </c>
      <c r="E45" s="266">
        <f t="shared" si="8"/>
        <v>15</v>
      </c>
      <c r="F45" s="266">
        <f t="shared" si="8"/>
        <v>264</v>
      </c>
      <c r="G45" s="266">
        <f t="shared" si="8"/>
        <v>0</v>
      </c>
      <c r="H45" s="266">
        <f t="shared" si="8"/>
        <v>0</v>
      </c>
      <c r="I45" s="266">
        <f t="shared" si="8"/>
        <v>0</v>
      </c>
      <c r="J45" s="266">
        <f t="shared" si="8"/>
        <v>0</v>
      </c>
      <c r="K45" s="266">
        <f t="shared" si="8"/>
        <v>0</v>
      </c>
      <c r="L45" s="266">
        <f t="shared" si="8"/>
        <v>0</v>
      </c>
      <c r="M45" s="266">
        <f t="shared" si="8"/>
        <v>8674</v>
      </c>
      <c r="N45" s="266">
        <f t="shared" si="8"/>
        <v>20226</v>
      </c>
    </row>
    <row r="46" spans="1:20" ht="13.5" customHeight="1">
      <c r="A46" s="21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96"/>
    </row>
    <row r="47" spans="1:20" ht="15" customHeight="1">
      <c r="A47" s="20" t="s">
        <v>26</v>
      </c>
      <c r="B47" s="267">
        <f>+B45+B29</f>
        <v>10199</v>
      </c>
      <c r="C47" s="267">
        <f t="shared" ref="C47:N47" si="9">+C45+C29</f>
        <v>13669</v>
      </c>
      <c r="D47" s="267">
        <f t="shared" si="9"/>
        <v>163359</v>
      </c>
      <c r="E47" s="267">
        <f t="shared" si="9"/>
        <v>47611</v>
      </c>
      <c r="F47" s="267">
        <f t="shared" si="9"/>
        <v>6881</v>
      </c>
      <c r="G47" s="267">
        <f t="shared" si="9"/>
        <v>74970</v>
      </c>
      <c r="H47" s="267">
        <f t="shared" si="9"/>
        <v>1945</v>
      </c>
      <c r="I47" s="267">
        <f t="shared" si="9"/>
        <v>6396</v>
      </c>
      <c r="J47" s="267">
        <f t="shared" si="9"/>
        <v>995</v>
      </c>
      <c r="K47" s="267">
        <f t="shared" si="9"/>
        <v>4556</v>
      </c>
      <c r="L47" s="267">
        <f t="shared" si="9"/>
        <v>10559</v>
      </c>
      <c r="M47" s="267">
        <f t="shared" si="9"/>
        <v>75592</v>
      </c>
      <c r="N47" s="267">
        <f t="shared" si="9"/>
        <v>416732</v>
      </c>
    </row>
  </sheetData>
  <mergeCells count="7">
    <mergeCell ref="A10:A11"/>
    <mergeCell ref="A2:N2"/>
    <mergeCell ref="A4:N4"/>
    <mergeCell ref="A5:N5"/>
    <mergeCell ref="B7:N7"/>
    <mergeCell ref="A9:N9"/>
    <mergeCell ref="B10:N10"/>
  </mergeCells>
  <phoneticPr fontId="0" type="noConversion"/>
  <printOptions horizontalCentered="1"/>
  <pageMargins left="0.39370078740157483" right="0.31496062992125984" top="0.36" bottom="0.27" header="0.17" footer="0.15748031496062992"/>
  <pageSetup paperSize="9" scale="75" orientation="landscape" r:id="rId1"/>
  <headerFooter alignWithMargins="0">
    <oddHeader>&amp;LGAZDASÁGI MŰSZAKI ELLÁTÓ SZERVEZET</oddHeader>
    <oddFooter>&amp;LVeresegyház, 2014. Február 18.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49"/>
  <sheetViews>
    <sheetView view="pageLayout" topLeftCell="A7" workbookViewId="0">
      <selection activeCell="D39" sqref="D39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s="75" t="s">
        <v>144</v>
      </c>
    </row>
    <row r="3" spans="1:7" ht="12" customHeight="1">
      <c r="F3" s="4"/>
      <c r="G3" s="69" t="s">
        <v>159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124" t="s">
        <v>10</v>
      </c>
    </row>
    <row r="9" spans="1:7" ht="12" customHeight="1">
      <c r="A9" s="284" t="s">
        <v>30</v>
      </c>
      <c r="B9" s="284"/>
      <c r="C9" s="284"/>
      <c r="D9" s="96"/>
      <c r="E9" s="284" t="s">
        <v>36</v>
      </c>
      <c r="F9" s="284"/>
      <c r="G9" s="96">
        <f>+'9.2. ÓVODA kiad. össz. '!D13</f>
        <v>367806</v>
      </c>
    </row>
    <row r="10" spans="1:7" ht="12" customHeight="1">
      <c r="A10" s="299" t="s">
        <v>31</v>
      </c>
      <c r="B10" s="300"/>
      <c r="C10" s="301"/>
      <c r="D10" s="96"/>
      <c r="E10" s="302" t="s">
        <v>59</v>
      </c>
      <c r="F10" s="302"/>
      <c r="G10" s="96">
        <f>+'9.2. ÓVODA kiad. össz. '!D14</f>
        <v>100451</v>
      </c>
    </row>
    <row r="11" spans="1:7" ht="12" customHeight="1">
      <c r="A11" s="282" t="s">
        <v>32</v>
      </c>
      <c r="B11" s="296"/>
      <c r="C11" s="283"/>
      <c r="D11" s="96">
        <f>+'5.2 Óvoda M-F. bev. '!G29</f>
        <v>108555</v>
      </c>
      <c r="E11" s="284" t="s">
        <v>38</v>
      </c>
      <c r="F11" s="284"/>
      <c r="G11" s="96">
        <f>+'9.2. ÓVODA kiad. össz. '!D15</f>
        <v>189406</v>
      </c>
    </row>
    <row r="12" spans="1:7" ht="12" customHeight="1">
      <c r="A12" s="282" t="s">
        <v>33</v>
      </c>
      <c r="B12" s="296"/>
      <c r="C12" s="283"/>
      <c r="D12" s="96"/>
      <c r="E12" s="284" t="s">
        <v>39</v>
      </c>
      <c r="F12" s="284"/>
      <c r="G12" s="96">
        <f>+'9.2. ÓVODA kiad. össz. '!D16</f>
        <v>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6">
        <f>+'9.2. ÓVODA kiad. össz. '!D17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72"/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72"/>
    </row>
    <row r="16" spans="1:7" ht="12" customHeight="1">
      <c r="A16" s="282"/>
      <c r="B16" s="296"/>
      <c r="C16" s="283"/>
      <c r="D16" s="72"/>
      <c r="E16" s="292"/>
      <c r="F16" s="293"/>
      <c r="G16" s="72"/>
    </row>
    <row r="17" spans="1:7" ht="12" customHeight="1">
      <c r="A17" s="285" t="s">
        <v>35</v>
      </c>
      <c r="B17" s="285"/>
      <c r="C17" s="285"/>
      <c r="D17" s="99">
        <f>SUM(D9:D12)</f>
        <v>108555</v>
      </c>
      <c r="E17" s="286" t="s">
        <v>43</v>
      </c>
      <c r="F17" s="288"/>
      <c r="G17" s="99">
        <f>SUM(G9:G13)</f>
        <v>657663</v>
      </c>
    </row>
    <row r="18" spans="1:7" ht="12" customHeight="1">
      <c r="A18" s="282"/>
      <c r="B18" s="296"/>
      <c r="C18" s="283"/>
      <c r="D18" s="72"/>
      <c r="E18" s="282"/>
      <c r="F18" s="283"/>
      <c r="G18" s="72"/>
    </row>
    <row r="19" spans="1:7" ht="12" customHeight="1">
      <c r="A19" s="286" t="s">
        <v>57</v>
      </c>
      <c r="B19" s="287"/>
      <c r="C19" s="288"/>
      <c r="D19" s="99">
        <f>+'5.2 Óvoda M-F. bev. '!G44</f>
        <v>549108</v>
      </c>
      <c r="E19" s="286" t="s">
        <v>58</v>
      </c>
      <c r="F19" s="288"/>
      <c r="G19" s="72"/>
    </row>
    <row r="20" spans="1:7" ht="12" customHeight="1">
      <c r="A20" s="289" t="s">
        <v>141</v>
      </c>
      <c r="B20" s="284"/>
      <c r="C20" s="284"/>
      <c r="D20" s="96">
        <f>+'5.2 Óvoda M-F. bev. '!G40</f>
        <v>3293</v>
      </c>
      <c r="E20" s="112"/>
      <c r="F20" s="113"/>
      <c r="G20" s="110"/>
    </row>
    <row r="21" spans="1:7" ht="12" customHeight="1">
      <c r="A21" s="295"/>
      <c r="B21" s="295"/>
      <c r="C21" s="295"/>
      <c r="D21" s="72"/>
      <c r="E21" s="303"/>
      <c r="F21" s="304"/>
      <c r="G21" s="72"/>
    </row>
    <row r="22" spans="1:7" ht="12" customHeight="1">
      <c r="A22" s="294" t="s">
        <v>17</v>
      </c>
      <c r="B22" s="294"/>
      <c r="C22" s="294"/>
      <c r="D22" s="99">
        <f>+D19+D17</f>
        <v>657663</v>
      </c>
      <c r="E22" s="286" t="s">
        <v>13</v>
      </c>
      <c r="F22" s="288"/>
      <c r="G22" s="99">
        <f>+G19+G17</f>
        <v>657663</v>
      </c>
    </row>
    <row r="23" spans="1:7" ht="12" customHeight="1">
      <c r="A23" s="302"/>
      <c r="B23" s="302"/>
      <c r="C23" s="302"/>
      <c r="D23" s="72"/>
      <c r="E23" s="282"/>
      <c r="F23" s="283"/>
      <c r="G23" s="72"/>
    </row>
    <row r="24" spans="1:7" ht="12" customHeight="1">
      <c r="A24" s="299" t="s">
        <v>92</v>
      </c>
      <c r="B24" s="300"/>
      <c r="C24" s="301"/>
      <c r="D24" s="72"/>
      <c r="E24" s="282" t="s">
        <v>52</v>
      </c>
      <c r="F24" s="283"/>
      <c r="G24" s="96">
        <f>+'9.2. ÓVODA kiad. össz. '!D34</f>
        <v>1000</v>
      </c>
    </row>
    <row r="25" spans="1:7" ht="12" customHeight="1">
      <c r="A25" s="299" t="s">
        <v>93</v>
      </c>
      <c r="B25" s="300"/>
      <c r="C25" s="301"/>
      <c r="D25" s="72"/>
      <c r="E25" s="282" t="s">
        <v>53</v>
      </c>
      <c r="F25" s="283"/>
      <c r="G25" s="96">
        <f>+'9.2. ÓVODA kiad. össz. '!D35</f>
        <v>0</v>
      </c>
    </row>
    <row r="26" spans="1:7" ht="12" customHeight="1">
      <c r="A26" s="284" t="s">
        <v>94</v>
      </c>
      <c r="B26" s="284"/>
      <c r="C26" s="284"/>
      <c r="D26" s="72"/>
      <c r="E26" s="282" t="s">
        <v>54</v>
      </c>
      <c r="F26" s="283"/>
      <c r="G26" s="96">
        <f>+'9.2. ÓVODA kiad. össz. '!D36</f>
        <v>0</v>
      </c>
    </row>
    <row r="27" spans="1:7" ht="12" customHeight="1">
      <c r="A27" s="285" t="s">
        <v>112</v>
      </c>
      <c r="B27" s="285"/>
      <c r="C27" s="285"/>
      <c r="D27" s="72"/>
      <c r="E27" s="286" t="s">
        <v>55</v>
      </c>
      <c r="F27" s="288"/>
      <c r="G27" s="99">
        <f>SUM(G24:G26)</f>
        <v>1000</v>
      </c>
    </row>
    <row r="28" spans="1:7" ht="12" customHeight="1">
      <c r="A28" s="284"/>
      <c r="B28" s="284"/>
      <c r="C28" s="284"/>
      <c r="D28" s="110"/>
      <c r="E28" s="121"/>
      <c r="F28" s="122"/>
      <c r="G28" s="99"/>
    </row>
    <row r="29" spans="1:7" ht="12" customHeight="1">
      <c r="A29" s="284"/>
      <c r="B29" s="284"/>
      <c r="C29" s="284"/>
      <c r="D29" s="110"/>
      <c r="E29" s="121" t="s">
        <v>299</v>
      </c>
      <c r="F29" s="122"/>
      <c r="G29" s="99"/>
    </row>
    <row r="30" spans="1:7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7" ht="12" customHeight="1">
      <c r="A31" s="286" t="s">
        <v>60</v>
      </c>
      <c r="B31" s="287"/>
      <c r="C31" s="288"/>
      <c r="D31" s="99">
        <f>+'5.2 Óvoda M-F. bev. '!G77</f>
        <v>1000</v>
      </c>
      <c r="E31" s="286" t="s">
        <v>305</v>
      </c>
      <c r="F31" s="288"/>
      <c r="G31" s="72"/>
    </row>
    <row r="32" spans="1:7" ht="12" customHeight="1">
      <c r="A32" s="289" t="s">
        <v>141</v>
      </c>
      <c r="B32" s="284"/>
      <c r="C32" s="284"/>
      <c r="D32" s="57"/>
      <c r="E32" s="58"/>
      <c r="F32" s="59"/>
      <c r="G32" s="72"/>
    </row>
    <row r="33" spans="1:7" ht="12" customHeight="1">
      <c r="A33" s="284"/>
      <c r="B33" s="284"/>
      <c r="C33" s="284"/>
      <c r="D33" s="72"/>
      <c r="E33" s="282"/>
      <c r="F33" s="283"/>
      <c r="G33" s="72"/>
    </row>
    <row r="34" spans="1:7" ht="12" customHeight="1">
      <c r="A34" s="294" t="s">
        <v>61</v>
      </c>
      <c r="B34" s="294"/>
      <c r="C34" s="294"/>
      <c r="D34" s="97">
        <f>+D31+D27</f>
        <v>1000</v>
      </c>
      <c r="E34" s="286" t="s">
        <v>301</v>
      </c>
      <c r="F34" s="288"/>
      <c r="G34" s="97">
        <f>+G31+G27+G29</f>
        <v>1000</v>
      </c>
    </row>
    <row r="35" spans="1:7" ht="12" customHeight="1">
      <c r="A35" s="291"/>
      <c r="B35" s="291"/>
      <c r="C35" s="291"/>
      <c r="D35" s="72"/>
      <c r="E35" s="292"/>
      <c r="F35" s="293"/>
      <c r="G35" s="72"/>
    </row>
    <row r="36" spans="1:7" ht="12.75" customHeight="1">
      <c r="A36" s="290" t="s">
        <v>15</v>
      </c>
      <c r="B36" s="290"/>
      <c r="C36" s="290"/>
      <c r="D36" s="97">
        <f>+D34+D22</f>
        <v>658663</v>
      </c>
      <c r="E36" s="290" t="s">
        <v>306</v>
      </c>
      <c r="F36" s="290"/>
      <c r="G36" s="97">
        <f>+G34+G22</f>
        <v>658663</v>
      </c>
    </row>
    <row r="38" spans="1:7">
      <c r="D38" s="100"/>
    </row>
    <row r="39" spans="1:7">
      <c r="D39" s="100"/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ageMargins left="0.59055118110236227" right="0.31496062992125984" top="0.27559055118110237" bottom="0.47244094488188981" header="0.43307086614173229" footer="0.16"/>
  <pageSetup paperSize="9" orientation="landscape" r:id="rId1"/>
  <headerFooter alignWithMargins="0">
    <oddFooter>&amp;LVeresegyház, 2014. Február 18.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3:N50"/>
  <sheetViews>
    <sheetView view="pageLayout" topLeftCell="A40" workbookViewId="0">
      <selection activeCell="B56" sqref="B56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206</v>
      </c>
      <c r="B3" s="387"/>
      <c r="C3" s="387"/>
      <c r="D3" s="387"/>
    </row>
    <row r="4" spans="1:14" ht="12.75" customHeight="1">
      <c r="A4" s="71"/>
      <c r="B4" s="71"/>
      <c r="C4" s="71"/>
      <c r="D4" s="71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67"/>
      <c r="B7" s="67"/>
      <c r="C7" s="67"/>
      <c r="D7" s="67"/>
      <c r="E7" s="52"/>
      <c r="F7" s="52"/>
      <c r="G7" s="52"/>
    </row>
    <row r="8" spans="1:14" ht="14.25" customHeight="1">
      <c r="A8" s="70" t="s">
        <v>120</v>
      </c>
      <c r="B8" s="295" t="s">
        <v>144</v>
      </c>
      <c r="C8" s="295"/>
      <c r="D8" s="295"/>
      <c r="E8" s="52"/>
      <c r="F8" s="52"/>
      <c r="G8" s="52"/>
    </row>
    <row r="9" spans="1:14" ht="14.25" customHeight="1">
      <c r="A9" s="41"/>
      <c r="B9" s="73"/>
      <c r="C9" s="73"/>
      <c r="D9" s="73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55" t="s">
        <v>36</v>
      </c>
      <c r="B13" s="96">
        <f>+'9.2.1 ÓVODA kiad. kötel.'!F13</f>
        <v>367806</v>
      </c>
      <c r="C13" s="96">
        <f>+'9.2.2. ÓVODA kiad. önként'!E13</f>
        <v>0</v>
      </c>
      <c r="D13" s="98">
        <f>SUM(B13:C13)</f>
        <v>367806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56" t="s">
        <v>37</v>
      </c>
      <c r="B14" s="96">
        <f>+'9.2.1 ÓVODA kiad. kötel.'!F14</f>
        <v>100451</v>
      </c>
      <c r="C14" s="96">
        <f>+'9.2.2. ÓVODA kiad. önként'!E14</f>
        <v>0</v>
      </c>
      <c r="D14" s="98">
        <f t="shared" ref="D14:D17" si="0">SUM(B14:C14)</f>
        <v>100451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55" t="s">
        <v>127</v>
      </c>
      <c r="B15" s="96">
        <f>+'9.2.1 ÓVODA kiad. kötel.'!F15</f>
        <v>162085</v>
      </c>
      <c r="C15" s="96">
        <f>+'9.2.2. ÓVODA kiad. önként'!E15</f>
        <v>27321</v>
      </c>
      <c r="D15" s="98">
        <f t="shared" si="0"/>
        <v>189406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+'9.2.1 ÓVODA kiad. kötel.'!F16</f>
        <v>0</v>
      </c>
      <c r="C16" s="96">
        <f>+'9.2.2. ÓVODA kiad. önként'!E16</f>
        <v>0</v>
      </c>
      <c r="D16" s="98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55" t="s">
        <v>128</v>
      </c>
      <c r="B17" s="96">
        <f>+'9.2.1 ÓVODA kiad. kötel.'!F17</f>
        <v>0</v>
      </c>
      <c r="C17" s="96">
        <f>+'9.2.2. ÓVODA kiad. önként'!E17</f>
        <v>0</v>
      </c>
      <c r="D17" s="98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60"/>
      <c r="B18" s="72"/>
      <c r="C18" s="72"/>
      <c r="D18" s="72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13"/>
      <c r="D19" s="72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17"/>
      <c r="D20" s="72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9">
        <f>SUM(B13:B20)</f>
        <v>630342</v>
      </c>
      <c r="C21" s="99">
        <f t="shared" ref="C21:D21" si="1">SUM(C13:C20)</f>
        <v>27321</v>
      </c>
      <c r="D21" s="99">
        <f t="shared" si="1"/>
        <v>657663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47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02">
        <f>+'9.2.1 ÓVODA kiad. kötel.'!F21</f>
        <v>0</v>
      </c>
      <c r="C23" s="102">
        <f>+'9.2.2. ÓVODA kiad. önként'!E21</f>
        <v>0</v>
      </c>
      <c r="D23" s="98">
        <f>SUM(B23:C23)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02">
        <f>+'9.2.1 ÓVODA kiad. kötel.'!F22</f>
        <v>0</v>
      </c>
      <c r="C24" s="102">
        <f>+'9.2.2. ÓVODA kiad. önként'!E22</f>
        <v>0</v>
      </c>
      <c r="D24" s="98">
        <f t="shared" ref="D24:D29" si="2">SUM(B24:C24)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02">
        <f>+'9.2.1 ÓVODA kiad. kötel.'!F23</f>
        <v>0</v>
      </c>
      <c r="C25" s="102">
        <f>+'9.2.2. ÓVODA kiad. önként'!E23</f>
        <v>0</v>
      </c>
      <c r="D25" s="98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02">
        <f>+'9.2.1 ÓVODA kiad. kötel.'!F24</f>
        <v>0</v>
      </c>
      <c r="C26" s="102">
        <f>+'9.2.2. ÓVODA kiad. önként'!E24</f>
        <v>0</v>
      </c>
      <c r="D26" s="98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02">
        <f>+'9.2.1 ÓVODA kiad. kötel.'!F25</f>
        <v>0</v>
      </c>
      <c r="C27" s="102">
        <f>+'9.2.2. ÓVODA kiad. önként'!E25</f>
        <v>0</v>
      </c>
      <c r="D27" s="98">
        <f t="shared" si="2"/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02">
        <f>+'9.2.1 ÓVODA kiad. kötel.'!F26</f>
        <v>0</v>
      </c>
      <c r="C28" s="102">
        <f>+'9.2.2. ÓVODA kiad. önként'!E26</f>
        <v>0</v>
      </c>
      <c r="D28" s="98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02">
        <f>+'9.2.1 ÓVODA kiad. kötel.'!F27</f>
        <v>0</v>
      </c>
      <c r="C29" s="102">
        <f>+'9.2.2. ÓVODA kiad. önként'!E27</f>
        <v>0</v>
      </c>
      <c r="D29" s="98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103">
        <f>SUM(B23:B29)</f>
        <v>0</v>
      </c>
      <c r="C30" s="103">
        <f t="shared" ref="C30:D30" si="3">SUM(C23:C29)</f>
        <v>0</v>
      </c>
      <c r="D30" s="103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17"/>
      <c r="D31" s="72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9">
        <f>+B30+B21</f>
        <v>630342</v>
      </c>
      <c r="C32" s="99">
        <f t="shared" ref="C32:D32" si="4">+C30+C21</f>
        <v>27321</v>
      </c>
      <c r="D32" s="99">
        <f t="shared" si="4"/>
        <v>657663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17"/>
      <c r="C33" s="17"/>
      <c r="D33" s="72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102">
        <f>+'9.2.1 ÓVODA kiad. kötel.'!F32</f>
        <v>1000</v>
      </c>
      <c r="C34" s="102">
        <f>+'9.2.2. ÓVODA kiad. önként'!E32</f>
        <v>0</v>
      </c>
      <c r="D34" s="98">
        <f>SUM(B34:C34)</f>
        <v>1000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102">
        <f>+'9.2.1 ÓVODA kiad. kötel.'!F33</f>
        <v>0</v>
      </c>
      <c r="C35" s="102">
        <f>+'9.2.2. ÓVODA kiad. önként'!E33</f>
        <v>0</v>
      </c>
      <c r="D35" s="98">
        <f t="shared" ref="D35:D36" si="5">SUM(B35:C35)</f>
        <v>0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102">
        <f>+'9.2.1 ÓVODA kiad. kötel.'!F34</f>
        <v>0</v>
      </c>
      <c r="C36" s="102">
        <f>+'9.2.2. ÓVODA kiad. önként'!E34</f>
        <v>0</v>
      </c>
      <c r="D36" s="98">
        <f t="shared" si="5"/>
        <v>0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103">
        <f>SUM(B34:B36)</f>
        <v>1000</v>
      </c>
      <c r="C37" s="103">
        <f t="shared" ref="C37:D37" si="6">SUM(C34:C36)</f>
        <v>0</v>
      </c>
      <c r="D37" s="103">
        <f t="shared" si="6"/>
        <v>1000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15"/>
      <c r="D38" s="72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02">
        <f>+'9.2.1 ÓVODA kiad. kötel.'!F37</f>
        <v>0</v>
      </c>
      <c r="C39" s="98">
        <f>+'9.2.2. ÓVODA kiad. önként'!E37</f>
        <v>0</v>
      </c>
      <c r="D39" s="98">
        <f>SUM(B39:C39)</f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02">
        <f>+'9.2.1 ÓVODA kiad. kötel.'!F38</f>
        <v>0</v>
      </c>
      <c r="C40" s="98">
        <f>+'9.2.2. ÓVODA kiad. önként'!E38</f>
        <v>0</v>
      </c>
      <c r="D40" s="98">
        <f t="shared" ref="D40:D45" si="7">SUM(B40:C40)</f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02">
        <f>+'9.2.1 ÓVODA kiad. kötel.'!F39</f>
        <v>0</v>
      </c>
      <c r="C41" s="98">
        <f>+'9.2.2. ÓVODA kiad. önként'!E39</f>
        <v>0</v>
      </c>
      <c r="D41" s="98">
        <f t="shared" si="7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02">
        <f>+'9.2.1 ÓVODA kiad. kötel.'!F40</f>
        <v>0</v>
      </c>
      <c r="C42" s="98">
        <f>+'9.2.2. ÓVODA kiad. önként'!E40</f>
        <v>0</v>
      </c>
      <c r="D42" s="98">
        <f t="shared" si="7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02">
        <f>+'9.2.1 ÓVODA kiad. kötel.'!F41</f>
        <v>0</v>
      </c>
      <c r="C43" s="98">
        <f>+'9.2.2. ÓVODA kiad. önként'!E41</f>
        <v>0</v>
      </c>
      <c r="D43" s="98">
        <f t="shared" si="7"/>
        <v>0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02">
        <f>+'9.2.1 ÓVODA kiad. kötel.'!F42</f>
        <v>0</v>
      </c>
      <c r="C44" s="98">
        <f>+'9.2.2. ÓVODA kiad. önként'!E42</f>
        <v>0</v>
      </c>
      <c r="D44" s="98">
        <f t="shared" si="7"/>
        <v>0</v>
      </c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02">
        <f>+'9.2.1 ÓVODA kiad. kötel.'!F43</f>
        <v>0</v>
      </c>
      <c r="C45" s="98">
        <f>+'9.2.2. ÓVODA kiad. önként'!E43</f>
        <v>0</v>
      </c>
      <c r="D45" s="98">
        <f t="shared" si="7"/>
        <v>0</v>
      </c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103">
        <f>SUM(B39:B45)</f>
        <v>0</v>
      </c>
      <c r="C46" s="103">
        <f t="shared" ref="C46:D46" si="8">SUM(C39:C45)</f>
        <v>0</v>
      </c>
      <c r="D46" s="103">
        <f t="shared" si="8"/>
        <v>0</v>
      </c>
      <c r="E46" s="2"/>
      <c r="F46" s="2"/>
      <c r="H46" s="2"/>
      <c r="I46" s="2"/>
      <c r="J46" s="2"/>
      <c r="K46" s="2"/>
      <c r="L46" s="2"/>
      <c r="N46" s="2"/>
    </row>
    <row r="47" spans="1:14" ht="27" customHeight="1">
      <c r="A47" s="58"/>
      <c r="B47" s="61"/>
      <c r="C47" s="72"/>
      <c r="D47" s="72"/>
      <c r="E47" s="2"/>
      <c r="F47" s="2"/>
      <c r="H47" s="2"/>
      <c r="I47" s="2"/>
      <c r="J47" s="2"/>
      <c r="K47" s="2"/>
      <c r="L47" s="2"/>
      <c r="N47" s="2"/>
    </row>
    <row r="48" spans="1:14" ht="13.5" customHeight="1">
      <c r="A48" s="35" t="s">
        <v>151</v>
      </c>
      <c r="B48" s="97">
        <f>+B46+B37</f>
        <v>1000</v>
      </c>
      <c r="C48" s="97">
        <f t="shared" ref="C48:D48" si="9">+C46+C37</f>
        <v>0</v>
      </c>
      <c r="D48" s="97">
        <f t="shared" si="9"/>
        <v>1000</v>
      </c>
      <c r="E48" s="2"/>
      <c r="F48" s="2"/>
      <c r="H48" s="2"/>
    </row>
    <row r="49" spans="1:8" ht="13.5" customHeight="1">
      <c r="A49" s="21"/>
      <c r="B49" s="19"/>
      <c r="C49" s="19"/>
      <c r="D49" s="72"/>
      <c r="E49" s="2"/>
      <c r="F49" s="2"/>
      <c r="H49" s="2"/>
    </row>
    <row r="50" spans="1:8" ht="15" customHeight="1">
      <c r="A50" s="20" t="s">
        <v>26</v>
      </c>
      <c r="B50" s="101">
        <f>+B48+B32</f>
        <v>631342</v>
      </c>
      <c r="C50" s="101">
        <f t="shared" ref="C50:D50" si="10">+C48+C32</f>
        <v>27321</v>
      </c>
      <c r="D50" s="101">
        <f t="shared" si="10"/>
        <v>658663</v>
      </c>
    </row>
  </sheetData>
  <mergeCells count="9">
    <mergeCell ref="A11:A12"/>
    <mergeCell ref="B11:B12"/>
    <mergeCell ref="C11:C12"/>
    <mergeCell ref="D11:D12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27559055118110237" bottom="0.47244094488188981" header="0.43307086614173229" footer="0.15748031496062992"/>
  <pageSetup paperSize="9" scale="90" orientation="portrait" r:id="rId1"/>
  <headerFooter alignWithMargins="0">
    <oddHeader>&amp;LKÉZ A KÉZBEN ÓVODA</oddHeader>
    <oddFooter>&amp;LVeresegyház, 2014. Február 18.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3:L48"/>
  <sheetViews>
    <sheetView workbookViewId="0">
      <selection sqref="A1:XFD1048576"/>
    </sheetView>
  </sheetViews>
  <sheetFormatPr defaultRowHeight="13.2"/>
  <cols>
    <col min="1" max="1" width="45.6640625" customWidth="1"/>
    <col min="2" max="4" width="12.6640625" customWidth="1"/>
    <col min="5" max="5" width="12.109375" customWidth="1"/>
    <col min="6" max="6" width="13.5546875" style="220" customWidth="1"/>
    <col min="7" max="8" width="10" customWidth="1"/>
    <col min="9" max="9" width="9.44140625" customWidth="1"/>
    <col min="10" max="10" width="10.109375" customWidth="1"/>
    <col min="11" max="11" width="11.44140625" customWidth="1"/>
    <col min="12" max="12" width="12.6640625" customWidth="1"/>
  </cols>
  <sheetData>
    <row r="3" spans="1:12" ht="12.75" customHeight="1">
      <c r="A3" s="387" t="s">
        <v>207</v>
      </c>
      <c r="B3" s="387"/>
      <c r="C3" s="387"/>
      <c r="D3" s="387"/>
      <c r="E3" s="387"/>
      <c r="F3" s="387"/>
    </row>
    <row r="4" spans="1:12" ht="12.75" customHeight="1">
      <c r="A4" s="216"/>
      <c r="B4" s="216"/>
      <c r="C4" s="216"/>
      <c r="D4" s="216"/>
      <c r="E4" s="216"/>
      <c r="F4" s="251"/>
    </row>
    <row r="5" spans="1:12" ht="18" customHeight="1">
      <c r="A5" s="321" t="s">
        <v>139</v>
      </c>
      <c r="B5" s="321"/>
      <c r="C5" s="321"/>
      <c r="D5" s="321"/>
      <c r="E5" s="321"/>
      <c r="F5" s="321"/>
    </row>
    <row r="6" spans="1:12" ht="14.25" customHeight="1">
      <c r="A6" s="321" t="s">
        <v>18</v>
      </c>
      <c r="B6" s="321"/>
      <c r="C6" s="321"/>
      <c r="D6" s="321"/>
      <c r="E6" s="321"/>
      <c r="F6" s="321"/>
    </row>
    <row r="7" spans="1:12" ht="14.25" customHeight="1">
      <c r="A7" s="213"/>
      <c r="B7" s="213"/>
      <c r="C7" s="213"/>
      <c r="D7" s="213"/>
      <c r="E7" s="213"/>
      <c r="F7" s="213"/>
    </row>
    <row r="8" spans="1:12" ht="14.25" customHeight="1">
      <c r="A8" s="53" t="s">
        <v>120</v>
      </c>
      <c r="B8" s="295" t="s">
        <v>144</v>
      </c>
      <c r="C8" s="295"/>
      <c r="D8" s="295"/>
      <c r="E8" s="295"/>
      <c r="F8" s="295"/>
    </row>
    <row r="9" spans="1:12" ht="14.25" customHeight="1">
      <c r="A9" s="213"/>
      <c r="B9" s="213"/>
      <c r="C9" s="213"/>
      <c r="D9" s="213"/>
      <c r="E9" s="213"/>
      <c r="F9" s="213"/>
    </row>
    <row r="10" spans="1:12" ht="15" customHeight="1">
      <c r="A10" s="320" t="s">
        <v>1</v>
      </c>
      <c r="B10" s="320"/>
      <c r="C10" s="320"/>
      <c r="D10" s="320"/>
      <c r="E10" s="320"/>
      <c r="F10" s="320"/>
    </row>
    <row r="11" spans="1:12" ht="15" customHeight="1">
      <c r="A11" s="307" t="s">
        <v>4</v>
      </c>
      <c r="B11" s="394" t="s">
        <v>18</v>
      </c>
      <c r="C11" s="395"/>
      <c r="D11" s="395"/>
      <c r="E11" s="395"/>
      <c r="F11" s="396"/>
    </row>
    <row r="12" spans="1:12" ht="48">
      <c r="A12" s="307"/>
      <c r="B12" s="137" t="s">
        <v>342</v>
      </c>
      <c r="C12" s="137" t="s">
        <v>343</v>
      </c>
      <c r="D12" s="137" t="s">
        <v>357</v>
      </c>
      <c r="E12" s="137" t="s">
        <v>345</v>
      </c>
      <c r="F12" s="215" t="s">
        <v>5</v>
      </c>
    </row>
    <row r="13" spans="1:12" s="29" customFormat="1" ht="13.5" customHeight="1">
      <c r="A13" s="208" t="s">
        <v>36</v>
      </c>
      <c r="B13" s="252">
        <v>16892</v>
      </c>
      <c r="C13" s="252">
        <v>350914</v>
      </c>
      <c r="D13" s="252"/>
      <c r="E13" s="252"/>
      <c r="F13" s="253">
        <f>SUM(B13:E13)</f>
        <v>367806</v>
      </c>
      <c r="G13" s="254"/>
      <c r="H13" s="254"/>
      <c r="I13" s="254"/>
      <c r="J13" s="254"/>
      <c r="L13" s="254"/>
    </row>
    <row r="14" spans="1:12" s="29" customFormat="1" ht="13.5" customHeight="1">
      <c r="A14" s="211" t="s">
        <v>37</v>
      </c>
      <c r="B14" s="252">
        <v>3892</v>
      </c>
      <c r="C14" s="252">
        <v>96559</v>
      </c>
      <c r="D14" s="252"/>
      <c r="E14" s="252"/>
      <c r="F14" s="253">
        <f t="shared" ref="F14:F43" si="0">SUM(B14:E14)</f>
        <v>100451</v>
      </c>
      <c r="G14" s="254"/>
      <c r="H14" s="254"/>
      <c r="I14" s="254"/>
      <c r="J14" s="254"/>
      <c r="L14" s="254"/>
    </row>
    <row r="15" spans="1:12" s="29" customFormat="1" ht="13.5" customHeight="1">
      <c r="A15" s="208" t="s">
        <v>127</v>
      </c>
      <c r="B15" s="252">
        <v>104159</v>
      </c>
      <c r="C15" s="252">
        <v>17918</v>
      </c>
      <c r="D15" s="252">
        <v>2735</v>
      </c>
      <c r="E15" s="252">
        <v>37273</v>
      </c>
      <c r="F15" s="253">
        <f t="shared" si="0"/>
        <v>162085</v>
      </c>
      <c r="G15" s="254"/>
      <c r="H15" s="254"/>
      <c r="I15" s="254"/>
      <c r="J15" s="254"/>
      <c r="L15" s="254"/>
    </row>
    <row r="16" spans="1:12" s="29" customFormat="1" ht="13.5" customHeight="1">
      <c r="A16" s="48" t="s">
        <v>129</v>
      </c>
      <c r="B16" s="252"/>
      <c r="C16" s="252"/>
      <c r="D16" s="252"/>
      <c r="E16" s="252"/>
      <c r="F16" s="253">
        <f t="shared" si="0"/>
        <v>0</v>
      </c>
      <c r="G16" s="254"/>
      <c r="H16" s="254"/>
      <c r="I16" s="254"/>
      <c r="J16" s="254"/>
      <c r="L16" s="254"/>
    </row>
    <row r="17" spans="1:12" s="29" customFormat="1" ht="13.5" customHeight="1">
      <c r="A17" s="208" t="s">
        <v>128</v>
      </c>
      <c r="B17" s="252"/>
      <c r="C17" s="252"/>
      <c r="D17" s="252"/>
      <c r="E17" s="252"/>
      <c r="F17" s="253">
        <f t="shared" si="0"/>
        <v>0</v>
      </c>
      <c r="G17" s="254"/>
      <c r="H17" s="254"/>
      <c r="I17" s="254"/>
      <c r="J17" s="254"/>
      <c r="L17" s="254"/>
    </row>
    <row r="18" spans="1:12" s="29" customFormat="1" ht="13.5" customHeight="1">
      <c r="A18" s="50"/>
      <c r="B18" s="255"/>
      <c r="C18" s="255"/>
      <c r="D18" s="255"/>
      <c r="E18" s="252"/>
      <c r="F18" s="253"/>
      <c r="G18" s="254"/>
      <c r="H18" s="254"/>
      <c r="I18" s="254"/>
      <c r="J18" s="254"/>
      <c r="L18" s="254"/>
    </row>
    <row r="19" spans="1:12" s="29" customFormat="1" ht="13.5" customHeight="1">
      <c r="A19" s="36" t="s">
        <v>132</v>
      </c>
      <c r="B19" s="256">
        <f>SUM(B13:B17)</f>
        <v>124943</v>
      </c>
      <c r="C19" s="256">
        <f t="shared" ref="C19:F19" si="1">SUM(C13:C17)</f>
        <v>465391</v>
      </c>
      <c r="D19" s="256">
        <f t="shared" si="1"/>
        <v>2735</v>
      </c>
      <c r="E19" s="256">
        <f t="shared" si="1"/>
        <v>37273</v>
      </c>
      <c r="F19" s="256">
        <f t="shared" si="1"/>
        <v>630342</v>
      </c>
      <c r="G19" s="254"/>
      <c r="H19" s="254"/>
      <c r="I19" s="254"/>
      <c r="J19" s="254"/>
      <c r="L19" s="254"/>
    </row>
    <row r="20" spans="1:12" s="29" customFormat="1" ht="13.5" customHeight="1">
      <c r="A20" s="36"/>
      <c r="B20" s="256"/>
      <c r="C20" s="256"/>
      <c r="D20" s="256"/>
      <c r="E20" s="253"/>
      <c r="F20" s="253"/>
      <c r="G20" s="254"/>
      <c r="H20" s="254"/>
      <c r="I20" s="254"/>
      <c r="J20" s="254"/>
      <c r="L20" s="254"/>
    </row>
    <row r="21" spans="1:12" s="29" customFormat="1" ht="13.5" customHeight="1">
      <c r="A21" s="33" t="s">
        <v>44</v>
      </c>
      <c r="B21" s="252"/>
      <c r="C21" s="256"/>
      <c r="D21" s="256"/>
      <c r="E21" s="253"/>
      <c r="F21" s="253">
        <f t="shared" si="0"/>
        <v>0</v>
      </c>
      <c r="G21" s="254"/>
      <c r="H21" s="254"/>
      <c r="I21" s="254"/>
      <c r="J21" s="254"/>
      <c r="L21" s="254"/>
    </row>
    <row r="22" spans="1:12" s="29" customFormat="1" ht="13.5" customHeight="1">
      <c r="A22" s="33" t="s">
        <v>45</v>
      </c>
      <c r="B22" s="252"/>
      <c r="C22" s="256"/>
      <c r="D22" s="256"/>
      <c r="E22" s="253"/>
      <c r="F22" s="253">
        <f t="shared" si="0"/>
        <v>0</v>
      </c>
      <c r="G22" s="254"/>
      <c r="H22" s="254"/>
      <c r="I22" s="254"/>
      <c r="J22" s="254"/>
      <c r="L22" s="254"/>
    </row>
    <row r="23" spans="1:12" s="29" customFormat="1" ht="13.5" customHeight="1">
      <c r="A23" s="34" t="s">
        <v>46</v>
      </c>
      <c r="B23" s="252"/>
      <c r="C23" s="256"/>
      <c r="D23" s="256"/>
      <c r="E23" s="253"/>
      <c r="F23" s="253">
        <f t="shared" si="0"/>
        <v>0</v>
      </c>
      <c r="G23" s="254"/>
      <c r="H23" s="254"/>
      <c r="I23" s="254"/>
      <c r="J23" s="254"/>
      <c r="L23" s="254"/>
    </row>
    <row r="24" spans="1:12" s="29" customFormat="1" ht="13.5" customHeight="1">
      <c r="A24" s="33" t="s">
        <v>47</v>
      </c>
      <c r="B24" s="252"/>
      <c r="C24" s="256"/>
      <c r="D24" s="256"/>
      <c r="E24" s="253"/>
      <c r="F24" s="253">
        <f t="shared" si="0"/>
        <v>0</v>
      </c>
      <c r="G24" s="254"/>
      <c r="H24" s="254"/>
      <c r="I24" s="254"/>
      <c r="J24" s="254"/>
      <c r="L24" s="254"/>
    </row>
    <row r="25" spans="1:12" s="29" customFormat="1" ht="13.5" customHeight="1">
      <c r="A25" s="33" t="s">
        <v>48</v>
      </c>
      <c r="B25" s="252"/>
      <c r="C25" s="255" t="s">
        <v>135</v>
      </c>
      <c r="D25" s="255" t="s">
        <v>135</v>
      </c>
      <c r="E25" s="252" t="s">
        <v>135</v>
      </c>
      <c r="F25" s="253">
        <f t="shared" si="0"/>
        <v>0</v>
      </c>
      <c r="G25" s="254"/>
      <c r="H25" s="254"/>
      <c r="I25" s="254"/>
      <c r="J25" s="254"/>
      <c r="L25" s="254"/>
    </row>
    <row r="26" spans="1:12" s="29" customFormat="1" ht="13.5" customHeight="1">
      <c r="A26" s="33" t="s">
        <v>49</v>
      </c>
      <c r="B26" s="252"/>
      <c r="C26" s="256"/>
      <c r="D26" s="256"/>
      <c r="E26" s="253"/>
      <c r="F26" s="253">
        <f t="shared" si="0"/>
        <v>0</v>
      </c>
      <c r="G26" s="254"/>
      <c r="H26" s="254"/>
      <c r="I26" s="254"/>
      <c r="J26" s="254"/>
      <c r="L26" s="254"/>
    </row>
    <row r="27" spans="1:12" s="29" customFormat="1" ht="13.5" customHeight="1">
      <c r="A27" s="33" t="s">
        <v>50</v>
      </c>
      <c r="B27" s="252"/>
      <c r="C27" s="256"/>
      <c r="D27" s="256"/>
      <c r="E27" s="253"/>
      <c r="F27" s="253">
        <f t="shared" si="0"/>
        <v>0</v>
      </c>
      <c r="G27" s="254"/>
      <c r="H27" s="254"/>
      <c r="I27" s="254"/>
      <c r="J27" s="254"/>
      <c r="L27" s="254"/>
    </row>
    <row r="28" spans="1:12" s="29" customFormat="1" ht="13.5" customHeight="1">
      <c r="A28" s="35" t="s">
        <v>51</v>
      </c>
      <c r="B28" s="253">
        <f>SUM(B21:B27)</f>
        <v>0</v>
      </c>
      <c r="C28" s="253">
        <f t="shared" ref="C28:F28" si="2">SUM(C21:C27)</f>
        <v>0</v>
      </c>
      <c r="D28" s="253">
        <f t="shared" si="2"/>
        <v>0</v>
      </c>
      <c r="E28" s="253">
        <f t="shared" si="2"/>
        <v>0</v>
      </c>
      <c r="F28" s="253">
        <f t="shared" si="2"/>
        <v>0</v>
      </c>
      <c r="G28" s="254"/>
      <c r="H28" s="254"/>
      <c r="I28" s="254"/>
      <c r="J28" s="254"/>
      <c r="L28" s="254"/>
    </row>
    <row r="29" spans="1:12" s="29" customFormat="1" ht="13.5" customHeight="1">
      <c r="A29" s="36"/>
      <c r="B29" s="255"/>
      <c r="C29" s="255"/>
      <c r="D29" s="255"/>
      <c r="E29" s="252"/>
      <c r="F29" s="253"/>
      <c r="G29" s="254"/>
      <c r="H29" s="254"/>
      <c r="I29" s="254"/>
      <c r="J29" s="254"/>
      <c r="L29" s="254"/>
    </row>
    <row r="30" spans="1:12" s="225" customFormat="1" ht="13.5" customHeight="1">
      <c r="A30" s="35" t="s">
        <v>13</v>
      </c>
      <c r="B30" s="253">
        <f>+B28+B19</f>
        <v>124943</v>
      </c>
      <c r="C30" s="253">
        <f t="shared" ref="C30:F30" si="3">+C28+C19</f>
        <v>465391</v>
      </c>
      <c r="D30" s="253">
        <f t="shared" si="3"/>
        <v>2735</v>
      </c>
      <c r="E30" s="253">
        <f t="shared" si="3"/>
        <v>37273</v>
      </c>
      <c r="F30" s="253">
        <f t="shared" si="3"/>
        <v>630342</v>
      </c>
      <c r="G30" s="257"/>
      <c r="H30" s="257"/>
      <c r="I30" s="257"/>
      <c r="J30" s="257"/>
      <c r="L30" s="257"/>
    </row>
    <row r="31" spans="1:12" s="29" customFormat="1" ht="13.5" customHeight="1">
      <c r="A31" s="36"/>
      <c r="B31" s="255"/>
      <c r="C31" s="255"/>
      <c r="D31" s="255"/>
      <c r="E31" s="252"/>
      <c r="F31" s="253"/>
      <c r="G31" s="254"/>
      <c r="H31" s="254"/>
      <c r="I31" s="254"/>
      <c r="J31" s="254"/>
      <c r="L31" s="254"/>
    </row>
    <row r="32" spans="1:12" s="29" customFormat="1" ht="13.5" customHeight="1">
      <c r="A32" s="33" t="s">
        <v>52</v>
      </c>
      <c r="B32" s="252">
        <v>191</v>
      </c>
      <c r="C32" s="255">
        <v>635</v>
      </c>
      <c r="D32" s="255"/>
      <c r="E32" s="252">
        <v>174</v>
      </c>
      <c r="F32" s="253">
        <f t="shared" si="0"/>
        <v>1000</v>
      </c>
      <c r="G32" s="254"/>
      <c r="H32" s="254"/>
      <c r="I32" s="254"/>
      <c r="J32" s="254"/>
      <c r="L32" s="254"/>
    </row>
    <row r="33" spans="1:12" s="29" customFormat="1" ht="13.5" customHeight="1">
      <c r="A33" s="33" t="s">
        <v>53</v>
      </c>
      <c r="B33" s="252"/>
      <c r="C33" s="255"/>
      <c r="D33" s="255"/>
      <c r="E33" s="252"/>
      <c r="F33" s="253">
        <f t="shared" si="0"/>
        <v>0</v>
      </c>
      <c r="G33" s="254"/>
      <c r="H33" s="254"/>
      <c r="I33" s="254"/>
      <c r="J33" s="254"/>
      <c r="L33" s="254"/>
    </row>
    <row r="34" spans="1:12" s="29" customFormat="1" ht="13.5" customHeight="1">
      <c r="A34" s="34" t="s">
        <v>133</v>
      </c>
      <c r="B34" s="252"/>
      <c r="C34" s="255"/>
      <c r="D34" s="255"/>
      <c r="E34" s="252"/>
      <c r="F34" s="253">
        <f t="shared" si="0"/>
        <v>0</v>
      </c>
      <c r="G34" s="254"/>
      <c r="H34" s="254"/>
      <c r="I34" s="254"/>
      <c r="J34" s="254"/>
      <c r="L34" s="254"/>
    </row>
    <row r="35" spans="1:12" s="29" customFormat="1" ht="13.5" customHeight="1">
      <c r="A35" s="36" t="s">
        <v>134</v>
      </c>
      <c r="B35" s="253">
        <f>SUM(B32:B34)</f>
        <v>191</v>
      </c>
      <c r="C35" s="253">
        <f t="shared" ref="C35:F35" si="4">SUM(C32:C34)</f>
        <v>635</v>
      </c>
      <c r="D35" s="253">
        <f t="shared" si="4"/>
        <v>0</v>
      </c>
      <c r="E35" s="253">
        <f t="shared" si="4"/>
        <v>174</v>
      </c>
      <c r="F35" s="253">
        <f t="shared" si="4"/>
        <v>1000</v>
      </c>
      <c r="G35" s="254"/>
      <c r="H35" s="254"/>
      <c r="I35" s="254"/>
      <c r="J35" s="254"/>
      <c r="L35" s="254"/>
    </row>
    <row r="36" spans="1:12" s="29" customFormat="1" ht="13.5" customHeight="1">
      <c r="A36" s="36"/>
      <c r="B36" s="253"/>
      <c r="C36" s="253"/>
      <c r="D36" s="253"/>
      <c r="E36" s="252"/>
      <c r="F36" s="253"/>
      <c r="G36" s="254"/>
      <c r="H36" s="254"/>
      <c r="I36" s="254"/>
      <c r="J36" s="254"/>
      <c r="L36" s="254"/>
    </row>
    <row r="37" spans="1:12" s="29" customFormat="1" ht="13.5" customHeight="1">
      <c r="A37" s="33" t="s">
        <v>44</v>
      </c>
      <c r="B37" s="253"/>
      <c r="C37" s="253"/>
      <c r="D37" s="253"/>
      <c r="E37" s="252"/>
      <c r="F37" s="253">
        <f t="shared" si="0"/>
        <v>0</v>
      </c>
      <c r="G37" s="254"/>
      <c r="H37" s="254"/>
      <c r="I37" s="254"/>
      <c r="J37" s="254"/>
      <c r="L37" s="254"/>
    </row>
    <row r="38" spans="1:12" s="29" customFormat="1" ht="13.5" customHeight="1">
      <c r="A38" s="33" t="s">
        <v>45</v>
      </c>
      <c r="B38" s="253"/>
      <c r="C38" s="253"/>
      <c r="D38" s="253"/>
      <c r="E38" s="252"/>
      <c r="F38" s="253">
        <f t="shared" si="0"/>
        <v>0</v>
      </c>
      <c r="G38" s="254"/>
      <c r="H38" s="254"/>
      <c r="I38" s="254"/>
      <c r="J38" s="254"/>
      <c r="L38" s="254"/>
    </row>
    <row r="39" spans="1:12" s="29" customFormat="1" ht="13.5" customHeight="1">
      <c r="A39" s="34" t="s">
        <v>46</v>
      </c>
      <c r="B39" s="253"/>
      <c r="C39" s="253"/>
      <c r="D39" s="253"/>
      <c r="E39" s="252"/>
      <c r="F39" s="253">
        <f t="shared" si="0"/>
        <v>0</v>
      </c>
      <c r="G39" s="254"/>
      <c r="H39" s="254"/>
      <c r="I39" s="254"/>
      <c r="J39" s="254"/>
      <c r="L39" s="254"/>
    </row>
    <row r="40" spans="1:12" s="29" customFormat="1" ht="13.5" customHeight="1">
      <c r="A40" s="33" t="s">
        <v>47</v>
      </c>
      <c r="B40" s="253"/>
      <c r="C40" s="253"/>
      <c r="D40" s="253"/>
      <c r="E40" s="252"/>
      <c r="F40" s="253">
        <f t="shared" si="0"/>
        <v>0</v>
      </c>
      <c r="G40" s="254"/>
      <c r="H40" s="254"/>
      <c r="I40" s="254"/>
      <c r="J40" s="254"/>
      <c r="L40" s="254"/>
    </row>
    <row r="41" spans="1:12" s="29" customFormat="1" ht="13.5" customHeight="1">
      <c r="A41" s="33" t="s">
        <v>48</v>
      </c>
      <c r="B41" s="253"/>
      <c r="C41" s="252" t="s">
        <v>135</v>
      </c>
      <c r="D41" s="252" t="s">
        <v>135</v>
      </c>
      <c r="E41" s="252" t="s">
        <v>135</v>
      </c>
      <c r="F41" s="253">
        <f t="shared" si="0"/>
        <v>0</v>
      </c>
      <c r="G41" s="254"/>
      <c r="H41" s="254"/>
      <c r="I41" s="254"/>
      <c r="J41" s="254"/>
      <c r="L41" s="254"/>
    </row>
    <row r="42" spans="1:12" s="29" customFormat="1" ht="13.5" customHeight="1">
      <c r="A42" s="33" t="s">
        <v>49</v>
      </c>
      <c r="B42" s="253"/>
      <c r="C42" s="253"/>
      <c r="D42" s="253"/>
      <c r="E42" s="252"/>
      <c r="F42" s="253">
        <f t="shared" si="0"/>
        <v>0</v>
      </c>
      <c r="G42" s="254"/>
      <c r="H42" s="254"/>
      <c r="I42" s="254"/>
      <c r="J42" s="254"/>
      <c r="L42" s="254"/>
    </row>
    <row r="43" spans="1:12" s="29" customFormat="1" ht="13.5" customHeight="1">
      <c r="A43" s="33" t="s">
        <v>50</v>
      </c>
      <c r="B43" s="253"/>
      <c r="C43" s="253"/>
      <c r="D43" s="253"/>
      <c r="E43" s="252"/>
      <c r="F43" s="253">
        <f t="shared" si="0"/>
        <v>0</v>
      </c>
      <c r="G43" s="254"/>
      <c r="H43" s="254"/>
      <c r="I43" s="254"/>
      <c r="J43" s="254"/>
      <c r="L43" s="254"/>
    </row>
    <row r="44" spans="1:12" s="29" customFormat="1" ht="13.5" customHeight="1">
      <c r="A44" s="35" t="s">
        <v>56</v>
      </c>
      <c r="B44" s="253">
        <f>SUM(B37:B43)</f>
        <v>0</v>
      </c>
      <c r="C44" s="253">
        <f t="shared" ref="C44:F44" si="5">SUM(C37:C43)</f>
        <v>0</v>
      </c>
      <c r="D44" s="253">
        <f t="shared" si="5"/>
        <v>0</v>
      </c>
      <c r="E44" s="253">
        <f t="shared" si="5"/>
        <v>0</v>
      </c>
      <c r="F44" s="253">
        <f t="shared" si="5"/>
        <v>0</v>
      </c>
      <c r="G44" s="254"/>
      <c r="H44" s="254"/>
      <c r="I44" s="254"/>
      <c r="J44" s="254"/>
      <c r="L44" s="254"/>
    </row>
    <row r="45" spans="1:12" s="29" customFormat="1" ht="13.5" customHeight="1">
      <c r="A45" s="209"/>
      <c r="B45" s="253"/>
      <c r="C45" s="252"/>
      <c r="D45" s="252"/>
      <c r="E45" s="252"/>
      <c r="F45" s="253"/>
      <c r="G45" s="254"/>
      <c r="H45" s="254"/>
      <c r="I45" s="254"/>
      <c r="J45" s="254"/>
      <c r="L45" s="254"/>
    </row>
    <row r="46" spans="1:12" s="225" customFormat="1" ht="13.5" customHeight="1">
      <c r="A46" s="35" t="s">
        <v>151</v>
      </c>
      <c r="B46" s="253">
        <f>+B44+B35</f>
        <v>191</v>
      </c>
      <c r="C46" s="253">
        <f t="shared" ref="C46:F46" si="6">+C44+C35</f>
        <v>635</v>
      </c>
      <c r="D46" s="253">
        <f t="shared" si="6"/>
        <v>0</v>
      </c>
      <c r="E46" s="253">
        <f t="shared" si="6"/>
        <v>174</v>
      </c>
      <c r="F46" s="253">
        <f t="shared" si="6"/>
        <v>1000</v>
      </c>
      <c r="G46" s="257"/>
      <c r="H46" s="257"/>
      <c r="I46" s="257"/>
      <c r="J46" s="257"/>
      <c r="L46" s="257"/>
    </row>
    <row r="47" spans="1:12" s="29" customFormat="1" ht="13.5" customHeight="1">
      <c r="A47" s="21"/>
      <c r="B47" s="258"/>
      <c r="C47" s="258"/>
      <c r="D47" s="258"/>
      <c r="E47" s="252"/>
      <c r="F47" s="253"/>
    </row>
    <row r="48" spans="1:12" s="220" customFormat="1" ht="13.5" customHeight="1">
      <c r="A48" s="259" t="s">
        <v>26</v>
      </c>
      <c r="B48" s="260">
        <f>+B46+B30</f>
        <v>125134</v>
      </c>
      <c r="C48" s="260">
        <f t="shared" ref="C48:F48" si="7">+C46+C30</f>
        <v>466026</v>
      </c>
      <c r="D48" s="260">
        <f t="shared" si="7"/>
        <v>2735</v>
      </c>
      <c r="E48" s="260">
        <f t="shared" si="7"/>
        <v>37447</v>
      </c>
      <c r="F48" s="260">
        <f t="shared" si="7"/>
        <v>631342</v>
      </c>
      <c r="G48" s="261"/>
      <c r="H48" s="261"/>
      <c r="I48" s="261"/>
      <c r="J48" s="261"/>
      <c r="L48" s="261"/>
    </row>
  </sheetData>
  <mergeCells count="7">
    <mergeCell ref="A11:A12"/>
    <mergeCell ref="A3:F3"/>
    <mergeCell ref="A5:F5"/>
    <mergeCell ref="A6:F6"/>
    <mergeCell ref="B8:F8"/>
    <mergeCell ref="A10:F10"/>
    <mergeCell ref="B11:F11"/>
  </mergeCells>
  <printOptions horizontalCentered="1"/>
  <pageMargins left="0.59055118110236227" right="0.31496062992125984" top="0.59055118110236227" bottom="0.47244094488188981" header="0.19685039370078741" footer="0.15748031496062992"/>
  <pageSetup paperSize="9" scale="85" orientation="portrait" r:id="rId1"/>
  <headerFooter alignWithMargins="0">
    <oddHeader>&amp;LKÉZ A KÉZBEN ÓVODA</oddHeader>
    <oddFooter>&amp;LVeresegyház, 2014. Február 18.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3:K48"/>
  <sheetViews>
    <sheetView topLeftCell="A19" workbookViewId="0">
      <selection activeCell="F11" sqref="F11"/>
    </sheetView>
  </sheetViews>
  <sheetFormatPr defaultRowHeight="13.2"/>
  <cols>
    <col min="1" max="1" width="45.6640625" customWidth="1"/>
    <col min="2" max="3" width="12.6640625" customWidth="1"/>
    <col min="4" max="4" width="12.109375" customWidth="1"/>
    <col min="5" max="5" width="13.5546875" style="220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208</v>
      </c>
      <c r="B3" s="387"/>
      <c r="C3" s="387"/>
      <c r="D3" s="387"/>
      <c r="E3" s="387"/>
    </row>
    <row r="4" spans="1:11" ht="12.75" customHeight="1">
      <c r="A4" s="216"/>
      <c r="B4" s="216"/>
      <c r="C4" s="216"/>
      <c r="D4" s="216"/>
      <c r="E4" s="251"/>
    </row>
    <row r="5" spans="1:11" ht="18" customHeight="1">
      <c r="A5" s="321" t="s">
        <v>139</v>
      </c>
      <c r="B5" s="321"/>
      <c r="C5" s="321"/>
      <c r="D5" s="321"/>
      <c r="E5" s="321"/>
    </row>
    <row r="6" spans="1:11" ht="14.25" customHeight="1">
      <c r="A6" s="321" t="s">
        <v>19</v>
      </c>
      <c r="B6" s="321"/>
      <c r="C6" s="321"/>
      <c r="D6" s="321"/>
      <c r="E6" s="321"/>
    </row>
    <row r="7" spans="1:11" ht="14.25" customHeight="1">
      <c r="A7" s="213"/>
      <c r="B7" s="213"/>
      <c r="C7" s="213"/>
      <c r="D7" s="213"/>
      <c r="E7" s="213"/>
    </row>
    <row r="8" spans="1:11" ht="14.25" customHeight="1">
      <c r="A8" s="53" t="s">
        <v>120</v>
      </c>
      <c r="B8" s="295" t="s">
        <v>144</v>
      </c>
      <c r="C8" s="295"/>
      <c r="D8" s="295"/>
      <c r="E8" s="295"/>
    </row>
    <row r="9" spans="1:11" ht="14.25" customHeight="1">
      <c r="A9" s="213"/>
      <c r="B9" s="213"/>
      <c r="C9" s="213"/>
      <c r="D9" s="213"/>
      <c r="E9" s="213"/>
    </row>
    <row r="10" spans="1:11" ht="15" customHeight="1">
      <c r="A10" s="320" t="s">
        <v>1</v>
      </c>
      <c r="B10" s="320"/>
      <c r="C10" s="320"/>
      <c r="D10" s="320"/>
      <c r="E10" s="320"/>
    </row>
    <row r="11" spans="1:11" ht="15" customHeight="1">
      <c r="A11" s="307" t="s">
        <v>4</v>
      </c>
      <c r="B11" s="394" t="s">
        <v>19</v>
      </c>
      <c r="C11" s="395"/>
      <c r="D11" s="395"/>
      <c r="E11" s="396"/>
    </row>
    <row r="12" spans="1:11" ht="76.8">
      <c r="A12" s="307"/>
      <c r="B12" s="137" t="s">
        <v>356</v>
      </c>
      <c r="C12" s="23"/>
      <c r="D12" s="23"/>
      <c r="E12" s="215" t="s">
        <v>5</v>
      </c>
    </row>
    <row r="13" spans="1:11" s="29" customFormat="1" ht="13.5" customHeight="1">
      <c r="A13" s="208" t="s">
        <v>36</v>
      </c>
      <c r="B13" s="252"/>
      <c r="C13" s="252"/>
      <c r="D13" s="252"/>
      <c r="E13" s="253">
        <f>SUM(B13:D13)</f>
        <v>0</v>
      </c>
      <c r="F13" s="254"/>
      <c r="G13" s="254"/>
      <c r="H13" s="254"/>
      <c r="I13" s="254"/>
      <c r="K13" s="254"/>
    </row>
    <row r="14" spans="1:11" s="29" customFormat="1" ht="13.5" customHeight="1">
      <c r="A14" s="211" t="s">
        <v>37</v>
      </c>
      <c r="B14" s="252"/>
      <c r="C14" s="252"/>
      <c r="D14" s="252"/>
      <c r="E14" s="253">
        <f t="shared" ref="E14:E43" si="0">SUM(B14:D14)</f>
        <v>0</v>
      </c>
      <c r="F14" s="254"/>
      <c r="G14" s="254"/>
      <c r="H14" s="254"/>
      <c r="I14" s="254"/>
      <c r="K14" s="254"/>
    </row>
    <row r="15" spans="1:11" s="29" customFormat="1" ht="13.5" customHeight="1">
      <c r="A15" s="208" t="s">
        <v>127</v>
      </c>
      <c r="B15" s="252">
        <v>27321</v>
      </c>
      <c r="C15" s="252"/>
      <c r="D15" s="252"/>
      <c r="E15" s="253">
        <f t="shared" si="0"/>
        <v>27321</v>
      </c>
      <c r="F15" s="254"/>
      <c r="G15" s="254"/>
      <c r="H15" s="254"/>
      <c r="I15" s="254"/>
      <c r="K15" s="254"/>
    </row>
    <row r="16" spans="1:11" s="29" customFormat="1" ht="13.5" customHeight="1">
      <c r="A16" s="48" t="s">
        <v>129</v>
      </c>
      <c r="B16" s="252"/>
      <c r="C16" s="252"/>
      <c r="D16" s="252"/>
      <c r="E16" s="253">
        <f t="shared" si="0"/>
        <v>0</v>
      </c>
      <c r="F16" s="254"/>
      <c r="G16" s="254"/>
      <c r="H16" s="254"/>
      <c r="I16" s="254"/>
      <c r="K16" s="254"/>
    </row>
    <row r="17" spans="1:11" s="29" customFormat="1" ht="13.5" customHeight="1">
      <c r="A17" s="208" t="s">
        <v>128</v>
      </c>
      <c r="B17" s="252"/>
      <c r="C17" s="252"/>
      <c r="D17" s="252"/>
      <c r="E17" s="253">
        <f t="shared" si="0"/>
        <v>0</v>
      </c>
      <c r="F17" s="254"/>
      <c r="G17" s="254"/>
      <c r="H17" s="254"/>
      <c r="I17" s="254"/>
      <c r="K17" s="254"/>
    </row>
    <row r="18" spans="1:11" s="29" customFormat="1" ht="13.5" customHeight="1">
      <c r="A18" s="50"/>
      <c r="B18" s="255"/>
      <c r="C18" s="255"/>
      <c r="D18" s="252"/>
      <c r="E18" s="253"/>
      <c r="F18" s="254"/>
      <c r="G18" s="254"/>
      <c r="H18" s="254"/>
      <c r="I18" s="254"/>
      <c r="K18" s="254"/>
    </row>
    <row r="19" spans="1:11" s="29" customFormat="1" ht="13.5" customHeight="1">
      <c r="A19" s="36" t="s">
        <v>132</v>
      </c>
      <c r="B19" s="256">
        <f>SUM(B13:B17)</f>
        <v>27321</v>
      </c>
      <c r="C19" s="256">
        <f t="shared" ref="C19:E19" si="1">SUM(C13:C17)</f>
        <v>0</v>
      </c>
      <c r="D19" s="256">
        <f t="shared" si="1"/>
        <v>0</v>
      </c>
      <c r="E19" s="256">
        <f t="shared" si="1"/>
        <v>27321</v>
      </c>
      <c r="F19" s="254"/>
      <c r="G19" s="254"/>
      <c r="H19" s="254"/>
      <c r="I19" s="254"/>
      <c r="K19" s="254"/>
    </row>
    <row r="20" spans="1:11" s="29" customFormat="1" ht="13.5" customHeight="1">
      <c r="A20" s="36"/>
      <c r="B20" s="256"/>
      <c r="C20" s="256"/>
      <c r="D20" s="253"/>
      <c r="E20" s="253"/>
      <c r="F20" s="254"/>
      <c r="G20" s="254"/>
      <c r="H20" s="254"/>
      <c r="I20" s="254"/>
      <c r="K20" s="254"/>
    </row>
    <row r="21" spans="1:11" s="29" customFormat="1" ht="13.5" customHeight="1">
      <c r="A21" s="33" t="s">
        <v>44</v>
      </c>
      <c r="B21" s="252"/>
      <c r="C21" s="256"/>
      <c r="D21" s="253"/>
      <c r="E21" s="253">
        <f t="shared" si="0"/>
        <v>0</v>
      </c>
      <c r="F21" s="254"/>
      <c r="G21" s="254"/>
      <c r="H21" s="254"/>
      <c r="I21" s="254"/>
      <c r="K21" s="254"/>
    </row>
    <row r="22" spans="1:11" s="29" customFormat="1" ht="13.5" customHeight="1">
      <c r="A22" s="33" t="s">
        <v>45</v>
      </c>
      <c r="B22" s="252"/>
      <c r="C22" s="256"/>
      <c r="D22" s="253"/>
      <c r="E22" s="253">
        <f t="shared" si="0"/>
        <v>0</v>
      </c>
      <c r="F22" s="254"/>
      <c r="G22" s="254"/>
      <c r="H22" s="254"/>
      <c r="I22" s="254"/>
      <c r="K22" s="254"/>
    </row>
    <row r="23" spans="1:11" s="29" customFormat="1" ht="13.5" customHeight="1">
      <c r="A23" s="34" t="s">
        <v>46</v>
      </c>
      <c r="B23" s="252"/>
      <c r="C23" s="256"/>
      <c r="D23" s="253"/>
      <c r="E23" s="253">
        <f t="shared" si="0"/>
        <v>0</v>
      </c>
      <c r="F23" s="254"/>
      <c r="G23" s="254"/>
      <c r="H23" s="254"/>
      <c r="I23" s="254"/>
      <c r="K23" s="254"/>
    </row>
    <row r="24" spans="1:11" s="29" customFormat="1" ht="13.5" customHeight="1">
      <c r="A24" s="33" t="s">
        <v>47</v>
      </c>
      <c r="B24" s="252"/>
      <c r="C24" s="256"/>
      <c r="D24" s="253"/>
      <c r="E24" s="253">
        <f t="shared" si="0"/>
        <v>0</v>
      </c>
      <c r="F24" s="254"/>
      <c r="G24" s="254"/>
      <c r="H24" s="254"/>
      <c r="I24" s="254"/>
      <c r="K24" s="254"/>
    </row>
    <row r="25" spans="1:11" s="29" customFormat="1" ht="13.5" customHeight="1">
      <c r="A25" s="33" t="s">
        <v>48</v>
      </c>
      <c r="B25" s="252"/>
      <c r="C25" s="255" t="s">
        <v>135</v>
      </c>
      <c r="D25" s="252" t="s">
        <v>135</v>
      </c>
      <c r="E25" s="253">
        <f t="shared" si="0"/>
        <v>0</v>
      </c>
      <c r="F25" s="254"/>
      <c r="G25" s="254"/>
      <c r="H25" s="254"/>
      <c r="I25" s="254"/>
      <c r="K25" s="254"/>
    </row>
    <row r="26" spans="1:11" s="29" customFormat="1" ht="13.5" customHeight="1">
      <c r="A26" s="33" t="s">
        <v>49</v>
      </c>
      <c r="B26" s="252"/>
      <c r="C26" s="256"/>
      <c r="D26" s="253"/>
      <c r="E26" s="253">
        <f t="shared" si="0"/>
        <v>0</v>
      </c>
      <c r="F26" s="254"/>
      <c r="G26" s="254"/>
      <c r="H26" s="254"/>
      <c r="I26" s="254"/>
      <c r="K26" s="254"/>
    </row>
    <row r="27" spans="1:11" s="29" customFormat="1" ht="13.5" customHeight="1">
      <c r="A27" s="33" t="s">
        <v>50</v>
      </c>
      <c r="B27" s="252"/>
      <c r="C27" s="256"/>
      <c r="D27" s="253"/>
      <c r="E27" s="253">
        <f t="shared" si="0"/>
        <v>0</v>
      </c>
      <c r="F27" s="254"/>
      <c r="G27" s="254"/>
      <c r="H27" s="254"/>
      <c r="I27" s="254"/>
      <c r="K27" s="254"/>
    </row>
    <row r="28" spans="1:11" s="29" customFormat="1" ht="13.5" customHeight="1">
      <c r="A28" s="35" t="s">
        <v>51</v>
      </c>
      <c r="B28" s="253">
        <f>SUM(B21:B27)</f>
        <v>0</v>
      </c>
      <c r="C28" s="253">
        <f t="shared" ref="C28:E28" si="2">SUM(C21:C27)</f>
        <v>0</v>
      </c>
      <c r="D28" s="253">
        <f t="shared" si="2"/>
        <v>0</v>
      </c>
      <c r="E28" s="253">
        <f t="shared" si="2"/>
        <v>0</v>
      </c>
      <c r="F28" s="254"/>
      <c r="G28" s="254"/>
      <c r="H28" s="254"/>
      <c r="I28" s="254"/>
      <c r="K28" s="254"/>
    </row>
    <row r="29" spans="1:11" s="29" customFormat="1" ht="13.5" customHeight="1">
      <c r="A29" s="36"/>
      <c r="B29" s="255"/>
      <c r="C29" s="255"/>
      <c r="D29" s="252"/>
      <c r="E29" s="253"/>
      <c r="F29" s="254"/>
      <c r="G29" s="254"/>
      <c r="H29" s="254"/>
      <c r="I29" s="254"/>
      <c r="K29" s="254"/>
    </row>
    <row r="30" spans="1:11" s="225" customFormat="1" ht="13.5" customHeight="1">
      <c r="A30" s="35" t="s">
        <v>13</v>
      </c>
      <c r="B30" s="253">
        <f>+B28+B19</f>
        <v>27321</v>
      </c>
      <c r="C30" s="253">
        <f t="shared" ref="C30:E30" si="3">+C28+C19</f>
        <v>0</v>
      </c>
      <c r="D30" s="253">
        <f t="shared" si="3"/>
        <v>0</v>
      </c>
      <c r="E30" s="253">
        <f t="shared" si="3"/>
        <v>27321</v>
      </c>
      <c r="F30" s="257"/>
      <c r="G30" s="257"/>
      <c r="H30" s="257"/>
      <c r="I30" s="257"/>
      <c r="K30" s="257"/>
    </row>
    <row r="31" spans="1:11" s="29" customFormat="1" ht="13.5" customHeight="1">
      <c r="A31" s="36"/>
      <c r="B31" s="255"/>
      <c r="C31" s="255"/>
      <c r="D31" s="252"/>
      <c r="E31" s="253"/>
      <c r="F31" s="254"/>
      <c r="G31" s="254"/>
      <c r="H31" s="254"/>
      <c r="I31" s="254"/>
      <c r="K31" s="254"/>
    </row>
    <row r="32" spans="1:11" s="29" customFormat="1" ht="13.5" customHeight="1">
      <c r="A32" s="33" t="s">
        <v>52</v>
      </c>
      <c r="B32" s="252"/>
      <c r="C32" s="255"/>
      <c r="D32" s="252"/>
      <c r="E32" s="253">
        <f t="shared" si="0"/>
        <v>0</v>
      </c>
      <c r="F32" s="254"/>
      <c r="G32" s="254"/>
      <c r="H32" s="254"/>
      <c r="I32" s="254"/>
      <c r="K32" s="254"/>
    </row>
    <row r="33" spans="1:11" s="29" customFormat="1" ht="13.5" customHeight="1">
      <c r="A33" s="33" t="s">
        <v>53</v>
      </c>
      <c r="B33" s="252"/>
      <c r="C33" s="255"/>
      <c r="D33" s="252"/>
      <c r="E33" s="253">
        <f t="shared" si="0"/>
        <v>0</v>
      </c>
      <c r="F33" s="254"/>
      <c r="G33" s="254"/>
      <c r="H33" s="254"/>
      <c r="I33" s="254"/>
      <c r="K33" s="254"/>
    </row>
    <row r="34" spans="1:11" s="29" customFormat="1" ht="13.5" customHeight="1">
      <c r="A34" s="34" t="s">
        <v>133</v>
      </c>
      <c r="B34" s="252"/>
      <c r="C34" s="255"/>
      <c r="D34" s="252"/>
      <c r="E34" s="253">
        <f t="shared" si="0"/>
        <v>0</v>
      </c>
      <c r="F34" s="254"/>
      <c r="G34" s="254"/>
      <c r="H34" s="254"/>
      <c r="I34" s="254"/>
      <c r="K34" s="254"/>
    </row>
    <row r="35" spans="1:11" s="29" customFormat="1" ht="13.5" customHeight="1">
      <c r="A35" s="36" t="s">
        <v>134</v>
      </c>
      <c r="B35" s="253">
        <f>SUM(B32:B34)</f>
        <v>0</v>
      </c>
      <c r="C35" s="253">
        <f t="shared" ref="C35:E35" si="4">SUM(C32:C34)</f>
        <v>0</v>
      </c>
      <c r="D35" s="253">
        <f t="shared" si="4"/>
        <v>0</v>
      </c>
      <c r="E35" s="253">
        <f t="shared" si="4"/>
        <v>0</v>
      </c>
      <c r="F35" s="254"/>
      <c r="G35" s="254"/>
      <c r="H35" s="254"/>
      <c r="I35" s="254"/>
      <c r="K35" s="254"/>
    </row>
    <row r="36" spans="1:11" s="29" customFormat="1" ht="13.5" customHeight="1">
      <c r="A36" s="36"/>
      <c r="B36" s="253"/>
      <c r="C36" s="253"/>
      <c r="D36" s="252"/>
      <c r="E36" s="253"/>
      <c r="F36" s="254"/>
      <c r="G36" s="254"/>
      <c r="H36" s="254"/>
      <c r="I36" s="254"/>
      <c r="K36" s="254"/>
    </row>
    <row r="37" spans="1:11" s="29" customFormat="1" ht="13.5" customHeight="1">
      <c r="A37" s="33" t="s">
        <v>44</v>
      </c>
      <c r="B37" s="253"/>
      <c r="C37" s="253"/>
      <c r="D37" s="252"/>
      <c r="E37" s="253">
        <f t="shared" si="0"/>
        <v>0</v>
      </c>
      <c r="F37" s="254"/>
      <c r="G37" s="254"/>
      <c r="H37" s="254"/>
      <c r="I37" s="254"/>
      <c r="K37" s="254"/>
    </row>
    <row r="38" spans="1:11" s="29" customFormat="1" ht="13.5" customHeight="1">
      <c r="A38" s="33" t="s">
        <v>45</v>
      </c>
      <c r="B38" s="253"/>
      <c r="C38" s="253"/>
      <c r="D38" s="252"/>
      <c r="E38" s="253">
        <f t="shared" si="0"/>
        <v>0</v>
      </c>
      <c r="F38" s="254"/>
      <c r="G38" s="254"/>
      <c r="H38" s="254"/>
      <c r="I38" s="254"/>
      <c r="K38" s="254"/>
    </row>
    <row r="39" spans="1:11" s="29" customFormat="1" ht="13.5" customHeight="1">
      <c r="A39" s="34" t="s">
        <v>46</v>
      </c>
      <c r="B39" s="253"/>
      <c r="C39" s="253"/>
      <c r="D39" s="252"/>
      <c r="E39" s="253">
        <f t="shared" si="0"/>
        <v>0</v>
      </c>
      <c r="F39" s="254"/>
      <c r="G39" s="254"/>
      <c r="H39" s="254"/>
      <c r="I39" s="254"/>
      <c r="K39" s="254"/>
    </row>
    <row r="40" spans="1:11" s="29" customFormat="1" ht="13.5" customHeight="1">
      <c r="A40" s="33" t="s">
        <v>47</v>
      </c>
      <c r="B40" s="253"/>
      <c r="C40" s="253"/>
      <c r="D40" s="252"/>
      <c r="E40" s="253">
        <f t="shared" si="0"/>
        <v>0</v>
      </c>
      <c r="F40" s="254"/>
      <c r="G40" s="254"/>
      <c r="H40" s="254"/>
      <c r="I40" s="254"/>
      <c r="K40" s="254"/>
    </row>
    <row r="41" spans="1:11" s="29" customFormat="1" ht="13.5" customHeight="1">
      <c r="A41" s="33" t="s">
        <v>48</v>
      </c>
      <c r="B41" s="253"/>
      <c r="C41" s="252" t="s">
        <v>135</v>
      </c>
      <c r="D41" s="252" t="s">
        <v>135</v>
      </c>
      <c r="E41" s="253">
        <f t="shared" si="0"/>
        <v>0</v>
      </c>
      <c r="F41" s="254"/>
      <c r="G41" s="254"/>
      <c r="H41" s="254"/>
      <c r="I41" s="254"/>
      <c r="K41" s="254"/>
    </row>
    <row r="42" spans="1:11" s="29" customFormat="1" ht="13.5" customHeight="1">
      <c r="A42" s="33" t="s">
        <v>49</v>
      </c>
      <c r="B42" s="253"/>
      <c r="C42" s="253"/>
      <c r="D42" s="252"/>
      <c r="E42" s="253">
        <f t="shared" si="0"/>
        <v>0</v>
      </c>
      <c r="F42" s="254"/>
      <c r="G42" s="254"/>
      <c r="H42" s="254"/>
      <c r="I42" s="254"/>
      <c r="K42" s="254"/>
    </row>
    <row r="43" spans="1:11" s="29" customFormat="1" ht="13.5" customHeight="1">
      <c r="A43" s="33" t="s">
        <v>50</v>
      </c>
      <c r="B43" s="253"/>
      <c r="C43" s="253"/>
      <c r="D43" s="252"/>
      <c r="E43" s="253">
        <f t="shared" si="0"/>
        <v>0</v>
      </c>
      <c r="F43" s="254"/>
      <c r="G43" s="254"/>
      <c r="H43" s="254"/>
      <c r="I43" s="254"/>
      <c r="K43" s="254"/>
    </row>
    <row r="44" spans="1:11" s="29" customFormat="1" ht="13.5" customHeight="1">
      <c r="A44" s="35" t="s">
        <v>56</v>
      </c>
      <c r="B44" s="253">
        <f>SUM(B37:B43)</f>
        <v>0</v>
      </c>
      <c r="C44" s="253">
        <f t="shared" ref="C44:E44" si="5">SUM(C37:C43)</f>
        <v>0</v>
      </c>
      <c r="D44" s="253">
        <f t="shared" si="5"/>
        <v>0</v>
      </c>
      <c r="E44" s="253">
        <f t="shared" si="5"/>
        <v>0</v>
      </c>
      <c r="F44" s="254"/>
      <c r="G44" s="254"/>
      <c r="H44" s="254"/>
      <c r="I44" s="254"/>
      <c r="K44" s="254"/>
    </row>
    <row r="45" spans="1:11" s="29" customFormat="1" ht="13.5" customHeight="1">
      <c r="A45" s="209"/>
      <c r="B45" s="253"/>
      <c r="C45" s="252"/>
      <c r="D45" s="252"/>
      <c r="E45" s="253"/>
      <c r="F45" s="254"/>
      <c r="G45" s="254"/>
      <c r="H45" s="254"/>
      <c r="I45" s="254"/>
      <c r="K45" s="254"/>
    </row>
    <row r="46" spans="1:11" s="225" customFormat="1" ht="13.5" customHeight="1">
      <c r="A46" s="35" t="s">
        <v>151</v>
      </c>
      <c r="B46" s="253">
        <f>+B44+B35</f>
        <v>0</v>
      </c>
      <c r="C46" s="253">
        <f t="shared" ref="C46:E46" si="6">+C44+C35</f>
        <v>0</v>
      </c>
      <c r="D46" s="253">
        <f t="shared" si="6"/>
        <v>0</v>
      </c>
      <c r="E46" s="253">
        <f t="shared" si="6"/>
        <v>0</v>
      </c>
      <c r="F46" s="257"/>
      <c r="G46" s="257"/>
      <c r="H46" s="257"/>
      <c r="I46" s="257"/>
      <c r="K46" s="257"/>
    </row>
    <row r="47" spans="1:11" s="29" customFormat="1" ht="13.5" customHeight="1">
      <c r="A47" s="21"/>
      <c r="B47" s="258"/>
      <c r="C47" s="258"/>
      <c r="D47" s="252"/>
      <c r="E47" s="253"/>
    </row>
    <row r="48" spans="1:11" s="220" customFormat="1" ht="13.5" customHeight="1">
      <c r="A48" s="259" t="s">
        <v>26</v>
      </c>
      <c r="B48" s="260">
        <f>+B46+B30</f>
        <v>27321</v>
      </c>
      <c r="C48" s="260">
        <f t="shared" ref="C48:E48" si="7">+C46+C30</f>
        <v>0</v>
      </c>
      <c r="D48" s="260">
        <f t="shared" si="7"/>
        <v>0</v>
      </c>
      <c r="E48" s="260">
        <f t="shared" si="7"/>
        <v>27321</v>
      </c>
      <c r="F48" s="261"/>
      <c r="G48" s="261"/>
      <c r="H48" s="261"/>
      <c r="I48" s="261"/>
      <c r="K48" s="261"/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rintOptions horizontalCentered="1"/>
  <pageMargins left="0.59055118110236227" right="0.31496062992125984" top="0.43307086614173229" bottom="0.47244094488188981" header="0.15748031496062992" footer="0.15748031496062992"/>
  <pageSetup paperSize="9" scale="80" orientation="portrait" r:id="rId1"/>
  <headerFooter alignWithMargins="0">
    <oddHeader>&amp;LKÉZ A KÉZBEN ÓVODA</oddHeader>
    <oddFooter>&amp;LVeresegyház, 2014. Február 18.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3:N50"/>
  <sheetViews>
    <sheetView view="pageLayout" topLeftCell="A22" workbookViewId="0">
      <selection activeCell="C39" sqref="C39:C45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209</v>
      </c>
      <c r="B3" s="387"/>
      <c r="C3" s="387"/>
      <c r="D3" s="387"/>
    </row>
    <row r="4" spans="1:14" ht="12.75" customHeight="1">
      <c r="A4" s="71"/>
      <c r="B4" s="71"/>
      <c r="C4" s="71"/>
      <c r="D4" s="71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67"/>
      <c r="B7" s="67"/>
      <c r="C7" s="67"/>
      <c r="D7" s="67"/>
      <c r="E7" s="52"/>
      <c r="F7" s="52"/>
      <c r="G7" s="52"/>
    </row>
    <row r="8" spans="1:14" ht="14.25" customHeight="1">
      <c r="A8" s="70" t="s">
        <v>120</v>
      </c>
      <c r="B8" s="295" t="s">
        <v>146</v>
      </c>
      <c r="C8" s="295"/>
      <c r="D8" s="295"/>
      <c r="E8" s="52"/>
      <c r="F8" s="52"/>
      <c r="G8" s="52"/>
    </row>
    <row r="9" spans="1:14" ht="14.25" customHeight="1">
      <c r="A9" s="41"/>
      <c r="B9" s="73"/>
      <c r="C9" s="73"/>
      <c r="D9" s="73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55" t="s">
        <v>36</v>
      </c>
      <c r="B13" s="96">
        <f>+'9.3.1 BÖLCSŐDE kiad. kötel.'!E13</f>
        <v>69955</v>
      </c>
      <c r="C13" s="96">
        <f>+'9.3.2. BÖLCSŐDE kiad. önként'!E13</f>
        <v>0</v>
      </c>
      <c r="D13" s="98">
        <f>SUM(B13:C13)</f>
        <v>69955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56" t="s">
        <v>37</v>
      </c>
      <c r="B14" s="96">
        <f>+'9.3.1 BÖLCSŐDE kiad. kötel.'!E14</f>
        <v>21039</v>
      </c>
      <c r="C14" s="96">
        <f>+'9.3.2. BÖLCSŐDE kiad. önként'!E14</f>
        <v>0</v>
      </c>
      <c r="D14" s="98">
        <f t="shared" ref="D14:D17" si="0">SUM(B14:C14)</f>
        <v>21039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55" t="s">
        <v>127</v>
      </c>
      <c r="B15" s="96">
        <f>+'9.3.1 BÖLCSŐDE kiad. kötel.'!E15</f>
        <v>27239</v>
      </c>
      <c r="C15" s="96">
        <f>+'9.3.2. BÖLCSŐDE kiad. önként'!E15</f>
        <v>9030</v>
      </c>
      <c r="D15" s="98">
        <f t="shared" si="0"/>
        <v>36269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+'9.3.1 BÖLCSŐDE kiad. kötel.'!E16</f>
        <v>0</v>
      </c>
      <c r="C16" s="96">
        <f>+'9.3.2. BÖLCSŐDE kiad. önként'!E16</f>
        <v>0</v>
      </c>
      <c r="D16" s="98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55" t="s">
        <v>128</v>
      </c>
      <c r="B17" s="96">
        <f>+'9.3.1 BÖLCSŐDE kiad. kötel.'!E17</f>
        <v>0</v>
      </c>
      <c r="C17" s="96">
        <f>+'9.3.2. BÖLCSŐDE kiad. önként'!E17</f>
        <v>0</v>
      </c>
      <c r="D17" s="98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60"/>
      <c r="B18" s="72"/>
      <c r="C18" s="72"/>
      <c r="D18" s="72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13"/>
      <c r="D19" s="72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17"/>
      <c r="D20" s="72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9">
        <f>SUM(B13:B20)</f>
        <v>118233</v>
      </c>
      <c r="C21" s="99">
        <f t="shared" ref="C21:D21" si="1">SUM(C13:C20)</f>
        <v>9030</v>
      </c>
      <c r="D21" s="99">
        <f t="shared" si="1"/>
        <v>127263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47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02">
        <f>+'9.3.1 BÖLCSŐDE kiad. kötel.'!E21</f>
        <v>0</v>
      </c>
      <c r="C23" s="102">
        <f>+'9.3.2. BÖLCSŐDE kiad. önként'!E21</f>
        <v>0</v>
      </c>
      <c r="D23" s="98">
        <f>SUM(B23:C23)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02">
        <f>+'9.3.1 BÖLCSŐDE kiad. kötel.'!E22</f>
        <v>0</v>
      </c>
      <c r="C24" s="102">
        <f>+'9.3.2. BÖLCSŐDE kiad. önként'!E22</f>
        <v>0</v>
      </c>
      <c r="D24" s="98">
        <f t="shared" ref="D24:D29" si="2">SUM(B24:C24)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02">
        <f>+'9.3.1 BÖLCSŐDE kiad. kötel.'!E23</f>
        <v>0</v>
      </c>
      <c r="C25" s="102">
        <f>+'9.3.2. BÖLCSŐDE kiad. önként'!E23</f>
        <v>0</v>
      </c>
      <c r="D25" s="98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02">
        <f>+'9.3.1 BÖLCSŐDE kiad. kötel.'!E24</f>
        <v>0</v>
      </c>
      <c r="C26" s="102">
        <f>+'9.3.2. BÖLCSŐDE kiad. önként'!E24</f>
        <v>0</v>
      </c>
      <c r="D26" s="98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02">
        <f>+'9.3.1 BÖLCSŐDE kiad. kötel.'!E25</f>
        <v>0</v>
      </c>
      <c r="C27" s="102">
        <f>+'9.3.2. BÖLCSŐDE kiad. önként'!E25</f>
        <v>0</v>
      </c>
      <c r="D27" s="98">
        <f t="shared" si="2"/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02">
        <f>+'9.3.1 BÖLCSŐDE kiad. kötel.'!E26</f>
        <v>0</v>
      </c>
      <c r="C28" s="102">
        <f>+'9.3.2. BÖLCSŐDE kiad. önként'!E26</f>
        <v>0</v>
      </c>
      <c r="D28" s="98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02">
        <f>+'9.3.1 BÖLCSŐDE kiad. kötel.'!E27</f>
        <v>0</v>
      </c>
      <c r="C29" s="102">
        <f>+'9.3.2. BÖLCSŐDE kiad. önként'!E27</f>
        <v>0</v>
      </c>
      <c r="D29" s="98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103">
        <f>SUM(B23:B29)</f>
        <v>0</v>
      </c>
      <c r="C30" s="103">
        <f t="shared" ref="C30:D30" si="3">SUM(C23:C29)</f>
        <v>0</v>
      </c>
      <c r="D30" s="103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17"/>
      <c r="D31" s="72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9">
        <f>+B30+B21</f>
        <v>118233</v>
      </c>
      <c r="C32" s="99">
        <f t="shared" ref="C32:D32" si="4">+C30+C21</f>
        <v>9030</v>
      </c>
      <c r="D32" s="99">
        <f t="shared" si="4"/>
        <v>127263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17"/>
      <c r="C33" s="17"/>
      <c r="D33" s="72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102">
        <f>+'9.3.1 BÖLCSŐDE kiad. kötel.'!E32</f>
        <v>500</v>
      </c>
      <c r="C34" s="102">
        <f>+'9.3.2. BÖLCSŐDE kiad. önként'!E32</f>
        <v>0</v>
      </c>
      <c r="D34" s="98">
        <f>SUM(B34:C34)</f>
        <v>500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102">
        <f>+'9.3.1 BÖLCSŐDE kiad. kötel.'!E33</f>
        <v>1143</v>
      </c>
      <c r="C35" s="102">
        <f>+'9.3.2. BÖLCSŐDE kiad. önként'!E33</f>
        <v>0</v>
      </c>
      <c r="D35" s="98">
        <f t="shared" ref="D35:D36" si="5">SUM(B35:C35)</f>
        <v>1143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102">
        <f>+'9.3.1 BÖLCSŐDE kiad. kötel.'!E34</f>
        <v>0</v>
      </c>
      <c r="C36" s="102">
        <f>+'9.3.2. BÖLCSŐDE kiad. önként'!E34</f>
        <v>0</v>
      </c>
      <c r="D36" s="98">
        <f t="shared" si="5"/>
        <v>0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103">
        <f>SUM(B34:B36)</f>
        <v>1643</v>
      </c>
      <c r="C37" s="103">
        <f t="shared" ref="C37:D37" si="6">SUM(C34:C36)</f>
        <v>0</v>
      </c>
      <c r="D37" s="103">
        <f t="shared" si="6"/>
        <v>1643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15"/>
      <c r="D38" s="72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02">
        <f>+'9.3.1 BÖLCSŐDE kiad. kötel.'!E37</f>
        <v>0</v>
      </c>
      <c r="C39" s="98">
        <f>+'9.3.2. BÖLCSŐDE kiad. önként'!E37</f>
        <v>0</v>
      </c>
      <c r="D39" s="98">
        <f>SUM(B39:C39)</f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02">
        <f>+'9.3.1 BÖLCSŐDE kiad. kötel.'!E38</f>
        <v>0</v>
      </c>
      <c r="C40" s="98">
        <f>+'9.3.2. BÖLCSŐDE kiad. önként'!E38</f>
        <v>0</v>
      </c>
      <c r="D40" s="98">
        <f t="shared" ref="D40:D45" si="7">SUM(B40:C40)</f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02">
        <f>+'9.3.1 BÖLCSŐDE kiad. kötel.'!E39</f>
        <v>0</v>
      </c>
      <c r="C41" s="98">
        <f>+'9.3.2. BÖLCSŐDE kiad. önként'!E39</f>
        <v>0</v>
      </c>
      <c r="D41" s="98">
        <f t="shared" si="7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02">
        <f>+'9.3.1 BÖLCSŐDE kiad. kötel.'!E40</f>
        <v>0</v>
      </c>
      <c r="C42" s="98">
        <f>+'9.3.2. BÖLCSŐDE kiad. önként'!E40</f>
        <v>0</v>
      </c>
      <c r="D42" s="98">
        <f t="shared" si="7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02">
        <f>+'9.3.1 BÖLCSŐDE kiad. kötel.'!E41</f>
        <v>0</v>
      </c>
      <c r="C43" s="98">
        <f>+'9.3.2. BÖLCSŐDE kiad. önként'!E41</f>
        <v>0</v>
      </c>
      <c r="D43" s="98">
        <f t="shared" si="7"/>
        <v>0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02">
        <f>+'9.3.1 BÖLCSŐDE kiad. kötel.'!E42</f>
        <v>0</v>
      </c>
      <c r="C44" s="98">
        <f>+'9.3.2. BÖLCSŐDE kiad. önként'!E42</f>
        <v>0</v>
      </c>
      <c r="D44" s="98">
        <f t="shared" si="7"/>
        <v>0</v>
      </c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02">
        <f>+'9.3.1 BÖLCSŐDE kiad. kötel.'!E43</f>
        <v>0</v>
      </c>
      <c r="C45" s="98">
        <f>+'9.3.2. BÖLCSŐDE kiad. önként'!E43</f>
        <v>0</v>
      </c>
      <c r="D45" s="98">
        <f t="shared" si="7"/>
        <v>0</v>
      </c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103">
        <f>SUM(B39:B45)</f>
        <v>0</v>
      </c>
      <c r="C46" s="103">
        <f t="shared" ref="C46:D46" si="8">SUM(C39:C45)</f>
        <v>0</v>
      </c>
      <c r="D46" s="103">
        <f t="shared" si="8"/>
        <v>0</v>
      </c>
      <c r="E46" s="2"/>
      <c r="F46" s="2"/>
      <c r="H46" s="2"/>
      <c r="I46" s="2"/>
      <c r="J46" s="2"/>
      <c r="K46" s="2"/>
      <c r="L46" s="2"/>
      <c r="N46" s="2"/>
    </row>
    <row r="47" spans="1:14" ht="15.6" customHeight="1">
      <c r="A47" s="58"/>
      <c r="B47" s="61"/>
      <c r="C47" s="72"/>
      <c r="D47" s="72"/>
      <c r="E47" s="2"/>
      <c r="F47" s="2"/>
      <c r="H47" s="2"/>
      <c r="I47" s="2"/>
      <c r="J47" s="2"/>
      <c r="K47" s="2"/>
      <c r="L47" s="2"/>
      <c r="N47" s="2"/>
    </row>
    <row r="48" spans="1:14" ht="15.6" customHeight="1">
      <c r="A48" s="35" t="s">
        <v>151</v>
      </c>
      <c r="B48" s="99">
        <f>+B46+B37</f>
        <v>1643</v>
      </c>
      <c r="C48" s="99">
        <f t="shared" ref="C48:D48" si="9">+C46+C37</f>
        <v>0</v>
      </c>
      <c r="D48" s="99">
        <f t="shared" si="9"/>
        <v>1643</v>
      </c>
      <c r="E48" s="2"/>
      <c r="F48" s="2"/>
      <c r="H48" s="2"/>
      <c r="I48" s="2"/>
      <c r="J48" s="2"/>
      <c r="K48" s="2"/>
      <c r="L48" s="2"/>
      <c r="N48" s="2"/>
    </row>
    <row r="49" spans="1:8" ht="13.5" customHeight="1">
      <c r="A49" s="21"/>
      <c r="B49" s="19"/>
      <c r="C49" s="19"/>
      <c r="D49" s="72"/>
      <c r="E49" s="2"/>
      <c r="F49" s="2"/>
      <c r="H49" s="2"/>
    </row>
    <row r="50" spans="1:8" ht="15" customHeight="1">
      <c r="A50" s="20" t="s">
        <v>26</v>
      </c>
      <c r="B50" s="101">
        <f>+B48+B32</f>
        <v>119876</v>
      </c>
      <c r="C50" s="101">
        <f t="shared" ref="C50:D50" si="10">+C48+C32</f>
        <v>9030</v>
      </c>
      <c r="D50" s="101">
        <f t="shared" si="10"/>
        <v>128906</v>
      </c>
    </row>
  </sheetData>
  <mergeCells count="9">
    <mergeCell ref="A11:A12"/>
    <mergeCell ref="B11:B12"/>
    <mergeCell ref="C11:C12"/>
    <mergeCell ref="D11:D12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39370078740157483" bottom="0.47244094488188981" header="0.15748031496062992" footer="0.15748031496062992"/>
  <pageSetup paperSize="9" scale="90" orientation="portrait" r:id="rId1"/>
  <headerFooter alignWithMargins="0">
    <oddHeader>&amp;LMESELIGET BÖLCSŐDE</oddHeader>
    <oddFooter>&amp;LVeresegyház, 2014. Február 18.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3:K48"/>
  <sheetViews>
    <sheetView topLeftCell="A19" workbookViewId="0">
      <selection activeCell="A46" sqref="A46"/>
    </sheetView>
  </sheetViews>
  <sheetFormatPr defaultRowHeight="13.2"/>
  <cols>
    <col min="1" max="1" width="45.6640625" customWidth="1"/>
    <col min="2" max="3" width="12.6640625" customWidth="1"/>
    <col min="4" max="4" width="12.109375" customWidth="1"/>
    <col min="5" max="5" width="13.5546875" style="220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210</v>
      </c>
      <c r="B3" s="387"/>
      <c r="C3" s="387"/>
      <c r="D3" s="387"/>
      <c r="E3" s="387"/>
    </row>
    <row r="4" spans="1:11" ht="12.75" customHeight="1">
      <c r="A4" s="216"/>
      <c r="B4" s="216"/>
      <c r="C4" s="216"/>
      <c r="D4" s="216"/>
      <c r="E4" s="251"/>
    </row>
    <row r="5" spans="1:11" ht="18" customHeight="1">
      <c r="A5" s="321" t="s">
        <v>139</v>
      </c>
      <c r="B5" s="321"/>
      <c r="C5" s="321"/>
      <c r="D5" s="321"/>
      <c r="E5" s="321"/>
    </row>
    <row r="6" spans="1:11" ht="14.25" customHeight="1">
      <c r="A6" s="321" t="s">
        <v>18</v>
      </c>
      <c r="B6" s="321"/>
      <c r="C6" s="321"/>
      <c r="D6" s="321"/>
      <c r="E6" s="321"/>
    </row>
    <row r="7" spans="1:11" ht="14.25" customHeight="1">
      <c r="A7" s="213"/>
      <c r="B7" s="213"/>
      <c r="C7" s="213"/>
      <c r="D7" s="213"/>
      <c r="E7" s="213"/>
    </row>
    <row r="8" spans="1:11" ht="14.25" customHeight="1">
      <c r="A8" s="53" t="s">
        <v>120</v>
      </c>
      <c r="B8" s="295" t="s">
        <v>146</v>
      </c>
      <c r="C8" s="295"/>
      <c r="D8" s="295"/>
      <c r="E8" s="295"/>
    </row>
    <row r="9" spans="1:11" ht="14.25" customHeight="1">
      <c r="A9" s="213"/>
      <c r="B9" s="213"/>
      <c r="C9" s="213"/>
      <c r="D9" s="213"/>
      <c r="E9" s="213"/>
    </row>
    <row r="10" spans="1:11" ht="15" customHeight="1">
      <c r="A10" s="320" t="s">
        <v>1</v>
      </c>
      <c r="B10" s="320"/>
      <c r="C10" s="320"/>
      <c r="D10" s="320"/>
      <c r="E10" s="320"/>
    </row>
    <row r="11" spans="1:11" ht="15" customHeight="1">
      <c r="A11" s="307" t="s">
        <v>4</v>
      </c>
      <c r="B11" s="394" t="s">
        <v>18</v>
      </c>
      <c r="C11" s="395"/>
      <c r="D11" s="395"/>
      <c r="E11" s="396"/>
    </row>
    <row r="12" spans="1:11" ht="38.4">
      <c r="A12" s="307"/>
      <c r="B12" s="137" t="s">
        <v>347</v>
      </c>
      <c r="C12" s="23"/>
      <c r="D12" s="23"/>
      <c r="E12" s="215" t="s">
        <v>5</v>
      </c>
    </row>
    <row r="13" spans="1:11" s="29" customFormat="1" ht="13.5" customHeight="1">
      <c r="A13" s="208" t="s">
        <v>36</v>
      </c>
      <c r="B13" s="252">
        <v>69955</v>
      </c>
      <c r="C13" s="252"/>
      <c r="D13" s="252"/>
      <c r="E13" s="253">
        <f>SUM(B13:D13)</f>
        <v>69955</v>
      </c>
      <c r="F13" s="254"/>
      <c r="G13" s="254"/>
      <c r="H13" s="254"/>
      <c r="I13" s="254"/>
      <c r="K13" s="254"/>
    </row>
    <row r="14" spans="1:11" s="29" customFormat="1" ht="13.5" customHeight="1">
      <c r="A14" s="211" t="s">
        <v>37</v>
      </c>
      <c r="B14" s="252">
        <v>21039</v>
      </c>
      <c r="C14" s="252"/>
      <c r="D14" s="252"/>
      <c r="E14" s="253">
        <f t="shared" ref="E14:E44" si="0">SUM(B14:D14)</f>
        <v>21039</v>
      </c>
      <c r="F14" s="254"/>
      <c r="G14" s="254"/>
      <c r="H14" s="254"/>
      <c r="I14" s="254"/>
      <c r="K14" s="254"/>
    </row>
    <row r="15" spans="1:11" s="29" customFormat="1" ht="13.5" customHeight="1">
      <c r="A15" s="208" t="s">
        <v>127</v>
      </c>
      <c r="B15" s="252">
        <f>36269-9030</f>
        <v>27239</v>
      </c>
      <c r="C15" s="252"/>
      <c r="D15" s="252"/>
      <c r="E15" s="253">
        <f t="shared" si="0"/>
        <v>27239</v>
      </c>
      <c r="F15" s="254"/>
      <c r="G15" s="254"/>
      <c r="H15" s="254"/>
      <c r="I15" s="254"/>
      <c r="K15" s="254"/>
    </row>
    <row r="16" spans="1:11" s="29" customFormat="1" ht="13.5" customHeight="1">
      <c r="A16" s="48" t="s">
        <v>129</v>
      </c>
      <c r="B16" s="252"/>
      <c r="C16" s="252"/>
      <c r="D16" s="252"/>
      <c r="E16" s="253">
        <f t="shared" si="0"/>
        <v>0</v>
      </c>
      <c r="F16" s="254"/>
      <c r="G16" s="254"/>
      <c r="H16" s="254"/>
      <c r="I16" s="254"/>
      <c r="K16" s="254"/>
    </row>
    <row r="17" spans="1:11" s="29" customFormat="1" ht="13.5" customHeight="1">
      <c r="A17" s="208" t="s">
        <v>128</v>
      </c>
      <c r="B17" s="252"/>
      <c r="C17" s="252"/>
      <c r="D17" s="252"/>
      <c r="E17" s="253">
        <f t="shared" si="0"/>
        <v>0</v>
      </c>
      <c r="F17" s="254"/>
      <c r="G17" s="254"/>
      <c r="H17" s="254"/>
      <c r="I17" s="254"/>
      <c r="K17" s="254"/>
    </row>
    <row r="18" spans="1:11" s="29" customFormat="1" ht="13.5" customHeight="1">
      <c r="A18" s="50"/>
      <c r="B18" s="255"/>
      <c r="C18" s="255"/>
      <c r="D18" s="252"/>
      <c r="E18" s="253"/>
      <c r="F18" s="254"/>
      <c r="G18" s="254"/>
      <c r="H18" s="254"/>
      <c r="I18" s="254"/>
      <c r="K18" s="254"/>
    </row>
    <row r="19" spans="1:11" s="29" customFormat="1" ht="13.5" customHeight="1">
      <c r="A19" s="36" t="s">
        <v>132</v>
      </c>
      <c r="B19" s="256">
        <f>SUM(B13:B17)</f>
        <v>118233</v>
      </c>
      <c r="C19" s="256">
        <f t="shared" ref="C19:E19" si="1">SUM(C13:C17)</f>
        <v>0</v>
      </c>
      <c r="D19" s="256">
        <f t="shared" si="1"/>
        <v>0</v>
      </c>
      <c r="E19" s="256">
        <f t="shared" si="1"/>
        <v>118233</v>
      </c>
      <c r="F19" s="254"/>
      <c r="G19" s="254"/>
      <c r="H19" s="254"/>
      <c r="I19" s="254"/>
      <c r="K19" s="254"/>
    </row>
    <row r="20" spans="1:11" s="29" customFormat="1" ht="13.5" customHeight="1">
      <c r="A20" s="36"/>
      <c r="B20" s="256"/>
      <c r="C20" s="256"/>
      <c r="D20" s="253"/>
      <c r="E20" s="253"/>
      <c r="F20" s="254"/>
      <c r="G20" s="254"/>
      <c r="H20" s="254"/>
      <c r="I20" s="254"/>
      <c r="K20" s="254"/>
    </row>
    <row r="21" spans="1:11" s="29" customFormat="1" ht="13.5" customHeight="1">
      <c r="A21" s="33" t="s">
        <v>44</v>
      </c>
      <c r="B21" s="252"/>
      <c r="C21" s="256"/>
      <c r="D21" s="253"/>
      <c r="E21" s="253">
        <f t="shared" si="0"/>
        <v>0</v>
      </c>
      <c r="F21" s="254"/>
      <c r="G21" s="254"/>
      <c r="H21" s="254"/>
      <c r="I21" s="254"/>
      <c r="K21" s="254"/>
    </row>
    <row r="22" spans="1:11" s="29" customFormat="1" ht="13.5" customHeight="1">
      <c r="A22" s="33" t="s">
        <v>45</v>
      </c>
      <c r="B22" s="252"/>
      <c r="C22" s="256"/>
      <c r="D22" s="253"/>
      <c r="E22" s="253">
        <f t="shared" si="0"/>
        <v>0</v>
      </c>
      <c r="F22" s="254"/>
      <c r="G22" s="254"/>
      <c r="H22" s="254"/>
      <c r="I22" s="254"/>
      <c r="K22" s="254"/>
    </row>
    <row r="23" spans="1:11" s="29" customFormat="1" ht="13.5" customHeight="1">
      <c r="A23" s="34" t="s">
        <v>46</v>
      </c>
      <c r="B23" s="252"/>
      <c r="C23" s="256"/>
      <c r="D23" s="253"/>
      <c r="E23" s="253">
        <f t="shared" si="0"/>
        <v>0</v>
      </c>
      <c r="F23" s="254"/>
      <c r="G23" s="254"/>
      <c r="H23" s="254"/>
      <c r="I23" s="254"/>
      <c r="K23" s="254"/>
    </row>
    <row r="24" spans="1:11" s="29" customFormat="1" ht="13.5" customHeight="1">
      <c r="A24" s="33" t="s">
        <v>47</v>
      </c>
      <c r="B24" s="252"/>
      <c r="C24" s="256"/>
      <c r="D24" s="253"/>
      <c r="E24" s="253">
        <f t="shared" si="0"/>
        <v>0</v>
      </c>
      <c r="F24" s="254"/>
      <c r="G24" s="254"/>
      <c r="H24" s="254"/>
      <c r="I24" s="254"/>
      <c r="K24" s="254"/>
    </row>
    <row r="25" spans="1:11" s="29" customFormat="1" ht="13.5" customHeight="1">
      <c r="A25" s="33" t="s">
        <v>48</v>
      </c>
      <c r="B25" s="252"/>
      <c r="C25" s="255" t="s">
        <v>135</v>
      </c>
      <c r="D25" s="252" t="s">
        <v>135</v>
      </c>
      <c r="E25" s="253">
        <f t="shared" si="0"/>
        <v>0</v>
      </c>
      <c r="F25" s="254"/>
      <c r="G25" s="254"/>
      <c r="H25" s="254"/>
      <c r="I25" s="254"/>
      <c r="K25" s="254"/>
    </row>
    <row r="26" spans="1:11" s="29" customFormat="1" ht="13.5" customHeight="1">
      <c r="A26" s="33" t="s">
        <v>49</v>
      </c>
      <c r="B26" s="252"/>
      <c r="C26" s="256"/>
      <c r="D26" s="253"/>
      <c r="E26" s="253">
        <f t="shared" si="0"/>
        <v>0</v>
      </c>
      <c r="F26" s="254"/>
      <c r="G26" s="254"/>
      <c r="H26" s="254"/>
      <c r="I26" s="254"/>
      <c r="K26" s="254"/>
    </row>
    <row r="27" spans="1:11" s="29" customFormat="1" ht="13.5" customHeight="1">
      <c r="A27" s="33" t="s">
        <v>50</v>
      </c>
      <c r="B27" s="252"/>
      <c r="C27" s="256"/>
      <c r="D27" s="253"/>
      <c r="E27" s="253">
        <f t="shared" si="0"/>
        <v>0</v>
      </c>
      <c r="F27" s="254"/>
      <c r="G27" s="254"/>
      <c r="H27" s="254"/>
      <c r="I27" s="254"/>
      <c r="K27" s="254"/>
    </row>
    <row r="28" spans="1:11" s="29" customFormat="1" ht="13.5" customHeight="1">
      <c r="A28" s="35" t="s">
        <v>51</v>
      </c>
      <c r="B28" s="253">
        <f>SUM(B21:B27)</f>
        <v>0</v>
      </c>
      <c r="C28" s="253">
        <f t="shared" ref="C28:E28" si="2">SUM(C21:C27)</f>
        <v>0</v>
      </c>
      <c r="D28" s="253">
        <f t="shared" si="2"/>
        <v>0</v>
      </c>
      <c r="E28" s="253">
        <f t="shared" si="2"/>
        <v>0</v>
      </c>
      <c r="F28" s="254"/>
      <c r="G28" s="254"/>
      <c r="H28" s="254"/>
      <c r="I28" s="254"/>
      <c r="K28" s="254"/>
    </row>
    <row r="29" spans="1:11" s="29" customFormat="1" ht="13.5" customHeight="1">
      <c r="A29" s="36"/>
      <c r="B29" s="255"/>
      <c r="C29" s="255"/>
      <c r="D29" s="252"/>
      <c r="E29" s="253"/>
      <c r="F29" s="254"/>
      <c r="G29" s="254"/>
      <c r="H29" s="254"/>
      <c r="I29" s="254"/>
      <c r="K29" s="254"/>
    </row>
    <row r="30" spans="1:11" s="225" customFormat="1" ht="13.5" customHeight="1">
      <c r="A30" s="35" t="s">
        <v>13</v>
      </c>
      <c r="B30" s="253">
        <f>+B28+B19</f>
        <v>118233</v>
      </c>
      <c r="C30" s="253">
        <f t="shared" ref="C30:E30" si="3">+C28+C19</f>
        <v>0</v>
      </c>
      <c r="D30" s="253">
        <f t="shared" si="3"/>
        <v>0</v>
      </c>
      <c r="E30" s="253">
        <f t="shared" si="3"/>
        <v>118233</v>
      </c>
      <c r="F30" s="257"/>
      <c r="G30" s="257"/>
      <c r="H30" s="257"/>
      <c r="I30" s="257"/>
      <c r="K30" s="257"/>
    </row>
    <row r="31" spans="1:11" s="29" customFormat="1" ht="13.5" customHeight="1">
      <c r="A31" s="36"/>
      <c r="B31" s="255"/>
      <c r="C31" s="255"/>
      <c r="D31" s="252"/>
      <c r="E31" s="253"/>
      <c r="F31" s="254"/>
      <c r="G31" s="254"/>
      <c r="H31" s="254"/>
      <c r="I31" s="254"/>
      <c r="K31" s="254"/>
    </row>
    <row r="32" spans="1:11" s="29" customFormat="1" ht="13.5" customHeight="1">
      <c r="A32" s="33" t="s">
        <v>52</v>
      </c>
      <c r="B32" s="252">
        <v>500</v>
      </c>
      <c r="C32" s="255"/>
      <c r="D32" s="252"/>
      <c r="E32" s="253">
        <f t="shared" si="0"/>
        <v>500</v>
      </c>
      <c r="F32" s="254"/>
      <c r="G32" s="254"/>
      <c r="H32" s="254"/>
      <c r="I32" s="254"/>
      <c r="K32" s="254"/>
    </row>
    <row r="33" spans="1:11" s="29" customFormat="1" ht="13.5" customHeight="1">
      <c r="A33" s="33" t="s">
        <v>53</v>
      </c>
      <c r="B33" s="252">
        <v>1143</v>
      </c>
      <c r="C33" s="255"/>
      <c r="D33" s="252"/>
      <c r="E33" s="253">
        <f t="shared" si="0"/>
        <v>1143</v>
      </c>
      <c r="F33" s="254"/>
      <c r="G33" s="254"/>
      <c r="H33" s="254"/>
      <c r="I33" s="254"/>
      <c r="K33" s="254"/>
    </row>
    <row r="34" spans="1:11" s="29" customFormat="1" ht="13.5" customHeight="1">
      <c r="A34" s="34" t="s">
        <v>133</v>
      </c>
      <c r="B34" s="252"/>
      <c r="C34" s="255"/>
      <c r="D34" s="252"/>
      <c r="E34" s="253">
        <f t="shared" si="0"/>
        <v>0</v>
      </c>
      <c r="F34" s="254"/>
      <c r="G34" s="254"/>
      <c r="H34" s="254"/>
      <c r="I34" s="254"/>
      <c r="K34" s="254"/>
    </row>
    <row r="35" spans="1:11" s="29" customFormat="1" ht="13.5" customHeight="1">
      <c r="A35" s="36" t="s">
        <v>134</v>
      </c>
      <c r="B35" s="253">
        <f>SUM(B32:B34)</f>
        <v>1643</v>
      </c>
      <c r="C35" s="253">
        <f t="shared" ref="C35:E35" si="4">SUM(C32:C34)</f>
        <v>0</v>
      </c>
      <c r="D35" s="253">
        <f t="shared" si="4"/>
        <v>0</v>
      </c>
      <c r="E35" s="253">
        <f t="shared" si="4"/>
        <v>1643</v>
      </c>
      <c r="F35" s="254"/>
      <c r="G35" s="254"/>
      <c r="H35" s="254"/>
      <c r="I35" s="254"/>
      <c r="K35" s="254"/>
    </row>
    <row r="36" spans="1:11" s="29" customFormat="1" ht="13.5" customHeight="1">
      <c r="A36" s="36"/>
      <c r="B36" s="253"/>
      <c r="C36" s="253"/>
      <c r="D36" s="252"/>
      <c r="E36" s="253"/>
      <c r="F36" s="254"/>
      <c r="G36" s="254"/>
      <c r="H36" s="254"/>
      <c r="I36" s="254"/>
      <c r="K36" s="254"/>
    </row>
    <row r="37" spans="1:11" s="29" customFormat="1" ht="13.5" customHeight="1">
      <c r="A37" s="33" t="s">
        <v>44</v>
      </c>
      <c r="B37" s="253"/>
      <c r="C37" s="253"/>
      <c r="D37" s="252"/>
      <c r="E37" s="253">
        <f t="shared" si="0"/>
        <v>0</v>
      </c>
      <c r="F37" s="254"/>
      <c r="G37" s="254"/>
      <c r="H37" s="254"/>
      <c r="I37" s="254"/>
      <c r="K37" s="254"/>
    </row>
    <row r="38" spans="1:11" s="29" customFormat="1" ht="13.5" customHeight="1">
      <c r="A38" s="33" t="s">
        <v>45</v>
      </c>
      <c r="B38" s="253"/>
      <c r="C38" s="253"/>
      <c r="D38" s="252"/>
      <c r="E38" s="253">
        <f t="shared" si="0"/>
        <v>0</v>
      </c>
      <c r="F38" s="254"/>
      <c r="G38" s="254"/>
      <c r="H38" s="254"/>
      <c r="I38" s="254"/>
      <c r="K38" s="254"/>
    </row>
    <row r="39" spans="1:11" s="29" customFormat="1" ht="13.5" customHeight="1">
      <c r="A39" s="34" t="s">
        <v>46</v>
      </c>
      <c r="B39" s="253"/>
      <c r="C39" s="253"/>
      <c r="D39" s="252"/>
      <c r="E39" s="253">
        <f t="shared" si="0"/>
        <v>0</v>
      </c>
      <c r="F39" s="254"/>
      <c r="G39" s="254"/>
      <c r="H39" s="254"/>
      <c r="I39" s="254"/>
      <c r="K39" s="254"/>
    </row>
    <row r="40" spans="1:11" s="29" customFormat="1" ht="13.5" customHeight="1">
      <c r="A40" s="33" t="s">
        <v>47</v>
      </c>
      <c r="B40" s="253"/>
      <c r="C40" s="253"/>
      <c r="D40" s="252"/>
      <c r="E40" s="253">
        <f t="shared" si="0"/>
        <v>0</v>
      </c>
      <c r="F40" s="254"/>
      <c r="G40" s="254"/>
      <c r="H40" s="254"/>
      <c r="I40" s="254"/>
      <c r="K40" s="254"/>
    </row>
    <row r="41" spans="1:11" s="29" customFormat="1" ht="13.5" customHeight="1">
      <c r="A41" s="33" t="s">
        <v>48</v>
      </c>
      <c r="B41" s="253"/>
      <c r="C41" s="252" t="s">
        <v>135</v>
      </c>
      <c r="D41" s="252" t="s">
        <v>135</v>
      </c>
      <c r="E41" s="253">
        <f t="shared" si="0"/>
        <v>0</v>
      </c>
      <c r="F41" s="254"/>
      <c r="G41" s="254"/>
      <c r="H41" s="254"/>
      <c r="I41" s="254"/>
      <c r="K41" s="254"/>
    </row>
    <row r="42" spans="1:11" s="29" customFormat="1" ht="13.5" customHeight="1">
      <c r="A42" s="33" t="s">
        <v>49</v>
      </c>
      <c r="B42" s="253"/>
      <c r="C42" s="253"/>
      <c r="D42" s="252"/>
      <c r="E42" s="253">
        <f t="shared" si="0"/>
        <v>0</v>
      </c>
      <c r="F42" s="254"/>
      <c r="G42" s="254"/>
      <c r="H42" s="254"/>
      <c r="I42" s="254"/>
      <c r="K42" s="254"/>
    </row>
    <row r="43" spans="1:11" s="29" customFormat="1" ht="13.5" customHeight="1">
      <c r="A43" s="33" t="s">
        <v>50</v>
      </c>
      <c r="B43" s="253"/>
      <c r="C43" s="253"/>
      <c r="D43" s="252"/>
      <c r="E43" s="253">
        <f t="shared" si="0"/>
        <v>0</v>
      </c>
      <c r="F43" s="254"/>
      <c r="G43" s="254"/>
      <c r="H43" s="254"/>
      <c r="I43" s="254"/>
      <c r="K43" s="254"/>
    </row>
    <row r="44" spans="1:11" s="29" customFormat="1" ht="13.5" customHeight="1">
      <c r="A44" s="35" t="s">
        <v>56</v>
      </c>
      <c r="B44" s="253">
        <f>SUM(B37:B43)</f>
        <v>0</v>
      </c>
      <c r="C44" s="253">
        <f t="shared" ref="C44:D44" si="5">SUM(C37:C43)</f>
        <v>0</v>
      </c>
      <c r="D44" s="253">
        <f t="shared" si="5"/>
        <v>0</v>
      </c>
      <c r="E44" s="253">
        <f t="shared" si="0"/>
        <v>0</v>
      </c>
      <c r="F44" s="254"/>
      <c r="G44" s="254"/>
      <c r="H44" s="254"/>
      <c r="I44" s="254"/>
      <c r="K44" s="254"/>
    </row>
    <row r="45" spans="1:11" s="29" customFormat="1" ht="13.5" customHeight="1">
      <c r="A45" s="209"/>
      <c r="B45" s="253"/>
      <c r="C45" s="252"/>
      <c r="D45" s="252"/>
      <c r="E45" s="253"/>
      <c r="F45" s="254"/>
      <c r="G45" s="254"/>
      <c r="H45" s="254"/>
      <c r="I45" s="254"/>
      <c r="K45" s="254"/>
    </row>
    <row r="46" spans="1:11" s="225" customFormat="1" ht="13.5" customHeight="1">
      <c r="A46" s="35" t="s">
        <v>151</v>
      </c>
      <c r="B46" s="253">
        <f>+B44+B35</f>
        <v>1643</v>
      </c>
      <c r="C46" s="253">
        <f t="shared" ref="C46:E46" si="6">+C44+C35</f>
        <v>0</v>
      </c>
      <c r="D46" s="253">
        <f t="shared" si="6"/>
        <v>0</v>
      </c>
      <c r="E46" s="253">
        <f t="shared" si="6"/>
        <v>1643</v>
      </c>
      <c r="F46" s="257"/>
      <c r="G46" s="257"/>
      <c r="H46" s="257"/>
      <c r="I46" s="257"/>
      <c r="K46" s="257"/>
    </row>
    <row r="47" spans="1:11" s="29" customFormat="1" ht="13.5" customHeight="1">
      <c r="A47" s="21"/>
      <c r="B47" s="258"/>
      <c r="C47" s="258"/>
      <c r="D47" s="252"/>
      <c r="E47" s="253"/>
    </row>
    <row r="48" spans="1:11" s="220" customFormat="1" ht="13.5" customHeight="1">
      <c r="A48" s="259" t="s">
        <v>26</v>
      </c>
      <c r="B48" s="260">
        <f>+B46+B30</f>
        <v>119876</v>
      </c>
      <c r="C48" s="260">
        <f t="shared" ref="C48:E48" si="7">+C46+C30</f>
        <v>0</v>
      </c>
      <c r="D48" s="260">
        <f t="shared" si="7"/>
        <v>0</v>
      </c>
      <c r="E48" s="260">
        <f t="shared" si="7"/>
        <v>119876</v>
      </c>
      <c r="F48" s="261"/>
      <c r="G48" s="261"/>
      <c r="H48" s="261"/>
      <c r="I48" s="261"/>
      <c r="K48" s="261"/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rintOptions horizontalCentered="1"/>
  <pageMargins left="0.59055118110236227" right="0.31496062992125984" top="0.43" bottom="0.47244094488188981" header="0.18" footer="0.15748031496062992"/>
  <pageSetup paperSize="9" scale="80" orientation="portrait" r:id="rId1"/>
  <headerFooter alignWithMargins="0">
    <oddHeader>&amp;LMESELIGET BÖLCSŐDE</oddHeader>
    <oddFooter>&amp;LVeresegyház, 2014. Február 18.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3:K48"/>
  <sheetViews>
    <sheetView topLeftCell="A19" workbookViewId="0">
      <selection activeCell="D20" sqref="D20"/>
    </sheetView>
  </sheetViews>
  <sheetFormatPr defaultRowHeight="13.2"/>
  <cols>
    <col min="1" max="1" width="45.6640625" customWidth="1"/>
    <col min="2" max="2" width="14.77734375" customWidth="1"/>
    <col min="3" max="3" width="12.6640625" customWidth="1"/>
    <col min="4" max="4" width="12.109375" customWidth="1"/>
    <col min="5" max="5" width="13.5546875" style="220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211</v>
      </c>
      <c r="B3" s="387"/>
      <c r="C3" s="387"/>
      <c r="D3" s="387"/>
      <c r="E3" s="387"/>
    </row>
    <row r="4" spans="1:11" ht="12.75" customHeight="1">
      <c r="A4" s="216"/>
      <c r="B4" s="216"/>
      <c r="C4" s="216"/>
      <c r="D4" s="216"/>
      <c r="E4" s="251"/>
    </row>
    <row r="5" spans="1:11" ht="18" customHeight="1">
      <c r="A5" s="321" t="s">
        <v>139</v>
      </c>
      <c r="B5" s="321"/>
      <c r="C5" s="321"/>
      <c r="D5" s="321"/>
      <c r="E5" s="321"/>
    </row>
    <row r="6" spans="1:11" ht="14.25" customHeight="1">
      <c r="A6" s="321" t="s">
        <v>19</v>
      </c>
      <c r="B6" s="321"/>
      <c r="C6" s="321"/>
      <c r="D6" s="321"/>
      <c r="E6" s="321"/>
    </row>
    <row r="7" spans="1:11" ht="14.25" customHeight="1">
      <c r="A7" s="213"/>
      <c r="B7" s="213"/>
      <c r="C7" s="213"/>
      <c r="D7" s="213"/>
      <c r="E7" s="213"/>
    </row>
    <row r="8" spans="1:11" ht="14.25" customHeight="1">
      <c r="A8" s="53" t="s">
        <v>120</v>
      </c>
      <c r="B8" s="295" t="s">
        <v>146</v>
      </c>
      <c r="C8" s="295"/>
      <c r="D8" s="295"/>
      <c r="E8" s="295"/>
    </row>
    <row r="9" spans="1:11" ht="14.25" customHeight="1">
      <c r="A9" s="213"/>
      <c r="B9" s="213"/>
      <c r="C9" s="213"/>
      <c r="D9" s="213"/>
      <c r="E9" s="213"/>
    </row>
    <row r="10" spans="1:11" ht="15" customHeight="1">
      <c r="A10" s="320" t="s">
        <v>1</v>
      </c>
      <c r="B10" s="320"/>
      <c r="C10" s="320"/>
      <c r="D10" s="320"/>
      <c r="E10" s="320"/>
    </row>
    <row r="11" spans="1:11" ht="15" customHeight="1">
      <c r="A11" s="307" t="s">
        <v>4</v>
      </c>
      <c r="B11" s="394" t="s">
        <v>19</v>
      </c>
      <c r="C11" s="395"/>
      <c r="D11" s="395"/>
      <c r="E11" s="396"/>
    </row>
    <row r="12" spans="1:11" ht="48">
      <c r="A12" s="307"/>
      <c r="B12" s="263" t="s">
        <v>356</v>
      </c>
      <c r="C12" s="23"/>
      <c r="D12" s="23"/>
      <c r="E12" s="215" t="s">
        <v>5</v>
      </c>
    </row>
    <row r="13" spans="1:11" s="29" customFormat="1" ht="13.5" customHeight="1">
      <c r="A13" s="208" t="s">
        <v>36</v>
      </c>
      <c r="B13" s="252"/>
      <c r="C13" s="252"/>
      <c r="D13" s="252"/>
      <c r="E13" s="253">
        <f>SUM(B13:D13)</f>
        <v>0</v>
      </c>
      <c r="F13" s="254"/>
      <c r="G13" s="254"/>
      <c r="H13" s="254"/>
      <c r="I13" s="254"/>
      <c r="K13" s="254"/>
    </row>
    <row r="14" spans="1:11" s="29" customFormat="1" ht="13.5" customHeight="1">
      <c r="A14" s="211" t="s">
        <v>37</v>
      </c>
      <c r="B14" s="252"/>
      <c r="C14" s="252"/>
      <c r="D14" s="252"/>
      <c r="E14" s="253">
        <f t="shared" ref="E14:E43" si="0">SUM(B14:D14)</f>
        <v>0</v>
      </c>
      <c r="F14" s="254"/>
      <c r="G14" s="254"/>
      <c r="H14" s="254"/>
      <c r="I14" s="254"/>
      <c r="K14" s="254"/>
    </row>
    <row r="15" spans="1:11" s="29" customFormat="1" ht="13.5" customHeight="1">
      <c r="A15" s="208" t="s">
        <v>127</v>
      </c>
      <c r="B15" s="252">
        <v>9030</v>
      </c>
      <c r="C15" s="252"/>
      <c r="D15" s="252"/>
      <c r="E15" s="253">
        <f t="shared" si="0"/>
        <v>9030</v>
      </c>
      <c r="F15" s="254"/>
      <c r="G15" s="254"/>
      <c r="H15" s="254"/>
      <c r="I15" s="254"/>
      <c r="K15" s="254"/>
    </row>
    <row r="16" spans="1:11" s="29" customFormat="1" ht="13.5" customHeight="1">
      <c r="A16" s="48" t="s">
        <v>129</v>
      </c>
      <c r="B16" s="252"/>
      <c r="C16" s="252"/>
      <c r="D16" s="252"/>
      <c r="E16" s="253">
        <f t="shared" si="0"/>
        <v>0</v>
      </c>
      <c r="F16" s="254"/>
      <c r="G16" s="254"/>
      <c r="H16" s="254"/>
      <c r="I16" s="254"/>
      <c r="K16" s="254"/>
    </row>
    <row r="17" spans="1:11" s="29" customFormat="1" ht="13.5" customHeight="1">
      <c r="A17" s="208" t="s">
        <v>128</v>
      </c>
      <c r="B17" s="252"/>
      <c r="C17" s="252"/>
      <c r="D17" s="252"/>
      <c r="E17" s="253">
        <f t="shared" si="0"/>
        <v>0</v>
      </c>
      <c r="F17" s="254"/>
      <c r="G17" s="254"/>
      <c r="H17" s="254"/>
      <c r="I17" s="254"/>
      <c r="K17" s="254"/>
    </row>
    <row r="18" spans="1:11" s="29" customFormat="1" ht="13.5" customHeight="1">
      <c r="A18" s="50"/>
      <c r="B18" s="255"/>
      <c r="C18" s="255"/>
      <c r="D18" s="252"/>
      <c r="E18" s="253"/>
      <c r="F18" s="254"/>
      <c r="G18" s="254"/>
      <c r="H18" s="254"/>
      <c r="I18" s="254"/>
      <c r="K18" s="254"/>
    </row>
    <row r="19" spans="1:11" s="29" customFormat="1" ht="13.5" customHeight="1">
      <c r="A19" s="36" t="s">
        <v>132</v>
      </c>
      <c r="B19" s="256">
        <f>SUM(B13:B17)</f>
        <v>9030</v>
      </c>
      <c r="C19" s="256">
        <f t="shared" ref="C19:E19" si="1">SUM(C13:C17)</f>
        <v>0</v>
      </c>
      <c r="D19" s="256">
        <f t="shared" si="1"/>
        <v>0</v>
      </c>
      <c r="E19" s="256">
        <f t="shared" si="1"/>
        <v>9030</v>
      </c>
      <c r="F19" s="254"/>
      <c r="G19" s="254"/>
      <c r="H19" s="254"/>
      <c r="I19" s="254"/>
      <c r="K19" s="254"/>
    </row>
    <row r="20" spans="1:11" s="29" customFormat="1" ht="13.5" customHeight="1">
      <c r="A20" s="36"/>
      <c r="B20" s="256"/>
      <c r="C20" s="256"/>
      <c r="D20" s="253"/>
      <c r="E20" s="253"/>
      <c r="F20" s="254"/>
      <c r="G20" s="254"/>
      <c r="H20" s="254"/>
      <c r="I20" s="254"/>
      <c r="K20" s="254"/>
    </row>
    <row r="21" spans="1:11" s="29" customFormat="1" ht="13.5" customHeight="1">
      <c r="A21" s="33" t="s">
        <v>44</v>
      </c>
      <c r="B21" s="252"/>
      <c r="C21" s="256"/>
      <c r="D21" s="253"/>
      <c r="E21" s="253">
        <f t="shared" si="0"/>
        <v>0</v>
      </c>
      <c r="F21" s="254"/>
      <c r="G21" s="254"/>
      <c r="H21" s="254"/>
      <c r="I21" s="254"/>
      <c r="K21" s="254"/>
    </row>
    <row r="22" spans="1:11" s="29" customFormat="1" ht="13.5" customHeight="1">
      <c r="A22" s="33" t="s">
        <v>45</v>
      </c>
      <c r="B22" s="252"/>
      <c r="C22" s="256"/>
      <c r="D22" s="253"/>
      <c r="E22" s="253">
        <f t="shared" si="0"/>
        <v>0</v>
      </c>
      <c r="F22" s="254"/>
      <c r="G22" s="254"/>
      <c r="H22" s="254"/>
      <c r="I22" s="254"/>
      <c r="K22" s="254"/>
    </row>
    <row r="23" spans="1:11" s="29" customFormat="1" ht="13.5" customHeight="1">
      <c r="A23" s="34" t="s">
        <v>46</v>
      </c>
      <c r="B23" s="252"/>
      <c r="C23" s="256"/>
      <c r="D23" s="253"/>
      <c r="E23" s="253">
        <f t="shared" si="0"/>
        <v>0</v>
      </c>
      <c r="F23" s="254"/>
      <c r="G23" s="254"/>
      <c r="H23" s="254"/>
      <c r="I23" s="254"/>
      <c r="K23" s="254"/>
    </row>
    <row r="24" spans="1:11" s="29" customFormat="1" ht="13.5" customHeight="1">
      <c r="A24" s="33" t="s">
        <v>47</v>
      </c>
      <c r="B24" s="252"/>
      <c r="C24" s="256"/>
      <c r="D24" s="253"/>
      <c r="E24" s="253">
        <f t="shared" si="0"/>
        <v>0</v>
      </c>
      <c r="F24" s="254"/>
      <c r="G24" s="254"/>
      <c r="H24" s="254"/>
      <c r="I24" s="254"/>
      <c r="K24" s="254"/>
    </row>
    <row r="25" spans="1:11" s="29" customFormat="1" ht="13.5" customHeight="1">
      <c r="A25" s="33" t="s">
        <v>48</v>
      </c>
      <c r="B25" s="252"/>
      <c r="C25" s="255" t="s">
        <v>135</v>
      </c>
      <c r="D25" s="252" t="s">
        <v>135</v>
      </c>
      <c r="E25" s="253">
        <f t="shared" si="0"/>
        <v>0</v>
      </c>
      <c r="F25" s="254"/>
      <c r="G25" s="254"/>
      <c r="H25" s="254"/>
      <c r="I25" s="254"/>
      <c r="K25" s="254"/>
    </row>
    <row r="26" spans="1:11" s="29" customFormat="1" ht="13.5" customHeight="1">
      <c r="A26" s="33" t="s">
        <v>49</v>
      </c>
      <c r="B26" s="252"/>
      <c r="C26" s="256"/>
      <c r="D26" s="253"/>
      <c r="E26" s="253">
        <f t="shared" si="0"/>
        <v>0</v>
      </c>
      <c r="F26" s="254"/>
      <c r="G26" s="254"/>
      <c r="H26" s="254"/>
      <c r="I26" s="254"/>
      <c r="K26" s="254"/>
    </row>
    <row r="27" spans="1:11" s="29" customFormat="1" ht="13.5" customHeight="1">
      <c r="A27" s="33" t="s">
        <v>50</v>
      </c>
      <c r="B27" s="252"/>
      <c r="C27" s="256"/>
      <c r="D27" s="253"/>
      <c r="E27" s="253">
        <f t="shared" si="0"/>
        <v>0</v>
      </c>
      <c r="F27" s="254"/>
      <c r="G27" s="254"/>
      <c r="H27" s="254"/>
      <c r="I27" s="254"/>
      <c r="K27" s="254"/>
    </row>
    <row r="28" spans="1:11" s="29" customFormat="1" ht="13.5" customHeight="1">
      <c r="A28" s="35" t="s">
        <v>51</v>
      </c>
      <c r="B28" s="253">
        <f>SUM(B21:B27)</f>
        <v>0</v>
      </c>
      <c r="C28" s="253">
        <f t="shared" ref="C28:E28" si="2">SUM(C21:C27)</f>
        <v>0</v>
      </c>
      <c r="D28" s="253">
        <f t="shared" si="2"/>
        <v>0</v>
      </c>
      <c r="E28" s="253">
        <f t="shared" si="2"/>
        <v>0</v>
      </c>
      <c r="F28" s="254"/>
      <c r="G28" s="254"/>
      <c r="H28" s="254"/>
      <c r="I28" s="254"/>
      <c r="K28" s="254"/>
    </row>
    <row r="29" spans="1:11" s="29" customFormat="1" ht="13.5" customHeight="1">
      <c r="A29" s="36"/>
      <c r="B29" s="255"/>
      <c r="C29" s="255"/>
      <c r="D29" s="252"/>
      <c r="E29" s="253"/>
      <c r="F29" s="254"/>
      <c r="G29" s="254"/>
      <c r="H29" s="254"/>
      <c r="I29" s="254"/>
      <c r="K29" s="254"/>
    </row>
    <row r="30" spans="1:11" s="225" customFormat="1" ht="13.5" customHeight="1">
      <c r="A30" s="35" t="s">
        <v>13</v>
      </c>
      <c r="B30" s="253">
        <f>+B28+B19</f>
        <v>9030</v>
      </c>
      <c r="C30" s="253">
        <f t="shared" ref="C30:E30" si="3">+C28+C19</f>
        <v>0</v>
      </c>
      <c r="D30" s="253">
        <f t="shared" si="3"/>
        <v>0</v>
      </c>
      <c r="E30" s="253">
        <f t="shared" si="3"/>
        <v>9030</v>
      </c>
      <c r="F30" s="257"/>
      <c r="G30" s="257"/>
      <c r="H30" s="257"/>
      <c r="I30" s="257"/>
      <c r="K30" s="257"/>
    </row>
    <row r="31" spans="1:11" s="29" customFormat="1" ht="13.5" customHeight="1">
      <c r="A31" s="36"/>
      <c r="B31" s="255"/>
      <c r="C31" s="255"/>
      <c r="D31" s="252"/>
      <c r="E31" s="253"/>
      <c r="F31" s="254"/>
      <c r="G31" s="254"/>
      <c r="H31" s="254"/>
      <c r="I31" s="254"/>
      <c r="K31" s="254"/>
    </row>
    <row r="32" spans="1:11" s="29" customFormat="1" ht="13.5" customHeight="1">
      <c r="A32" s="33" t="s">
        <v>52</v>
      </c>
      <c r="B32" s="252"/>
      <c r="C32" s="255"/>
      <c r="D32" s="252"/>
      <c r="E32" s="253">
        <f t="shared" si="0"/>
        <v>0</v>
      </c>
      <c r="F32" s="254"/>
      <c r="G32" s="254"/>
      <c r="H32" s="254"/>
      <c r="I32" s="254"/>
      <c r="K32" s="254"/>
    </row>
    <row r="33" spans="1:11" s="29" customFormat="1" ht="13.5" customHeight="1">
      <c r="A33" s="33" t="s">
        <v>53</v>
      </c>
      <c r="B33" s="252"/>
      <c r="C33" s="255"/>
      <c r="D33" s="252"/>
      <c r="E33" s="253">
        <f t="shared" si="0"/>
        <v>0</v>
      </c>
      <c r="F33" s="254"/>
      <c r="G33" s="254"/>
      <c r="H33" s="254"/>
      <c r="I33" s="254"/>
      <c r="K33" s="254"/>
    </row>
    <row r="34" spans="1:11" s="29" customFormat="1" ht="13.5" customHeight="1">
      <c r="A34" s="34" t="s">
        <v>133</v>
      </c>
      <c r="B34" s="252"/>
      <c r="C34" s="255"/>
      <c r="D34" s="252"/>
      <c r="E34" s="253">
        <f t="shared" si="0"/>
        <v>0</v>
      </c>
      <c r="F34" s="254"/>
      <c r="G34" s="254"/>
      <c r="H34" s="254"/>
      <c r="I34" s="254"/>
      <c r="K34" s="254"/>
    </row>
    <row r="35" spans="1:11" s="29" customFormat="1" ht="13.5" customHeight="1">
      <c r="A35" s="36" t="s">
        <v>134</v>
      </c>
      <c r="B35" s="253">
        <f>SUM(B32:B34)</f>
        <v>0</v>
      </c>
      <c r="C35" s="253">
        <f t="shared" ref="C35:E35" si="4">SUM(C32:C34)</f>
        <v>0</v>
      </c>
      <c r="D35" s="253">
        <f t="shared" si="4"/>
        <v>0</v>
      </c>
      <c r="E35" s="253">
        <f t="shared" si="4"/>
        <v>0</v>
      </c>
      <c r="F35" s="254"/>
      <c r="G35" s="254"/>
      <c r="H35" s="254"/>
      <c r="I35" s="254"/>
      <c r="K35" s="254"/>
    </row>
    <row r="36" spans="1:11" s="29" customFormat="1" ht="13.5" customHeight="1">
      <c r="A36" s="36"/>
      <c r="B36" s="253"/>
      <c r="C36" s="253"/>
      <c r="D36" s="252"/>
      <c r="E36" s="253"/>
      <c r="F36" s="254"/>
      <c r="G36" s="254"/>
      <c r="H36" s="254"/>
      <c r="I36" s="254"/>
      <c r="K36" s="254"/>
    </row>
    <row r="37" spans="1:11" s="29" customFormat="1" ht="13.5" customHeight="1">
      <c r="A37" s="33" t="s">
        <v>44</v>
      </c>
      <c r="B37" s="253"/>
      <c r="C37" s="253"/>
      <c r="D37" s="252"/>
      <c r="E37" s="253">
        <f t="shared" si="0"/>
        <v>0</v>
      </c>
      <c r="F37" s="254"/>
      <c r="G37" s="254"/>
      <c r="H37" s="254"/>
      <c r="I37" s="254"/>
      <c r="K37" s="254"/>
    </row>
    <row r="38" spans="1:11" s="29" customFormat="1" ht="13.5" customHeight="1">
      <c r="A38" s="33" t="s">
        <v>45</v>
      </c>
      <c r="B38" s="253"/>
      <c r="C38" s="253"/>
      <c r="D38" s="252"/>
      <c r="E38" s="253">
        <f t="shared" si="0"/>
        <v>0</v>
      </c>
      <c r="F38" s="254"/>
      <c r="G38" s="254"/>
      <c r="H38" s="254"/>
      <c r="I38" s="254"/>
      <c r="K38" s="254"/>
    </row>
    <row r="39" spans="1:11" s="29" customFormat="1" ht="13.5" customHeight="1">
      <c r="A39" s="34" t="s">
        <v>46</v>
      </c>
      <c r="B39" s="253"/>
      <c r="C39" s="253"/>
      <c r="D39" s="252"/>
      <c r="E39" s="253">
        <f t="shared" si="0"/>
        <v>0</v>
      </c>
      <c r="F39" s="254"/>
      <c r="G39" s="254"/>
      <c r="H39" s="254"/>
      <c r="I39" s="254"/>
      <c r="K39" s="254"/>
    </row>
    <row r="40" spans="1:11" s="29" customFormat="1" ht="13.5" customHeight="1">
      <c r="A40" s="33" t="s">
        <v>47</v>
      </c>
      <c r="B40" s="253"/>
      <c r="C40" s="253"/>
      <c r="D40" s="252"/>
      <c r="E40" s="253">
        <f t="shared" si="0"/>
        <v>0</v>
      </c>
      <c r="F40" s="254"/>
      <c r="G40" s="254"/>
      <c r="H40" s="254"/>
      <c r="I40" s="254"/>
      <c r="K40" s="254"/>
    </row>
    <row r="41" spans="1:11" s="29" customFormat="1" ht="13.5" customHeight="1">
      <c r="A41" s="33" t="s">
        <v>48</v>
      </c>
      <c r="B41" s="253"/>
      <c r="C41" s="252" t="s">
        <v>135</v>
      </c>
      <c r="D41" s="252" t="s">
        <v>135</v>
      </c>
      <c r="E41" s="253">
        <f t="shared" si="0"/>
        <v>0</v>
      </c>
      <c r="F41" s="254"/>
      <c r="G41" s="254"/>
      <c r="H41" s="254"/>
      <c r="I41" s="254"/>
      <c r="K41" s="254"/>
    </row>
    <row r="42" spans="1:11" s="29" customFormat="1" ht="13.5" customHeight="1">
      <c r="A42" s="33" t="s">
        <v>49</v>
      </c>
      <c r="B42" s="253"/>
      <c r="C42" s="253"/>
      <c r="D42" s="252"/>
      <c r="E42" s="253">
        <f t="shared" si="0"/>
        <v>0</v>
      </c>
      <c r="F42" s="254"/>
      <c r="G42" s="254"/>
      <c r="H42" s="254"/>
      <c r="I42" s="254"/>
      <c r="K42" s="254"/>
    </row>
    <row r="43" spans="1:11" s="29" customFormat="1" ht="13.5" customHeight="1">
      <c r="A43" s="33" t="s">
        <v>50</v>
      </c>
      <c r="B43" s="253"/>
      <c r="C43" s="253"/>
      <c r="D43" s="252"/>
      <c r="E43" s="253">
        <f t="shared" si="0"/>
        <v>0</v>
      </c>
      <c r="F43" s="254"/>
      <c r="G43" s="254"/>
      <c r="H43" s="254"/>
      <c r="I43" s="254"/>
      <c r="K43" s="254"/>
    </row>
    <row r="44" spans="1:11" s="29" customFormat="1" ht="13.5" customHeight="1">
      <c r="A44" s="35" t="s">
        <v>56</v>
      </c>
      <c r="B44" s="253">
        <f>SUM(B37:B43)</f>
        <v>0</v>
      </c>
      <c r="C44" s="253">
        <f t="shared" ref="C44:E44" si="5">SUM(C37:C43)</f>
        <v>0</v>
      </c>
      <c r="D44" s="253">
        <f t="shared" si="5"/>
        <v>0</v>
      </c>
      <c r="E44" s="253">
        <f t="shared" si="5"/>
        <v>0</v>
      </c>
      <c r="F44" s="254"/>
      <c r="G44" s="254"/>
      <c r="H44" s="254"/>
      <c r="I44" s="254"/>
      <c r="K44" s="254"/>
    </row>
    <row r="45" spans="1:11" s="29" customFormat="1" ht="13.5" customHeight="1">
      <c r="A45" s="209"/>
      <c r="B45" s="253"/>
      <c r="C45" s="252"/>
      <c r="D45" s="252"/>
      <c r="E45" s="253"/>
      <c r="F45" s="254"/>
      <c r="G45" s="254"/>
      <c r="H45" s="254"/>
      <c r="I45" s="254"/>
      <c r="K45" s="254"/>
    </row>
    <row r="46" spans="1:11" s="225" customFormat="1" ht="13.5" customHeight="1">
      <c r="A46" s="35" t="s">
        <v>151</v>
      </c>
      <c r="B46" s="253">
        <f>+B44+B35</f>
        <v>0</v>
      </c>
      <c r="C46" s="253">
        <f t="shared" ref="C46:E46" si="6">+C44+C35</f>
        <v>0</v>
      </c>
      <c r="D46" s="253">
        <f t="shared" si="6"/>
        <v>0</v>
      </c>
      <c r="E46" s="253">
        <f t="shared" si="6"/>
        <v>0</v>
      </c>
      <c r="F46" s="257"/>
      <c r="G46" s="257"/>
      <c r="H46" s="257"/>
      <c r="I46" s="257"/>
      <c r="K46" s="257"/>
    </row>
    <row r="47" spans="1:11" s="29" customFormat="1" ht="13.5" customHeight="1">
      <c r="A47" s="21"/>
      <c r="B47" s="258"/>
      <c r="C47" s="258"/>
      <c r="D47" s="252"/>
      <c r="E47" s="253"/>
    </row>
    <row r="48" spans="1:11" s="220" customFormat="1" ht="13.5" customHeight="1">
      <c r="A48" s="259" t="s">
        <v>26</v>
      </c>
      <c r="B48" s="260">
        <f>+B46+B30</f>
        <v>9030</v>
      </c>
      <c r="C48" s="260">
        <f t="shared" ref="C48:E48" si="7">+C46+C30</f>
        <v>0</v>
      </c>
      <c r="D48" s="260">
        <f t="shared" si="7"/>
        <v>0</v>
      </c>
      <c r="E48" s="260">
        <f t="shared" si="7"/>
        <v>9030</v>
      </c>
      <c r="F48" s="261"/>
      <c r="G48" s="261"/>
      <c r="H48" s="261"/>
      <c r="I48" s="261"/>
      <c r="K48" s="261"/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rintOptions horizontalCentered="1"/>
  <pageMargins left="0.59055118110236227" right="0.31496062992125984" top="0.45" bottom="0.47244094488188981" header="0.17" footer="0.15748031496062992"/>
  <pageSetup paperSize="9" scale="85" orientation="portrait" r:id="rId1"/>
  <headerFooter alignWithMargins="0">
    <oddHeader>&amp;LMESELIGET BÖLCSŐDE</oddHeader>
    <oddFooter>&amp;LVeresegyház, 2014. Február 18.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3:N50"/>
  <sheetViews>
    <sheetView view="pageLayout" topLeftCell="A55" workbookViewId="0">
      <selection activeCell="A74" sqref="A74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212</v>
      </c>
      <c r="B3" s="387"/>
      <c r="C3" s="387"/>
      <c r="D3" s="387"/>
    </row>
    <row r="4" spans="1:14" ht="12.75" customHeight="1">
      <c r="A4" s="71"/>
      <c r="B4" s="71"/>
      <c r="C4" s="71"/>
      <c r="D4" s="71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67"/>
      <c r="B7" s="67"/>
      <c r="C7" s="67"/>
      <c r="D7" s="67"/>
      <c r="E7" s="52"/>
      <c r="F7" s="52"/>
      <c r="G7" s="52"/>
    </row>
    <row r="8" spans="1:14" ht="14.25" customHeight="1">
      <c r="A8" s="70" t="s">
        <v>120</v>
      </c>
      <c r="B8" s="295" t="s">
        <v>147</v>
      </c>
      <c r="C8" s="295"/>
      <c r="D8" s="295"/>
      <c r="E8" s="52"/>
      <c r="F8" s="52"/>
      <c r="G8" s="52"/>
    </row>
    <row r="9" spans="1:14" ht="14.25" customHeight="1">
      <c r="A9" s="41"/>
      <c r="B9" s="73"/>
      <c r="C9" s="73"/>
      <c r="D9" s="73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55" t="s">
        <v>36</v>
      </c>
      <c r="B13" s="96">
        <f>+'9.4.1 KÖNYVTÁR kiad. kötel'!E13</f>
        <v>8129</v>
      </c>
      <c r="C13" s="62"/>
      <c r="D13" s="98">
        <f>SUM(B13:C13)</f>
        <v>8129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56" t="s">
        <v>37</v>
      </c>
      <c r="B14" s="96">
        <f>+'9.4.1 KÖNYVTÁR kiad. kötel'!E14</f>
        <v>2212</v>
      </c>
      <c r="C14" s="62"/>
      <c r="D14" s="98">
        <f t="shared" ref="D14:D17" si="0">SUM(B14:C14)</f>
        <v>2212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55" t="s">
        <v>127</v>
      </c>
      <c r="B15" s="96">
        <f>+'9.4.1 KÖNYVTÁR kiad. kötel'!E15</f>
        <v>5365</v>
      </c>
      <c r="C15" s="62"/>
      <c r="D15" s="98">
        <f t="shared" si="0"/>
        <v>5365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+'9.4.1 KÖNYVTÁR kiad. kötel'!E16</f>
        <v>0</v>
      </c>
      <c r="C16" s="72"/>
      <c r="D16" s="98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55" t="s">
        <v>128</v>
      </c>
      <c r="B17" s="96">
        <f>+'9.4.1 KÖNYVTÁR kiad. kötel'!E17</f>
        <v>0</v>
      </c>
      <c r="C17" s="72"/>
      <c r="D17" s="98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60"/>
      <c r="B18" s="72"/>
      <c r="C18" s="72"/>
      <c r="D18" s="72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13"/>
      <c r="D19" s="72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17"/>
      <c r="D20" s="72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9">
        <f>SUM(B13:B20)</f>
        <v>15706</v>
      </c>
      <c r="C21" s="99">
        <f t="shared" ref="C21:D21" si="1">SUM(C13:C20)</f>
        <v>0</v>
      </c>
      <c r="D21" s="99">
        <f t="shared" si="1"/>
        <v>15706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47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02">
        <f>+'9.4.1 KÖNYVTÁR kiad. kötel'!E21</f>
        <v>0</v>
      </c>
      <c r="C23" s="47"/>
      <c r="D23" s="98">
        <f>SUM(B23:C23)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02">
        <f>+'9.4.1 KÖNYVTÁR kiad. kötel'!E22</f>
        <v>0</v>
      </c>
      <c r="C24" s="47"/>
      <c r="D24" s="98">
        <f t="shared" ref="D24:D29" si="2">SUM(B24:C24)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02">
        <f>+'9.4.1 KÖNYVTÁR kiad. kötel'!E23</f>
        <v>0</v>
      </c>
      <c r="C25" s="47"/>
      <c r="D25" s="98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02">
        <f>+'9.4.1 KÖNYVTÁR kiad. kötel'!E24</f>
        <v>0</v>
      </c>
      <c r="C26" s="47"/>
      <c r="D26" s="98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02">
        <f>+'9.4.1 KÖNYVTÁR kiad. kötel'!E25</f>
        <v>0</v>
      </c>
      <c r="C27" s="51" t="s">
        <v>135</v>
      </c>
      <c r="D27" s="98">
        <f t="shared" si="2"/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02">
        <f>+'9.4.1 KÖNYVTÁR kiad. kötel'!E26</f>
        <v>0</v>
      </c>
      <c r="C28" s="47"/>
      <c r="D28" s="98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02">
        <f>+'9.4.1 KÖNYVTÁR kiad. kötel'!E27</f>
        <v>0</v>
      </c>
      <c r="C29" s="47"/>
      <c r="D29" s="98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103">
        <f>SUM(B23:B29)</f>
        <v>0</v>
      </c>
      <c r="C30" s="103">
        <f t="shared" ref="C30:D30" si="3">SUM(C23:C29)</f>
        <v>0</v>
      </c>
      <c r="D30" s="103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17"/>
      <c r="D31" s="72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9">
        <f>+B30+B21</f>
        <v>15706</v>
      </c>
      <c r="C32" s="99">
        <f t="shared" ref="C32:D32" si="4">+C30+C21</f>
        <v>0</v>
      </c>
      <c r="D32" s="99">
        <f t="shared" si="4"/>
        <v>15706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17"/>
      <c r="C33" s="17"/>
      <c r="D33" s="72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102">
        <f>+'9.4.1 KÖNYVTÁR kiad. kötel'!E32</f>
        <v>293</v>
      </c>
      <c r="C34" s="17"/>
      <c r="D34" s="98">
        <f>SUM(B34:C34)</f>
        <v>293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102">
        <f>+'9.4.1 KÖNYVTÁR kiad. kötel'!E33</f>
        <v>0</v>
      </c>
      <c r="C35" s="37"/>
      <c r="D35" s="98">
        <f t="shared" ref="D35:D36" si="5">SUM(B35:C35)</f>
        <v>0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102">
        <f>+'9.4.1 KÖNYVTÁR kiad. kötel'!E34</f>
        <v>0</v>
      </c>
      <c r="C36" s="37"/>
      <c r="D36" s="98">
        <f t="shared" si="5"/>
        <v>0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103">
        <f>SUM(B34:B36)</f>
        <v>293</v>
      </c>
      <c r="C37" s="103">
        <f t="shared" ref="C37:D37" si="6">SUM(C34:C36)</f>
        <v>0</v>
      </c>
      <c r="D37" s="103">
        <f t="shared" si="6"/>
        <v>293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15"/>
      <c r="D38" s="72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02">
        <f>+'9.4.1 KÖNYVTÁR kiad. kötel'!E37</f>
        <v>0</v>
      </c>
      <c r="C39" s="15"/>
      <c r="D39" s="98">
        <f>SUM(B39:C39)</f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02">
        <f>+'9.4.1 KÖNYVTÁR kiad. kötel'!E38</f>
        <v>0</v>
      </c>
      <c r="C40" s="15"/>
      <c r="D40" s="98">
        <f t="shared" ref="D40:D45" si="7">SUM(B40:C40)</f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02">
        <f>+'9.4.1 KÖNYVTÁR kiad. kötel'!E39</f>
        <v>0</v>
      </c>
      <c r="C41" s="15"/>
      <c r="D41" s="98">
        <f t="shared" si="7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02">
        <f>+'9.4.1 KÖNYVTÁR kiad. kötel'!E40</f>
        <v>0</v>
      </c>
      <c r="C42" s="15"/>
      <c r="D42" s="98">
        <f t="shared" si="7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02">
        <f>+'9.4.1 KÖNYVTÁR kiad. kötel'!E41</f>
        <v>0</v>
      </c>
      <c r="C43" s="51" t="s">
        <v>135</v>
      </c>
      <c r="D43" s="98">
        <f t="shared" si="7"/>
        <v>0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02">
        <f>+'9.4.1 KÖNYVTÁR kiad. kötel'!E42</f>
        <v>0</v>
      </c>
      <c r="C44" s="15"/>
      <c r="D44" s="98">
        <f t="shared" si="7"/>
        <v>0</v>
      </c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02">
        <f>+'9.4.1 KÖNYVTÁR kiad. kötel'!E43</f>
        <v>0</v>
      </c>
      <c r="C45" s="15"/>
      <c r="D45" s="98">
        <f t="shared" si="7"/>
        <v>0</v>
      </c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103">
        <f>SUM(B39:B45)</f>
        <v>0</v>
      </c>
      <c r="C46" s="103">
        <f t="shared" ref="C46:D46" si="8">SUM(C39:C45)</f>
        <v>0</v>
      </c>
      <c r="D46" s="103">
        <f t="shared" si="8"/>
        <v>0</v>
      </c>
      <c r="E46" s="2"/>
      <c r="F46" s="2"/>
      <c r="H46" s="2"/>
      <c r="I46" s="2"/>
      <c r="J46" s="2"/>
      <c r="K46" s="2"/>
      <c r="L46" s="2"/>
      <c r="N46" s="2"/>
    </row>
    <row r="47" spans="1:14" ht="27" customHeight="1">
      <c r="A47" s="58"/>
      <c r="B47" s="61"/>
      <c r="C47" s="72"/>
      <c r="D47" s="72"/>
      <c r="E47" s="2"/>
      <c r="F47" s="2"/>
      <c r="H47" s="2"/>
      <c r="I47" s="2"/>
      <c r="J47" s="2"/>
      <c r="K47" s="2"/>
      <c r="L47" s="2"/>
      <c r="N47" s="2"/>
    </row>
    <row r="48" spans="1:14" ht="13.5" customHeight="1">
      <c r="A48" s="35" t="s">
        <v>151</v>
      </c>
      <c r="B48" s="97">
        <f>+B46+B37</f>
        <v>293</v>
      </c>
      <c r="C48" s="97">
        <f t="shared" ref="C48:D48" si="9">+C46+C37</f>
        <v>0</v>
      </c>
      <c r="D48" s="97">
        <f t="shared" si="9"/>
        <v>293</v>
      </c>
      <c r="E48" s="2"/>
      <c r="F48" s="2"/>
      <c r="H48" s="2"/>
    </row>
    <row r="49" spans="1:8" ht="13.5" customHeight="1">
      <c r="A49" s="21"/>
      <c r="B49" s="19"/>
      <c r="C49" s="19"/>
      <c r="D49" s="72"/>
      <c r="E49" s="2"/>
      <c r="F49" s="2"/>
      <c r="H49" s="2"/>
    </row>
    <row r="50" spans="1:8" ht="15" customHeight="1">
      <c r="A50" s="20" t="s">
        <v>26</v>
      </c>
      <c r="B50" s="101">
        <f>+B48+B32</f>
        <v>15999</v>
      </c>
      <c r="C50" s="101">
        <f t="shared" ref="C50:D50" si="10">+C48+C32</f>
        <v>0</v>
      </c>
      <c r="D50" s="101">
        <f t="shared" si="10"/>
        <v>15999</v>
      </c>
    </row>
  </sheetData>
  <mergeCells count="9">
    <mergeCell ref="A11:A12"/>
    <mergeCell ref="B11:B12"/>
    <mergeCell ref="C11:C12"/>
    <mergeCell ref="D11:D12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39370078740157483" bottom="0.47244094488188981" header="0.15748031496062992" footer="0.15748031496062992"/>
  <pageSetup paperSize="9" scale="85" orientation="portrait" r:id="rId1"/>
  <headerFooter alignWithMargins="0">
    <oddHeader>&amp;LKÖLCSEY FERENC VÁROSI KÖNYVTÁR</oddHeader>
    <oddFooter>&amp;LVeresegyház, 2014. Február 18.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3:K48"/>
  <sheetViews>
    <sheetView workbookViewId="0">
      <selection sqref="A1:XFD1048576"/>
    </sheetView>
  </sheetViews>
  <sheetFormatPr defaultRowHeight="13.2"/>
  <cols>
    <col min="1" max="1" width="45.6640625" customWidth="1"/>
    <col min="2" max="3" width="12.6640625" customWidth="1"/>
    <col min="4" max="4" width="12.109375" customWidth="1"/>
    <col min="5" max="5" width="13.5546875" style="220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213</v>
      </c>
      <c r="B3" s="387"/>
      <c r="C3" s="387"/>
      <c r="D3" s="387"/>
      <c r="E3" s="387"/>
    </row>
    <row r="4" spans="1:11" ht="12.75" customHeight="1">
      <c r="A4" s="216"/>
      <c r="B4" s="216"/>
      <c r="C4" s="216"/>
      <c r="D4" s="216"/>
      <c r="E4" s="251"/>
    </row>
    <row r="5" spans="1:11" ht="18" customHeight="1">
      <c r="A5" s="321" t="s">
        <v>139</v>
      </c>
      <c r="B5" s="321"/>
      <c r="C5" s="321"/>
      <c r="D5" s="321"/>
      <c r="E5" s="321"/>
    </row>
    <row r="6" spans="1:11" ht="14.25" customHeight="1">
      <c r="A6" s="321" t="s">
        <v>18</v>
      </c>
      <c r="B6" s="321"/>
      <c r="C6" s="321"/>
      <c r="D6" s="321"/>
      <c r="E6" s="321"/>
    </row>
    <row r="7" spans="1:11" ht="14.25" customHeight="1">
      <c r="A7" s="213"/>
      <c r="B7" s="213"/>
      <c r="C7" s="213"/>
      <c r="D7" s="213"/>
      <c r="E7" s="213"/>
    </row>
    <row r="8" spans="1:11" ht="14.25" customHeight="1">
      <c r="A8" s="53" t="s">
        <v>120</v>
      </c>
      <c r="B8" s="295" t="s">
        <v>147</v>
      </c>
      <c r="C8" s="295"/>
      <c r="D8" s="295"/>
      <c r="E8" s="295"/>
    </row>
    <row r="9" spans="1:11" ht="14.25" customHeight="1">
      <c r="A9" s="213"/>
      <c r="B9" s="213"/>
      <c r="C9" s="213"/>
      <c r="D9" s="213"/>
      <c r="E9" s="213"/>
    </row>
    <row r="10" spans="1:11" ht="15" customHeight="1">
      <c r="A10" s="320" t="s">
        <v>1</v>
      </c>
      <c r="B10" s="320"/>
      <c r="C10" s="320"/>
      <c r="D10" s="320"/>
      <c r="E10" s="320"/>
    </row>
    <row r="11" spans="1:11" ht="15" customHeight="1">
      <c r="A11" s="307" t="s">
        <v>4</v>
      </c>
      <c r="B11" s="394" t="s">
        <v>18</v>
      </c>
      <c r="C11" s="395"/>
      <c r="D11" s="395"/>
      <c r="E11" s="396"/>
    </row>
    <row r="12" spans="1:11" ht="48">
      <c r="A12" s="307"/>
      <c r="B12" s="137" t="s">
        <v>348</v>
      </c>
      <c r="C12" s="137" t="s">
        <v>349</v>
      </c>
      <c r="D12" s="137" t="s">
        <v>350</v>
      </c>
      <c r="E12" s="215" t="s">
        <v>5</v>
      </c>
    </row>
    <row r="13" spans="1:11" s="29" customFormat="1" ht="13.5" customHeight="1">
      <c r="A13" s="208" t="s">
        <v>36</v>
      </c>
      <c r="B13" s="252">
        <v>2439</v>
      </c>
      <c r="C13" s="252"/>
      <c r="D13" s="252">
        <v>5690</v>
      </c>
      <c r="E13" s="253">
        <f>SUM(B13:D13)</f>
        <v>8129</v>
      </c>
      <c r="F13" s="254"/>
      <c r="G13" s="254"/>
      <c r="H13" s="254"/>
      <c r="I13" s="254"/>
      <c r="K13" s="254"/>
    </row>
    <row r="14" spans="1:11" s="29" customFormat="1" ht="13.5" customHeight="1">
      <c r="A14" s="211" t="s">
        <v>37</v>
      </c>
      <c r="B14" s="252">
        <v>663</v>
      </c>
      <c r="C14" s="252"/>
      <c r="D14" s="252">
        <v>1549</v>
      </c>
      <c r="E14" s="253">
        <f t="shared" ref="E14:E43" si="0">SUM(B14:D14)</f>
        <v>2212</v>
      </c>
      <c r="F14" s="254"/>
      <c r="G14" s="254"/>
      <c r="H14" s="254"/>
      <c r="I14" s="254"/>
      <c r="K14" s="254"/>
    </row>
    <row r="15" spans="1:11" s="29" customFormat="1" ht="13.5" customHeight="1">
      <c r="A15" s="208" t="s">
        <v>127</v>
      </c>
      <c r="B15" s="252">
        <v>1634</v>
      </c>
      <c r="C15" s="252">
        <v>50</v>
      </c>
      <c r="D15" s="252">
        <v>3681</v>
      </c>
      <c r="E15" s="253">
        <f t="shared" si="0"/>
        <v>5365</v>
      </c>
      <c r="F15" s="254"/>
      <c r="G15" s="254"/>
      <c r="H15" s="254"/>
      <c r="I15" s="254"/>
      <c r="K15" s="254"/>
    </row>
    <row r="16" spans="1:11" s="29" customFormat="1" ht="13.5" customHeight="1">
      <c r="A16" s="48" t="s">
        <v>129</v>
      </c>
      <c r="B16" s="252"/>
      <c r="C16" s="252"/>
      <c r="D16" s="252"/>
      <c r="E16" s="253">
        <f t="shared" si="0"/>
        <v>0</v>
      </c>
      <c r="F16" s="254"/>
      <c r="G16" s="254"/>
      <c r="H16" s="254"/>
      <c r="I16" s="254"/>
      <c r="K16" s="254"/>
    </row>
    <row r="17" spans="1:11" s="29" customFormat="1" ht="13.5" customHeight="1">
      <c r="A17" s="208" t="s">
        <v>128</v>
      </c>
      <c r="B17" s="252"/>
      <c r="C17" s="252"/>
      <c r="D17" s="252"/>
      <c r="E17" s="253">
        <f t="shared" si="0"/>
        <v>0</v>
      </c>
      <c r="F17" s="254"/>
      <c r="G17" s="254"/>
      <c r="H17" s="254"/>
      <c r="I17" s="254"/>
      <c r="K17" s="254"/>
    </row>
    <row r="18" spans="1:11" s="29" customFormat="1" ht="13.5" customHeight="1">
      <c r="A18" s="50"/>
      <c r="B18" s="255"/>
      <c r="C18" s="255"/>
      <c r="D18" s="252"/>
      <c r="E18" s="253"/>
      <c r="F18" s="254"/>
      <c r="G18" s="254"/>
      <c r="H18" s="254"/>
      <c r="I18" s="254"/>
      <c r="K18" s="254"/>
    </row>
    <row r="19" spans="1:11" s="29" customFormat="1" ht="13.5" customHeight="1">
      <c r="A19" s="36" t="s">
        <v>132</v>
      </c>
      <c r="B19" s="256">
        <f>SUM(B13:B17)</f>
        <v>4736</v>
      </c>
      <c r="C19" s="256">
        <f t="shared" ref="C19:E19" si="1">SUM(C13:C17)</f>
        <v>50</v>
      </c>
      <c r="D19" s="256">
        <f t="shared" si="1"/>
        <v>10920</v>
      </c>
      <c r="E19" s="256">
        <f t="shared" si="1"/>
        <v>15706</v>
      </c>
      <c r="F19" s="254"/>
      <c r="G19" s="254"/>
      <c r="H19" s="254"/>
      <c r="I19" s="254"/>
      <c r="K19" s="254"/>
    </row>
    <row r="20" spans="1:11" s="29" customFormat="1" ht="13.5" customHeight="1">
      <c r="A20" s="36"/>
      <c r="B20" s="256"/>
      <c r="C20" s="256"/>
      <c r="D20" s="253"/>
      <c r="E20" s="253"/>
      <c r="F20" s="254"/>
      <c r="G20" s="254"/>
      <c r="H20" s="254"/>
      <c r="I20" s="254"/>
      <c r="K20" s="254"/>
    </row>
    <row r="21" spans="1:11" s="29" customFormat="1" ht="13.5" customHeight="1">
      <c r="A21" s="33" t="s">
        <v>44</v>
      </c>
      <c r="B21" s="252"/>
      <c r="C21" s="256"/>
      <c r="D21" s="253"/>
      <c r="E21" s="253">
        <f t="shared" si="0"/>
        <v>0</v>
      </c>
      <c r="F21" s="254"/>
      <c r="G21" s="254"/>
      <c r="H21" s="254"/>
      <c r="I21" s="254"/>
      <c r="K21" s="254"/>
    </row>
    <row r="22" spans="1:11" s="29" customFormat="1" ht="13.5" customHeight="1">
      <c r="A22" s="33" t="s">
        <v>45</v>
      </c>
      <c r="B22" s="252"/>
      <c r="C22" s="256"/>
      <c r="D22" s="253"/>
      <c r="E22" s="253">
        <f t="shared" si="0"/>
        <v>0</v>
      </c>
      <c r="F22" s="254"/>
      <c r="G22" s="254"/>
      <c r="H22" s="254"/>
      <c r="I22" s="254"/>
      <c r="K22" s="254"/>
    </row>
    <row r="23" spans="1:11" s="29" customFormat="1" ht="13.5" customHeight="1">
      <c r="A23" s="34" t="s">
        <v>46</v>
      </c>
      <c r="B23" s="252"/>
      <c r="C23" s="256"/>
      <c r="D23" s="253"/>
      <c r="E23" s="253">
        <f t="shared" si="0"/>
        <v>0</v>
      </c>
      <c r="F23" s="254"/>
      <c r="G23" s="254"/>
      <c r="H23" s="254"/>
      <c r="I23" s="254"/>
      <c r="K23" s="254"/>
    </row>
    <row r="24" spans="1:11" s="29" customFormat="1" ht="13.5" customHeight="1">
      <c r="A24" s="33" t="s">
        <v>47</v>
      </c>
      <c r="B24" s="252"/>
      <c r="C24" s="256"/>
      <c r="D24" s="253"/>
      <c r="E24" s="253">
        <f t="shared" si="0"/>
        <v>0</v>
      </c>
      <c r="F24" s="254"/>
      <c r="G24" s="254"/>
      <c r="H24" s="254"/>
      <c r="I24" s="254"/>
      <c r="K24" s="254"/>
    </row>
    <row r="25" spans="1:11" s="29" customFormat="1" ht="13.5" customHeight="1">
      <c r="A25" s="33" t="s">
        <v>48</v>
      </c>
      <c r="B25" s="252"/>
      <c r="C25" s="255" t="s">
        <v>135</v>
      </c>
      <c r="D25" s="252" t="s">
        <v>135</v>
      </c>
      <c r="E25" s="253">
        <f t="shared" si="0"/>
        <v>0</v>
      </c>
      <c r="F25" s="254"/>
      <c r="G25" s="254"/>
      <c r="H25" s="254"/>
      <c r="I25" s="254"/>
      <c r="K25" s="254"/>
    </row>
    <row r="26" spans="1:11" s="29" customFormat="1" ht="13.5" customHeight="1">
      <c r="A26" s="33" t="s">
        <v>49</v>
      </c>
      <c r="B26" s="252"/>
      <c r="C26" s="256"/>
      <c r="D26" s="253"/>
      <c r="E26" s="253">
        <f t="shared" si="0"/>
        <v>0</v>
      </c>
      <c r="F26" s="254"/>
      <c r="G26" s="254"/>
      <c r="H26" s="254"/>
      <c r="I26" s="254"/>
      <c r="K26" s="254"/>
    </row>
    <row r="27" spans="1:11" s="29" customFormat="1" ht="13.5" customHeight="1">
      <c r="A27" s="33" t="s">
        <v>50</v>
      </c>
      <c r="B27" s="252"/>
      <c r="C27" s="256"/>
      <c r="D27" s="253"/>
      <c r="E27" s="253">
        <f t="shared" si="0"/>
        <v>0</v>
      </c>
      <c r="F27" s="254"/>
      <c r="G27" s="254"/>
      <c r="H27" s="254"/>
      <c r="I27" s="254"/>
      <c r="K27" s="254"/>
    </row>
    <row r="28" spans="1:11" s="29" customFormat="1" ht="13.5" customHeight="1">
      <c r="A28" s="35" t="s">
        <v>51</v>
      </c>
      <c r="B28" s="253">
        <f>SUM(B21:B27)</f>
        <v>0</v>
      </c>
      <c r="C28" s="253">
        <f t="shared" ref="C28:E28" si="2">SUM(C21:C27)</f>
        <v>0</v>
      </c>
      <c r="D28" s="253">
        <f t="shared" si="2"/>
        <v>0</v>
      </c>
      <c r="E28" s="253">
        <f t="shared" si="2"/>
        <v>0</v>
      </c>
      <c r="F28" s="254"/>
      <c r="G28" s="254"/>
      <c r="H28" s="254"/>
      <c r="I28" s="254"/>
      <c r="K28" s="254"/>
    </row>
    <row r="29" spans="1:11" s="29" customFormat="1" ht="13.5" customHeight="1">
      <c r="A29" s="36"/>
      <c r="B29" s="255"/>
      <c r="C29" s="255"/>
      <c r="D29" s="252"/>
      <c r="E29" s="253"/>
      <c r="F29" s="254"/>
      <c r="G29" s="254"/>
      <c r="H29" s="254"/>
      <c r="I29" s="254"/>
      <c r="K29" s="254"/>
    </row>
    <row r="30" spans="1:11" s="225" customFormat="1" ht="13.5" customHeight="1">
      <c r="A30" s="35" t="s">
        <v>13</v>
      </c>
      <c r="B30" s="253">
        <f>+B28+B19</f>
        <v>4736</v>
      </c>
      <c r="C30" s="253">
        <f t="shared" ref="C30:E30" si="3">+C28+C19</f>
        <v>50</v>
      </c>
      <c r="D30" s="253">
        <f t="shared" si="3"/>
        <v>10920</v>
      </c>
      <c r="E30" s="253">
        <f t="shared" si="3"/>
        <v>15706</v>
      </c>
      <c r="F30" s="257"/>
      <c r="G30" s="257"/>
      <c r="H30" s="257"/>
      <c r="I30" s="257"/>
      <c r="K30" s="257"/>
    </row>
    <row r="31" spans="1:11" s="29" customFormat="1" ht="13.5" customHeight="1">
      <c r="A31" s="36"/>
      <c r="B31" s="255"/>
      <c r="C31" s="255"/>
      <c r="D31" s="252"/>
      <c r="E31" s="253"/>
      <c r="F31" s="254"/>
      <c r="G31" s="254"/>
      <c r="H31" s="254"/>
      <c r="I31" s="254"/>
      <c r="K31" s="254"/>
    </row>
    <row r="32" spans="1:11" s="29" customFormat="1" ht="13.5" customHeight="1">
      <c r="A32" s="33" t="s">
        <v>52</v>
      </c>
      <c r="B32" s="252"/>
      <c r="C32" s="255"/>
      <c r="D32" s="252">
        <v>293</v>
      </c>
      <c r="E32" s="253">
        <f t="shared" si="0"/>
        <v>293</v>
      </c>
      <c r="F32" s="254"/>
      <c r="G32" s="254"/>
      <c r="H32" s="254"/>
      <c r="I32" s="254"/>
      <c r="K32" s="254"/>
    </row>
    <row r="33" spans="1:11" s="29" customFormat="1" ht="13.5" customHeight="1">
      <c r="A33" s="33" t="s">
        <v>53</v>
      </c>
      <c r="B33" s="252"/>
      <c r="C33" s="255"/>
      <c r="D33" s="252"/>
      <c r="E33" s="253">
        <f t="shared" si="0"/>
        <v>0</v>
      </c>
      <c r="F33" s="254"/>
      <c r="G33" s="254"/>
      <c r="H33" s="254"/>
      <c r="I33" s="254"/>
      <c r="K33" s="254"/>
    </row>
    <row r="34" spans="1:11" s="29" customFormat="1" ht="13.5" customHeight="1">
      <c r="A34" s="34" t="s">
        <v>133</v>
      </c>
      <c r="B34" s="252"/>
      <c r="C34" s="255"/>
      <c r="D34" s="252"/>
      <c r="E34" s="253">
        <f t="shared" si="0"/>
        <v>0</v>
      </c>
      <c r="F34" s="254"/>
      <c r="G34" s="254"/>
      <c r="H34" s="254"/>
      <c r="I34" s="254"/>
      <c r="K34" s="254"/>
    </row>
    <row r="35" spans="1:11" s="29" customFormat="1" ht="13.5" customHeight="1">
      <c r="A35" s="36" t="s">
        <v>134</v>
      </c>
      <c r="B35" s="253">
        <f>SUM(B32:B34)</f>
        <v>0</v>
      </c>
      <c r="C35" s="253">
        <f t="shared" ref="C35:E35" si="4">SUM(C32:C34)</f>
        <v>0</v>
      </c>
      <c r="D35" s="253">
        <f t="shared" si="4"/>
        <v>293</v>
      </c>
      <c r="E35" s="253">
        <f t="shared" si="4"/>
        <v>293</v>
      </c>
      <c r="F35" s="254"/>
      <c r="G35" s="254"/>
      <c r="H35" s="254"/>
      <c r="I35" s="254"/>
      <c r="K35" s="254"/>
    </row>
    <row r="36" spans="1:11" s="29" customFormat="1" ht="13.5" customHeight="1">
      <c r="A36" s="36"/>
      <c r="B36" s="253"/>
      <c r="C36" s="253"/>
      <c r="D36" s="252"/>
      <c r="E36" s="253"/>
      <c r="F36" s="254"/>
      <c r="G36" s="254"/>
      <c r="H36" s="254"/>
      <c r="I36" s="254"/>
      <c r="K36" s="254"/>
    </row>
    <row r="37" spans="1:11" s="29" customFormat="1" ht="13.5" customHeight="1">
      <c r="A37" s="33" t="s">
        <v>44</v>
      </c>
      <c r="B37" s="253"/>
      <c r="C37" s="253"/>
      <c r="D37" s="252"/>
      <c r="E37" s="253">
        <f t="shared" si="0"/>
        <v>0</v>
      </c>
      <c r="F37" s="254"/>
      <c r="G37" s="254"/>
      <c r="H37" s="254"/>
      <c r="I37" s="254"/>
      <c r="K37" s="254"/>
    </row>
    <row r="38" spans="1:11" s="29" customFormat="1" ht="13.5" customHeight="1">
      <c r="A38" s="33" t="s">
        <v>45</v>
      </c>
      <c r="B38" s="253"/>
      <c r="C38" s="253"/>
      <c r="D38" s="252"/>
      <c r="E38" s="253">
        <f t="shared" si="0"/>
        <v>0</v>
      </c>
      <c r="F38" s="254"/>
      <c r="G38" s="254"/>
      <c r="H38" s="254"/>
      <c r="I38" s="254"/>
      <c r="K38" s="254"/>
    </row>
    <row r="39" spans="1:11" s="29" customFormat="1" ht="13.5" customHeight="1">
      <c r="A39" s="34" t="s">
        <v>46</v>
      </c>
      <c r="B39" s="253"/>
      <c r="C39" s="253"/>
      <c r="D39" s="252"/>
      <c r="E39" s="253">
        <f t="shared" si="0"/>
        <v>0</v>
      </c>
      <c r="F39" s="254"/>
      <c r="G39" s="254"/>
      <c r="H39" s="254"/>
      <c r="I39" s="254"/>
      <c r="K39" s="254"/>
    </row>
    <row r="40" spans="1:11" s="29" customFormat="1" ht="13.5" customHeight="1">
      <c r="A40" s="33" t="s">
        <v>47</v>
      </c>
      <c r="B40" s="253"/>
      <c r="C40" s="253"/>
      <c r="D40" s="252"/>
      <c r="E40" s="253">
        <f t="shared" si="0"/>
        <v>0</v>
      </c>
      <c r="F40" s="254"/>
      <c r="G40" s="254"/>
      <c r="H40" s="254"/>
      <c r="I40" s="254"/>
      <c r="K40" s="254"/>
    </row>
    <row r="41" spans="1:11" s="29" customFormat="1" ht="13.5" customHeight="1">
      <c r="A41" s="33" t="s">
        <v>48</v>
      </c>
      <c r="B41" s="253"/>
      <c r="C41" s="252" t="s">
        <v>135</v>
      </c>
      <c r="D41" s="252" t="s">
        <v>135</v>
      </c>
      <c r="E41" s="253">
        <f t="shared" si="0"/>
        <v>0</v>
      </c>
      <c r="F41" s="254"/>
      <c r="G41" s="254"/>
      <c r="H41" s="254"/>
      <c r="I41" s="254"/>
      <c r="K41" s="254"/>
    </row>
    <row r="42" spans="1:11" s="29" customFormat="1" ht="13.5" customHeight="1">
      <c r="A42" s="33" t="s">
        <v>49</v>
      </c>
      <c r="B42" s="253"/>
      <c r="C42" s="253"/>
      <c r="D42" s="252"/>
      <c r="E42" s="253">
        <f t="shared" si="0"/>
        <v>0</v>
      </c>
      <c r="F42" s="254"/>
      <c r="G42" s="254"/>
      <c r="H42" s="254"/>
      <c r="I42" s="254"/>
      <c r="K42" s="254"/>
    </row>
    <row r="43" spans="1:11" s="29" customFormat="1" ht="13.5" customHeight="1">
      <c r="A43" s="33" t="s">
        <v>50</v>
      </c>
      <c r="B43" s="253"/>
      <c r="C43" s="253"/>
      <c r="D43" s="252"/>
      <c r="E43" s="253">
        <f t="shared" si="0"/>
        <v>0</v>
      </c>
      <c r="F43" s="254"/>
      <c r="G43" s="254"/>
      <c r="H43" s="254"/>
      <c r="I43" s="254"/>
      <c r="K43" s="254"/>
    </row>
    <row r="44" spans="1:11" s="29" customFormat="1" ht="13.5" customHeight="1">
      <c r="A44" s="35" t="s">
        <v>56</v>
      </c>
      <c r="B44" s="253">
        <f>SUM(B37:B43)</f>
        <v>0</v>
      </c>
      <c r="C44" s="253">
        <f t="shared" ref="C44:E44" si="5">SUM(C37:C43)</f>
        <v>0</v>
      </c>
      <c r="D44" s="253">
        <f t="shared" si="5"/>
        <v>0</v>
      </c>
      <c r="E44" s="253">
        <f t="shared" si="5"/>
        <v>0</v>
      </c>
      <c r="F44" s="254"/>
      <c r="G44" s="254"/>
      <c r="H44" s="254"/>
      <c r="I44" s="254"/>
      <c r="K44" s="254"/>
    </row>
    <row r="45" spans="1:11" s="29" customFormat="1" ht="13.5" customHeight="1">
      <c r="A45" s="209"/>
      <c r="B45" s="253"/>
      <c r="C45" s="252"/>
      <c r="D45" s="252"/>
      <c r="E45" s="253"/>
      <c r="F45" s="254"/>
      <c r="G45" s="254"/>
      <c r="H45" s="254"/>
      <c r="I45" s="254"/>
      <c r="K45" s="254"/>
    </row>
    <row r="46" spans="1:11" s="225" customFormat="1" ht="13.5" customHeight="1">
      <c r="A46" s="35" t="s">
        <v>151</v>
      </c>
      <c r="B46" s="253">
        <f>+B44+B35</f>
        <v>0</v>
      </c>
      <c r="C46" s="253">
        <f t="shared" ref="C46:E46" si="6">+C44+C35</f>
        <v>0</v>
      </c>
      <c r="D46" s="253">
        <f t="shared" si="6"/>
        <v>293</v>
      </c>
      <c r="E46" s="253">
        <f t="shared" si="6"/>
        <v>293</v>
      </c>
      <c r="F46" s="257"/>
      <c r="G46" s="257"/>
      <c r="H46" s="257"/>
      <c r="I46" s="257"/>
      <c r="K46" s="257"/>
    </row>
    <row r="47" spans="1:11" s="29" customFormat="1" ht="13.5" customHeight="1">
      <c r="A47" s="21"/>
      <c r="B47" s="258"/>
      <c r="C47" s="258"/>
      <c r="D47" s="252"/>
      <c r="E47" s="253"/>
    </row>
    <row r="48" spans="1:11" s="220" customFormat="1" ht="13.5" customHeight="1">
      <c r="A48" s="259" t="s">
        <v>26</v>
      </c>
      <c r="B48" s="260">
        <f>+B46+B30</f>
        <v>4736</v>
      </c>
      <c r="C48" s="260">
        <f t="shared" ref="C48:E48" si="7">+C46+C30</f>
        <v>50</v>
      </c>
      <c r="D48" s="260">
        <f t="shared" si="7"/>
        <v>11213</v>
      </c>
      <c r="E48" s="260">
        <f t="shared" si="7"/>
        <v>15999</v>
      </c>
      <c r="F48" s="261"/>
      <c r="G48" s="261"/>
      <c r="H48" s="261"/>
      <c r="I48" s="261"/>
      <c r="K48" s="261"/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rintOptions horizontalCentered="1"/>
  <pageMargins left="0.59055118110236227" right="0.31496062992125984" top="0.39370078740157483" bottom="0.47244094488188981" header="0.15748031496062992" footer="0.15748031496062992"/>
  <pageSetup paperSize="9" scale="85" orientation="portrait" r:id="rId1"/>
  <headerFooter alignWithMargins="0">
    <oddHeader>&amp;LKÖLCSEY FERENC VÁROSI KÖNYVTÁR</oddHeader>
    <oddFooter>&amp;LVeresegyház, 2014. Február 18.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3:K48"/>
  <sheetViews>
    <sheetView topLeftCell="A10" workbookViewId="0">
      <selection activeCell="C43" sqref="C43"/>
    </sheetView>
  </sheetViews>
  <sheetFormatPr defaultRowHeight="13.2"/>
  <cols>
    <col min="1" max="1" width="45.6640625" customWidth="1"/>
    <col min="2" max="3" width="12.6640625" customWidth="1"/>
    <col min="4" max="4" width="12.109375" customWidth="1"/>
    <col min="5" max="5" width="13.5546875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214</v>
      </c>
      <c r="B3" s="387"/>
      <c r="C3" s="387"/>
      <c r="D3" s="387"/>
      <c r="E3" s="387"/>
    </row>
    <row r="4" spans="1:11" ht="12.75" customHeight="1">
      <c r="A4" s="71"/>
      <c r="B4" s="71"/>
      <c r="C4" s="71"/>
      <c r="D4" s="71"/>
      <c r="E4" s="71"/>
    </row>
    <row r="5" spans="1:11" ht="18" customHeight="1">
      <c r="A5" s="321" t="s">
        <v>139</v>
      </c>
      <c r="B5" s="321"/>
      <c r="C5" s="321"/>
      <c r="D5" s="321"/>
      <c r="E5" s="321"/>
    </row>
    <row r="6" spans="1:11" ht="14.25" customHeight="1">
      <c r="A6" s="321" t="s">
        <v>19</v>
      </c>
      <c r="B6" s="321"/>
      <c r="C6" s="321"/>
      <c r="D6" s="321"/>
      <c r="E6" s="321"/>
    </row>
    <row r="7" spans="1:11" ht="14.25" customHeight="1">
      <c r="A7" s="67"/>
      <c r="B7" s="67"/>
      <c r="C7" s="67"/>
      <c r="D7" s="67"/>
      <c r="E7" s="67"/>
    </row>
    <row r="8" spans="1:11" ht="14.25" customHeight="1">
      <c r="A8" s="53" t="s">
        <v>120</v>
      </c>
      <c r="B8" s="295" t="s">
        <v>147</v>
      </c>
      <c r="C8" s="295"/>
      <c r="D8" s="295"/>
      <c r="E8" s="295"/>
    </row>
    <row r="9" spans="1:11" ht="14.25" customHeight="1">
      <c r="A9" s="67"/>
      <c r="B9" s="67"/>
      <c r="C9" s="67"/>
      <c r="D9" s="67"/>
      <c r="E9" s="67"/>
    </row>
    <row r="10" spans="1:11" ht="15" customHeight="1">
      <c r="A10" s="320" t="s">
        <v>1</v>
      </c>
      <c r="B10" s="320"/>
      <c r="C10" s="320"/>
      <c r="D10" s="320"/>
      <c r="E10" s="320"/>
    </row>
    <row r="11" spans="1:11" ht="15" customHeight="1">
      <c r="A11" s="307" t="s">
        <v>4</v>
      </c>
      <c r="B11" s="394" t="s">
        <v>19</v>
      </c>
      <c r="C11" s="395"/>
      <c r="D11" s="395"/>
      <c r="E11" s="396"/>
    </row>
    <row r="12" spans="1:11" ht="15" customHeight="1">
      <c r="A12" s="307"/>
      <c r="B12" s="23"/>
      <c r="C12" s="23"/>
      <c r="D12" s="23"/>
      <c r="E12" s="64" t="s">
        <v>5</v>
      </c>
    </row>
    <row r="13" spans="1:11" ht="13.5" customHeight="1">
      <c r="A13" s="55" t="s">
        <v>36</v>
      </c>
      <c r="B13" s="62"/>
      <c r="C13" s="62"/>
      <c r="D13" s="72"/>
      <c r="E13" s="72">
        <f>SUM(B13:D13)</f>
        <v>0</v>
      </c>
      <c r="F13" s="2"/>
      <c r="G13" s="2"/>
      <c r="H13" s="2"/>
      <c r="I13" s="2"/>
      <c r="K13" s="2"/>
    </row>
    <row r="14" spans="1:11" ht="13.5" customHeight="1">
      <c r="A14" s="56" t="s">
        <v>37</v>
      </c>
      <c r="B14" s="62"/>
      <c r="C14" s="62"/>
      <c r="D14" s="72"/>
      <c r="E14" s="72">
        <f t="shared" ref="E14:E43" si="0">SUM(B14:D14)</f>
        <v>0</v>
      </c>
      <c r="F14" s="2"/>
      <c r="G14" s="2"/>
      <c r="H14" s="2"/>
      <c r="I14" s="2"/>
      <c r="K14" s="2"/>
    </row>
    <row r="15" spans="1:11" ht="13.5" customHeight="1">
      <c r="A15" s="55" t="s">
        <v>127</v>
      </c>
      <c r="B15" s="62"/>
      <c r="C15" s="62"/>
      <c r="D15" s="72"/>
      <c r="E15" s="72">
        <f t="shared" si="0"/>
        <v>0</v>
      </c>
      <c r="F15" s="2"/>
      <c r="G15" s="2"/>
      <c r="H15" s="2"/>
      <c r="I15" s="2"/>
      <c r="K15" s="2"/>
    </row>
    <row r="16" spans="1:11" ht="13.5" customHeight="1">
      <c r="A16" s="48" t="s">
        <v>129</v>
      </c>
      <c r="B16" s="72"/>
      <c r="C16" s="72"/>
      <c r="D16" s="72"/>
      <c r="E16" s="72">
        <f t="shared" si="0"/>
        <v>0</v>
      </c>
      <c r="F16" s="2"/>
      <c r="G16" s="2"/>
      <c r="H16" s="2"/>
      <c r="I16" s="2"/>
      <c r="K16" s="2"/>
    </row>
    <row r="17" spans="1:11" ht="13.5" customHeight="1">
      <c r="A17" s="55" t="s">
        <v>128</v>
      </c>
      <c r="B17" s="72"/>
      <c r="C17" s="72"/>
      <c r="D17" s="72"/>
      <c r="E17" s="72">
        <f t="shared" si="0"/>
        <v>0</v>
      </c>
      <c r="F17" s="2"/>
      <c r="G17" s="2"/>
      <c r="H17" s="2"/>
      <c r="I17" s="2"/>
      <c r="K17" s="2"/>
    </row>
    <row r="18" spans="1:11" ht="13.5" customHeight="1">
      <c r="A18" s="50"/>
      <c r="B18" s="17"/>
      <c r="C18" s="17"/>
      <c r="D18" s="72"/>
      <c r="E18" s="72"/>
      <c r="F18" s="2"/>
      <c r="G18" s="2"/>
      <c r="H18" s="2"/>
      <c r="I18" s="2"/>
      <c r="K18" s="2"/>
    </row>
    <row r="19" spans="1:11" ht="13.5" customHeight="1">
      <c r="A19" s="36" t="s">
        <v>132</v>
      </c>
      <c r="B19" s="74">
        <f>SUM(B13:B18)</f>
        <v>0</v>
      </c>
      <c r="C19" s="74">
        <f t="shared" ref="C19:E19" si="1">SUM(C13:C18)</f>
        <v>0</v>
      </c>
      <c r="D19" s="74">
        <f t="shared" si="1"/>
        <v>0</v>
      </c>
      <c r="E19" s="74">
        <f t="shared" si="1"/>
        <v>0</v>
      </c>
      <c r="F19" s="2"/>
      <c r="G19" s="2"/>
      <c r="H19" s="2"/>
      <c r="I19" s="2"/>
      <c r="K19" s="2"/>
    </row>
    <row r="20" spans="1:11" ht="13.5" customHeight="1">
      <c r="A20" s="36"/>
      <c r="B20" s="47"/>
      <c r="C20" s="47"/>
      <c r="D20" s="15"/>
      <c r="E20" s="72"/>
      <c r="F20" s="2"/>
      <c r="G20" s="2"/>
      <c r="H20" s="2"/>
      <c r="I20" s="2"/>
      <c r="K20" s="2"/>
    </row>
    <row r="21" spans="1:11" ht="13.5" customHeight="1">
      <c r="A21" s="33" t="s">
        <v>44</v>
      </c>
      <c r="B21" s="18"/>
      <c r="C21" s="47"/>
      <c r="D21" s="15"/>
      <c r="E21" s="72">
        <f t="shared" si="0"/>
        <v>0</v>
      </c>
      <c r="F21" s="2"/>
      <c r="G21" s="2"/>
      <c r="H21" s="2"/>
      <c r="I21" s="2"/>
      <c r="K21" s="2"/>
    </row>
    <row r="22" spans="1:11" ht="13.5" customHeight="1">
      <c r="A22" s="33" t="s">
        <v>45</v>
      </c>
      <c r="B22" s="18"/>
      <c r="C22" s="47"/>
      <c r="D22" s="15"/>
      <c r="E22" s="72">
        <f t="shared" si="0"/>
        <v>0</v>
      </c>
      <c r="F22" s="2"/>
      <c r="G22" s="2"/>
      <c r="H22" s="2"/>
      <c r="I22" s="2"/>
      <c r="K22" s="2"/>
    </row>
    <row r="23" spans="1:11" ht="13.5" customHeight="1">
      <c r="A23" s="34" t="s">
        <v>46</v>
      </c>
      <c r="B23" s="24"/>
      <c r="C23" s="47"/>
      <c r="D23" s="15"/>
      <c r="E23" s="72">
        <f t="shared" si="0"/>
        <v>0</v>
      </c>
      <c r="F23" s="2"/>
      <c r="G23" s="2"/>
      <c r="H23" s="2"/>
      <c r="I23" s="2"/>
      <c r="K23" s="2"/>
    </row>
    <row r="24" spans="1:11" ht="13.5" customHeight="1">
      <c r="A24" s="33" t="s">
        <v>47</v>
      </c>
      <c r="B24" s="18"/>
      <c r="C24" s="47"/>
      <c r="D24" s="15"/>
      <c r="E24" s="72">
        <f t="shared" si="0"/>
        <v>0</v>
      </c>
      <c r="F24" s="2"/>
      <c r="G24" s="2"/>
      <c r="H24" s="2"/>
      <c r="I24" s="2"/>
      <c r="K24" s="2"/>
    </row>
    <row r="25" spans="1:11" ht="13.5" customHeight="1">
      <c r="A25" s="33" t="s">
        <v>48</v>
      </c>
      <c r="B25" s="18"/>
      <c r="C25" s="51" t="s">
        <v>135</v>
      </c>
      <c r="D25" s="39" t="s">
        <v>135</v>
      </c>
      <c r="E25" s="72">
        <f t="shared" si="0"/>
        <v>0</v>
      </c>
      <c r="F25" s="2"/>
      <c r="G25" s="2"/>
      <c r="H25" s="2"/>
      <c r="I25" s="2"/>
      <c r="K25" s="2"/>
    </row>
    <row r="26" spans="1:11" ht="13.5" customHeight="1">
      <c r="A26" s="33" t="s">
        <v>49</v>
      </c>
      <c r="B26" s="18"/>
      <c r="C26" s="47"/>
      <c r="D26" s="15"/>
      <c r="E26" s="72">
        <f t="shared" si="0"/>
        <v>0</v>
      </c>
      <c r="F26" s="2"/>
      <c r="G26" s="2"/>
      <c r="H26" s="2"/>
      <c r="I26" s="2"/>
      <c r="K26" s="2"/>
    </row>
    <row r="27" spans="1:11" ht="13.5" customHeight="1">
      <c r="A27" s="33" t="s">
        <v>50</v>
      </c>
      <c r="B27" s="18"/>
      <c r="C27" s="47"/>
      <c r="D27" s="15"/>
      <c r="E27" s="72">
        <f t="shared" si="0"/>
        <v>0</v>
      </c>
      <c r="F27" s="2"/>
      <c r="G27" s="2"/>
      <c r="H27" s="2"/>
      <c r="I27" s="2"/>
      <c r="K27" s="2"/>
    </row>
    <row r="28" spans="1:11" ht="13.5" customHeight="1">
      <c r="A28" s="35" t="s">
        <v>51</v>
      </c>
      <c r="B28" s="25">
        <f>SUM(B21:B27)</f>
        <v>0</v>
      </c>
      <c r="C28" s="25">
        <f t="shared" ref="C28:E28" si="2">SUM(C21:C27)</f>
        <v>0</v>
      </c>
      <c r="D28" s="25">
        <f t="shared" si="2"/>
        <v>0</v>
      </c>
      <c r="E28" s="25">
        <f t="shared" si="2"/>
        <v>0</v>
      </c>
      <c r="F28" s="2"/>
      <c r="G28" s="2"/>
      <c r="H28" s="2"/>
      <c r="I28" s="2"/>
      <c r="K28" s="2"/>
    </row>
    <row r="29" spans="1:11" ht="13.5" customHeight="1">
      <c r="A29" s="36"/>
      <c r="B29" s="17"/>
      <c r="C29" s="17"/>
      <c r="D29" s="72"/>
      <c r="E29" s="72"/>
      <c r="F29" s="2"/>
      <c r="G29" s="2"/>
      <c r="H29" s="2"/>
      <c r="I29" s="2"/>
      <c r="K29" s="2"/>
    </row>
    <row r="30" spans="1:11" ht="13.5" customHeight="1">
      <c r="A30" s="35" t="s">
        <v>13</v>
      </c>
      <c r="B30" s="25">
        <f>+B28+B19</f>
        <v>0</v>
      </c>
      <c r="C30" s="25">
        <f t="shared" ref="C30:E30" si="3">+C28+C19</f>
        <v>0</v>
      </c>
      <c r="D30" s="25">
        <f t="shared" si="3"/>
        <v>0</v>
      </c>
      <c r="E30" s="25">
        <f t="shared" si="3"/>
        <v>0</v>
      </c>
      <c r="F30" s="2"/>
      <c r="G30" s="2"/>
      <c r="H30" s="2"/>
      <c r="I30" s="2"/>
      <c r="K30" s="2"/>
    </row>
    <row r="31" spans="1:11" ht="13.5" customHeight="1">
      <c r="A31" s="36"/>
      <c r="B31" s="17"/>
      <c r="C31" s="17"/>
      <c r="D31" s="72"/>
      <c r="E31" s="72"/>
      <c r="F31" s="2"/>
      <c r="G31" s="2"/>
      <c r="H31" s="2"/>
      <c r="I31" s="2"/>
      <c r="K31" s="2"/>
    </row>
    <row r="32" spans="1:11" ht="13.5" customHeight="1">
      <c r="A32" s="33" t="s">
        <v>52</v>
      </c>
      <c r="B32" s="18"/>
      <c r="C32" s="17"/>
      <c r="D32" s="72"/>
      <c r="E32" s="72">
        <f t="shared" si="0"/>
        <v>0</v>
      </c>
      <c r="F32" s="2"/>
      <c r="G32" s="2"/>
      <c r="H32" s="2"/>
      <c r="I32" s="2"/>
      <c r="K32" s="2"/>
    </row>
    <row r="33" spans="1:11" ht="13.5" customHeight="1">
      <c r="A33" s="33" t="s">
        <v>53</v>
      </c>
      <c r="B33" s="18"/>
      <c r="C33" s="37"/>
      <c r="D33" s="62"/>
      <c r="E33" s="72">
        <f t="shared" si="0"/>
        <v>0</v>
      </c>
      <c r="F33" s="2"/>
      <c r="G33" s="2"/>
      <c r="H33" s="2"/>
      <c r="I33" s="2"/>
      <c r="K33" s="2"/>
    </row>
    <row r="34" spans="1:11" ht="13.5" customHeight="1">
      <c r="A34" s="34" t="s">
        <v>133</v>
      </c>
      <c r="B34" s="24"/>
      <c r="C34" s="37"/>
      <c r="D34" s="62"/>
      <c r="E34" s="72">
        <f t="shared" si="0"/>
        <v>0</v>
      </c>
      <c r="F34" s="2"/>
      <c r="G34" s="2"/>
      <c r="H34" s="2"/>
      <c r="I34" s="2"/>
      <c r="K34" s="2"/>
    </row>
    <row r="35" spans="1:11" ht="13.5" customHeight="1">
      <c r="A35" s="36" t="s">
        <v>134</v>
      </c>
      <c r="B35" s="25">
        <f>SUM(B32:B34)</f>
        <v>0</v>
      </c>
      <c r="C35" s="25">
        <f t="shared" ref="C35:E35" si="4">SUM(C32:C34)</f>
        <v>0</v>
      </c>
      <c r="D35" s="25">
        <f t="shared" si="4"/>
        <v>0</v>
      </c>
      <c r="E35" s="25">
        <f t="shared" si="4"/>
        <v>0</v>
      </c>
      <c r="F35" s="2"/>
      <c r="G35" s="2"/>
      <c r="H35" s="2"/>
      <c r="I35" s="2"/>
      <c r="K35" s="2"/>
    </row>
    <row r="36" spans="1:11" ht="13.5" customHeight="1">
      <c r="A36" s="36"/>
      <c r="B36" s="25"/>
      <c r="C36" s="15"/>
      <c r="D36" s="72"/>
      <c r="E36" s="72"/>
      <c r="F36" s="2"/>
      <c r="G36" s="2"/>
      <c r="H36" s="2"/>
      <c r="I36" s="2"/>
      <c r="K36" s="2"/>
    </row>
    <row r="37" spans="1:11" ht="13.5" customHeight="1">
      <c r="A37" s="33" t="s">
        <v>44</v>
      </c>
      <c r="B37" s="25"/>
      <c r="C37" s="15"/>
      <c r="D37" s="72"/>
      <c r="E37" s="72">
        <f t="shared" si="0"/>
        <v>0</v>
      </c>
      <c r="F37" s="2"/>
      <c r="G37" s="2"/>
      <c r="H37" s="2"/>
      <c r="I37" s="2"/>
      <c r="K37" s="2"/>
    </row>
    <row r="38" spans="1:11" ht="13.5" customHeight="1">
      <c r="A38" s="33" t="s">
        <v>45</v>
      </c>
      <c r="B38" s="25"/>
      <c r="C38" s="15"/>
      <c r="D38" s="72"/>
      <c r="E38" s="72">
        <f t="shared" si="0"/>
        <v>0</v>
      </c>
      <c r="F38" s="2"/>
      <c r="G38" s="2"/>
      <c r="H38" s="2"/>
      <c r="I38" s="2"/>
      <c r="K38" s="2"/>
    </row>
    <row r="39" spans="1:11" ht="13.5" customHeight="1">
      <c r="A39" s="34" t="s">
        <v>46</v>
      </c>
      <c r="B39" s="25"/>
      <c r="C39" s="15"/>
      <c r="D39" s="72"/>
      <c r="E39" s="72">
        <f t="shared" si="0"/>
        <v>0</v>
      </c>
      <c r="F39" s="2"/>
      <c r="G39" s="2"/>
      <c r="H39" s="2"/>
      <c r="I39" s="2"/>
      <c r="K39" s="2"/>
    </row>
    <row r="40" spans="1:11" ht="13.5" customHeight="1">
      <c r="A40" s="33" t="s">
        <v>47</v>
      </c>
      <c r="B40" s="25"/>
      <c r="C40" s="15"/>
      <c r="D40" s="72"/>
      <c r="E40" s="72">
        <f t="shared" si="0"/>
        <v>0</v>
      </c>
      <c r="F40" s="2"/>
      <c r="G40" s="2"/>
      <c r="H40" s="2"/>
      <c r="I40" s="2"/>
      <c r="K40" s="2"/>
    </row>
    <row r="41" spans="1:11" ht="13.5" customHeight="1">
      <c r="A41" s="33" t="s">
        <v>48</v>
      </c>
      <c r="B41" s="25"/>
      <c r="C41" s="39" t="s">
        <v>135</v>
      </c>
      <c r="D41" s="39" t="s">
        <v>135</v>
      </c>
      <c r="E41" s="72">
        <f t="shared" si="0"/>
        <v>0</v>
      </c>
      <c r="F41" s="2"/>
      <c r="G41" s="2"/>
      <c r="H41" s="2"/>
      <c r="I41" s="2"/>
      <c r="K41" s="2"/>
    </row>
    <row r="42" spans="1:11" ht="13.5" customHeight="1">
      <c r="A42" s="33" t="s">
        <v>49</v>
      </c>
      <c r="B42" s="25"/>
      <c r="C42" s="15"/>
      <c r="D42" s="72"/>
      <c r="E42" s="72">
        <f t="shared" si="0"/>
        <v>0</v>
      </c>
      <c r="F42" s="2"/>
      <c r="G42" s="2"/>
      <c r="H42" s="2"/>
      <c r="I42" s="2"/>
      <c r="K42" s="2"/>
    </row>
    <row r="43" spans="1:11" ht="13.5" customHeight="1">
      <c r="A43" s="33" t="s">
        <v>50</v>
      </c>
      <c r="B43" s="25"/>
      <c r="C43" s="15"/>
      <c r="D43" s="72"/>
      <c r="E43" s="72">
        <f t="shared" si="0"/>
        <v>0</v>
      </c>
      <c r="F43" s="2"/>
      <c r="G43" s="2"/>
      <c r="H43" s="2"/>
      <c r="I43" s="2"/>
      <c r="K43" s="2"/>
    </row>
    <row r="44" spans="1:11" ht="13.5" customHeight="1">
      <c r="A44" s="35" t="s">
        <v>56</v>
      </c>
      <c r="B44" s="25">
        <f>SUM(B37:B43)</f>
        <v>0</v>
      </c>
      <c r="C44" s="25">
        <f t="shared" ref="C44:E44" si="5">SUM(C37:C43)</f>
        <v>0</v>
      </c>
      <c r="D44" s="25">
        <f t="shared" si="5"/>
        <v>0</v>
      </c>
      <c r="E44" s="25">
        <f t="shared" si="5"/>
        <v>0</v>
      </c>
      <c r="F44" s="2"/>
      <c r="G44" s="2"/>
      <c r="H44" s="2"/>
      <c r="I44" s="2"/>
      <c r="K44" s="2"/>
    </row>
    <row r="45" spans="1:11" ht="19.8" customHeight="1">
      <c r="A45" s="58"/>
      <c r="B45" s="61"/>
      <c r="C45" s="72"/>
      <c r="D45" s="72"/>
      <c r="E45" s="72"/>
      <c r="F45" s="2"/>
      <c r="G45" s="2"/>
      <c r="H45" s="2"/>
      <c r="I45" s="2"/>
      <c r="K45" s="2"/>
    </row>
    <row r="46" spans="1:11" ht="23.4" customHeight="1">
      <c r="A46" s="35" t="s">
        <v>151</v>
      </c>
      <c r="B46" s="22">
        <f>+B44+B35</f>
        <v>0</v>
      </c>
      <c r="C46" s="22">
        <f t="shared" ref="C46:E46" si="6">+C44+C35</f>
        <v>0</v>
      </c>
      <c r="D46" s="22">
        <f t="shared" si="6"/>
        <v>0</v>
      </c>
      <c r="E46" s="22">
        <f t="shared" si="6"/>
        <v>0</v>
      </c>
    </row>
    <row r="47" spans="1:11" ht="27" customHeight="1">
      <c r="A47" s="21"/>
      <c r="B47" s="19"/>
      <c r="C47" s="19"/>
      <c r="D47" s="72"/>
      <c r="E47" s="72"/>
    </row>
    <row r="48" spans="1:11" ht="15" customHeight="1">
      <c r="A48" s="20" t="s">
        <v>26</v>
      </c>
      <c r="B48" s="19">
        <f>+B46+B30</f>
        <v>0</v>
      </c>
      <c r="C48" s="19">
        <f t="shared" ref="C48:E48" si="7">+C46+C30</f>
        <v>0</v>
      </c>
      <c r="D48" s="19">
        <f t="shared" si="7"/>
        <v>0</v>
      </c>
      <c r="E48" s="19">
        <f t="shared" si="7"/>
        <v>0</v>
      </c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rintOptions horizontalCentered="1"/>
  <pageMargins left="0.59055118110236227" right="0.31496062992125984" top="0.35433070866141736" bottom="0.47244094488188981" header="0.15748031496062992" footer="0.15748031496062992"/>
  <pageSetup paperSize="9" scale="85" orientation="portrait" r:id="rId1"/>
  <headerFooter alignWithMargins="0">
    <oddHeader>&amp;LKÖLCSEY FERENC VÁROSI KÖNYVTÁR</oddHeader>
    <oddFooter>&amp;LVeresegyház, 2014. Február 18.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3:N50"/>
  <sheetViews>
    <sheetView view="pageLayout" topLeftCell="A59" workbookViewId="0">
      <selection activeCell="D71" sqref="D71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215</v>
      </c>
      <c r="B3" s="387"/>
      <c r="C3" s="387"/>
      <c r="D3" s="387"/>
    </row>
    <row r="4" spans="1:14" ht="12.75" customHeight="1">
      <c r="A4" s="71"/>
      <c r="B4" s="71"/>
      <c r="C4" s="71"/>
      <c r="D4" s="71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67"/>
      <c r="B7" s="67"/>
      <c r="C7" s="67"/>
      <c r="D7" s="67"/>
      <c r="E7" s="52"/>
      <c r="F7" s="52"/>
      <c r="G7" s="52"/>
    </row>
    <row r="8" spans="1:14" ht="14.25" customHeight="1">
      <c r="A8" s="70" t="s">
        <v>120</v>
      </c>
      <c r="B8" s="295" t="s">
        <v>148</v>
      </c>
      <c r="C8" s="295"/>
      <c r="D8" s="295"/>
      <c r="E8" s="52"/>
      <c r="F8" s="52"/>
      <c r="G8" s="52"/>
    </row>
    <row r="9" spans="1:14" ht="14.25" customHeight="1">
      <c r="A9" s="41"/>
      <c r="B9" s="73"/>
      <c r="C9" s="73"/>
      <c r="D9" s="73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55" t="s">
        <v>36</v>
      </c>
      <c r="B13" s="96">
        <f>+'9.5.1 MŰV. HÁZ kiad. kötel'!G13</f>
        <v>47488</v>
      </c>
      <c r="C13" s="96">
        <f>+'9.5.2. MŰV. HÁZ kiad. önké'!E13</f>
        <v>0</v>
      </c>
      <c r="D13" s="98">
        <f>SUM(B13:C13)</f>
        <v>47488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56" t="s">
        <v>37</v>
      </c>
      <c r="B14" s="96">
        <f>+'9.5.1 MŰV. HÁZ kiad. kötel'!G14</f>
        <v>10748</v>
      </c>
      <c r="C14" s="96">
        <f>+'9.5.2. MŰV. HÁZ kiad. önké'!E14</f>
        <v>0</v>
      </c>
      <c r="D14" s="98">
        <f t="shared" ref="D14:D17" si="0">SUM(B14:C14)</f>
        <v>10748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55" t="s">
        <v>127</v>
      </c>
      <c r="B15" s="96">
        <f>+'9.5.1 MŰV. HÁZ kiad. kötel'!G15</f>
        <v>71008</v>
      </c>
      <c r="C15" s="96">
        <f>+'9.5.2. MŰV. HÁZ kiad. önké'!E15</f>
        <v>0</v>
      </c>
      <c r="D15" s="98">
        <f t="shared" si="0"/>
        <v>71008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+'9.5.1 MŰV. HÁZ kiad. kötel'!G16</f>
        <v>0</v>
      </c>
      <c r="C16" s="96">
        <f>+'9.5.2. MŰV. HÁZ kiad. önké'!E16</f>
        <v>0</v>
      </c>
      <c r="D16" s="98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55" t="s">
        <v>128</v>
      </c>
      <c r="B17" s="96">
        <f>+'9.5.1 MŰV. HÁZ kiad. kötel'!G17</f>
        <v>0</v>
      </c>
      <c r="C17" s="96">
        <f>+'9.5.2. MŰV. HÁZ kiad. önké'!E17</f>
        <v>0</v>
      </c>
      <c r="D17" s="98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60"/>
      <c r="B18" s="72"/>
      <c r="C18" s="96"/>
      <c r="D18" s="72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96"/>
      <c r="D19" s="72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96"/>
      <c r="D20" s="72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9">
        <f>SUM(B13:B20)</f>
        <v>129244</v>
      </c>
      <c r="C21" s="99">
        <f>SUM(C13:C20)</f>
        <v>0</v>
      </c>
      <c r="D21" s="99">
        <f t="shared" ref="D21" si="1">SUM(D13:D20)</f>
        <v>129244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96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02">
        <f>+'9.5.1 MŰV. HÁZ kiad. kötel'!G21</f>
        <v>0</v>
      </c>
      <c r="C23" s="96">
        <f>+'9.5.2. MŰV. HÁZ kiad. önké'!E23</f>
        <v>0</v>
      </c>
      <c r="D23" s="98">
        <f>SUM(B23:C23)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02">
        <f>+'9.5.1 MŰV. HÁZ kiad. kötel'!G22</f>
        <v>0</v>
      </c>
      <c r="C24" s="96">
        <f>+'9.5.2. MŰV. HÁZ kiad. önké'!E24</f>
        <v>0</v>
      </c>
      <c r="D24" s="98">
        <f t="shared" ref="D24:D29" si="2">SUM(B24:C24)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02">
        <f>+'9.5.1 MŰV. HÁZ kiad. kötel'!G23</f>
        <v>0</v>
      </c>
      <c r="C25" s="96">
        <f>+'9.5.2. MŰV. HÁZ kiad. önké'!E25</f>
        <v>0</v>
      </c>
      <c r="D25" s="98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02">
        <f>+'9.5.1 MŰV. HÁZ kiad. kötel'!G24</f>
        <v>0</v>
      </c>
      <c r="C26" s="96">
        <f>+'9.5.2. MŰV. HÁZ kiad. önké'!E26</f>
        <v>0</v>
      </c>
      <c r="D26" s="98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02">
        <f>+'9.5.1 MŰV. HÁZ kiad. kötel'!G25</f>
        <v>0</v>
      </c>
      <c r="C27" s="96">
        <f>+'9.5.2. MŰV. HÁZ kiad. önké'!E27</f>
        <v>0</v>
      </c>
      <c r="D27" s="98">
        <f t="shared" si="2"/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02">
        <f>+'9.5.1 MŰV. HÁZ kiad. kötel'!G26</f>
        <v>0</v>
      </c>
      <c r="C28" s="96">
        <f>+'9.5.2. MŰV. HÁZ kiad. önké'!E28</f>
        <v>0</v>
      </c>
      <c r="D28" s="98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02">
        <f>+'9.5.1 MŰV. HÁZ kiad. kötel'!G27</f>
        <v>0</v>
      </c>
      <c r="C29" s="96">
        <f>+'9.5.2. MŰV. HÁZ kiad. önké'!E29</f>
        <v>0</v>
      </c>
      <c r="D29" s="98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103">
        <f>SUM(B23:B29)</f>
        <v>0</v>
      </c>
      <c r="C30" s="103">
        <f t="shared" ref="C30:D30" si="3">SUM(C23:C29)</f>
        <v>0</v>
      </c>
      <c r="D30" s="103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96"/>
      <c r="D31" s="72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9">
        <f>+B30+B21</f>
        <v>129244</v>
      </c>
      <c r="C32" s="99">
        <f t="shared" ref="C32:D32" si="4">+C30+C21</f>
        <v>0</v>
      </c>
      <c r="D32" s="99">
        <f t="shared" si="4"/>
        <v>129244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17"/>
      <c r="C33" s="96"/>
      <c r="D33" s="72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102">
        <f>+'9.5.1 MŰV. HÁZ kiad. kötel'!G32</f>
        <v>1207</v>
      </c>
      <c r="C34" s="96">
        <f>+'9.5.2. MŰV. HÁZ kiad. önké'!E34</f>
        <v>0</v>
      </c>
      <c r="D34" s="98">
        <f>SUM(B34:C34)</f>
        <v>1207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102">
        <f>+'9.5.1 MŰV. HÁZ kiad. kötel'!G33</f>
        <v>0</v>
      </c>
      <c r="C35" s="96">
        <f>+'9.5.2. MŰV. HÁZ kiad. önké'!E35</f>
        <v>0</v>
      </c>
      <c r="D35" s="98">
        <f t="shared" ref="D35:D36" si="5">SUM(B35:C35)</f>
        <v>0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102">
        <f>+'9.5.1 MŰV. HÁZ kiad. kötel'!G34</f>
        <v>0</v>
      </c>
      <c r="C36" s="96">
        <f>+'9.5.2. MŰV. HÁZ kiad. önké'!E36</f>
        <v>0</v>
      </c>
      <c r="D36" s="98">
        <f t="shared" si="5"/>
        <v>0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103">
        <f>SUM(B34:B36)</f>
        <v>1207</v>
      </c>
      <c r="C37" s="103">
        <f>SUM(C34:C36)</f>
        <v>0</v>
      </c>
      <c r="D37" s="103">
        <f t="shared" ref="D37" si="6">SUM(D34:D36)</f>
        <v>1207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96"/>
      <c r="D38" s="72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02">
        <f>+'9.5.1 MŰV. HÁZ kiad. kötel'!G37</f>
        <v>0</v>
      </c>
      <c r="C39" s="96">
        <f>+'9.5.2. MŰV. HÁZ kiad. önké'!E39</f>
        <v>0</v>
      </c>
      <c r="D39" s="72"/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02">
        <f>+'9.5.1 MŰV. HÁZ kiad. kötel'!G38</f>
        <v>0</v>
      </c>
      <c r="C40" s="96">
        <f>+'9.5.2. MŰV. HÁZ kiad. önké'!E40</f>
        <v>0</v>
      </c>
      <c r="D40" s="72"/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02">
        <f>+'9.5.1 MŰV. HÁZ kiad. kötel'!G39</f>
        <v>0</v>
      </c>
      <c r="C41" s="96">
        <f>+'9.5.2. MŰV. HÁZ kiad. önké'!E41</f>
        <v>0</v>
      </c>
      <c r="D41" s="72"/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02">
        <f>+'9.5.1 MŰV. HÁZ kiad. kötel'!G40</f>
        <v>0</v>
      </c>
      <c r="C42" s="96">
        <f>+'9.5.2. MŰV. HÁZ kiad. önké'!E42</f>
        <v>0</v>
      </c>
      <c r="D42" s="72"/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02">
        <f>+'9.5.1 MŰV. HÁZ kiad. kötel'!G41</f>
        <v>0</v>
      </c>
      <c r="C43" s="96">
        <f>+'9.5.2. MŰV. HÁZ kiad. önké'!E43</f>
        <v>0</v>
      </c>
      <c r="D43" s="39" t="s">
        <v>135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02">
        <f>+'9.5.1 MŰV. HÁZ kiad. kötel'!G42</f>
        <v>0</v>
      </c>
      <c r="C44" s="96">
        <f>+'9.5.2. MŰV. HÁZ kiad. önké'!E44</f>
        <v>0</v>
      </c>
      <c r="D44" s="72"/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02">
        <f>+'9.5.1 MŰV. HÁZ kiad. kötel'!G43</f>
        <v>0</v>
      </c>
      <c r="C45" s="96">
        <f>+'9.5.2. MŰV. HÁZ kiad. önké'!E45</f>
        <v>0</v>
      </c>
      <c r="D45" s="72"/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103">
        <f>SUM(B39:B45)</f>
        <v>0</v>
      </c>
      <c r="C46" s="103">
        <f>SUM(C39:C45)</f>
        <v>0</v>
      </c>
      <c r="D46" s="103">
        <f t="shared" ref="D46" si="7">SUM(D39:D45)</f>
        <v>0</v>
      </c>
      <c r="E46" s="2"/>
      <c r="F46" s="2"/>
      <c r="H46" s="2"/>
      <c r="I46" s="2"/>
      <c r="J46" s="2"/>
      <c r="K46" s="2"/>
      <c r="L46" s="2"/>
      <c r="N46" s="2"/>
    </row>
    <row r="47" spans="1:14" ht="27" customHeight="1">
      <c r="A47" s="58"/>
      <c r="B47" s="61"/>
      <c r="C47" s="96"/>
      <c r="D47" s="72"/>
      <c r="E47" s="2"/>
      <c r="F47" s="2"/>
      <c r="H47" s="2"/>
      <c r="I47" s="2"/>
      <c r="J47" s="2"/>
      <c r="K47" s="2"/>
      <c r="L47" s="2"/>
      <c r="N47" s="2"/>
    </row>
    <row r="48" spans="1:14" ht="13.5" customHeight="1">
      <c r="A48" s="35" t="s">
        <v>14</v>
      </c>
      <c r="B48" s="103">
        <f>+B46+B37</f>
        <v>1207</v>
      </c>
      <c r="C48" s="103">
        <f>+C46+C37</f>
        <v>0</v>
      </c>
      <c r="D48" s="103">
        <f t="shared" ref="D48" si="8">+D46+D37</f>
        <v>1207</v>
      </c>
      <c r="E48" s="2"/>
      <c r="F48" s="2"/>
      <c r="H48" s="2"/>
    </row>
    <row r="49" spans="1:8" ht="13.5" customHeight="1">
      <c r="A49" s="21"/>
      <c r="B49" s="19"/>
      <c r="C49" s="96"/>
      <c r="D49" s="72"/>
      <c r="E49" s="2"/>
      <c r="F49" s="2"/>
      <c r="H49" s="2"/>
    </row>
    <row r="50" spans="1:8" ht="15" customHeight="1">
      <c r="A50" s="20" t="s">
        <v>26</v>
      </c>
      <c r="B50" s="101">
        <f>+B48+B32</f>
        <v>130451</v>
      </c>
      <c r="C50" s="101">
        <f t="shared" ref="C50:D50" si="9">+C48+C32</f>
        <v>0</v>
      </c>
      <c r="D50" s="101">
        <f t="shared" si="9"/>
        <v>130451</v>
      </c>
    </row>
  </sheetData>
  <mergeCells count="9">
    <mergeCell ref="A11:A12"/>
    <mergeCell ref="B11:B12"/>
    <mergeCell ref="C11:C12"/>
    <mergeCell ref="D11:D12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39370078740157483" bottom="0.47244094488188981" header="0.15748031496062992" footer="0.15748031496062992"/>
  <pageSetup paperSize="9" scale="85" orientation="portrait" r:id="rId1"/>
  <headerFooter alignWithMargins="0">
    <oddHeader>&amp;LVÁCI MIHÁLY MŰVELŐDÉSI HÁZ</oddHeader>
    <oddFooter>&amp;LVeresegyház, 2014. Február 18.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9"/>
  <sheetViews>
    <sheetView view="pageLayout" topLeftCell="A10" workbookViewId="0">
      <selection activeCell="D40" sqref="D40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s="75" t="s">
        <v>161</v>
      </c>
    </row>
    <row r="3" spans="1:7" ht="12" customHeight="1">
      <c r="F3" s="4"/>
      <c r="G3" s="69" t="s">
        <v>160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72"/>
      <c r="E9" s="284" t="s">
        <v>36</v>
      </c>
      <c r="F9" s="284"/>
      <c r="G9" s="96">
        <f>+'9.3. BÖLCSŐDE kiad. össz. '!D13</f>
        <v>69955</v>
      </c>
    </row>
    <row r="10" spans="1:7" ht="12" customHeight="1">
      <c r="A10" s="299" t="s">
        <v>31</v>
      </c>
      <c r="B10" s="300"/>
      <c r="C10" s="301"/>
      <c r="D10" s="72"/>
      <c r="E10" s="302" t="s">
        <v>59</v>
      </c>
      <c r="F10" s="302"/>
      <c r="G10" s="96">
        <f>+'9.3. BÖLCSŐDE kiad. össz. '!D14</f>
        <v>21039</v>
      </c>
    </row>
    <row r="11" spans="1:7" ht="12" customHeight="1">
      <c r="A11" s="282" t="s">
        <v>32</v>
      </c>
      <c r="B11" s="296"/>
      <c r="C11" s="283"/>
      <c r="D11" s="96">
        <f>+'5.3 Bölcsőde M-F. bev.'!G29</f>
        <v>29665</v>
      </c>
      <c r="E11" s="284" t="s">
        <v>38</v>
      </c>
      <c r="F11" s="284"/>
      <c r="G11" s="96">
        <f>+'9.3. BÖLCSŐDE kiad. össz. '!D15</f>
        <v>36269</v>
      </c>
    </row>
    <row r="12" spans="1:7" ht="12" customHeight="1">
      <c r="A12" s="282" t="s">
        <v>33</v>
      </c>
      <c r="B12" s="296"/>
      <c r="C12" s="283"/>
      <c r="D12" s="72"/>
      <c r="E12" s="284" t="s">
        <v>39</v>
      </c>
      <c r="F12" s="284"/>
      <c r="G12" s="96">
        <f>+'9.3. BÖLCSŐDE kiad. össz. '!D16</f>
        <v>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6">
        <f>+'9.3. BÖLCSŐDE kiad. össz. '!D17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72"/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72"/>
    </row>
    <row r="16" spans="1:7" ht="12" customHeight="1">
      <c r="A16" s="282"/>
      <c r="B16" s="296"/>
      <c r="C16" s="283"/>
      <c r="D16" s="72"/>
      <c r="E16" s="292"/>
      <c r="F16" s="293"/>
      <c r="G16" s="72"/>
    </row>
    <row r="17" spans="1:7" ht="12" customHeight="1">
      <c r="A17" s="285" t="s">
        <v>35</v>
      </c>
      <c r="B17" s="285"/>
      <c r="C17" s="285"/>
      <c r="D17" s="99">
        <f>SUM(D9:D13)</f>
        <v>29665</v>
      </c>
      <c r="E17" s="286" t="s">
        <v>43</v>
      </c>
      <c r="F17" s="288"/>
      <c r="G17" s="99">
        <f>SUM(G9:G13)</f>
        <v>127263</v>
      </c>
    </row>
    <row r="18" spans="1:7" ht="12" customHeight="1">
      <c r="A18" s="282"/>
      <c r="B18" s="296"/>
      <c r="C18" s="283"/>
      <c r="D18" s="72"/>
      <c r="E18" s="282"/>
      <c r="F18" s="283"/>
      <c r="G18" s="72"/>
    </row>
    <row r="19" spans="1:7" ht="12" customHeight="1">
      <c r="A19" s="286" t="s">
        <v>57</v>
      </c>
      <c r="B19" s="287"/>
      <c r="C19" s="288"/>
      <c r="D19" s="99">
        <f>+'5.3 Bölcsőde M-F. bev.'!G44</f>
        <v>97598</v>
      </c>
      <c r="E19" s="286" t="s">
        <v>58</v>
      </c>
      <c r="F19" s="288"/>
      <c r="G19" s="72"/>
    </row>
    <row r="20" spans="1:7" ht="12" customHeight="1">
      <c r="A20" s="289" t="s">
        <v>141</v>
      </c>
      <c r="B20" s="284"/>
      <c r="C20" s="284"/>
      <c r="D20" s="96">
        <f>+'5.3 Bölcsőde M-F. bev.'!G40</f>
        <v>1961</v>
      </c>
      <c r="E20" s="112"/>
      <c r="F20" s="113"/>
      <c r="G20" s="110"/>
    </row>
    <row r="21" spans="1:7" ht="12" customHeight="1">
      <c r="A21" s="295"/>
      <c r="B21" s="295"/>
      <c r="C21" s="295"/>
      <c r="D21" s="72"/>
      <c r="E21" s="303"/>
      <c r="F21" s="304"/>
      <c r="G21" s="72"/>
    </row>
    <row r="22" spans="1:7" ht="12" customHeight="1">
      <c r="A22" s="294" t="s">
        <v>17</v>
      </c>
      <c r="B22" s="294"/>
      <c r="C22" s="294"/>
      <c r="D22" s="99">
        <f>+D19+D17</f>
        <v>127263</v>
      </c>
      <c r="E22" s="286" t="s">
        <v>13</v>
      </c>
      <c r="F22" s="288"/>
      <c r="G22" s="99">
        <f>+G19+G17</f>
        <v>127263</v>
      </c>
    </row>
    <row r="23" spans="1:7" ht="12" customHeight="1">
      <c r="A23" s="302"/>
      <c r="B23" s="302"/>
      <c r="C23" s="302"/>
      <c r="D23" s="72"/>
      <c r="E23" s="282"/>
      <c r="F23" s="283"/>
      <c r="G23" s="72"/>
    </row>
    <row r="24" spans="1:7" ht="12" customHeight="1">
      <c r="A24" s="299" t="s">
        <v>92</v>
      </c>
      <c r="B24" s="300"/>
      <c r="C24" s="301"/>
      <c r="D24" s="72"/>
      <c r="E24" s="282" t="s">
        <v>52</v>
      </c>
      <c r="F24" s="283"/>
      <c r="G24" s="96">
        <f>+'9.3. BÖLCSŐDE kiad. össz. '!D34</f>
        <v>500</v>
      </c>
    </row>
    <row r="25" spans="1:7" ht="12" customHeight="1">
      <c r="A25" s="299" t="s">
        <v>93</v>
      </c>
      <c r="B25" s="300"/>
      <c r="C25" s="301"/>
      <c r="D25" s="72"/>
      <c r="E25" s="282" t="s">
        <v>53</v>
      </c>
      <c r="F25" s="283"/>
      <c r="G25" s="96">
        <f>+'9.3. BÖLCSŐDE kiad. össz. '!D35</f>
        <v>1143</v>
      </c>
    </row>
    <row r="26" spans="1:7" ht="12" customHeight="1">
      <c r="A26" s="284" t="s">
        <v>94</v>
      </c>
      <c r="B26" s="284"/>
      <c r="C26" s="284"/>
      <c r="D26" s="72"/>
      <c r="E26" s="282" t="s">
        <v>54</v>
      </c>
      <c r="F26" s="283"/>
      <c r="G26" s="96">
        <f>+'9.3. BÖLCSŐDE kiad. össz. '!D36</f>
        <v>0</v>
      </c>
    </row>
    <row r="27" spans="1:7" ht="12" customHeight="1">
      <c r="A27" s="285" t="s">
        <v>112</v>
      </c>
      <c r="B27" s="285"/>
      <c r="C27" s="285"/>
      <c r="D27" s="72"/>
      <c r="E27" s="286" t="s">
        <v>55</v>
      </c>
      <c r="F27" s="288"/>
      <c r="G27" s="99">
        <f>SUM(G24:G26)</f>
        <v>1643</v>
      </c>
    </row>
    <row r="28" spans="1:7" ht="12" customHeight="1">
      <c r="A28" s="284"/>
      <c r="B28" s="284"/>
      <c r="C28" s="284"/>
      <c r="D28" s="110"/>
      <c r="E28" s="121"/>
      <c r="F28" s="122"/>
      <c r="G28" s="169"/>
    </row>
    <row r="29" spans="1:7" ht="12" customHeight="1">
      <c r="A29" s="284"/>
      <c r="B29" s="284"/>
      <c r="C29" s="284"/>
      <c r="D29" s="110"/>
      <c r="E29" s="121" t="s">
        <v>299</v>
      </c>
      <c r="F29" s="122"/>
      <c r="G29" s="169"/>
    </row>
    <row r="30" spans="1:7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7" ht="12" customHeight="1">
      <c r="A31" s="286" t="s">
        <v>60</v>
      </c>
      <c r="B31" s="287"/>
      <c r="C31" s="288"/>
      <c r="D31" s="99">
        <f>+'5.3 Bölcsőde M-F. bev.'!G77</f>
        <v>1643</v>
      </c>
      <c r="E31" s="286" t="s">
        <v>305</v>
      </c>
      <c r="F31" s="288"/>
      <c r="G31" s="72"/>
    </row>
    <row r="32" spans="1:7" ht="12" customHeight="1">
      <c r="A32" s="289" t="s">
        <v>141</v>
      </c>
      <c r="B32" s="284"/>
      <c r="C32" s="284"/>
      <c r="D32" s="57"/>
      <c r="E32" s="58"/>
      <c r="F32" s="59"/>
      <c r="G32" s="72"/>
    </row>
    <row r="33" spans="1:7" ht="12" customHeight="1">
      <c r="A33" s="284"/>
      <c r="B33" s="284"/>
      <c r="C33" s="284"/>
      <c r="D33" s="72"/>
      <c r="E33" s="282"/>
      <c r="F33" s="283"/>
      <c r="G33" s="72"/>
    </row>
    <row r="34" spans="1:7" ht="12" customHeight="1">
      <c r="A34" s="294" t="s">
        <v>61</v>
      </c>
      <c r="B34" s="294"/>
      <c r="C34" s="294"/>
      <c r="D34" s="99">
        <f>+D31+D27</f>
        <v>1643</v>
      </c>
      <c r="E34" s="286" t="s">
        <v>301</v>
      </c>
      <c r="F34" s="288"/>
      <c r="G34" s="99">
        <f>+G31+G27+G29</f>
        <v>1643</v>
      </c>
    </row>
    <row r="35" spans="1:7" ht="12" customHeight="1">
      <c r="A35" s="291"/>
      <c r="B35" s="291"/>
      <c r="C35" s="291"/>
      <c r="D35" s="99"/>
      <c r="E35" s="292"/>
      <c r="F35" s="293"/>
      <c r="G35" s="99"/>
    </row>
    <row r="36" spans="1:7" ht="12.75" customHeight="1">
      <c r="A36" s="290" t="s">
        <v>15</v>
      </c>
      <c r="B36" s="290"/>
      <c r="C36" s="290"/>
      <c r="D36" s="99">
        <f>+D31+D22</f>
        <v>128906</v>
      </c>
      <c r="E36" s="290" t="s">
        <v>306</v>
      </c>
      <c r="F36" s="290"/>
      <c r="G36" s="99">
        <f>+G34+G22</f>
        <v>128906</v>
      </c>
    </row>
    <row r="40" spans="1:7">
      <c r="D40" s="100"/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ageMargins left="0.59055118110236227" right="0.31496062992125984" top="0.27559055118110237" bottom="0.47244094488188981" header="0.43307086614173229" footer="0.16"/>
  <pageSetup paperSize="9" orientation="landscape" r:id="rId1"/>
  <headerFooter alignWithMargins="0">
    <oddFooter>&amp;LVeresegyház, 2014. Február 18.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3:M48"/>
  <sheetViews>
    <sheetView workbookViewId="0">
      <selection activeCell="J12" sqref="J12"/>
    </sheetView>
  </sheetViews>
  <sheetFormatPr defaultRowHeight="13.2"/>
  <cols>
    <col min="1" max="1" width="45.6640625" customWidth="1"/>
    <col min="2" max="5" width="12.6640625" customWidth="1"/>
    <col min="6" max="6" width="12.109375" customWidth="1"/>
    <col min="7" max="7" width="13.5546875" style="220" customWidth="1"/>
    <col min="8" max="9" width="10" customWidth="1"/>
    <col min="10" max="10" width="9.44140625" customWidth="1"/>
    <col min="11" max="11" width="10.109375" customWidth="1"/>
    <col min="12" max="12" width="11.44140625" customWidth="1"/>
    <col min="13" max="13" width="12.6640625" customWidth="1"/>
  </cols>
  <sheetData>
    <row r="3" spans="1:13" ht="12.75" customHeight="1">
      <c r="A3" s="387" t="s">
        <v>216</v>
      </c>
      <c r="B3" s="387"/>
      <c r="C3" s="387"/>
      <c r="D3" s="387"/>
      <c r="E3" s="387"/>
      <c r="F3" s="387"/>
      <c r="G3" s="387"/>
    </row>
    <row r="4" spans="1:13" ht="12.75" customHeight="1">
      <c r="A4" s="216"/>
      <c r="B4" s="216"/>
      <c r="C4" s="216"/>
      <c r="D4" s="216"/>
      <c r="E4" s="216"/>
      <c r="F4" s="216"/>
      <c r="G4" s="251"/>
    </row>
    <row r="5" spans="1:13" ht="18" customHeight="1">
      <c r="A5" s="321" t="s">
        <v>139</v>
      </c>
      <c r="B5" s="321"/>
      <c r="C5" s="321"/>
      <c r="D5" s="321"/>
      <c r="E5" s="321"/>
      <c r="F5" s="321"/>
      <c r="G5" s="321"/>
    </row>
    <row r="6" spans="1:13" ht="14.25" customHeight="1">
      <c r="A6" s="321" t="s">
        <v>18</v>
      </c>
      <c r="B6" s="321"/>
      <c r="C6" s="321"/>
      <c r="D6" s="321"/>
      <c r="E6" s="321"/>
      <c r="F6" s="321"/>
      <c r="G6" s="321"/>
    </row>
    <row r="7" spans="1:13" ht="14.25" customHeight="1">
      <c r="A7" s="213"/>
      <c r="B7" s="213"/>
      <c r="C7" s="213"/>
      <c r="D7" s="213"/>
      <c r="E7" s="213"/>
      <c r="F7" s="213"/>
      <c r="G7" s="213"/>
    </row>
    <row r="8" spans="1:13" ht="14.25" customHeight="1">
      <c r="A8" s="53" t="s">
        <v>120</v>
      </c>
      <c r="B8" s="295" t="s">
        <v>148</v>
      </c>
      <c r="C8" s="295"/>
      <c r="D8" s="295"/>
      <c r="E8" s="295"/>
      <c r="F8" s="295"/>
      <c r="G8" s="295"/>
    </row>
    <row r="9" spans="1:13" ht="14.25" customHeight="1">
      <c r="A9" s="213"/>
      <c r="B9" s="213"/>
      <c r="C9" s="213"/>
      <c r="D9" s="213"/>
      <c r="E9" s="213"/>
      <c r="F9" s="213"/>
      <c r="G9" s="213"/>
    </row>
    <row r="10" spans="1:13" ht="15" customHeight="1">
      <c r="A10" s="320" t="s">
        <v>1</v>
      </c>
      <c r="B10" s="320"/>
      <c r="C10" s="320"/>
      <c r="D10" s="320"/>
      <c r="E10" s="320"/>
      <c r="F10" s="320"/>
      <c r="G10" s="320"/>
    </row>
    <row r="11" spans="1:13" ht="15" customHeight="1">
      <c r="A11" s="307" t="s">
        <v>4</v>
      </c>
      <c r="B11" s="394" t="s">
        <v>18</v>
      </c>
      <c r="C11" s="395"/>
      <c r="D11" s="395"/>
      <c r="E11" s="395"/>
      <c r="F11" s="395"/>
      <c r="G11" s="396"/>
    </row>
    <row r="12" spans="1:13" ht="57.6">
      <c r="A12" s="307"/>
      <c r="B12" s="137" t="s">
        <v>351</v>
      </c>
      <c r="C12" s="137" t="s">
        <v>352</v>
      </c>
      <c r="D12" s="137" t="s">
        <v>353</v>
      </c>
      <c r="E12" s="137" t="s">
        <v>354</v>
      </c>
      <c r="F12" s="137" t="s">
        <v>355</v>
      </c>
      <c r="G12" s="215" t="s">
        <v>5</v>
      </c>
    </row>
    <row r="13" spans="1:13" s="29" customFormat="1" ht="13.5" customHeight="1">
      <c r="A13" s="208" t="s">
        <v>36</v>
      </c>
      <c r="B13" s="252">
        <v>46018</v>
      </c>
      <c r="C13" s="252">
        <v>360</v>
      </c>
      <c r="D13" s="252">
        <v>110</v>
      </c>
      <c r="E13" s="252"/>
      <c r="F13" s="252">
        <v>1000</v>
      </c>
      <c r="G13" s="253">
        <f>SUM(B13:F13)</f>
        <v>47488</v>
      </c>
      <c r="H13" s="254"/>
      <c r="I13" s="254"/>
      <c r="J13" s="254"/>
      <c r="K13" s="254"/>
      <c r="M13" s="254"/>
    </row>
    <row r="14" spans="1:13" s="29" customFormat="1" ht="13.5" customHeight="1">
      <c r="A14" s="211" t="s">
        <v>37</v>
      </c>
      <c r="B14" s="252">
        <v>10613</v>
      </c>
      <c r="C14" s="252"/>
      <c r="D14" s="252"/>
      <c r="E14" s="252"/>
      <c r="F14" s="252">
        <v>135</v>
      </c>
      <c r="G14" s="253">
        <f t="shared" ref="G14:G43" si="0">SUM(B14:F14)</f>
        <v>10748</v>
      </c>
      <c r="H14" s="254"/>
      <c r="I14" s="254"/>
      <c r="J14" s="254"/>
      <c r="K14" s="254"/>
      <c r="M14" s="254"/>
    </row>
    <row r="15" spans="1:13" s="29" customFormat="1" ht="13.5" customHeight="1">
      <c r="A15" s="208" t="s">
        <v>127</v>
      </c>
      <c r="B15" s="252">
        <v>17696</v>
      </c>
      <c r="C15" s="252">
        <v>7073</v>
      </c>
      <c r="D15" s="252">
        <v>7245</v>
      </c>
      <c r="E15" s="252">
        <v>29995</v>
      </c>
      <c r="F15" s="252">
        <v>8999</v>
      </c>
      <c r="G15" s="253">
        <f t="shared" si="0"/>
        <v>71008</v>
      </c>
      <c r="H15" s="254"/>
      <c r="I15" s="254"/>
      <c r="J15" s="254"/>
      <c r="K15" s="254"/>
      <c r="M15" s="254"/>
    </row>
    <row r="16" spans="1:13" s="29" customFormat="1" ht="13.5" customHeight="1">
      <c r="A16" s="48" t="s">
        <v>129</v>
      </c>
      <c r="B16" s="252"/>
      <c r="C16" s="252"/>
      <c r="D16" s="252"/>
      <c r="E16" s="252"/>
      <c r="F16" s="252"/>
      <c r="G16" s="253">
        <f t="shared" si="0"/>
        <v>0</v>
      </c>
      <c r="H16" s="254"/>
      <c r="I16" s="254"/>
      <c r="J16" s="254"/>
      <c r="K16" s="254"/>
      <c r="M16" s="254"/>
    </row>
    <row r="17" spans="1:13" s="29" customFormat="1" ht="13.5" customHeight="1">
      <c r="A17" s="208" t="s">
        <v>128</v>
      </c>
      <c r="B17" s="252"/>
      <c r="C17" s="252"/>
      <c r="D17" s="252"/>
      <c r="E17" s="252"/>
      <c r="F17" s="252"/>
      <c r="G17" s="253">
        <f t="shared" si="0"/>
        <v>0</v>
      </c>
      <c r="H17" s="254"/>
      <c r="I17" s="254"/>
      <c r="J17" s="254"/>
      <c r="K17" s="254"/>
      <c r="M17" s="254"/>
    </row>
    <row r="18" spans="1:13" s="29" customFormat="1" ht="13.5" customHeight="1">
      <c r="A18" s="50"/>
      <c r="B18" s="255"/>
      <c r="C18" s="255"/>
      <c r="D18" s="255"/>
      <c r="E18" s="255"/>
      <c r="F18" s="252"/>
      <c r="G18" s="253">
        <f t="shared" si="0"/>
        <v>0</v>
      </c>
      <c r="H18" s="254"/>
      <c r="I18" s="254"/>
      <c r="J18" s="254"/>
      <c r="K18" s="254"/>
      <c r="M18" s="254"/>
    </row>
    <row r="19" spans="1:13" s="29" customFormat="1" ht="13.5" customHeight="1">
      <c r="A19" s="36" t="s">
        <v>132</v>
      </c>
      <c r="B19" s="256">
        <f>SUM(B13:B17)</f>
        <v>74327</v>
      </c>
      <c r="C19" s="256">
        <f t="shared" ref="C19:G19" si="1">SUM(C13:C17)</f>
        <v>7433</v>
      </c>
      <c r="D19" s="256">
        <f t="shared" si="1"/>
        <v>7355</v>
      </c>
      <c r="E19" s="256">
        <f t="shared" si="1"/>
        <v>29995</v>
      </c>
      <c r="F19" s="256">
        <f t="shared" si="1"/>
        <v>10134</v>
      </c>
      <c r="G19" s="256">
        <f t="shared" si="1"/>
        <v>129244</v>
      </c>
      <c r="H19" s="254"/>
      <c r="I19" s="254"/>
      <c r="J19" s="254"/>
      <c r="K19" s="254"/>
      <c r="M19" s="254"/>
    </row>
    <row r="20" spans="1:13" s="29" customFormat="1" ht="13.5" customHeight="1">
      <c r="A20" s="36"/>
      <c r="B20" s="256"/>
      <c r="C20" s="256"/>
      <c r="D20" s="256"/>
      <c r="E20" s="256"/>
      <c r="F20" s="253"/>
      <c r="G20" s="253"/>
      <c r="H20" s="254"/>
      <c r="I20" s="254"/>
      <c r="J20" s="254"/>
      <c r="K20" s="254"/>
      <c r="M20" s="254"/>
    </row>
    <row r="21" spans="1:13" s="29" customFormat="1" ht="13.5" customHeight="1">
      <c r="A21" s="33" t="s">
        <v>44</v>
      </c>
      <c r="B21" s="252"/>
      <c r="C21" s="252"/>
      <c r="D21" s="252"/>
      <c r="E21" s="256"/>
      <c r="F21" s="253"/>
      <c r="G21" s="253">
        <f t="shared" si="0"/>
        <v>0</v>
      </c>
      <c r="H21" s="254"/>
      <c r="I21" s="254"/>
      <c r="J21" s="254"/>
      <c r="K21" s="254"/>
      <c r="M21" s="254"/>
    </row>
    <row r="22" spans="1:13" s="29" customFormat="1" ht="13.5" customHeight="1">
      <c r="A22" s="33" t="s">
        <v>45</v>
      </c>
      <c r="B22" s="252"/>
      <c r="C22" s="252"/>
      <c r="D22" s="252"/>
      <c r="E22" s="256"/>
      <c r="F22" s="253"/>
      <c r="G22" s="253">
        <f t="shared" si="0"/>
        <v>0</v>
      </c>
      <c r="H22" s="254"/>
      <c r="I22" s="254"/>
      <c r="J22" s="254"/>
      <c r="K22" s="254"/>
      <c r="M22" s="254"/>
    </row>
    <row r="23" spans="1:13" s="29" customFormat="1" ht="13.5" customHeight="1">
      <c r="A23" s="34" t="s">
        <v>46</v>
      </c>
      <c r="B23" s="252"/>
      <c r="C23" s="252"/>
      <c r="D23" s="252"/>
      <c r="E23" s="256"/>
      <c r="F23" s="253"/>
      <c r="G23" s="253">
        <f t="shared" si="0"/>
        <v>0</v>
      </c>
      <c r="H23" s="254"/>
      <c r="I23" s="254"/>
      <c r="J23" s="254"/>
      <c r="K23" s="254"/>
      <c r="M23" s="254"/>
    </row>
    <row r="24" spans="1:13" s="29" customFormat="1" ht="13.5" customHeight="1">
      <c r="A24" s="33" t="s">
        <v>47</v>
      </c>
      <c r="B24" s="252"/>
      <c r="C24" s="252"/>
      <c r="D24" s="252"/>
      <c r="E24" s="256"/>
      <c r="F24" s="253"/>
      <c r="G24" s="253">
        <f t="shared" si="0"/>
        <v>0</v>
      </c>
      <c r="H24" s="254"/>
      <c r="I24" s="254"/>
      <c r="J24" s="254"/>
      <c r="K24" s="254"/>
      <c r="M24" s="254"/>
    </row>
    <row r="25" spans="1:13" s="29" customFormat="1" ht="13.5" customHeight="1">
      <c r="A25" s="33" t="s">
        <v>48</v>
      </c>
      <c r="B25" s="252"/>
      <c r="C25" s="252"/>
      <c r="D25" s="252"/>
      <c r="E25" s="255" t="s">
        <v>135</v>
      </c>
      <c r="F25" s="252" t="s">
        <v>135</v>
      </c>
      <c r="G25" s="253">
        <f t="shared" si="0"/>
        <v>0</v>
      </c>
      <c r="H25" s="254"/>
      <c r="I25" s="254"/>
      <c r="J25" s="254"/>
      <c r="K25" s="254"/>
      <c r="M25" s="254"/>
    </row>
    <row r="26" spans="1:13" s="29" customFormat="1" ht="13.5" customHeight="1">
      <c r="A26" s="33" t="s">
        <v>49</v>
      </c>
      <c r="B26" s="252"/>
      <c r="C26" s="252"/>
      <c r="D26" s="252"/>
      <c r="E26" s="256"/>
      <c r="F26" s="253"/>
      <c r="G26" s="253">
        <f t="shared" si="0"/>
        <v>0</v>
      </c>
      <c r="H26" s="254"/>
      <c r="I26" s="254"/>
      <c r="J26" s="254"/>
      <c r="K26" s="254"/>
      <c r="M26" s="254"/>
    </row>
    <row r="27" spans="1:13" s="29" customFormat="1" ht="13.5" customHeight="1">
      <c r="A27" s="33" t="s">
        <v>50</v>
      </c>
      <c r="B27" s="252"/>
      <c r="C27" s="252"/>
      <c r="D27" s="252"/>
      <c r="E27" s="256"/>
      <c r="F27" s="253"/>
      <c r="G27" s="253">
        <f t="shared" si="0"/>
        <v>0</v>
      </c>
      <c r="H27" s="254"/>
      <c r="I27" s="254"/>
      <c r="J27" s="254"/>
      <c r="K27" s="254"/>
      <c r="M27" s="254"/>
    </row>
    <row r="28" spans="1:13" s="29" customFormat="1" ht="13.5" customHeight="1">
      <c r="A28" s="35" t="s">
        <v>51</v>
      </c>
      <c r="B28" s="253">
        <f>SUM(B21:B27)</f>
        <v>0</v>
      </c>
      <c r="C28" s="253">
        <f t="shared" ref="C28:G28" si="2">SUM(C21:C27)</f>
        <v>0</v>
      </c>
      <c r="D28" s="253">
        <f t="shared" si="2"/>
        <v>0</v>
      </c>
      <c r="E28" s="253">
        <f t="shared" si="2"/>
        <v>0</v>
      </c>
      <c r="F28" s="253">
        <f t="shared" si="2"/>
        <v>0</v>
      </c>
      <c r="G28" s="253">
        <f t="shared" si="2"/>
        <v>0</v>
      </c>
      <c r="H28" s="254"/>
      <c r="I28" s="254"/>
      <c r="J28" s="254"/>
      <c r="K28" s="254"/>
      <c r="M28" s="254"/>
    </row>
    <row r="29" spans="1:13" s="29" customFormat="1" ht="13.5" customHeight="1">
      <c r="A29" s="36"/>
      <c r="B29" s="255"/>
      <c r="C29" s="255"/>
      <c r="D29" s="255"/>
      <c r="E29" s="255"/>
      <c r="F29" s="252"/>
      <c r="G29" s="253"/>
      <c r="H29" s="254"/>
      <c r="I29" s="254"/>
      <c r="J29" s="254"/>
      <c r="K29" s="254"/>
      <c r="M29" s="254"/>
    </row>
    <row r="30" spans="1:13" s="225" customFormat="1" ht="13.5" customHeight="1">
      <c r="A30" s="35" t="s">
        <v>13</v>
      </c>
      <c r="B30" s="253">
        <f>+B28+B19</f>
        <v>74327</v>
      </c>
      <c r="C30" s="253">
        <f t="shared" ref="C30:G30" si="3">+C28+C19</f>
        <v>7433</v>
      </c>
      <c r="D30" s="253">
        <f t="shared" si="3"/>
        <v>7355</v>
      </c>
      <c r="E30" s="253">
        <f t="shared" si="3"/>
        <v>29995</v>
      </c>
      <c r="F30" s="253">
        <f t="shared" si="3"/>
        <v>10134</v>
      </c>
      <c r="G30" s="253">
        <f t="shared" si="3"/>
        <v>129244</v>
      </c>
      <c r="H30" s="257"/>
      <c r="I30" s="257"/>
      <c r="J30" s="257"/>
      <c r="K30" s="257"/>
      <c r="M30" s="257"/>
    </row>
    <row r="31" spans="1:13" s="29" customFormat="1" ht="13.5" customHeight="1">
      <c r="A31" s="36"/>
      <c r="B31" s="255"/>
      <c r="C31" s="255"/>
      <c r="D31" s="255"/>
      <c r="E31" s="255"/>
      <c r="F31" s="252"/>
      <c r="G31" s="253"/>
      <c r="H31" s="254"/>
      <c r="I31" s="254"/>
      <c r="J31" s="254"/>
      <c r="K31" s="254"/>
      <c r="M31" s="254"/>
    </row>
    <row r="32" spans="1:13" s="29" customFormat="1" ht="13.5" customHeight="1">
      <c r="A32" s="33" t="s">
        <v>52</v>
      </c>
      <c r="B32" s="252"/>
      <c r="C32" s="252"/>
      <c r="D32" s="252"/>
      <c r="E32" s="255">
        <v>1207</v>
      </c>
      <c r="F32" s="252"/>
      <c r="G32" s="253">
        <f t="shared" si="0"/>
        <v>1207</v>
      </c>
      <c r="H32" s="254"/>
      <c r="I32" s="254"/>
      <c r="J32" s="254"/>
      <c r="K32" s="254"/>
      <c r="M32" s="254"/>
    </row>
    <row r="33" spans="1:13" s="29" customFormat="1" ht="13.5" customHeight="1">
      <c r="A33" s="33" t="s">
        <v>53</v>
      </c>
      <c r="B33" s="252"/>
      <c r="C33" s="252"/>
      <c r="D33" s="252"/>
      <c r="E33" s="255"/>
      <c r="F33" s="252"/>
      <c r="G33" s="253">
        <f t="shared" si="0"/>
        <v>0</v>
      </c>
      <c r="H33" s="254"/>
      <c r="I33" s="254"/>
      <c r="J33" s="254"/>
      <c r="K33" s="254"/>
      <c r="M33" s="254"/>
    </row>
    <row r="34" spans="1:13" s="29" customFormat="1" ht="13.5" customHeight="1">
      <c r="A34" s="34" t="s">
        <v>133</v>
      </c>
      <c r="B34" s="252"/>
      <c r="C34" s="252"/>
      <c r="D34" s="252"/>
      <c r="E34" s="255"/>
      <c r="F34" s="252"/>
      <c r="G34" s="253">
        <f t="shared" si="0"/>
        <v>0</v>
      </c>
      <c r="H34" s="254"/>
      <c r="I34" s="254"/>
      <c r="J34" s="254"/>
      <c r="K34" s="254"/>
      <c r="M34" s="254"/>
    </row>
    <row r="35" spans="1:13" s="29" customFormat="1" ht="13.5" customHeight="1">
      <c r="A35" s="36" t="s">
        <v>134</v>
      </c>
      <c r="B35" s="253">
        <f>SUM(B32:B34)</f>
        <v>0</v>
      </c>
      <c r="C35" s="253">
        <f t="shared" ref="C35:G35" si="4">SUM(C32:C34)</f>
        <v>0</v>
      </c>
      <c r="D35" s="253">
        <f t="shared" si="4"/>
        <v>0</v>
      </c>
      <c r="E35" s="253">
        <f t="shared" si="4"/>
        <v>1207</v>
      </c>
      <c r="F35" s="253">
        <f t="shared" si="4"/>
        <v>0</v>
      </c>
      <c r="G35" s="253">
        <f t="shared" si="4"/>
        <v>1207</v>
      </c>
      <c r="H35" s="254"/>
      <c r="I35" s="254"/>
      <c r="J35" s="254"/>
      <c r="K35" s="254"/>
      <c r="M35" s="254"/>
    </row>
    <row r="36" spans="1:13" s="29" customFormat="1" ht="13.5" customHeight="1">
      <c r="A36" s="36"/>
      <c r="B36" s="253"/>
      <c r="C36" s="253"/>
      <c r="D36" s="253"/>
      <c r="E36" s="253"/>
      <c r="F36" s="252"/>
      <c r="G36" s="253"/>
      <c r="H36" s="254"/>
      <c r="I36" s="254"/>
      <c r="J36" s="254"/>
      <c r="K36" s="254"/>
      <c r="M36" s="254"/>
    </row>
    <row r="37" spans="1:13" s="29" customFormat="1" ht="13.5" customHeight="1">
      <c r="A37" s="33" t="s">
        <v>44</v>
      </c>
      <c r="B37" s="253"/>
      <c r="C37" s="253"/>
      <c r="D37" s="253"/>
      <c r="E37" s="253"/>
      <c r="F37" s="252"/>
      <c r="G37" s="253">
        <f t="shared" si="0"/>
        <v>0</v>
      </c>
      <c r="H37" s="254"/>
      <c r="I37" s="254"/>
      <c r="J37" s="254"/>
      <c r="K37" s="254"/>
      <c r="M37" s="254"/>
    </row>
    <row r="38" spans="1:13" s="29" customFormat="1" ht="13.5" customHeight="1">
      <c r="A38" s="33" t="s">
        <v>45</v>
      </c>
      <c r="B38" s="253"/>
      <c r="C38" s="253"/>
      <c r="D38" s="253"/>
      <c r="E38" s="253"/>
      <c r="F38" s="252"/>
      <c r="G38" s="253">
        <f t="shared" si="0"/>
        <v>0</v>
      </c>
      <c r="H38" s="254"/>
      <c r="I38" s="254"/>
      <c r="J38" s="254"/>
      <c r="K38" s="254"/>
      <c r="M38" s="254"/>
    </row>
    <row r="39" spans="1:13" s="29" customFormat="1" ht="13.5" customHeight="1">
      <c r="A39" s="34" t="s">
        <v>46</v>
      </c>
      <c r="B39" s="253"/>
      <c r="C39" s="253"/>
      <c r="D39" s="253"/>
      <c r="E39" s="253"/>
      <c r="F39" s="252"/>
      <c r="G39" s="253">
        <f t="shared" si="0"/>
        <v>0</v>
      </c>
      <c r="H39" s="254"/>
      <c r="I39" s="254"/>
      <c r="J39" s="254"/>
      <c r="K39" s="254"/>
      <c r="M39" s="254"/>
    </row>
    <row r="40" spans="1:13" s="29" customFormat="1" ht="13.5" customHeight="1">
      <c r="A40" s="33" t="s">
        <v>47</v>
      </c>
      <c r="B40" s="253"/>
      <c r="C40" s="253"/>
      <c r="D40" s="253"/>
      <c r="E40" s="253"/>
      <c r="F40" s="252"/>
      <c r="G40" s="253">
        <f t="shared" si="0"/>
        <v>0</v>
      </c>
      <c r="H40" s="254"/>
      <c r="I40" s="254"/>
      <c r="J40" s="254"/>
      <c r="K40" s="254"/>
      <c r="M40" s="254"/>
    </row>
    <row r="41" spans="1:13" s="29" customFormat="1" ht="13.5" customHeight="1">
      <c r="A41" s="33" t="s">
        <v>48</v>
      </c>
      <c r="B41" s="253"/>
      <c r="C41" s="253"/>
      <c r="D41" s="253"/>
      <c r="E41" s="252" t="s">
        <v>135</v>
      </c>
      <c r="F41" s="252" t="s">
        <v>135</v>
      </c>
      <c r="G41" s="253">
        <f t="shared" si="0"/>
        <v>0</v>
      </c>
      <c r="H41" s="254"/>
      <c r="I41" s="254"/>
      <c r="J41" s="254"/>
      <c r="K41" s="254"/>
      <c r="M41" s="254"/>
    </row>
    <row r="42" spans="1:13" s="29" customFormat="1" ht="13.5" customHeight="1">
      <c r="A42" s="33" t="s">
        <v>49</v>
      </c>
      <c r="B42" s="253"/>
      <c r="C42" s="253"/>
      <c r="D42" s="253"/>
      <c r="E42" s="253"/>
      <c r="F42" s="252"/>
      <c r="G42" s="253">
        <f t="shared" si="0"/>
        <v>0</v>
      </c>
      <c r="H42" s="254"/>
      <c r="I42" s="254"/>
      <c r="J42" s="254"/>
      <c r="K42" s="254"/>
      <c r="M42" s="254"/>
    </row>
    <row r="43" spans="1:13" s="29" customFormat="1" ht="13.5" customHeight="1">
      <c r="A43" s="33" t="s">
        <v>50</v>
      </c>
      <c r="B43" s="253"/>
      <c r="C43" s="253"/>
      <c r="D43" s="253"/>
      <c r="E43" s="253"/>
      <c r="F43" s="252"/>
      <c r="G43" s="253">
        <f t="shared" si="0"/>
        <v>0</v>
      </c>
      <c r="H43" s="254"/>
      <c r="I43" s="254"/>
      <c r="J43" s="254"/>
      <c r="K43" s="254"/>
      <c r="M43" s="254"/>
    </row>
    <row r="44" spans="1:13" s="29" customFormat="1" ht="13.5" customHeight="1">
      <c r="A44" s="35" t="s">
        <v>56</v>
      </c>
      <c r="B44" s="253">
        <f>SUM(B37:B43)</f>
        <v>0</v>
      </c>
      <c r="C44" s="253">
        <f t="shared" ref="C44:G44" si="5">SUM(C37:C43)</f>
        <v>0</v>
      </c>
      <c r="D44" s="253">
        <f t="shared" si="5"/>
        <v>0</v>
      </c>
      <c r="E44" s="253">
        <f t="shared" si="5"/>
        <v>0</v>
      </c>
      <c r="F44" s="253">
        <f t="shared" si="5"/>
        <v>0</v>
      </c>
      <c r="G44" s="253">
        <f t="shared" si="5"/>
        <v>0</v>
      </c>
      <c r="H44" s="254"/>
      <c r="I44" s="254"/>
      <c r="J44" s="254"/>
      <c r="K44" s="254"/>
      <c r="M44" s="254"/>
    </row>
    <row r="45" spans="1:13" s="29" customFormat="1" ht="13.5" customHeight="1">
      <c r="A45" s="209"/>
      <c r="B45" s="253"/>
      <c r="C45" s="253"/>
      <c r="D45" s="253"/>
      <c r="E45" s="252"/>
      <c r="F45" s="252"/>
      <c r="G45" s="253"/>
      <c r="H45" s="254"/>
      <c r="I45" s="254"/>
      <c r="J45" s="254"/>
      <c r="K45" s="254"/>
      <c r="M45" s="254"/>
    </row>
    <row r="46" spans="1:13" s="225" customFormat="1" ht="13.5" customHeight="1">
      <c r="A46" s="35" t="s">
        <v>151</v>
      </c>
      <c r="B46" s="253">
        <f>+B44+B35</f>
        <v>0</v>
      </c>
      <c r="C46" s="253">
        <f t="shared" ref="C46:G46" si="6">+C44+C35</f>
        <v>0</v>
      </c>
      <c r="D46" s="253">
        <f t="shared" si="6"/>
        <v>0</v>
      </c>
      <c r="E46" s="253">
        <f t="shared" si="6"/>
        <v>1207</v>
      </c>
      <c r="F46" s="253">
        <f t="shared" si="6"/>
        <v>0</v>
      </c>
      <c r="G46" s="253">
        <f t="shared" si="6"/>
        <v>1207</v>
      </c>
      <c r="H46" s="257"/>
      <c r="I46" s="257"/>
      <c r="J46" s="257"/>
      <c r="K46" s="257"/>
      <c r="M46" s="257"/>
    </row>
    <row r="47" spans="1:13" s="29" customFormat="1" ht="13.5" customHeight="1">
      <c r="A47" s="21"/>
      <c r="B47" s="258"/>
      <c r="C47" s="258"/>
      <c r="D47" s="258"/>
      <c r="E47" s="258"/>
      <c r="F47" s="252"/>
      <c r="G47" s="253"/>
    </row>
    <row r="48" spans="1:13" s="220" customFormat="1" ht="13.5" customHeight="1">
      <c r="A48" s="259" t="s">
        <v>26</v>
      </c>
      <c r="B48" s="260">
        <f>+B46+B30</f>
        <v>74327</v>
      </c>
      <c r="C48" s="260">
        <f t="shared" ref="C48:G48" si="7">+C46+C30</f>
        <v>7433</v>
      </c>
      <c r="D48" s="260">
        <f t="shared" si="7"/>
        <v>7355</v>
      </c>
      <c r="E48" s="260">
        <f t="shared" si="7"/>
        <v>31202</v>
      </c>
      <c r="F48" s="260">
        <f t="shared" si="7"/>
        <v>10134</v>
      </c>
      <c r="G48" s="260">
        <f t="shared" si="7"/>
        <v>130451</v>
      </c>
      <c r="H48" s="261"/>
      <c r="I48" s="261"/>
      <c r="J48" s="261"/>
      <c r="K48" s="261"/>
      <c r="M48" s="261"/>
    </row>
  </sheetData>
  <mergeCells count="7">
    <mergeCell ref="A11:A12"/>
    <mergeCell ref="A3:G3"/>
    <mergeCell ref="A5:G5"/>
    <mergeCell ref="A6:G6"/>
    <mergeCell ref="B8:G8"/>
    <mergeCell ref="A10:G10"/>
    <mergeCell ref="B11:G11"/>
  </mergeCells>
  <pageMargins left="0.59055118110236227" right="0.31496062992125984" top="0.35" bottom="0.47244094488188981" header="0.15748031496062992" footer="0.15748031496062992"/>
  <pageSetup paperSize="9" scale="75" orientation="portrait" r:id="rId1"/>
  <headerFooter alignWithMargins="0">
    <oddHeader>&amp;LVÁCI MIHÁLY MŰVELŐDÉSI HÁZ</oddHeader>
    <oddFooter>&amp;LVeresegyház, 2014. Február 18.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3:K48"/>
  <sheetViews>
    <sheetView view="pageLayout" workbookViewId="0">
      <selection activeCell="C43" sqref="C43"/>
    </sheetView>
  </sheetViews>
  <sheetFormatPr defaultRowHeight="13.2"/>
  <cols>
    <col min="1" max="1" width="45.6640625" customWidth="1"/>
    <col min="2" max="3" width="12.6640625" customWidth="1"/>
    <col min="4" max="4" width="12.109375" customWidth="1"/>
    <col min="5" max="5" width="13.5546875" customWidth="1"/>
    <col min="6" max="7" width="10" customWidth="1"/>
    <col min="8" max="8" width="9.44140625" customWidth="1"/>
    <col min="9" max="9" width="10.109375" customWidth="1"/>
    <col min="10" max="10" width="11.44140625" customWidth="1"/>
    <col min="11" max="11" width="12.6640625" customWidth="1"/>
  </cols>
  <sheetData>
    <row r="3" spans="1:11" ht="12.75" customHeight="1">
      <c r="A3" s="387" t="s">
        <v>217</v>
      </c>
      <c r="B3" s="387"/>
      <c r="C3" s="387"/>
      <c r="D3" s="387"/>
      <c r="E3" s="387"/>
    </row>
    <row r="4" spans="1:11" ht="12.75" customHeight="1">
      <c r="A4" s="71"/>
      <c r="B4" s="71"/>
      <c r="C4" s="71"/>
      <c r="D4" s="71"/>
      <c r="E4" s="71"/>
    </row>
    <row r="5" spans="1:11" ht="18" customHeight="1">
      <c r="A5" s="321" t="s">
        <v>139</v>
      </c>
      <c r="B5" s="321"/>
      <c r="C5" s="321"/>
      <c r="D5" s="321"/>
      <c r="E5" s="321"/>
    </row>
    <row r="6" spans="1:11" ht="14.25" customHeight="1">
      <c r="A6" s="321" t="s">
        <v>19</v>
      </c>
      <c r="B6" s="321"/>
      <c r="C6" s="321"/>
      <c r="D6" s="321"/>
      <c r="E6" s="321"/>
    </row>
    <row r="7" spans="1:11" ht="14.25" customHeight="1">
      <c r="A7" s="67"/>
      <c r="B7" s="67"/>
      <c r="C7" s="67"/>
      <c r="D7" s="67"/>
      <c r="E7" s="67"/>
    </row>
    <row r="8" spans="1:11" ht="14.25" customHeight="1">
      <c r="A8" s="53" t="s">
        <v>120</v>
      </c>
      <c r="B8" s="295" t="s">
        <v>148</v>
      </c>
      <c r="C8" s="295"/>
      <c r="D8" s="295"/>
      <c r="E8" s="295"/>
    </row>
    <row r="9" spans="1:11" ht="14.25" customHeight="1">
      <c r="A9" s="67"/>
      <c r="B9" s="67"/>
      <c r="C9" s="67"/>
      <c r="D9" s="67"/>
      <c r="E9" s="67"/>
    </row>
    <row r="10" spans="1:11" ht="15" customHeight="1">
      <c r="A10" s="320" t="s">
        <v>1</v>
      </c>
      <c r="B10" s="320"/>
      <c r="C10" s="320"/>
      <c r="D10" s="320"/>
      <c r="E10" s="320"/>
    </row>
    <row r="11" spans="1:11" ht="15" customHeight="1">
      <c r="A11" s="307" t="s">
        <v>4</v>
      </c>
      <c r="B11" s="394" t="s">
        <v>19</v>
      </c>
      <c r="C11" s="395"/>
      <c r="D11" s="395"/>
      <c r="E11" s="396"/>
    </row>
    <row r="12" spans="1:11" ht="15" customHeight="1">
      <c r="A12" s="307"/>
      <c r="B12" s="23"/>
      <c r="C12" s="23"/>
      <c r="D12" s="23"/>
      <c r="E12" s="64" t="s">
        <v>5</v>
      </c>
    </row>
    <row r="13" spans="1:11" ht="13.5" customHeight="1">
      <c r="A13" s="55" t="s">
        <v>36</v>
      </c>
      <c r="B13" s="62"/>
      <c r="C13" s="62"/>
      <c r="D13" s="72"/>
      <c r="E13" s="72">
        <f>SUM(B13:D13)</f>
        <v>0</v>
      </c>
      <c r="F13" s="2"/>
      <c r="G13" s="2"/>
      <c r="H13" s="2"/>
      <c r="I13" s="2"/>
      <c r="K13" s="2"/>
    </row>
    <row r="14" spans="1:11" ht="13.5" customHeight="1">
      <c r="A14" s="56" t="s">
        <v>37</v>
      </c>
      <c r="B14" s="62"/>
      <c r="C14" s="62"/>
      <c r="D14" s="72"/>
      <c r="E14" s="72">
        <f t="shared" ref="E14:E43" si="0">SUM(B14:D14)</f>
        <v>0</v>
      </c>
      <c r="F14" s="2"/>
      <c r="G14" s="2"/>
      <c r="H14" s="2"/>
      <c r="I14" s="2"/>
      <c r="K14" s="2"/>
    </row>
    <row r="15" spans="1:11" ht="13.5" customHeight="1">
      <c r="A15" s="55" t="s">
        <v>127</v>
      </c>
      <c r="B15" s="62"/>
      <c r="C15" s="62"/>
      <c r="D15" s="72"/>
      <c r="E15" s="72">
        <f t="shared" si="0"/>
        <v>0</v>
      </c>
      <c r="F15" s="2"/>
      <c r="G15" s="2"/>
      <c r="H15" s="2"/>
      <c r="I15" s="2"/>
      <c r="K15" s="2"/>
    </row>
    <row r="16" spans="1:11" ht="13.5" customHeight="1">
      <c r="A16" s="48" t="s">
        <v>129</v>
      </c>
      <c r="B16" s="72"/>
      <c r="C16" s="72"/>
      <c r="D16" s="72"/>
      <c r="E16" s="72">
        <f t="shared" si="0"/>
        <v>0</v>
      </c>
      <c r="F16" s="2"/>
      <c r="G16" s="2"/>
      <c r="H16" s="2"/>
      <c r="I16" s="2"/>
      <c r="K16" s="2"/>
    </row>
    <row r="17" spans="1:11" ht="13.5" customHeight="1">
      <c r="A17" s="55" t="s">
        <v>128</v>
      </c>
      <c r="B17" s="72"/>
      <c r="C17" s="72"/>
      <c r="D17" s="72"/>
      <c r="E17" s="72">
        <f t="shared" si="0"/>
        <v>0</v>
      </c>
      <c r="F17" s="2"/>
      <c r="G17" s="2"/>
      <c r="H17" s="2"/>
      <c r="I17" s="2"/>
      <c r="K17" s="2"/>
    </row>
    <row r="18" spans="1:11" ht="13.5" customHeight="1">
      <c r="A18" s="50"/>
      <c r="B18" s="17"/>
      <c r="C18" s="17"/>
      <c r="D18" s="72"/>
      <c r="E18" s="72">
        <f t="shared" si="0"/>
        <v>0</v>
      </c>
      <c r="F18" s="2"/>
      <c r="G18" s="2"/>
      <c r="H18" s="2"/>
      <c r="I18" s="2"/>
      <c r="K18" s="2"/>
    </row>
    <row r="19" spans="1:11" ht="13.5" customHeight="1">
      <c r="A19" s="36" t="s">
        <v>132</v>
      </c>
      <c r="B19" s="74">
        <f>SUM(B13:B17)</f>
        <v>0</v>
      </c>
      <c r="C19" s="74">
        <f t="shared" ref="C19:E19" si="1">SUM(C13:C17)</f>
        <v>0</v>
      </c>
      <c r="D19" s="74">
        <f t="shared" si="1"/>
        <v>0</v>
      </c>
      <c r="E19" s="74">
        <f t="shared" si="1"/>
        <v>0</v>
      </c>
      <c r="F19" s="2"/>
      <c r="G19" s="2"/>
      <c r="H19" s="2"/>
      <c r="I19" s="2"/>
      <c r="K19" s="2"/>
    </row>
    <row r="20" spans="1:11" ht="13.5" customHeight="1">
      <c r="A20" s="36"/>
      <c r="B20" s="47"/>
      <c r="C20" s="47"/>
      <c r="D20" s="15"/>
      <c r="E20" s="72"/>
      <c r="F20" s="2"/>
      <c r="G20" s="2"/>
      <c r="H20" s="2"/>
      <c r="I20" s="2"/>
      <c r="K20" s="2"/>
    </row>
    <row r="21" spans="1:11" ht="13.5" customHeight="1">
      <c r="A21" s="33" t="s">
        <v>44</v>
      </c>
      <c r="B21" s="18"/>
      <c r="C21" s="47"/>
      <c r="D21" s="15"/>
      <c r="E21" s="72">
        <f t="shared" si="0"/>
        <v>0</v>
      </c>
      <c r="F21" s="2"/>
      <c r="G21" s="2"/>
      <c r="H21" s="2"/>
      <c r="I21" s="2"/>
      <c r="K21" s="2"/>
    </row>
    <row r="22" spans="1:11" ht="13.5" customHeight="1">
      <c r="A22" s="33" t="s">
        <v>45</v>
      </c>
      <c r="B22" s="18"/>
      <c r="C22" s="47"/>
      <c r="D22" s="15"/>
      <c r="E22" s="72">
        <f t="shared" si="0"/>
        <v>0</v>
      </c>
      <c r="F22" s="2"/>
      <c r="G22" s="2"/>
      <c r="H22" s="2"/>
      <c r="I22" s="2"/>
      <c r="K22" s="2"/>
    </row>
    <row r="23" spans="1:11" ht="13.5" customHeight="1">
      <c r="A23" s="34" t="s">
        <v>46</v>
      </c>
      <c r="B23" s="24"/>
      <c r="C23" s="47"/>
      <c r="D23" s="15"/>
      <c r="E23" s="72">
        <f t="shared" si="0"/>
        <v>0</v>
      </c>
      <c r="F23" s="2"/>
      <c r="G23" s="2"/>
      <c r="H23" s="2"/>
      <c r="I23" s="2"/>
      <c r="K23" s="2"/>
    </row>
    <row r="24" spans="1:11" ht="13.5" customHeight="1">
      <c r="A24" s="33" t="s">
        <v>47</v>
      </c>
      <c r="B24" s="18"/>
      <c r="C24" s="47"/>
      <c r="D24" s="15"/>
      <c r="E24" s="72">
        <f t="shared" si="0"/>
        <v>0</v>
      </c>
      <c r="F24" s="2"/>
      <c r="G24" s="2"/>
      <c r="H24" s="2"/>
      <c r="I24" s="2"/>
      <c r="K24" s="2"/>
    </row>
    <row r="25" spans="1:11" ht="13.5" customHeight="1">
      <c r="A25" s="33" t="s">
        <v>48</v>
      </c>
      <c r="B25" s="18"/>
      <c r="C25" s="51" t="s">
        <v>135</v>
      </c>
      <c r="D25" s="39" t="s">
        <v>135</v>
      </c>
      <c r="E25" s="72">
        <f t="shared" si="0"/>
        <v>0</v>
      </c>
      <c r="F25" s="2"/>
      <c r="G25" s="2"/>
      <c r="H25" s="2"/>
      <c r="I25" s="2"/>
      <c r="K25" s="2"/>
    </row>
    <row r="26" spans="1:11" ht="13.5" customHeight="1">
      <c r="A26" s="33" t="s">
        <v>49</v>
      </c>
      <c r="B26" s="18"/>
      <c r="C26" s="47"/>
      <c r="D26" s="15"/>
      <c r="E26" s="72">
        <f t="shared" si="0"/>
        <v>0</v>
      </c>
      <c r="F26" s="2"/>
      <c r="G26" s="2"/>
      <c r="H26" s="2"/>
      <c r="I26" s="2"/>
      <c r="K26" s="2"/>
    </row>
    <row r="27" spans="1:11" ht="13.5" customHeight="1">
      <c r="A27" s="33" t="s">
        <v>50</v>
      </c>
      <c r="B27" s="18"/>
      <c r="C27" s="47"/>
      <c r="D27" s="15"/>
      <c r="E27" s="72">
        <f t="shared" si="0"/>
        <v>0</v>
      </c>
      <c r="F27" s="2"/>
      <c r="G27" s="2"/>
      <c r="H27" s="2"/>
      <c r="I27" s="2"/>
      <c r="K27" s="2"/>
    </row>
    <row r="28" spans="1:11" ht="13.5" customHeight="1">
      <c r="A28" s="35" t="s">
        <v>51</v>
      </c>
      <c r="B28" s="25">
        <f>SUM(B21:B27)</f>
        <v>0</v>
      </c>
      <c r="C28" s="25">
        <f t="shared" ref="C28:E28" si="2">SUM(C21:C27)</f>
        <v>0</v>
      </c>
      <c r="D28" s="25">
        <f t="shared" si="2"/>
        <v>0</v>
      </c>
      <c r="E28" s="25">
        <f t="shared" si="2"/>
        <v>0</v>
      </c>
      <c r="F28" s="2"/>
      <c r="G28" s="2"/>
      <c r="H28" s="2"/>
      <c r="I28" s="2"/>
      <c r="K28" s="2"/>
    </row>
    <row r="29" spans="1:11" ht="13.5" customHeight="1">
      <c r="A29" s="36"/>
      <c r="B29" s="17"/>
      <c r="C29" s="17"/>
      <c r="D29" s="72"/>
      <c r="E29" s="72"/>
      <c r="F29" s="2"/>
      <c r="G29" s="2"/>
      <c r="H29" s="2"/>
      <c r="I29" s="2"/>
      <c r="K29" s="2"/>
    </row>
    <row r="30" spans="1:11" ht="13.5" customHeight="1">
      <c r="A30" s="35" t="s">
        <v>13</v>
      </c>
      <c r="B30" s="25">
        <f>+B28+B19</f>
        <v>0</v>
      </c>
      <c r="C30" s="25">
        <f t="shared" ref="C30:E30" si="3">+C28+C19</f>
        <v>0</v>
      </c>
      <c r="D30" s="25">
        <f t="shared" si="3"/>
        <v>0</v>
      </c>
      <c r="E30" s="25">
        <f t="shared" si="3"/>
        <v>0</v>
      </c>
      <c r="F30" s="2"/>
      <c r="G30" s="2"/>
      <c r="H30" s="2"/>
      <c r="I30" s="2"/>
      <c r="K30" s="2"/>
    </row>
    <row r="31" spans="1:11" ht="13.5" customHeight="1">
      <c r="A31" s="36"/>
      <c r="B31" s="17"/>
      <c r="C31" s="17"/>
      <c r="D31" s="72"/>
      <c r="E31" s="72"/>
      <c r="F31" s="2"/>
      <c r="G31" s="2"/>
      <c r="H31" s="2"/>
      <c r="I31" s="2"/>
      <c r="K31" s="2"/>
    </row>
    <row r="32" spans="1:11" ht="13.5" customHeight="1">
      <c r="A32" s="33" t="s">
        <v>52</v>
      </c>
      <c r="B32" s="18"/>
      <c r="C32" s="17"/>
      <c r="D32" s="72"/>
      <c r="E32" s="72">
        <f t="shared" si="0"/>
        <v>0</v>
      </c>
      <c r="F32" s="2"/>
      <c r="G32" s="2"/>
      <c r="H32" s="2"/>
      <c r="I32" s="2"/>
      <c r="K32" s="2"/>
    </row>
    <row r="33" spans="1:11" ht="13.5" customHeight="1">
      <c r="A33" s="33" t="s">
        <v>53</v>
      </c>
      <c r="B33" s="18"/>
      <c r="C33" s="37"/>
      <c r="D33" s="62"/>
      <c r="E33" s="72">
        <f t="shared" si="0"/>
        <v>0</v>
      </c>
      <c r="F33" s="2"/>
      <c r="G33" s="2"/>
      <c r="H33" s="2"/>
      <c r="I33" s="2"/>
      <c r="K33" s="2"/>
    </row>
    <row r="34" spans="1:11" ht="13.5" customHeight="1">
      <c r="A34" s="34" t="s">
        <v>133</v>
      </c>
      <c r="B34" s="24"/>
      <c r="C34" s="37"/>
      <c r="D34" s="62"/>
      <c r="E34" s="72">
        <f t="shared" si="0"/>
        <v>0</v>
      </c>
      <c r="F34" s="2"/>
      <c r="G34" s="2"/>
      <c r="H34" s="2"/>
      <c r="I34" s="2"/>
      <c r="K34" s="2"/>
    </row>
    <row r="35" spans="1:11" ht="13.5" customHeight="1">
      <c r="A35" s="36" t="s">
        <v>134</v>
      </c>
      <c r="B35" s="25">
        <f>SUM(B32:B34)</f>
        <v>0</v>
      </c>
      <c r="C35" s="25">
        <f t="shared" ref="C35:E35" si="4">SUM(C32:C34)</f>
        <v>0</v>
      </c>
      <c r="D35" s="25">
        <f t="shared" si="4"/>
        <v>0</v>
      </c>
      <c r="E35" s="25">
        <f t="shared" si="4"/>
        <v>0</v>
      </c>
      <c r="F35" s="2"/>
      <c r="G35" s="2"/>
      <c r="H35" s="2"/>
      <c r="I35" s="2"/>
      <c r="K35" s="2"/>
    </row>
    <row r="36" spans="1:11" ht="13.5" customHeight="1">
      <c r="A36" s="36"/>
      <c r="B36" s="25"/>
      <c r="C36" s="15"/>
      <c r="D36" s="72"/>
      <c r="E36" s="72"/>
      <c r="F36" s="2"/>
      <c r="G36" s="2"/>
      <c r="H36" s="2"/>
      <c r="I36" s="2"/>
      <c r="K36" s="2"/>
    </row>
    <row r="37" spans="1:11" ht="13.5" customHeight="1">
      <c r="A37" s="33" t="s">
        <v>44</v>
      </c>
      <c r="B37" s="25"/>
      <c r="C37" s="15"/>
      <c r="D37" s="72"/>
      <c r="E37" s="72">
        <f t="shared" si="0"/>
        <v>0</v>
      </c>
      <c r="F37" s="2"/>
      <c r="G37" s="2"/>
      <c r="H37" s="2"/>
      <c r="I37" s="2"/>
      <c r="K37" s="2"/>
    </row>
    <row r="38" spans="1:11" ht="13.5" customHeight="1">
      <c r="A38" s="33" t="s">
        <v>45</v>
      </c>
      <c r="B38" s="25"/>
      <c r="C38" s="15"/>
      <c r="D38" s="72"/>
      <c r="E38" s="72">
        <f t="shared" si="0"/>
        <v>0</v>
      </c>
      <c r="F38" s="2"/>
      <c r="G38" s="2"/>
      <c r="H38" s="2"/>
      <c r="I38" s="2"/>
      <c r="K38" s="2"/>
    </row>
    <row r="39" spans="1:11" ht="13.5" customHeight="1">
      <c r="A39" s="34" t="s">
        <v>46</v>
      </c>
      <c r="B39" s="25"/>
      <c r="C39" s="15"/>
      <c r="D39" s="72"/>
      <c r="E39" s="72">
        <f t="shared" si="0"/>
        <v>0</v>
      </c>
      <c r="F39" s="2"/>
      <c r="G39" s="2"/>
      <c r="H39" s="2"/>
      <c r="I39" s="2"/>
      <c r="K39" s="2"/>
    </row>
    <row r="40" spans="1:11" ht="13.5" customHeight="1">
      <c r="A40" s="33" t="s">
        <v>47</v>
      </c>
      <c r="B40" s="25"/>
      <c r="C40" s="15"/>
      <c r="D40" s="72"/>
      <c r="E40" s="72">
        <f t="shared" si="0"/>
        <v>0</v>
      </c>
      <c r="F40" s="2"/>
      <c r="G40" s="2"/>
      <c r="H40" s="2"/>
      <c r="I40" s="2"/>
      <c r="K40" s="2"/>
    </row>
    <row r="41" spans="1:11" ht="13.5" customHeight="1">
      <c r="A41" s="33" t="s">
        <v>48</v>
      </c>
      <c r="B41" s="25"/>
      <c r="C41" s="39" t="s">
        <v>135</v>
      </c>
      <c r="D41" s="39" t="s">
        <v>135</v>
      </c>
      <c r="E41" s="72">
        <f t="shared" si="0"/>
        <v>0</v>
      </c>
      <c r="F41" s="2"/>
      <c r="G41" s="2"/>
      <c r="H41" s="2"/>
      <c r="I41" s="2"/>
      <c r="K41" s="2"/>
    </row>
    <row r="42" spans="1:11" ht="13.5" customHeight="1">
      <c r="A42" s="33" t="s">
        <v>49</v>
      </c>
      <c r="B42" s="25"/>
      <c r="C42" s="15"/>
      <c r="D42" s="72"/>
      <c r="E42" s="72">
        <f t="shared" si="0"/>
        <v>0</v>
      </c>
      <c r="F42" s="2"/>
      <c r="G42" s="2"/>
      <c r="H42" s="2"/>
      <c r="I42" s="2"/>
      <c r="K42" s="2"/>
    </row>
    <row r="43" spans="1:11" ht="13.5" customHeight="1">
      <c r="A43" s="33" t="s">
        <v>50</v>
      </c>
      <c r="B43" s="25"/>
      <c r="C43" s="15"/>
      <c r="D43" s="72"/>
      <c r="E43" s="72">
        <f t="shared" si="0"/>
        <v>0</v>
      </c>
      <c r="F43" s="2"/>
      <c r="G43" s="2"/>
      <c r="H43" s="2"/>
      <c r="I43" s="2"/>
      <c r="K43" s="2"/>
    </row>
    <row r="44" spans="1:11" ht="13.5" customHeight="1">
      <c r="A44" s="35" t="s">
        <v>56</v>
      </c>
      <c r="B44" s="25">
        <f>SUM(B37:B43)</f>
        <v>0</v>
      </c>
      <c r="C44" s="25">
        <f t="shared" ref="C44:E44" si="5">SUM(C37:C43)</f>
        <v>0</v>
      </c>
      <c r="D44" s="25">
        <f t="shared" si="5"/>
        <v>0</v>
      </c>
      <c r="E44" s="25">
        <f t="shared" si="5"/>
        <v>0</v>
      </c>
      <c r="F44" s="2"/>
      <c r="G44" s="2"/>
      <c r="H44" s="2"/>
      <c r="I44" s="2"/>
      <c r="K44" s="2"/>
    </row>
    <row r="45" spans="1:11" ht="19.8" customHeight="1">
      <c r="A45" s="58"/>
      <c r="B45" s="61"/>
      <c r="C45" s="72"/>
      <c r="D45" s="72"/>
      <c r="E45" s="72"/>
      <c r="F45" s="2"/>
      <c r="G45" s="2"/>
      <c r="H45" s="2"/>
      <c r="I45" s="2"/>
      <c r="K45" s="2"/>
    </row>
    <row r="46" spans="1:11" ht="23.4" customHeight="1">
      <c r="A46" s="35" t="s">
        <v>151</v>
      </c>
      <c r="B46" s="22">
        <f>+B44+B35</f>
        <v>0</v>
      </c>
      <c r="C46" s="22">
        <f t="shared" ref="C46:E46" si="6">+C44+C35</f>
        <v>0</v>
      </c>
      <c r="D46" s="22">
        <f t="shared" si="6"/>
        <v>0</v>
      </c>
      <c r="E46" s="22">
        <f t="shared" si="6"/>
        <v>0</v>
      </c>
    </row>
    <row r="47" spans="1:11" ht="27" customHeight="1">
      <c r="A47" s="21"/>
      <c r="B47" s="19"/>
      <c r="C47" s="19"/>
      <c r="D47" s="72"/>
      <c r="E47" s="72"/>
    </row>
    <row r="48" spans="1:11" ht="15" customHeight="1">
      <c r="A48" s="20" t="s">
        <v>26</v>
      </c>
      <c r="B48" s="19">
        <f>+B46+B30</f>
        <v>0</v>
      </c>
      <c r="C48" s="19">
        <f t="shared" ref="C48:E48" si="7">+C46+C30</f>
        <v>0</v>
      </c>
      <c r="D48" s="19">
        <f t="shared" si="7"/>
        <v>0</v>
      </c>
      <c r="E48" s="19">
        <f t="shared" si="7"/>
        <v>0</v>
      </c>
    </row>
  </sheetData>
  <mergeCells count="7">
    <mergeCell ref="A11:A12"/>
    <mergeCell ref="B11:E11"/>
    <mergeCell ref="A3:E3"/>
    <mergeCell ref="A5:E5"/>
    <mergeCell ref="A6:E6"/>
    <mergeCell ref="B8:E8"/>
    <mergeCell ref="A10:E10"/>
  </mergeCells>
  <printOptions horizontalCentered="1"/>
  <pageMargins left="0.59055118110236227" right="0.31496062992125984" top="0.35433070866141736" bottom="0.47244094488188981" header="0.15748031496062992" footer="0.15748031496062992"/>
  <pageSetup paperSize="9" scale="85" orientation="portrait" r:id="rId1"/>
  <headerFooter alignWithMargins="0">
    <oddHeader>&amp;LVÁCI MIHÁLY MŰVELŐDÉSI HÁZ</oddHeader>
    <oddFooter>&amp;LVeresegyház, 2014. Február 18.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3:N50"/>
  <sheetViews>
    <sheetView view="pageLayout" workbookViewId="0">
      <selection activeCell="C54" sqref="C54"/>
    </sheetView>
  </sheetViews>
  <sheetFormatPr defaultRowHeight="13.2"/>
  <cols>
    <col min="1" max="1" width="45.6640625" customWidth="1"/>
    <col min="2" max="2" width="14.6640625" customWidth="1"/>
    <col min="3" max="3" width="15.33203125" customWidth="1"/>
    <col min="4" max="4" width="14.6640625" customWidth="1"/>
    <col min="5" max="5" width="10.109375" customWidth="1"/>
    <col min="6" max="6" width="9.88671875" customWidth="1"/>
    <col min="7" max="7" width="11.44140625" customWidth="1"/>
    <col min="8" max="8" width="10.109375" customWidth="1"/>
    <col min="9" max="10" width="10" customWidth="1"/>
    <col min="11" max="11" width="9.44140625" customWidth="1"/>
    <col min="12" max="12" width="10.109375" customWidth="1"/>
    <col min="13" max="13" width="11.44140625" customWidth="1"/>
    <col min="14" max="14" width="12.6640625" customWidth="1"/>
  </cols>
  <sheetData>
    <row r="3" spans="1:14" ht="12.75" customHeight="1">
      <c r="A3" s="387" t="s">
        <v>218</v>
      </c>
      <c r="B3" s="387"/>
      <c r="C3" s="387"/>
      <c r="D3" s="387"/>
    </row>
    <row r="4" spans="1:14" ht="12.75" customHeight="1">
      <c r="A4" s="71"/>
      <c r="B4" s="71"/>
      <c r="C4" s="71"/>
      <c r="D4" s="71"/>
    </row>
    <row r="5" spans="1:14" ht="18" customHeight="1">
      <c r="A5" s="321" t="s">
        <v>139</v>
      </c>
      <c r="B5" s="321"/>
      <c r="C5" s="321"/>
      <c r="D5" s="321"/>
      <c r="E5" s="52"/>
      <c r="F5" s="52"/>
      <c r="G5" s="52"/>
    </row>
    <row r="6" spans="1:14" ht="14.25" customHeight="1">
      <c r="A6" s="321"/>
      <c r="B6" s="321"/>
      <c r="C6" s="321"/>
      <c r="D6" s="321"/>
      <c r="E6" s="52"/>
      <c r="F6" s="52"/>
      <c r="G6" s="52"/>
    </row>
    <row r="7" spans="1:14" ht="14.25" customHeight="1">
      <c r="A7" s="67"/>
      <c r="B7" s="67"/>
      <c r="C7" s="67"/>
      <c r="D7" s="67"/>
      <c r="E7" s="52"/>
      <c r="F7" s="52"/>
      <c r="G7" s="52"/>
    </row>
    <row r="8" spans="1:14" ht="14.25" customHeight="1">
      <c r="A8" s="70" t="s">
        <v>120</v>
      </c>
      <c r="B8" s="295" t="s">
        <v>149</v>
      </c>
      <c r="C8" s="295"/>
      <c r="D8" s="295"/>
      <c r="E8" s="52"/>
      <c r="F8" s="52"/>
      <c r="G8" s="52"/>
    </row>
    <row r="9" spans="1:14" ht="14.25" customHeight="1">
      <c r="A9" s="41"/>
      <c r="B9" s="73"/>
      <c r="C9" s="73"/>
      <c r="D9" s="73"/>
      <c r="E9" s="52"/>
      <c r="F9" s="52"/>
      <c r="G9" s="52"/>
    </row>
    <row r="10" spans="1:14" ht="15" customHeight="1">
      <c r="A10" s="320" t="s">
        <v>1</v>
      </c>
      <c r="B10" s="320"/>
      <c r="C10" s="320"/>
      <c r="D10" s="320"/>
      <c r="E10" s="3"/>
      <c r="F10" s="6"/>
    </row>
    <row r="11" spans="1:14" ht="20.25" customHeight="1">
      <c r="A11" s="397" t="s">
        <v>4</v>
      </c>
      <c r="B11" s="331" t="s">
        <v>27</v>
      </c>
      <c r="C11" s="331" t="s">
        <v>21</v>
      </c>
      <c r="D11" s="331" t="s">
        <v>5</v>
      </c>
    </row>
    <row r="12" spans="1:14" ht="16.5" customHeight="1">
      <c r="A12" s="388"/>
      <c r="B12" s="332"/>
      <c r="C12" s="332"/>
      <c r="D12" s="332"/>
    </row>
    <row r="13" spans="1:14" ht="13.5" customHeight="1">
      <c r="A13" s="55" t="s">
        <v>36</v>
      </c>
      <c r="B13" s="96">
        <f>+'9.6.1 ID. OTTHA kiad. kötel '!D13</f>
        <v>85410</v>
      </c>
      <c r="C13" s="96">
        <f>+'9.6.2. ID. OTTHA kiad. önké '!C13</f>
        <v>0</v>
      </c>
      <c r="D13" s="96">
        <f>+B13+C13</f>
        <v>85410</v>
      </c>
      <c r="E13" s="2"/>
      <c r="F13" s="2"/>
      <c r="H13" s="2"/>
      <c r="I13" s="2"/>
      <c r="J13" s="2"/>
      <c r="K13" s="2"/>
      <c r="L13" s="2"/>
      <c r="N13" s="2"/>
    </row>
    <row r="14" spans="1:14" ht="13.5" customHeight="1">
      <c r="A14" s="56" t="s">
        <v>37</v>
      </c>
      <c r="B14" s="96">
        <f>+'9.6.1 ID. OTTHA kiad. kötel '!D14</f>
        <v>25852</v>
      </c>
      <c r="C14" s="96">
        <f>+'9.6.2. ID. OTTHA kiad. önké '!C14</f>
        <v>0</v>
      </c>
      <c r="D14" s="96">
        <f t="shared" ref="D14:D17" si="0">+B14+C14</f>
        <v>25852</v>
      </c>
      <c r="E14" s="2"/>
      <c r="F14" s="2"/>
      <c r="H14" s="2"/>
      <c r="I14" s="2"/>
      <c r="J14" s="2"/>
      <c r="K14" s="2"/>
      <c r="L14" s="2"/>
      <c r="N14" s="2"/>
    </row>
    <row r="15" spans="1:14" ht="13.5" customHeight="1">
      <c r="A15" s="55" t="s">
        <v>127</v>
      </c>
      <c r="B15" s="96">
        <f>+'9.6.1 ID. OTTHA kiad. kötel '!D15</f>
        <v>64183</v>
      </c>
      <c r="C15" s="96">
        <f>+'9.6.2. ID. OTTHA kiad. önké '!C15</f>
        <v>15455</v>
      </c>
      <c r="D15" s="96">
        <f t="shared" si="0"/>
        <v>79638</v>
      </c>
      <c r="E15" s="2"/>
      <c r="F15" s="2"/>
      <c r="H15" s="2"/>
      <c r="I15" s="2"/>
      <c r="J15" s="2"/>
      <c r="K15" s="2"/>
      <c r="L15" s="2"/>
      <c r="N15" s="2"/>
    </row>
    <row r="16" spans="1:14" ht="13.5" customHeight="1">
      <c r="A16" s="48" t="s">
        <v>129</v>
      </c>
      <c r="B16" s="96">
        <f>+'9.6.1 ID. OTTHA kiad. kötel '!D16</f>
        <v>0</v>
      </c>
      <c r="C16" s="96">
        <f>+'9.6.2. ID. OTTHA kiad. önké '!C16</f>
        <v>0</v>
      </c>
      <c r="D16" s="96">
        <f t="shared" si="0"/>
        <v>0</v>
      </c>
      <c r="E16" s="2"/>
      <c r="F16" s="2"/>
      <c r="H16" s="2"/>
      <c r="I16" s="2"/>
      <c r="J16" s="2"/>
      <c r="K16" s="2"/>
      <c r="L16" s="2"/>
      <c r="N16" s="2"/>
    </row>
    <row r="17" spans="1:14" ht="13.5" customHeight="1">
      <c r="A17" s="55" t="s">
        <v>128</v>
      </c>
      <c r="B17" s="96">
        <f>+'9.6.1 ID. OTTHA kiad. kötel '!D17</f>
        <v>0</v>
      </c>
      <c r="C17" s="96">
        <f>+'9.6.2. ID. OTTHA kiad. önké '!C17</f>
        <v>0</v>
      </c>
      <c r="D17" s="96">
        <f t="shared" si="0"/>
        <v>0</v>
      </c>
      <c r="E17" s="2"/>
      <c r="F17" s="2"/>
      <c r="H17" s="2"/>
      <c r="I17" s="2"/>
      <c r="J17" s="2"/>
      <c r="K17" s="2"/>
      <c r="L17" s="2"/>
      <c r="N17" s="2"/>
    </row>
    <row r="18" spans="1:14" ht="13.5" customHeight="1">
      <c r="A18" s="60"/>
      <c r="B18" s="72"/>
      <c r="C18" s="39"/>
      <c r="D18" s="72"/>
      <c r="E18" s="2"/>
      <c r="F18" s="2"/>
      <c r="H18" s="2"/>
      <c r="I18" s="2"/>
      <c r="J18" s="2"/>
      <c r="K18" s="2"/>
      <c r="L18" s="2"/>
      <c r="N18" s="2"/>
    </row>
    <row r="19" spans="1:14" ht="13.5" customHeight="1">
      <c r="A19" s="49"/>
      <c r="B19" s="13"/>
      <c r="C19" s="13"/>
      <c r="D19" s="72"/>
      <c r="E19" s="2"/>
      <c r="F19" s="2"/>
      <c r="H19" s="2"/>
      <c r="I19" s="2"/>
      <c r="J19" s="2"/>
      <c r="K19" s="2"/>
      <c r="L19" s="2"/>
      <c r="N19" s="2"/>
    </row>
    <row r="20" spans="1:14" ht="13.5" customHeight="1">
      <c r="A20" s="50"/>
      <c r="B20" s="17"/>
      <c r="C20" s="17"/>
      <c r="D20" s="72"/>
      <c r="E20" s="2"/>
      <c r="F20" s="2"/>
      <c r="H20" s="2"/>
      <c r="I20" s="2"/>
      <c r="J20" s="2"/>
      <c r="K20" s="2"/>
      <c r="L20" s="2"/>
      <c r="N20" s="2"/>
    </row>
    <row r="21" spans="1:14" ht="13.5" customHeight="1">
      <c r="A21" s="36" t="s">
        <v>132</v>
      </c>
      <c r="B21" s="97">
        <f>SUM(B13:B20)</f>
        <v>175445</v>
      </c>
      <c r="C21" s="97">
        <f t="shared" ref="C21:D21" si="1">SUM(C13:C20)</f>
        <v>15455</v>
      </c>
      <c r="D21" s="97">
        <f t="shared" si="1"/>
        <v>190900</v>
      </c>
      <c r="E21" s="2"/>
      <c r="F21" s="2"/>
      <c r="H21" s="2"/>
      <c r="I21" s="2"/>
      <c r="J21" s="2"/>
      <c r="K21" s="2"/>
      <c r="L21" s="2"/>
      <c r="N21" s="2"/>
    </row>
    <row r="22" spans="1:14" ht="13.5" customHeight="1">
      <c r="A22" s="36"/>
      <c r="B22" s="47"/>
      <c r="C22" s="47"/>
      <c r="D22" s="15"/>
      <c r="E22" s="2"/>
      <c r="F22" s="2"/>
      <c r="H22" s="2"/>
      <c r="I22" s="2"/>
      <c r="J22" s="2"/>
      <c r="K22" s="2"/>
      <c r="L22" s="2"/>
      <c r="N22" s="2"/>
    </row>
    <row r="23" spans="1:14" ht="13.5" customHeight="1">
      <c r="A23" s="33" t="s">
        <v>44</v>
      </c>
      <c r="B23" s="18">
        <f>+'9.6.1 ID. OTTHA kiad. kötel '!D21</f>
        <v>0</v>
      </c>
      <c r="C23" s="18">
        <f>+'9.6.2. ID. OTTHA kiad. önké '!C21</f>
        <v>0</v>
      </c>
      <c r="D23" s="72">
        <f>+C23+B23</f>
        <v>0</v>
      </c>
      <c r="E23" s="2"/>
      <c r="F23" s="2"/>
      <c r="H23" s="2"/>
      <c r="I23" s="2"/>
      <c r="J23" s="2"/>
      <c r="K23" s="2"/>
      <c r="L23" s="2"/>
      <c r="N23" s="2"/>
    </row>
    <row r="24" spans="1:14" ht="13.5" customHeight="1">
      <c r="A24" s="33" t="s">
        <v>45</v>
      </c>
      <c r="B24" s="18">
        <f>+'9.6.1 ID. OTTHA kiad. kötel '!D22</f>
        <v>0</v>
      </c>
      <c r="C24" s="18">
        <f>+'9.6.2. ID. OTTHA kiad. önké '!C22</f>
        <v>0</v>
      </c>
      <c r="D24" s="72">
        <f t="shared" ref="D24:D29" si="2">+C24+B24</f>
        <v>0</v>
      </c>
      <c r="E24" s="2"/>
      <c r="F24" s="2"/>
      <c r="H24" s="2"/>
      <c r="I24" s="2"/>
      <c r="J24" s="2"/>
      <c r="K24" s="2"/>
      <c r="L24" s="2"/>
      <c r="N24" s="2"/>
    </row>
    <row r="25" spans="1:14" ht="13.5" customHeight="1">
      <c r="A25" s="34" t="s">
        <v>46</v>
      </c>
      <c r="B25" s="18">
        <f>+'9.6.1 ID. OTTHA kiad. kötel '!D23</f>
        <v>0</v>
      </c>
      <c r="C25" s="18">
        <f>+'9.6.2. ID. OTTHA kiad. önké '!C23</f>
        <v>0</v>
      </c>
      <c r="D25" s="72">
        <f t="shared" si="2"/>
        <v>0</v>
      </c>
      <c r="E25" s="2"/>
      <c r="F25" s="2"/>
      <c r="H25" s="2"/>
      <c r="I25" s="2"/>
      <c r="J25" s="2"/>
      <c r="K25" s="2"/>
      <c r="L25" s="2"/>
      <c r="N25" s="2"/>
    </row>
    <row r="26" spans="1:14" ht="13.5" customHeight="1">
      <c r="A26" s="33" t="s">
        <v>47</v>
      </c>
      <c r="B26" s="18">
        <f>+'9.6.1 ID. OTTHA kiad. kötel '!D24</f>
        <v>0</v>
      </c>
      <c r="C26" s="18">
        <f>+'9.6.2. ID. OTTHA kiad. önké '!C24</f>
        <v>0</v>
      </c>
      <c r="D26" s="72">
        <f t="shared" si="2"/>
        <v>0</v>
      </c>
      <c r="E26" s="2"/>
      <c r="F26" s="2"/>
      <c r="H26" s="2"/>
      <c r="I26" s="2"/>
      <c r="J26" s="2"/>
      <c r="K26" s="2"/>
      <c r="L26" s="2"/>
      <c r="N26" s="2"/>
    </row>
    <row r="27" spans="1:14" ht="13.5" customHeight="1">
      <c r="A27" s="33" t="s">
        <v>48</v>
      </c>
      <c r="B27" s="18">
        <f>+'9.6.1 ID. OTTHA kiad. kötel '!D25</f>
        <v>0</v>
      </c>
      <c r="C27" s="18">
        <f>+'9.6.2. ID. OTTHA kiad. önké '!C25</f>
        <v>0</v>
      </c>
      <c r="D27" s="72">
        <f t="shared" si="2"/>
        <v>0</v>
      </c>
      <c r="E27" s="2"/>
      <c r="F27" s="2"/>
      <c r="H27" s="2"/>
      <c r="I27" s="2"/>
      <c r="J27" s="2"/>
      <c r="K27" s="2"/>
      <c r="L27" s="2"/>
      <c r="N27" s="2"/>
    </row>
    <row r="28" spans="1:14" ht="13.5" customHeight="1">
      <c r="A28" s="33" t="s">
        <v>49</v>
      </c>
      <c r="B28" s="18">
        <f>+'9.6.1 ID. OTTHA kiad. kötel '!D26</f>
        <v>0</v>
      </c>
      <c r="C28" s="18">
        <f>+'9.6.2. ID. OTTHA kiad. önké '!C26</f>
        <v>0</v>
      </c>
      <c r="D28" s="72">
        <f t="shared" si="2"/>
        <v>0</v>
      </c>
      <c r="E28" s="2"/>
      <c r="F28" s="2"/>
      <c r="H28" s="2"/>
      <c r="I28" s="2"/>
      <c r="J28" s="2"/>
      <c r="K28" s="2"/>
      <c r="L28" s="2"/>
      <c r="N28" s="2"/>
    </row>
    <row r="29" spans="1:14" ht="13.5" customHeight="1">
      <c r="A29" s="33" t="s">
        <v>50</v>
      </c>
      <c r="B29" s="18">
        <f>+'9.6.1 ID. OTTHA kiad. kötel '!D27</f>
        <v>0</v>
      </c>
      <c r="C29" s="18">
        <f>+'9.6.2. ID. OTTHA kiad. önké '!C27</f>
        <v>0</v>
      </c>
      <c r="D29" s="72">
        <f t="shared" si="2"/>
        <v>0</v>
      </c>
      <c r="E29" s="2"/>
      <c r="F29" s="2"/>
      <c r="H29" s="2"/>
      <c r="I29" s="2"/>
      <c r="J29" s="2"/>
      <c r="K29" s="2"/>
      <c r="L29" s="2"/>
      <c r="N29" s="2"/>
    </row>
    <row r="30" spans="1:14" ht="13.5" customHeight="1">
      <c r="A30" s="35" t="s">
        <v>51</v>
      </c>
      <c r="B30" s="25">
        <f>SUM(B23:B29)</f>
        <v>0</v>
      </c>
      <c r="C30" s="25">
        <f t="shared" ref="C30:D30" si="3">SUM(C23:C29)</f>
        <v>0</v>
      </c>
      <c r="D30" s="25">
        <f t="shared" si="3"/>
        <v>0</v>
      </c>
      <c r="E30" s="2"/>
      <c r="F30" s="2"/>
      <c r="H30" s="2"/>
      <c r="I30" s="2"/>
      <c r="J30" s="2"/>
      <c r="K30" s="2"/>
      <c r="L30" s="2"/>
      <c r="N30" s="2"/>
    </row>
    <row r="31" spans="1:14" ht="13.5" customHeight="1">
      <c r="A31" s="36"/>
      <c r="B31" s="17"/>
      <c r="C31" s="17"/>
      <c r="D31" s="72"/>
      <c r="E31" s="2"/>
      <c r="F31" s="2"/>
      <c r="H31" s="2"/>
      <c r="I31" s="2"/>
      <c r="J31" s="2"/>
      <c r="K31" s="2"/>
      <c r="L31" s="2"/>
      <c r="N31" s="2"/>
    </row>
    <row r="32" spans="1:14" ht="13.5" customHeight="1">
      <c r="A32" s="35" t="s">
        <v>13</v>
      </c>
      <c r="B32" s="97">
        <f>+B30+B21</f>
        <v>175445</v>
      </c>
      <c r="C32" s="97">
        <f t="shared" ref="C32:D32" si="4">+C30+C21</f>
        <v>15455</v>
      </c>
      <c r="D32" s="97">
        <f t="shared" si="4"/>
        <v>190900</v>
      </c>
      <c r="E32" s="2"/>
      <c r="F32" s="2"/>
      <c r="H32" s="2"/>
      <c r="I32" s="2"/>
      <c r="J32" s="2"/>
      <c r="K32" s="2"/>
      <c r="L32" s="2"/>
      <c r="N32" s="2"/>
    </row>
    <row r="33" spans="1:14" ht="13.5" customHeight="1">
      <c r="A33" s="36"/>
      <c r="B33" s="97"/>
      <c r="C33" s="97"/>
      <c r="D33" s="97"/>
      <c r="E33" s="2"/>
      <c r="F33" s="2"/>
      <c r="H33" s="2"/>
      <c r="I33" s="2"/>
      <c r="J33" s="2"/>
      <c r="K33" s="2"/>
      <c r="L33" s="2"/>
      <c r="N33" s="2"/>
    </row>
    <row r="34" spans="1:14" ht="13.5" customHeight="1">
      <c r="A34" s="33" t="s">
        <v>52</v>
      </c>
      <c r="B34" s="96">
        <f>+'9.6.1 ID. OTTHA kiad. kötel '!D32</f>
        <v>0</v>
      </c>
      <c r="C34" s="96">
        <f>+'9.6.2. ID. OTTHA kiad. önké '!C32</f>
        <v>0</v>
      </c>
      <c r="D34" s="96">
        <f>+C34+B34</f>
        <v>0</v>
      </c>
      <c r="E34" s="2"/>
      <c r="F34" s="2"/>
      <c r="H34" s="2"/>
      <c r="I34" s="2"/>
      <c r="J34" s="2"/>
      <c r="K34" s="2"/>
      <c r="L34" s="2"/>
      <c r="N34" s="2"/>
    </row>
    <row r="35" spans="1:14" ht="13.5" customHeight="1">
      <c r="A35" s="33" t="s">
        <v>53</v>
      </c>
      <c r="B35" s="96">
        <f>+'9.6.1 ID. OTTHA kiad. kötel '!D33</f>
        <v>7634</v>
      </c>
      <c r="C35" s="96">
        <f>+'9.6.2. ID. OTTHA kiad. önké '!C33</f>
        <v>0</v>
      </c>
      <c r="D35" s="96">
        <f t="shared" ref="D35:D36" si="5">+C35+B35</f>
        <v>7634</v>
      </c>
      <c r="E35" s="2"/>
      <c r="F35" s="2"/>
      <c r="H35" s="2"/>
      <c r="I35" s="2"/>
      <c r="J35" s="2"/>
      <c r="K35" s="2"/>
      <c r="L35" s="2"/>
      <c r="N35" s="2"/>
    </row>
    <row r="36" spans="1:14" ht="13.5" customHeight="1">
      <c r="A36" s="34" t="s">
        <v>133</v>
      </c>
      <c r="B36" s="96">
        <f>+'9.6.1 ID. OTTHA kiad. kötel '!D34</f>
        <v>0</v>
      </c>
      <c r="C36" s="96">
        <f>+'9.6.2. ID. OTTHA kiad. önké '!C34</f>
        <v>0</v>
      </c>
      <c r="D36" s="96">
        <f t="shared" si="5"/>
        <v>0</v>
      </c>
      <c r="E36" s="2"/>
      <c r="F36" s="2"/>
      <c r="H36" s="2"/>
      <c r="I36" s="2"/>
      <c r="J36" s="2"/>
      <c r="K36" s="2"/>
      <c r="L36" s="2"/>
      <c r="N36" s="2"/>
    </row>
    <row r="37" spans="1:14" ht="13.5" customHeight="1">
      <c r="A37" s="36" t="s">
        <v>134</v>
      </c>
      <c r="B37" s="97">
        <f>SUM(B34:B36)</f>
        <v>7634</v>
      </c>
      <c r="C37" s="97">
        <f t="shared" ref="C37:D37" si="6">SUM(C34:C36)</f>
        <v>0</v>
      </c>
      <c r="D37" s="97">
        <f t="shared" si="6"/>
        <v>7634</v>
      </c>
      <c r="E37" s="2"/>
      <c r="F37" s="2"/>
      <c r="H37" s="2"/>
      <c r="I37" s="2"/>
      <c r="J37" s="2"/>
      <c r="K37" s="2"/>
      <c r="L37" s="2"/>
      <c r="N37" s="2"/>
    </row>
    <row r="38" spans="1:14" ht="13.5" customHeight="1">
      <c r="A38" s="36"/>
      <c r="B38" s="25"/>
      <c r="C38" s="15"/>
      <c r="D38" s="72"/>
      <c r="E38" s="2"/>
      <c r="F38" s="2"/>
      <c r="H38" s="2"/>
      <c r="I38" s="2"/>
      <c r="J38" s="2"/>
      <c r="K38" s="2"/>
      <c r="L38" s="2"/>
      <c r="N38" s="2"/>
    </row>
    <row r="39" spans="1:14" ht="13.5" customHeight="1">
      <c r="A39" s="33" t="s">
        <v>44</v>
      </c>
      <c r="B39" s="18">
        <f>+'9.6.1 ID. OTTHA kiad. kötel '!D37</f>
        <v>0</v>
      </c>
      <c r="C39" s="72">
        <f>+'9.6.2. ID. OTTHA kiad. önké '!C37</f>
        <v>0</v>
      </c>
      <c r="D39" s="72">
        <f>+C39+B39</f>
        <v>0</v>
      </c>
      <c r="E39" s="2"/>
      <c r="F39" s="2"/>
      <c r="H39" s="2"/>
      <c r="I39" s="2"/>
      <c r="J39" s="2"/>
      <c r="K39" s="2"/>
      <c r="L39" s="2"/>
      <c r="N39" s="2"/>
    </row>
    <row r="40" spans="1:14" ht="13.5" customHeight="1">
      <c r="A40" s="33" t="s">
        <v>45</v>
      </c>
      <c r="B40" s="18">
        <f>+'9.6.1 ID. OTTHA kiad. kötel '!D38</f>
        <v>0</v>
      </c>
      <c r="C40" s="72">
        <f>+'9.6.2. ID. OTTHA kiad. önké '!C38</f>
        <v>0</v>
      </c>
      <c r="D40" s="72">
        <f t="shared" ref="D40:D45" si="7">+C40+B40</f>
        <v>0</v>
      </c>
      <c r="E40" s="2"/>
      <c r="F40" s="2"/>
      <c r="H40" s="2"/>
      <c r="I40" s="2"/>
      <c r="J40" s="2"/>
      <c r="K40" s="2"/>
      <c r="L40" s="2"/>
      <c r="N40" s="2"/>
    </row>
    <row r="41" spans="1:14" ht="13.5" customHeight="1">
      <c r="A41" s="34" t="s">
        <v>46</v>
      </c>
      <c r="B41" s="18">
        <f>+'9.6.1 ID. OTTHA kiad. kötel '!D39</f>
        <v>0</v>
      </c>
      <c r="C41" s="72">
        <f>+'9.6.2. ID. OTTHA kiad. önké '!C39</f>
        <v>0</v>
      </c>
      <c r="D41" s="72">
        <f t="shared" si="7"/>
        <v>0</v>
      </c>
      <c r="E41" s="2"/>
      <c r="F41" s="2"/>
      <c r="H41" s="2"/>
      <c r="I41" s="2"/>
      <c r="J41" s="2"/>
      <c r="K41" s="2"/>
      <c r="L41" s="2"/>
      <c r="N41" s="2"/>
    </row>
    <row r="42" spans="1:14" ht="13.5" customHeight="1">
      <c r="A42" s="33" t="s">
        <v>47</v>
      </c>
      <c r="B42" s="18">
        <f>+'9.6.1 ID. OTTHA kiad. kötel '!D40</f>
        <v>0</v>
      </c>
      <c r="C42" s="72">
        <f>+'9.6.2. ID. OTTHA kiad. önké '!C40</f>
        <v>0</v>
      </c>
      <c r="D42" s="72">
        <f t="shared" si="7"/>
        <v>0</v>
      </c>
      <c r="E42" s="2"/>
      <c r="F42" s="2"/>
      <c r="H42" s="2"/>
      <c r="I42" s="2"/>
      <c r="J42" s="2"/>
      <c r="K42" s="2"/>
      <c r="L42" s="2"/>
      <c r="N42" s="2"/>
    </row>
    <row r="43" spans="1:14" ht="13.5" customHeight="1">
      <c r="A43" s="33" t="s">
        <v>48</v>
      </c>
      <c r="B43" s="18">
        <f>+'9.6.1 ID. OTTHA kiad. kötel '!D41</f>
        <v>0</v>
      </c>
      <c r="C43" s="72">
        <f>+'9.6.2. ID. OTTHA kiad. önké '!C41</f>
        <v>0</v>
      </c>
      <c r="D43" s="72">
        <f t="shared" si="7"/>
        <v>0</v>
      </c>
      <c r="E43" s="2"/>
      <c r="F43" s="2"/>
      <c r="H43" s="2"/>
      <c r="I43" s="2"/>
      <c r="J43" s="2"/>
      <c r="K43" s="2"/>
      <c r="L43" s="2"/>
      <c r="N43" s="2"/>
    </row>
    <row r="44" spans="1:14" ht="13.5" customHeight="1">
      <c r="A44" s="33" t="s">
        <v>49</v>
      </c>
      <c r="B44" s="18">
        <f>+'9.6.1 ID. OTTHA kiad. kötel '!D42</f>
        <v>0</v>
      </c>
      <c r="C44" s="72">
        <f>+'9.6.2. ID. OTTHA kiad. önké '!C42</f>
        <v>0</v>
      </c>
      <c r="D44" s="72">
        <f t="shared" si="7"/>
        <v>0</v>
      </c>
      <c r="E44" s="2"/>
      <c r="F44" s="2"/>
      <c r="H44" s="2"/>
      <c r="I44" s="2"/>
      <c r="J44" s="2"/>
      <c r="K44" s="2"/>
      <c r="L44" s="2"/>
      <c r="N44" s="2"/>
    </row>
    <row r="45" spans="1:14" ht="19.8" customHeight="1">
      <c r="A45" s="33" t="s">
        <v>50</v>
      </c>
      <c r="B45" s="18">
        <f>+'9.6.1 ID. OTTHA kiad. kötel '!D43</f>
        <v>0</v>
      </c>
      <c r="C45" s="72">
        <f>+'9.6.2. ID. OTTHA kiad. önké '!C43</f>
        <v>0</v>
      </c>
      <c r="D45" s="72">
        <f t="shared" si="7"/>
        <v>0</v>
      </c>
      <c r="E45" s="2"/>
      <c r="F45" s="2"/>
      <c r="H45" s="2"/>
      <c r="I45" s="2"/>
      <c r="J45" s="2"/>
      <c r="K45" s="2"/>
      <c r="L45" s="2"/>
      <c r="N45" s="2"/>
    </row>
    <row r="46" spans="1:14" ht="23.4" customHeight="1">
      <c r="A46" s="35" t="s">
        <v>56</v>
      </c>
      <c r="B46" s="25">
        <f>SUM(B39:B45)</f>
        <v>0</v>
      </c>
      <c r="C46" s="25">
        <f t="shared" ref="C46:D46" si="8">SUM(C39:C45)</f>
        <v>0</v>
      </c>
      <c r="D46" s="25">
        <f t="shared" si="8"/>
        <v>0</v>
      </c>
      <c r="E46" s="2"/>
      <c r="F46" s="2"/>
      <c r="H46" s="2"/>
      <c r="I46" s="2"/>
      <c r="J46" s="2"/>
      <c r="K46" s="2"/>
      <c r="L46" s="2"/>
      <c r="N46" s="2"/>
    </row>
    <row r="47" spans="1:14" ht="27" customHeight="1">
      <c r="A47" s="58"/>
      <c r="B47" s="61"/>
      <c r="C47" s="72"/>
      <c r="D47" s="72"/>
      <c r="E47" s="2"/>
      <c r="F47" s="2"/>
      <c r="H47" s="2"/>
      <c r="I47" s="2"/>
      <c r="J47" s="2"/>
      <c r="K47" s="2"/>
      <c r="L47" s="2"/>
      <c r="N47" s="2"/>
    </row>
    <row r="48" spans="1:14" ht="13.5" customHeight="1">
      <c r="A48" s="35" t="s">
        <v>151</v>
      </c>
      <c r="B48" s="97">
        <f>+B46+B37</f>
        <v>7634</v>
      </c>
      <c r="C48" s="97">
        <f t="shared" ref="C48:D48" si="9">+C46+C37</f>
        <v>0</v>
      </c>
      <c r="D48" s="97">
        <f t="shared" si="9"/>
        <v>7634</v>
      </c>
      <c r="E48" s="2"/>
      <c r="F48" s="2"/>
      <c r="H48" s="2"/>
    </row>
    <row r="49" spans="1:8" ht="13.5" customHeight="1">
      <c r="A49" s="21"/>
      <c r="B49" s="19"/>
      <c r="C49" s="19"/>
      <c r="D49" s="72"/>
      <c r="E49" s="2"/>
      <c r="F49" s="2"/>
      <c r="H49" s="2"/>
    </row>
    <row r="50" spans="1:8" ht="15" customHeight="1">
      <c r="A50" s="20" t="s">
        <v>26</v>
      </c>
      <c r="B50" s="97">
        <f>+B48+B32</f>
        <v>183079</v>
      </c>
      <c r="C50" s="97">
        <f t="shared" ref="C50:D50" si="10">+C48+C32</f>
        <v>15455</v>
      </c>
      <c r="D50" s="97">
        <f t="shared" si="10"/>
        <v>198534</v>
      </c>
    </row>
  </sheetData>
  <mergeCells count="9">
    <mergeCell ref="A11:A12"/>
    <mergeCell ref="B11:B12"/>
    <mergeCell ref="C11:C12"/>
    <mergeCell ref="D11:D12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35433070866141736" bottom="0.47244094488188981" header="0.15748031496062992" footer="0.15748031496062992"/>
  <pageSetup paperSize="9" scale="85" orientation="portrait" r:id="rId1"/>
  <headerFooter alignWithMargins="0">
    <oddHeader>&amp;LIDŐSEK OTTHONA</oddHeader>
    <oddFooter>&amp;LVeresegyház, 2014. Február 18.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dimension ref="A3:J48"/>
  <sheetViews>
    <sheetView view="pageLayout" workbookViewId="0">
      <selection activeCell="A63" sqref="A63"/>
    </sheetView>
  </sheetViews>
  <sheetFormatPr defaultRowHeight="13.2"/>
  <cols>
    <col min="1" max="1" width="45.6640625" customWidth="1"/>
    <col min="2" max="2" width="22.21875" customWidth="1"/>
    <col min="3" max="3" width="18.33203125" customWidth="1"/>
    <col min="4" max="4" width="13.5546875" customWidth="1"/>
    <col min="5" max="6" width="10" customWidth="1"/>
    <col min="7" max="7" width="9.44140625" customWidth="1"/>
    <col min="8" max="8" width="10.109375" customWidth="1"/>
    <col min="9" max="9" width="11.44140625" customWidth="1"/>
    <col min="10" max="10" width="12.6640625" customWidth="1"/>
  </cols>
  <sheetData>
    <row r="3" spans="1:10" ht="12.75" customHeight="1">
      <c r="A3" s="387" t="s">
        <v>219</v>
      </c>
      <c r="B3" s="387"/>
      <c r="C3" s="387"/>
      <c r="D3" s="387"/>
    </row>
    <row r="4" spans="1:10" ht="12.75" customHeight="1">
      <c r="A4" s="71"/>
      <c r="B4" s="71"/>
      <c r="C4" s="71"/>
      <c r="D4" s="71"/>
    </row>
    <row r="5" spans="1:10" ht="18" customHeight="1">
      <c r="A5" s="321" t="s">
        <v>139</v>
      </c>
      <c r="B5" s="321"/>
      <c r="C5" s="321"/>
      <c r="D5" s="321"/>
    </row>
    <row r="6" spans="1:10" ht="14.25" customHeight="1">
      <c r="A6" s="321" t="s">
        <v>18</v>
      </c>
      <c r="B6" s="321"/>
      <c r="C6" s="321"/>
      <c r="D6" s="321"/>
    </row>
    <row r="7" spans="1:10" ht="14.25" customHeight="1">
      <c r="A7" s="67"/>
      <c r="B7" s="67"/>
      <c r="C7" s="67"/>
      <c r="D7" s="67"/>
    </row>
    <row r="8" spans="1:10" ht="14.25" customHeight="1">
      <c r="A8" s="53" t="s">
        <v>120</v>
      </c>
      <c r="B8" s="295" t="s">
        <v>149</v>
      </c>
      <c r="C8" s="295"/>
      <c r="D8" s="295"/>
    </row>
    <row r="9" spans="1:10" ht="14.25" customHeight="1">
      <c r="A9" s="67"/>
      <c r="B9" s="67"/>
      <c r="C9" s="67"/>
      <c r="D9" s="67"/>
    </row>
    <row r="10" spans="1:10" ht="15" customHeight="1">
      <c r="A10" s="320" t="s">
        <v>1</v>
      </c>
      <c r="B10" s="320"/>
      <c r="C10" s="320"/>
      <c r="D10" s="320"/>
    </row>
    <row r="11" spans="1:10" ht="15" customHeight="1">
      <c r="A11" s="307" t="s">
        <v>4</v>
      </c>
      <c r="B11" s="394" t="s">
        <v>18</v>
      </c>
      <c r="C11" s="395"/>
      <c r="D11" s="396"/>
    </row>
    <row r="12" spans="1:10" ht="34.200000000000003" customHeight="1">
      <c r="A12" s="307"/>
      <c r="B12" s="133" t="s">
        <v>292</v>
      </c>
      <c r="C12" s="133" t="s">
        <v>293</v>
      </c>
      <c r="D12" s="64" t="s">
        <v>5</v>
      </c>
    </row>
    <row r="13" spans="1:10" ht="13.5" customHeight="1">
      <c r="A13" s="55" t="s">
        <v>36</v>
      </c>
      <c r="B13" s="96">
        <v>83019</v>
      </c>
      <c r="C13" s="96">
        <v>2391</v>
      </c>
      <c r="D13" s="96">
        <f>SUM(B13:C13)</f>
        <v>85410</v>
      </c>
      <c r="E13" s="2"/>
      <c r="F13" s="2"/>
      <c r="G13" s="2"/>
      <c r="H13" s="2"/>
      <c r="J13" s="2"/>
    </row>
    <row r="14" spans="1:10" ht="13.5" customHeight="1">
      <c r="A14" s="56" t="s">
        <v>37</v>
      </c>
      <c r="B14" s="96">
        <v>25186</v>
      </c>
      <c r="C14" s="96">
        <v>666</v>
      </c>
      <c r="D14" s="96">
        <f>SUM(B14:C14)</f>
        <v>25852</v>
      </c>
      <c r="E14" s="2"/>
      <c r="F14" s="2"/>
      <c r="G14" s="2"/>
      <c r="H14" s="2"/>
      <c r="J14" s="2"/>
    </row>
    <row r="15" spans="1:10" ht="13.5" customHeight="1">
      <c r="A15" s="55" t="s">
        <v>127</v>
      </c>
      <c r="B15" s="96">
        <v>63492</v>
      </c>
      <c r="C15" s="96">
        <v>691</v>
      </c>
      <c r="D15" s="96">
        <f>SUM(B15:C15)</f>
        <v>64183</v>
      </c>
      <c r="E15" s="2"/>
      <c r="F15" s="2"/>
      <c r="G15" s="2"/>
      <c r="H15" s="2"/>
      <c r="J15" s="2"/>
    </row>
    <row r="16" spans="1:10" ht="13.5" customHeight="1">
      <c r="A16" s="48" t="s">
        <v>129</v>
      </c>
      <c r="B16" s="96"/>
      <c r="C16" s="96"/>
      <c r="D16" s="96">
        <f>SUM(B16:C16)</f>
        <v>0</v>
      </c>
      <c r="E16" s="2"/>
      <c r="F16" s="2"/>
      <c r="G16" s="2"/>
      <c r="H16" s="2"/>
      <c r="J16" s="2"/>
    </row>
    <row r="17" spans="1:10" ht="13.5" customHeight="1">
      <c r="A17" s="55" t="s">
        <v>128</v>
      </c>
      <c r="B17" s="96"/>
      <c r="C17" s="96"/>
      <c r="D17" s="96">
        <f>SUM(B17:C17)</f>
        <v>0</v>
      </c>
      <c r="E17" s="2"/>
      <c r="F17" s="2"/>
      <c r="G17" s="2"/>
      <c r="H17" s="2"/>
      <c r="J17" s="2"/>
    </row>
    <row r="18" spans="1:10" ht="13.5" customHeight="1">
      <c r="A18" s="60"/>
      <c r="B18" s="96"/>
      <c r="C18" s="96"/>
      <c r="D18" s="96"/>
      <c r="E18" s="2"/>
      <c r="F18" s="2"/>
      <c r="G18" s="2"/>
      <c r="H18" s="2"/>
      <c r="J18" s="2"/>
    </row>
    <row r="19" spans="1:10" ht="13.5" customHeight="1">
      <c r="A19" s="36" t="s">
        <v>132</v>
      </c>
      <c r="B19" s="97">
        <f>SUM(B13:B17)</f>
        <v>171697</v>
      </c>
      <c r="C19" s="97">
        <f t="shared" ref="C19:D19" si="0">SUM(C13:C17)</f>
        <v>3748</v>
      </c>
      <c r="D19" s="97">
        <f t="shared" si="0"/>
        <v>175445</v>
      </c>
      <c r="E19" s="2"/>
      <c r="F19" s="2"/>
      <c r="G19" s="2"/>
      <c r="H19" s="2"/>
      <c r="J19" s="2"/>
    </row>
    <row r="20" spans="1:10" ht="13.5" customHeight="1">
      <c r="A20" s="36"/>
      <c r="B20" s="47"/>
      <c r="C20" s="47"/>
      <c r="D20" s="15"/>
      <c r="E20" s="2"/>
      <c r="F20" s="2"/>
      <c r="G20" s="2"/>
      <c r="H20" s="2"/>
      <c r="J20" s="2"/>
    </row>
    <row r="21" spans="1:10" ht="13.5" customHeight="1">
      <c r="A21" s="33" t="s">
        <v>44</v>
      </c>
      <c r="B21" s="18"/>
      <c r="C21" s="47"/>
      <c r="D21" s="15">
        <f t="shared" ref="D21:D28" si="1">SUM(B21:C21)</f>
        <v>0</v>
      </c>
      <c r="E21" s="2"/>
      <c r="F21" s="2"/>
      <c r="G21" s="2"/>
      <c r="H21" s="2"/>
      <c r="J21" s="2"/>
    </row>
    <row r="22" spans="1:10" ht="13.5" customHeight="1">
      <c r="A22" s="33" t="s">
        <v>45</v>
      </c>
      <c r="B22" s="18"/>
      <c r="C22" s="47"/>
      <c r="D22" s="15">
        <f t="shared" si="1"/>
        <v>0</v>
      </c>
      <c r="E22" s="2"/>
      <c r="F22" s="2"/>
      <c r="G22" s="2"/>
      <c r="H22" s="2"/>
      <c r="J22" s="2"/>
    </row>
    <row r="23" spans="1:10" ht="13.5" customHeight="1">
      <c r="A23" s="34" t="s">
        <v>46</v>
      </c>
      <c r="B23" s="24"/>
      <c r="C23" s="47"/>
      <c r="D23" s="15">
        <f t="shared" si="1"/>
        <v>0</v>
      </c>
      <c r="E23" s="2"/>
      <c r="F23" s="2"/>
      <c r="G23" s="2"/>
      <c r="H23" s="2"/>
      <c r="J23" s="2"/>
    </row>
    <row r="24" spans="1:10" ht="13.5" customHeight="1">
      <c r="A24" s="33" t="s">
        <v>47</v>
      </c>
      <c r="B24" s="18"/>
      <c r="C24" s="47"/>
      <c r="D24" s="15">
        <f t="shared" si="1"/>
        <v>0</v>
      </c>
      <c r="E24" s="2"/>
      <c r="F24" s="2"/>
      <c r="G24" s="2"/>
      <c r="H24" s="2"/>
      <c r="J24" s="2"/>
    </row>
    <row r="25" spans="1:10" ht="13.5" customHeight="1">
      <c r="A25" s="33" t="s">
        <v>48</v>
      </c>
      <c r="B25" s="18"/>
      <c r="C25" s="51" t="s">
        <v>135</v>
      </c>
      <c r="D25" s="15">
        <f t="shared" si="1"/>
        <v>0</v>
      </c>
      <c r="E25" s="2"/>
      <c r="F25" s="2"/>
      <c r="G25" s="2"/>
      <c r="H25" s="2"/>
      <c r="J25" s="2"/>
    </row>
    <row r="26" spans="1:10" ht="13.5" customHeight="1">
      <c r="A26" s="33" t="s">
        <v>49</v>
      </c>
      <c r="B26" s="18"/>
      <c r="C26" s="47"/>
      <c r="D26" s="15">
        <f t="shared" si="1"/>
        <v>0</v>
      </c>
      <c r="E26" s="2"/>
      <c r="F26" s="2"/>
      <c r="G26" s="2"/>
      <c r="H26" s="2"/>
      <c r="J26" s="2"/>
    </row>
    <row r="27" spans="1:10" ht="13.5" customHeight="1">
      <c r="A27" s="33" t="s">
        <v>50</v>
      </c>
      <c r="B27" s="18"/>
      <c r="C27" s="47"/>
      <c r="D27" s="15">
        <f t="shared" si="1"/>
        <v>0</v>
      </c>
      <c r="E27" s="2"/>
      <c r="F27" s="2"/>
      <c r="G27" s="2"/>
      <c r="H27" s="2"/>
      <c r="J27" s="2"/>
    </row>
    <row r="28" spans="1:10" ht="13.5" customHeight="1">
      <c r="A28" s="35" t="s">
        <v>51</v>
      </c>
      <c r="B28" s="25">
        <f>SUM(B21:B27)</f>
        <v>0</v>
      </c>
      <c r="C28" s="25">
        <f t="shared" ref="C28" si="2">SUM(C21:C27)</f>
        <v>0</v>
      </c>
      <c r="D28" s="15">
        <f t="shared" si="1"/>
        <v>0</v>
      </c>
      <c r="E28" s="2"/>
      <c r="F28" s="2"/>
      <c r="G28" s="2"/>
      <c r="H28" s="2"/>
      <c r="J28" s="2"/>
    </row>
    <row r="29" spans="1:10" ht="13.5" customHeight="1">
      <c r="A29" s="36"/>
      <c r="B29" s="17"/>
      <c r="C29" s="17"/>
      <c r="D29" s="72"/>
      <c r="E29" s="2"/>
      <c r="F29" s="2"/>
      <c r="G29" s="2"/>
      <c r="H29" s="2"/>
      <c r="J29" s="2"/>
    </row>
    <row r="30" spans="1:10" ht="13.5" customHeight="1">
      <c r="A30" s="35" t="s">
        <v>13</v>
      </c>
      <c r="B30" s="97">
        <f>+B28+B19</f>
        <v>171697</v>
      </c>
      <c r="C30" s="97">
        <f t="shared" ref="C30:D30" si="3">+C28+C19</f>
        <v>3748</v>
      </c>
      <c r="D30" s="97">
        <f t="shared" si="3"/>
        <v>175445</v>
      </c>
      <c r="E30" s="2"/>
      <c r="F30" s="2"/>
      <c r="G30" s="2"/>
      <c r="H30" s="2"/>
      <c r="J30" s="2"/>
    </row>
    <row r="31" spans="1:10" ht="13.5" customHeight="1">
      <c r="A31" s="36"/>
      <c r="B31" s="17"/>
      <c r="C31" s="17"/>
      <c r="D31" s="72"/>
      <c r="E31" s="2"/>
      <c r="F31" s="2"/>
      <c r="G31" s="2"/>
      <c r="H31" s="2"/>
      <c r="J31" s="2"/>
    </row>
    <row r="32" spans="1:10" ht="13.5" customHeight="1">
      <c r="A32" s="33" t="s">
        <v>52</v>
      </c>
      <c r="B32" s="18"/>
      <c r="C32" s="17"/>
      <c r="D32" s="72">
        <f>SUM(B32:C32)</f>
        <v>0</v>
      </c>
      <c r="E32" s="2"/>
      <c r="F32" s="2"/>
      <c r="G32" s="2"/>
      <c r="H32" s="2"/>
      <c r="J32" s="2"/>
    </row>
    <row r="33" spans="1:10" ht="13.5" customHeight="1">
      <c r="A33" s="33" t="s">
        <v>53</v>
      </c>
      <c r="B33" s="96">
        <v>7634</v>
      </c>
      <c r="C33" s="96"/>
      <c r="D33" s="96">
        <f>SUM(B33:C33)</f>
        <v>7634</v>
      </c>
      <c r="E33" s="2"/>
      <c r="F33" s="2"/>
      <c r="G33" s="2"/>
      <c r="H33" s="2"/>
      <c r="J33" s="2"/>
    </row>
    <row r="34" spans="1:10" ht="13.5" customHeight="1">
      <c r="A34" s="34" t="s">
        <v>133</v>
      </c>
      <c r="B34" s="24"/>
      <c r="C34" s="37"/>
      <c r="D34" s="72">
        <f>SUM(B34:C34)</f>
        <v>0</v>
      </c>
      <c r="E34" s="2"/>
      <c r="F34" s="2"/>
      <c r="G34" s="2"/>
      <c r="H34" s="2"/>
      <c r="J34" s="2"/>
    </row>
    <row r="35" spans="1:10" ht="13.5" customHeight="1">
      <c r="A35" s="36" t="s">
        <v>134</v>
      </c>
      <c r="B35" s="97">
        <f>SUM(B32:B34)</f>
        <v>7634</v>
      </c>
      <c r="C35" s="97">
        <f t="shared" ref="C35" si="4">SUM(C32:C34)</f>
        <v>0</v>
      </c>
      <c r="D35" s="97">
        <f>SUM(B35:C35)</f>
        <v>7634</v>
      </c>
      <c r="E35" s="2"/>
      <c r="F35" s="2"/>
      <c r="G35" s="2"/>
      <c r="H35" s="2"/>
      <c r="J35" s="2"/>
    </row>
    <row r="36" spans="1:10" ht="13.5" customHeight="1">
      <c r="A36" s="36"/>
      <c r="B36" s="25"/>
      <c r="C36" s="15"/>
      <c r="D36" s="72"/>
      <c r="E36" s="2"/>
      <c r="F36" s="2"/>
      <c r="G36" s="2"/>
      <c r="H36" s="2"/>
      <c r="J36" s="2"/>
    </row>
    <row r="37" spans="1:10" ht="13.5" customHeight="1">
      <c r="A37" s="33" t="s">
        <v>44</v>
      </c>
      <c r="B37" s="25"/>
      <c r="C37" s="15"/>
      <c r="D37" s="72">
        <f t="shared" ref="D37:D44" si="5">SUM(B37:C37)</f>
        <v>0</v>
      </c>
      <c r="E37" s="2"/>
      <c r="F37" s="2"/>
      <c r="G37" s="2"/>
      <c r="H37" s="2"/>
      <c r="J37" s="2"/>
    </row>
    <row r="38" spans="1:10" ht="13.5" customHeight="1">
      <c r="A38" s="33" t="s">
        <v>45</v>
      </c>
      <c r="B38" s="25"/>
      <c r="C38" s="15"/>
      <c r="D38" s="72">
        <f t="shared" si="5"/>
        <v>0</v>
      </c>
      <c r="E38" s="2"/>
      <c r="F38" s="2"/>
      <c r="G38" s="2"/>
      <c r="H38" s="2"/>
      <c r="J38" s="2"/>
    </row>
    <row r="39" spans="1:10" ht="13.5" customHeight="1">
      <c r="A39" s="34" t="s">
        <v>46</v>
      </c>
      <c r="B39" s="25"/>
      <c r="C39" s="15"/>
      <c r="D39" s="72">
        <f t="shared" si="5"/>
        <v>0</v>
      </c>
      <c r="E39" s="2"/>
      <c r="F39" s="2"/>
      <c r="G39" s="2"/>
      <c r="H39" s="2"/>
      <c r="J39" s="2"/>
    </row>
    <row r="40" spans="1:10" ht="13.5" customHeight="1">
      <c r="A40" s="33" t="s">
        <v>47</v>
      </c>
      <c r="B40" s="25"/>
      <c r="C40" s="15"/>
      <c r="D40" s="72">
        <f t="shared" si="5"/>
        <v>0</v>
      </c>
      <c r="E40" s="2"/>
      <c r="F40" s="2"/>
      <c r="G40" s="2"/>
      <c r="H40" s="2"/>
      <c r="J40" s="2"/>
    </row>
    <row r="41" spans="1:10" ht="13.5" customHeight="1">
      <c r="A41" s="33" t="s">
        <v>48</v>
      </c>
      <c r="B41" s="25"/>
      <c r="C41" s="51" t="s">
        <v>135</v>
      </c>
      <c r="D41" s="72">
        <f t="shared" si="5"/>
        <v>0</v>
      </c>
      <c r="E41" s="2"/>
      <c r="F41" s="2"/>
      <c r="G41" s="2"/>
      <c r="H41" s="2"/>
      <c r="J41" s="2"/>
    </row>
    <row r="42" spans="1:10" ht="13.5" customHeight="1">
      <c r="A42" s="33" t="s">
        <v>49</v>
      </c>
      <c r="B42" s="25"/>
      <c r="C42" s="15"/>
      <c r="D42" s="72">
        <f t="shared" si="5"/>
        <v>0</v>
      </c>
      <c r="E42" s="2"/>
      <c r="F42" s="2"/>
      <c r="G42" s="2"/>
      <c r="H42" s="2"/>
      <c r="J42" s="2"/>
    </row>
    <row r="43" spans="1:10" ht="13.5" customHeight="1">
      <c r="A43" s="33" t="s">
        <v>50</v>
      </c>
      <c r="B43" s="25"/>
      <c r="C43" s="15"/>
      <c r="D43" s="72">
        <f t="shared" si="5"/>
        <v>0</v>
      </c>
      <c r="E43" s="2"/>
      <c r="F43" s="2"/>
      <c r="G43" s="2"/>
      <c r="H43" s="2"/>
      <c r="J43" s="2"/>
    </row>
    <row r="44" spans="1:10" ht="13.5" customHeight="1">
      <c r="A44" s="35" t="s">
        <v>56</v>
      </c>
      <c r="B44" s="25">
        <f>SUM(B37:B43)</f>
        <v>0</v>
      </c>
      <c r="C44" s="25">
        <f t="shared" ref="C44" si="6">SUM(C37:C43)</f>
        <v>0</v>
      </c>
      <c r="D44" s="15">
        <f t="shared" si="5"/>
        <v>0</v>
      </c>
      <c r="E44" s="2"/>
      <c r="F44" s="2"/>
      <c r="G44" s="2"/>
      <c r="H44" s="2"/>
      <c r="J44" s="2"/>
    </row>
    <row r="45" spans="1:10" ht="19.8" customHeight="1">
      <c r="A45" s="58"/>
      <c r="B45" s="61"/>
      <c r="C45" s="72"/>
      <c r="D45" s="72"/>
      <c r="E45" s="2"/>
      <c r="F45" s="2"/>
      <c r="G45" s="2"/>
      <c r="H45" s="2"/>
      <c r="J45" s="2"/>
    </row>
    <row r="46" spans="1:10" ht="23.4" customHeight="1">
      <c r="A46" s="35" t="s">
        <v>151</v>
      </c>
      <c r="B46" s="97">
        <f>+B35+B44</f>
        <v>7634</v>
      </c>
      <c r="C46" s="97">
        <f t="shared" ref="C46:D46" si="7">+C35+C44</f>
        <v>0</v>
      </c>
      <c r="D46" s="97">
        <f t="shared" si="7"/>
        <v>7634</v>
      </c>
    </row>
    <row r="47" spans="1:10" ht="27" customHeight="1">
      <c r="A47" s="21"/>
      <c r="B47" s="19"/>
      <c r="C47" s="19"/>
      <c r="D47" s="72"/>
    </row>
    <row r="48" spans="1:10" ht="15" customHeight="1">
      <c r="A48" s="20" t="s">
        <v>26</v>
      </c>
      <c r="B48" s="97">
        <f>+B46+B30</f>
        <v>179331</v>
      </c>
      <c r="C48" s="97">
        <f t="shared" ref="C48:D48" si="8">+C46+C30</f>
        <v>3748</v>
      </c>
      <c r="D48" s="97">
        <f t="shared" si="8"/>
        <v>183079</v>
      </c>
    </row>
  </sheetData>
  <mergeCells count="7">
    <mergeCell ref="A11:A12"/>
    <mergeCell ref="B11:D11"/>
    <mergeCell ref="A3:D3"/>
    <mergeCell ref="A5:D5"/>
    <mergeCell ref="A6:D6"/>
    <mergeCell ref="B8:D8"/>
    <mergeCell ref="A10:D10"/>
  </mergeCells>
  <printOptions horizontalCentered="1"/>
  <pageMargins left="0.59055118110236227" right="0.31496062992125984" top="0.43307086614173229" bottom="0.47244094488188981" header="0.23622047244094491" footer="0.15748031496062992"/>
  <pageSetup paperSize="9" scale="85" orientation="portrait" r:id="rId1"/>
  <headerFooter alignWithMargins="0">
    <oddHeader>&amp;LIDŐSEK OTTHONA</oddHeader>
    <oddFooter>&amp;LVeresegyház, 2014. Február 18.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3:I48"/>
  <sheetViews>
    <sheetView tabSelected="1" view="pageLayout" workbookViewId="0">
      <selection activeCell="B53" sqref="B53"/>
    </sheetView>
  </sheetViews>
  <sheetFormatPr defaultRowHeight="13.2"/>
  <cols>
    <col min="1" max="1" width="45.6640625" customWidth="1"/>
    <col min="2" max="2" width="22.33203125" customWidth="1"/>
    <col min="3" max="3" width="20.21875" customWidth="1"/>
    <col min="4" max="5" width="10" customWidth="1"/>
    <col min="6" max="6" width="9.44140625" customWidth="1"/>
    <col min="7" max="7" width="10.109375" customWidth="1"/>
    <col min="8" max="8" width="11.44140625" customWidth="1"/>
    <col min="9" max="9" width="12.6640625" customWidth="1"/>
  </cols>
  <sheetData>
    <row r="3" spans="1:9" ht="12.75" customHeight="1">
      <c r="A3" s="387" t="s">
        <v>220</v>
      </c>
      <c r="B3" s="387"/>
      <c r="C3" s="387"/>
    </row>
    <row r="4" spans="1:9" ht="12.75" customHeight="1">
      <c r="A4" s="71"/>
      <c r="B4" s="71"/>
      <c r="C4" s="71"/>
    </row>
    <row r="5" spans="1:9" ht="18" customHeight="1">
      <c r="A5" s="321" t="s">
        <v>139</v>
      </c>
      <c r="B5" s="321"/>
      <c r="C5" s="321"/>
    </row>
    <row r="6" spans="1:9" ht="14.25" customHeight="1">
      <c r="A6" s="321" t="s">
        <v>19</v>
      </c>
      <c r="B6" s="321"/>
      <c r="C6" s="321"/>
    </row>
    <row r="7" spans="1:9" ht="14.25" customHeight="1">
      <c r="A7" s="67"/>
      <c r="B7" s="67"/>
      <c r="C7" s="67"/>
    </row>
    <row r="8" spans="1:9" ht="14.25" customHeight="1">
      <c r="A8" s="53" t="s">
        <v>120</v>
      </c>
      <c r="B8" s="295" t="s">
        <v>149</v>
      </c>
      <c r="C8" s="295"/>
    </row>
    <row r="9" spans="1:9" ht="14.25" customHeight="1">
      <c r="A9" s="67"/>
      <c r="B9" s="67"/>
      <c r="C9" s="67"/>
    </row>
    <row r="10" spans="1:9" ht="15" customHeight="1">
      <c r="A10" s="320" t="s">
        <v>1</v>
      </c>
      <c r="B10" s="320"/>
      <c r="C10" s="320"/>
    </row>
    <row r="11" spans="1:9" ht="15" customHeight="1">
      <c r="A11" s="307" t="s">
        <v>4</v>
      </c>
      <c r="B11" s="394" t="s">
        <v>19</v>
      </c>
      <c r="C11" s="396"/>
    </row>
    <row r="12" spans="1:9" ht="39.6" customHeight="1">
      <c r="A12" s="307"/>
      <c r="B12" s="116" t="s">
        <v>294</v>
      </c>
      <c r="C12" s="64" t="s">
        <v>5</v>
      </c>
    </row>
    <row r="13" spans="1:9" ht="13.5" customHeight="1">
      <c r="A13" s="55" t="s">
        <v>36</v>
      </c>
      <c r="B13" s="62"/>
      <c r="C13" s="72">
        <f>SUM(B13:B13)</f>
        <v>0</v>
      </c>
      <c r="D13" s="2"/>
      <c r="E13" s="2"/>
      <c r="F13" s="2"/>
      <c r="G13" s="2"/>
      <c r="I13" s="2"/>
    </row>
    <row r="14" spans="1:9" ht="13.5" customHeight="1">
      <c r="A14" s="56" t="s">
        <v>37</v>
      </c>
      <c r="B14" s="62"/>
      <c r="C14" s="72">
        <f>SUM(B14:B14)</f>
        <v>0</v>
      </c>
      <c r="D14" s="2"/>
      <c r="E14" s="2"/>
      <c r="F14" s="2"/>
      <c r="G14" s="2"/>
      <c r="I14" s="2"/>
    </row>
    <row r="15" spans="1:9" ht="13.5" customHeight="1">
      <c r="A15" s="55" t="s">
        <v>127</v>
      </c>
      <c r="B15" s="96">
        <v>15455</v>
      </c>
      <c r="C15" s="96">
        <f>SUM(B15:B15)</f>
        <v>15455</v>
      </c>
      <c r="D15" s="2"/>
      <c r="E15" s="2"/>
      <c r="F15" s="2"/>
      <c r="G15" s="2"/>
      <c r="I15" s="2"/>
    </row>
    <row r="16" spans="1:9" ht="13.5" customHeight="1">
      <c r="A16" s="48" t="s">
        <v>129</v>
      </c>
      <c r="B16" s="72"/>
      <c r="C16" s="96">
        <f>SUM(B16:B16)</f>
        <v>0</v>
      </c>
      <c r="D16" s="2"/>
      <c r="E16" s="2"/>
      <c r="F16" s="2"/>
      <c r="G16" s="2"/>
      <c r="I16" s="2"/>
    </row>
    <row r="17" spans="1:9" ht="13.5" customHeight="1">
      <c r="A17" s="55" t="s">
        <v>128</v>
      </c>
      <c r="B17" s="72"/>
      <c r="C17" s="96">
        <f>SUM(B17:B17)</f>
        <v>0</v>
      </c>
      <c r="D17" s="2"/>
      <c r="E17" s="2"/>
      <c r="F17" s="2"/>
      <c r="G17" s="2"/>
      <c r="I17" s="2"/>
    </row>
    <row r="18" spans="1:9" ht="13.5" customHeight="1">
      <c r="A18" s="50"/>
      <c r="B18" s="17"/>
      <c r="C18" s="74"/>
      <c r="D18" s="2"/>
      <c r="E18" s="2"/>
      <c r="F18" s="2"/>
      <c r="G18" s="2"/>
      <c r="I18" s="2"/>
    </row>
    <row r="19" spans="1:9" ht="13.5" customHeight="1">
      <c r="A19" s="36" t="s">
        <v>132</v>
      </c>
      <c r="B19" s="74">
        <f>SUM(B13:B17)</f>
        <v>15455</v>
      </c>
      <c r="C19" s="74">
        <f>SUM(B19:B19)</f>
        <v>15455</v>
      </c>
      <c r="D19" s="2"/>
      <c r="E19" s="2"/>
      <c r="F19" s="2"/>
      <c r="G19" s="2"/>
      <c r="I19" s="2"/>
    </row>
    <row r="20" spans="1:9" ht="13.5" customHeight="1">
      <c r="A20" s="36"/>
      <c r="B20" s="47"/>
      <c r="C20" s="15"/>
      <c r="D20" s="2"/>
      <c r="E20" s="2"/>
      <c r="F20" s="2"/>
      <c r="G20" s="2"/>
      <c r="I20" s="2"/>
    </row>
    <row r="21" spans="1:9" ht="13.5" customHeight="1">
      <c r="A21" s="33" t="s">
        <v>44</v>
      </c>
      <c r="B21" s="18"/>
      <c r="C21" s="15">
        <f t="shared" ref="C21:C28" si="0">SUM(B21:B21)</f>
        <v>0</v>
      </c>
      <c r="D21" s="2"/>
      <c r="E21" s="2"/>
      <c r="F21" s="2"/>
      <c r="G21" s="2"/>
      <c r="I21" s="2"/>
    </row>
    <row r="22" spans="1:9" ht="13.5" customHeight="1">
      <c r="A22" s="33" t="s">
        <v>45</v>
      </c>
      <c r="B22" s="18"/>
      <c r="C22" s="15">
        <f t="shared" si="0"/>
        <v>0</v>
      </c>
      <c r="D22" s="2"/>
      <c r="E22" s="2"/>
      <c r="F22" s="2"/>
      <c r="G22" s="2"/>
      <c r="I22" s="2"/>
    </row>
    <row r="23" spans="1:9" ht="13.5" customHeight="1">
      <c r="A23" s="34" t="s">
        <v>46</v>
      </c>
      <c r="B23" s="24"/>
      <c r="C23" s="15">
        <f t="shared" si="0"/>
        <v>0</v>
      </c>
      <c r="D23" s="2"/>
      <c r="E23" s="2"/>
      <c r="F23" s="2"/>
      <c r="G23" s="2"/>
      <c r="I23" s="2"/>
    </row>
    <row r="24" spans="1:9" ht="13.5" customHeight="1">
      <c r="A24" s="33" t="s">
        <v>47</v>
      </c>
      <c r="B24" s="18"/>
      <c r="C24" s="15">
        <f t="shared" si="0"/>
        <v>0</v>
      </c>
      <c r="D24" s="2"/>
      <c r="E24" s="2"/>
      <c r="F24" s="2"/>
      <c r="G24" s="2"/>
      <c r="I24" s="2"/>
    </row>
    <row r="25" spans="1:9" ht="13.5" customHeight="1">
      <c r="A25" s="33" t="s">
        <v>48</v>
      </c>
      <c r="B25" s="18"/>
      <c r="C25" s="15">
        <f t="shared" si="0"/>
        <v>0</v>
      </c>
      <c r="D25" s="2"/>
      <c r="E25" s="2"/>
      <c r="F25" s="2"/>
      <c r="G25" s="2"/>
      <c r="I25" s="2"/>
    </row>
    <row r="26" spans="1:9" ht="13.5" customHeight="1">
      <c r="A26" s="33" t="s">
        <v>49</v>
      </c>
      <c r="B26" s="18"/>
      <c r="C26" s="15">
        <f t="shared" si="0"/>
        <v>0</v>
      </c>
      <c r="D26" s="2"/>
      <c r="E26" s="2"/>
      <c r="F26" s="2"/>
      <c r="G26" s="2"/>
      <c r="I26" s="2"/>
    </row>
    <row r="27" spans="1:9" ht="13.5" customHeight="1">
      <c r="A27" s="33" t="s">
        <v>50</v>
      </c>
      <c r="B27" s="18"/>
      <c r="C27" s="15">
        <f t="shared" si="0"/>
        <v>0</v>
      </c>
      <c r="D27" s="2"/>
      <c r="E27" s="2"/>
      <c r="F27" s="2"/>
      <c r="G27" s="2"/>
      <c r="I27" s="2"/>
    </row>
    <row r="28" spans="1:9" ht="13.5" customHeight="1">
      <c r="A28" s="35" t="s">
        <v>51</v>
      </c>
      <c r="B28" s="25">
        <f>SUM(B21:B27)</f>
        <v>0</v>
      </c>
      <c r="C28" s="15">
        <f t="shared" si="0"/>
        <v>0</v>
      </c>
      <c r="D28" s="2"/>
      <c r="E28" s="2"/>
      <c r="F28" s="2"/>
      <c r="G28" s="2"/>
      <c r="I28" s="2"/>
    </row>
    <row r="29" spans="1:9" ht="13.5" customHeight="1">
      <c r="A29" s="36"/>
      <c r="B29" s="17"/>
      <c r="C29" s="72"/>
      <c r="D29" s="2"/>
      <c r="E29" s="2"/>
      <c r="F29" s="2"/>
      <c r="G29" s="2"/>
      <c r="I29" s="2"/>
    </row>
    <row r="30" spans="1:9" ht="13.5" customHeight="1">
      <c r="A30" s="35" t="s">
        <v>13</v>
      </c>
      <c r="B30" s="74">
        <f>+B28+B19</f>
        <v>15455</v>
      </c>
      <c r="C30" s="74">
        <f t="shared" ref="C30" si="1">+C28+C19</f>
        <v>15455</v>
      </c>
      <c r="D30" s="2"/>
      <c r="E30" s="2"/>
      <c r="F30" s="2"/>
      <c r="G30" s="2"/>
      <c r="I30" s="2"/>
    </row>
    <row r="31" spans="1:9" ht="13.5" customHeight="1">
      <c r="A31" s="36"/>
      <c r="B31" s="17"/>
      <c r="C31" s="72"/>
      <c r="D31" s="2"/>
      <c r="E31" s="2"/>
      <c r="F31" s="2"/>
      <c r="G31" s="2"/>
      <c r="I31" s="2"/>
    </row>
    <row r="32" spans="1:9" ht="13.5" customHeight="1">
      <c r="A32" s="33" t="s">
        <v>52</v>
      </c>
      <c r="B32" s="18"/>
      <c r="C32" s="72">
        <f>SUM(B32:B32)</f>
        <v>0</v>
      </c>
      <c r="D32" s="2"/>
      <c r="E32" s="2"/>
      <c r="F32" s="2"/>
      <c r="G32" s="2"/>
      <c r="I32" s="2"/>
    </row>
    <row r="33" spans="1:9" ht="13.5" customHeight="1">
      <c r="A33" s="33" t="s">
        <v>53</v>
      </c>
      <c r="B33" s="18"/>
      <c r="C33" s="72">
        <f>SUM(B33:B33)</f>
        <v>0</v>
      </c>
      <c r="D33" s="2"/>
      <c r="E33" s="2"/>
      <c r="F33" s="2"/>
      <c r="G33" s="2"/>
      <c r="I33" s="2"/>
    </row>
    <row r="34" spans="1:9" ht="13.5" customHeight="1">
      <c r="A34" s="34" t="s">
        <v>133</v>
      </c>
      <c r="B34" s="24"/>
      <c r="C34" s="72">
        <f>SUM(B34:B34)</f>
        <v>0</v>
      </c>
      <c r="D34" s="2"/>
      <c r="E34" s="2"/>
      <c r="F34" s="2"/>
      <c r="G34" s="2"/>
      <c r="I34" s="2"/>
    </row>
    <row r="35" spans="1:9" ht="13.5" customHeight="1">
      <c r="A35" s="36" t="s">
        <v>134</v>
      </c>
      <c r="B35" s="25">
        <f>SUM(B32:B34)</f>
        <v>0</v>
      </c>
      <c r="C35" s="15">
        <f>SUM(B35:B35)</f>
        <v>0</v>
      </c>
      <c r="D35" s="2"/>
      <c r="E35" s="2"/>
      <c r="F35" s="2"/>
      <c r="G35" s="2"/>
      <c r="I35" s="2"/>
    </row>
    <row r="36" spans="1:9" ht="13.5" customHeight="1">
      <c r="A36" s="36"/>
      <c r="B36" s="25"/>
      <c r="C36" s="72"/>
      <c r="D36" s="2"/>
      <c r="E36" s="2"/>
      <c r="F36" s="2"/>
      <c r="G36" s="2"/>
      <c r="I36" s="2"/>
    </row>
    <row r="37" spans="1:9" ht="13.5" customHeight="1">
      <c r="A37" s="33" t="s">
        <v>44</v>
      </c>
      <c r="B37" s="25"/>
      <c r="C37" s="72">
        <f t="shared" ref="C37:C43" si="2">SUM(B37:B37)</f>
        <v>0</v>
      </c>
      <c r="D37" s="2"/>
      <c r="E37" s="2"/>
      <c r="F37" s="2"/>
      <c r="G37" s="2"/>
      <c r="I37" s="2"/>
    </row>
    <row r="38" spans="1:9" ht="13.5" customHeight="1">
      <c r="A38" s="33" t="s">
        <v>45</v>
      </c>
      <c r="B38" s="25"/>
      <c r="C38" s="72">
        <f t="shared" si="2"/>
        <v>0</v>
      </c>
      <c r="D38" s="2"/>
      <c r="E38" s="2"/>
      <c r="F38" s="2"/>
      <c r="G38" s="2"/>
      <c r="I38" s="2"/>
    </row>
    <row r="39" spans="1:9" ht="13.5" customHeight="1">
      <c r="A39" s="34" t="s">
        <v>46</v>
      </c>
      <c r="B39" s="25"/>
      <c r="C39" s="72">
        <f t="shared" si="2"/>
        <v>0</v>
      </c>
      <c r="D39" s="2"/>
      <c r="E39" s="2"/>
      <c r="F39" s="2"/>
      <c r="G39" s="2"/>
      <c r="I39" s="2"/>
    </row>
    <row r="40" spans="1:9" ht="13.5" customHeight="1">
      <c r="A40" s="33" t="s">
        <v>47</v>
      </c>
      <c r="B40" s="25"/>
      <c r="C40" s="72">
        <f t="shared" si="2"/>
        <v>0</v>
      </c>
      <c r="D40" s="2"/>
      <c r="E40" s="2"/>
      <c r="F40" s="2"/>
      <c r="G40" s="2"/>
      <c r="I40" s="2"/>
    </row>
    <row r="41" spans="1:9" ht="13.5" customHeight="1">
      <c r="A41" s="33" t="s">
        <v>48</v>
      </c>
      <c r="B41" s="25"/>
      <c r="C41" s="72">
        <f t="shared" si="2"/>
        <v>0</v>
      </c>
      <c r="D41" s="2"/>
      <c r="E41" s="2"/>
      <c r="F41" s="2"/>
      <c r="G41" s="2"/>
      <c r="I41" s="2"/>
    </row>
    <row r="42" spans="1:9" ht="13.5" customHeight="1">
      <c r="A42" s="33" t="s">
        <v>49</v>
      </c>
      <c r="B42" s="25"/>
      <c r="C42" s="72">
        <f t="shared" si="2"/>
        <v>0</v>
      </c>
      <c r="D42" s="2"/>
      <c r="E42" s="2"/>
      <c r="F42" s="2"/>
      <c r="G42" s="2"/>
      <c r="I42" s="2"/>
    </row>
    <row r="43" spans="1:9" ht="13.5" customHeight="1">
      <c r="A43" s="33" t="s">
        <v>50</v>
      </c>
      <c r="B43" s="25"/>
      <c r="C43" s="72">
        <f t="shared" si="2"/>
        <v>0</v>
      </c>
      <c r="D43" s="2"/>
      <c r="E43" s="2"/>
      <c r="F43" s="2"/>
      <c r="G43" s="2"/>
      <c r="I43" s="2"/>
    </row>
    <row r="44" spans="1:9" ht="13.5" customHeight="1">
      <c r="A44" s="35" t="s">
        <v>56</v>
      </c>
      <c r="B44" s="25">
        <f>SUM(B37:B43)</f>
        <v>0</v>
      </c>
      <c r="C44" s="25">
        <f t="shared" ref="C44" si="3">SUM(C37:C43)</f>
        <v>0</v>
      </c>
      <c r="D44" s="2"/>
      <c r="E44" s="2"/>
      <c r="F44" s="2"/>
      <c r="G44" s="2"/>
      <c r="I44" s="2"/>
    </row>
    <row r="45" spans="1:9" ht="19.8" customHeight="1">
      <c r="A45" s="58"/>
      <c r="B45" s="61"/>
      <c r="C45" s="72"/>
      <c r="D45" s="2"/>
      <c r="E45" s="2"/>
      <c r="F45" s="2"/>
      <c r="G45" s="2"/>
      <c r="I45" s="2"/>
    </row>
    <row r="46" spans="1:9" ht="23.4" customHeight="1">
      <c r="A46" s="35" t="s">
        <v>151</v>
      </c>
      <c r="B46" s="74">
        <f>+B44+B35</f>
        <v>0</v>
      </c>
      <c r="C46" s="74">
        <f t="shared" ref="C46" si="4">+C44+C35</f>
        <v>0</v>
      </c>
    </row>
    <row r="47" spans="1:9" ht="27" customHeight="1">
      <c r="A47" s="21"/>
      <c r="B47" s="74"/>
      <c r="C47" s="74"/>
    </row>
    <row r="48" spans="1:9" ht="15" customHeight="1">
      <c r="A48" s="20" t="s">
        <v>26</v>
      </c>
      <c r="B48" s="74">
        <f>+B46+B30</f>
        <v>15455</v>
      </c>
      <c r="C48" s="74">
        <f t="shared" ref="C48" si="5">+C46+C30</f>
        <v>15455</v>
      </c>
    </row>
  </sheetData>
  <mergeCells count="7">
    <mergeCell ref="A11:A12"/>
    <mergeCell ref="B11:C11"/>
    <mergeCell ref="A3:C3"/>
    <mergeCell ref="A5:C5"/>
    <mergeCell ref="A6:C6"/>
    <mergeCell ref="B8:C8"/>
    <mergeCell ref="A10:C10"/>
  </mergeCells>
  <printOptions horizontalCentered="1"/>
  <pageMargins left="0.59055118110236227" right="0.31496062992125984" top="0.35433070866141736" bottom="0.47244094488188981" header="0.15748031496062992" footer="0.15748031496062992"/>
  <pageSetup paperSize="9" scale="85" orientation="portrait" r:id="rId1"/>
  <headerFooter alignWithMargins="0">
    <oddHeader>&amp;LIDŐSEK OTTHONA</oddHeader>
    <oddFooter>&amp;LVeresegyház, 2014. Február 18.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9"/>
  <sheetViews>
    <sheetView view="pageLayout" topLeftCell="A10" workbookViewId="0">
      <selection activeCell="D40" sqref="D40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s="75" t="s">
        <v>163</v>
      </c>
    </row>
    <row r="3" spans="1:7" ht="12" customHeight="1">
      <c r="F3" s="4"/>
      <c r="G3" s="69" t="s">
        <v>162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96">
        <f>+'5.4 Könyvtár M-F. bev. '!G16</f>
        <v>110</v>
      </c>
      <c r="E9" s="284" t="s">
        <v>36</v>
      </c>
      <c r="F9" s="284"/>
      <c r="G9" s="96">
        <f>+'9.4. KÖNYVTÁR kiad. össz. '!D13</f>
        <v>8129</v>
      </c>
    </row>
    <row r="10" spans="1:7" ht="12" customHeight="1">
      <c r="A10" s="299" t="s">
        <v>31</v>
      </c>
      <c r="B10" s="300"/>
      <c r="C10" s="301"/>
      <c r="D10" s="96">
        <v>0</v>
      </c>
      <c r="E10" s="302" t="s">
        <v>59</v>
      </c>
      <c r="F10" s="302"/>
      <c r="G10" s="96">
        <f>+'9.4. KÖNYVTÁR kiad. össz. '!D14</f>
        <v>2212</v>
      </c>
    </row>
    <row r="11" spans="1:7" ht="12" customHeight="1">
      <c r="A11" s="282" t="s">
        <v>32</v>
      </c>
      <c r="B11" s="296"/>
      <c r="C11" s="283"/>
      <c r="D11" s="96">
        <f>+'5.4 Könyvtár M-F. bev. '!G29</f>
        <v>912</v>
      </c>
      <c r="E11" s="284" t="s">
        <v>38</v>
      </c>
      <c r="F11" s="284"/>
      <c r="G11" s="96">
        <f>+'9.4. KÖNYVTÁR kiad. össz. '!D15</f>
        <v>5365</v>
      </c>
    </row>
    <row r="12" spans="1:7" ht="12" customHeight="1">
      <c r="A12" s="282" t="s">
        <v>33</v>
      </c>
      <c r="B12" s="296"/>
      <c r="C12" s="283"/>
      <c r="D12" s="72"/>
      <c r="E12" s="284" t="s">
        <v>39</v>
      </c>
      <c r="F12" s="284"/>
      <c r="G12" s="96">
        <f>+'9.4. KÖNYVTÁR kiad. össz. '!D16</f>
        <v>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6">
        <f>+'9.4. KÖNYVTÁR kiad. össz. '!D17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72"/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72"/>
    </row>
    <row r="16" spans="1:7" ht="12" customHeight="1">
      <c r="A16" s="282"/>
      <c r="B16" s="296"/>
      <c r="C16" s="283"/>
      <c r="D16" s="99"/>
      <c r="E16" s="292"/>
      <c r="F16" s="293"/>
      <c r="G16" s="72"/>
    </row>
    <row r="17" spans="1:7" ht="12" customHeight="1">
      <c r="A17" s="285" t="s">
        <v>35</v>
      </c>
      <c r="B17" s="285"/>
      <c r="C17" s="285"/>
      <c r="D17" s="99">
        <f>SUM(D9:D16)</f>
        <v>1022</v>
      </c>
      <c r="E17" s="286" t="s">
        <v>43</v>
      </c>
      <c r="F17" s="288"/>
      <c r="G17" s="99">
        <f>SUM(G9:G16)</f>
        <v>15706</v>
      </c>
    </row>
    <row r="18" spans="1:7" ht="12" customHeight="1">
      <c r="A18" s="282"/>
      <c r="B18" s="296"/>
      <c r="C18" s="283"/>
      <c r="D18" s="72"/>
      <c r="E18" s="282"/>
      <c r="F18" s="283"/>
      <c r="G18" s="72"/>
    </row>
    <row r="19" spans="1:7" ht="12" customHeight="1">
      <c r="A19" s="286" t="s">
        <v>57</v>
      </c>
      <c r="B19" s="287"/>
      <c r="C19" s="288"/>
      <c r="D19" s="99">
        <f>+'5.4 Könyvtár M-F. bev. '!G44</f>
        <v>14684</v>
      </c>
      <c r="E19" s="286" t="s">
        <v>58</v>
      </c>
      <c r="F19" s="288"/>
      <c r="G19" s="72"/>
    </row>
    <row r="20" spans="1:7" ht="12" customHeight="1">
      <c r="A20" s="289" t="s">
        <v>141</v>
      </c>
      <c r="B20" s="284"/>
      <c r="C20" s="284"/>
      <c r="D20" s="96">
        <f>+'5.4 Könyvtár M-F. bev. '!G40</f>
        <v>245</v>
      </c>
      <c r="E20" s="112"/>
      <c r="F20" s="113"/>
      <c r="G20" s="110"/>
    </row>
    <row r="21" spans="1:7" ht="12" customHeight="1">
      <c r="A21" s="295"/>
      <c r="B21" s="295"/>
      <c r="C21" s="295"/>
      <c r="D21" s="72"/>
      <c r="E21" s="303"/>
      <c r="F21" s="304"/>
      <c r="G21" s="72"/>
    </row>
    <row r="22" spans="1:7" ht="12" customHeight="1">
      <c r="A22" s="294" t="s">
        <v>17</v>
      </c>
      <c r="B22" s="294"/>
      <c r="C22" s="294"/>
      <c r="D22" s="99">
        <f>+D19+D17</f>
        <v>15706</v>
      </c>
      <c r="E22" s="286" t="s">
        <v>13</v>
      </c>
      <c r="F22" s="288"/>
      <c r="G22" s="99">
        <f>+G19+G17</f>
        <v>15706</v>
      </c>
    </row>
    <row r="23" spans="1:7" ht="12" customHeight="1">
      <c r="A23" s="302"/>
      <c r="B23" s="302"/>
      <c r="C23" s="302"/>
      <c r="D23" s="72"/>
      <c r="E23" s="282"/>
      <c r="F23" s="283"/>
      <c r="G23" s="72"/>
    </row>
    <row r="24" spans="1:7" ht="12" customHeight="1">
      <c r="A24" s="299" t="s">
        <v>92</v>
      </c>
      <c r="B24" s="300"/>
      <c r="C24" s="301"/>
      <c r="D24" s="72"/>
      <c r="E24" s="282" t="s">
        <v>52</v>
      </c>
      <c r="F24" s="283"/>
      <c r="G24" s="96">
        <f>+'9.4. KÖNYVTÁR kiad. össz. '!D34</f>
        <v>293</v>
      </c>
    </row>
    <row r="25" spans="1:7" ht="12" customHeight="1">
      <c r="A25" s="299" t="s">
        <v>93</v>
      </c>
      <c r="B25" s="300"/>
      <c r="C25" s="301"/>
      <c r="D25" s="72"/>
      <c r="E25" s="282" t="s">
        <v>53</v>
      </c>
      <c r="F25" s="283"/>
      <c r="G25" s="72"/>
    </row>
    <row r="26" spans="1:7" ht="12" customHeight="1">
      <c r="A26" s="284" t="s">
        <v>94</v>
      </c>
      <c r="B26" s="284"/>
      <c r="C26" s="284"/>
      <c r="D26" s="72"/>
      <c r="E26" s="282" t="s">
        <v>54</v>
      </c>
      <c r="F26" s="283"/>
      <c r="G26" s="72"/>
    </row>
    <row r="27" spans="1:7" ht="12" customHeight="1">
      <c r="A27" s="285" t="s">
        <v>112</v>
      </c>
      <c r="B27" s="285"/>
      <c r="C27" s="285"/>
      <c r="D27" s="72"/>
      <c r="E27" s="286" t="s">
        <v>55</v>
      </c>
      <c r="F27" s="288"/>
      <c r="G27" s="99">
        <f>SUM(G24:G26)</f>
        <v>293</v>
      </c>
    </row>
    <row r="28" spans="1:7" ht="12" customHeight="1">
      <c r="A28" s="284"/>
      <c r="B28" s="284"/>
      <c r="C28" s="284"/>
      <c r="D28" s="110"/>
      <c r="E28" s="121"/>
      <c r="F28" s="122"/>
      <c r="G28" s="169"/>
    </row>
    <row r="29" spans="1:7" ht="12" customHeight="1">
      <c r="A29" s="284"/>
      <c r="B29" s="284"/>
      <c r="C29" s="284"/>
      <c r="D29" s="110"/>
      <c r="E29" s="121" t="s">
        <v>299</v>
      </c>
      <c r="F29" s="122"/>
      <c r="G29" s="169"/>
    </row>
    <row r="30" spans="1:7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7" ht="12" customHeight="1">
      <c r="A31" s="286" t="s">
        <v>60</v>
      </c>
      <c r="B31" s="287"/>
      <c r="C31" s="288"/>
      <c r="D31" s="99">
        <f>+'5.4 Könyvtár M-F. bev. '!G77</f>
        <v>293</v>
      </c>
      <c r="E31" s="286" t="s">
        <v>305</v>
      </c>
      <c r="F31" s="288"/>
      <c r="G31" s="72"/>
    </row>
    <row r="32" spans="1:7" ht="12" customHeight="1">
      <c r="A32" s="289" t="s">
        <v>141</v>
      </c>
      <c r="B32" s="284"/>
      <c r="C32" s="284"/>
      <c r="D32" s="99"/>
      <c r="E32" s="58"/>
      <c r="F32" s="59"/>
      <c r="G32" s="72"/>
    </row>
    <row r="33" spans="1:7" ht="12" customHeight="1">
      <c r="A33" s="284"/>
      <c r="B33" s="284"/>
      <c r="C33" s="284"/>
      <c r="D33" s="99"/>
      <c r="E33" s="282"/>
      <c r="F33" s="283"/>
      <c r="G33" s="72"/>
    </row>
    <row r="34" spans="1:7" ht="12" customHeight="1">
      <c r="A34" s="294" t="s">
        <v>61</v>
      </c>
      <c r="B34" s="294"/>
      <c r="C34" s="294"/>
      <c r="D34" s="99">
        <f>+D31</f>
        <v>293</v>
      </c>
      <c r="E34" s="286" t="s">
        <v>301</v>
      </c>
      <c r="F34" s="288"/>
      <c r="G34" s="99">
        <f>+G31+G27+G29</f>
        <v>293</v>
      </c>
    </row>
    <row r="35" spans="1:7" ht="12" customHeight="1">
      <c r="A35" s="291"/>
      <c r="B35" s="291"/>
      <c r="C35" s="291"/>
      <c r="D35" s="99"/>
      <c r="E35" s="292"/>
      <c r="F35" s="293"/>
      <c r="G35" s="99"/>
    </row>
    <row r="36" spans="1:7" ht="12.75" customHeight="1">
      <c r="A36" s="290" t="s">
        <v>15</v>
      </c>
      <c r="B36" s="290"/>
      <c r="C36" s="290"/>
      <c r="D36" s="99">
        <f>+D34+D22</f>
        <v>15999</v>
      </c>
      <c r="E36" s="290" t="s">
        <v>306</v>
      </c>
      <c r="F36" s="290"/>
      <c r="G36" s="99">
        <f>+G34+G22</f>
        <v>15999</v>
      </c>
    </row>
    <row r="40" spans="1:7">
      <c r="D40" s="100"/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ageMargins left="0.59055118110236227" right="0.31496062992125984" top="0.27559055118110237" bottom="0.47244094488188981" header="0.43307086614173229" footer="0.16"/>
  <pageSetup paperSize="9" orientation="landscape" r:id="rId1"/>
  <headerFooter alignWithMargins="0">
    <oddFooter>&amp;LVeresegyház, 2014. Február 18.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49"/>
  <sheetViews>
    <sheetView view="pageLayout" topLeftCell="A7" workbookViewId="0">
      <selection activeCell="D39" sqref="D39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s="75" t="s">
        <v>148</v>
      </c>
    </row>
    <row r="3" spans="1:7" ht="12" customHeight="1">
      <c r="F3" s="4"/>
      <c r="G3" s="69" t="s">
        <v>164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96">
        <f>+'5.5 Műv.ház M-F. bev. '!G16</f>
        <v>205</v>
      </c>
      <c r="E9" s="284" t="s">
        <v>36</v>
      </c>
      <c r="F9" s="284"/>
      <c r="G9" s="96">
        <f>+'9.5. MŰV.HÁZ kiad. össz. '!D13</f>
        <v>47488</v>
      </c>
    </row>
    <row r="10" spans="1:7" ht="12" customHeight="1">
      <c r="A10" s="299" t="s">
        <v>31</v>
      </c>
      <c r="B10" s="300"/>
      <c r="C10" s="301"/>
      <c r="D10" s="96"/>
      <c r="E10" s="302" t="s">
        <v>59</v>
      </c>
      <c r="F10" s="302"/>
      <c r="G10" s="96">
        <f>+'9.5. MŰV.HÁZ kiad. össz. '!D14</f>
        <v>10748</v>
      </c>
    </row>
    <row r="11" spans="1:7" ht="12" customHeight="1">
      <c r="A11" s="282" t="s">
        <v>32</v>
      </c>
      <c r="B11" s="296"/>
      <c r="C11" s="283"/>
      <c r="D11" s="96">
        <f>+'5.5 Műv.ház M-F. bev. '!G29</f>
        <v>33733</v>
      </c>
      <c r="E11" s="284" t="s">
        <v>38</v>
      </c>
      <c r="F11" s="284"/>
      <c r="G11" s="96">
        <f>+'9.5. MŰV.HÁZ kiad. össz. '!D15</f>
        <v>71008</v>
      </c>
    </row>
    <row r="12" spans="1:7" ht="12" customHeight="1">
      <c r="A12" s="282" t="s">
        <v>33</v>
      </c>
      <c r="B12" s="296"/>
      <c r="C12" s="283"/>
      <c r="D12" s="72"/>
      <c r="E12" s="284" t="s">
        <v>39</v>
      </c>
      <c r="F12" s="284"/>
      <c r="G12" s="96">
        <f>+'9.5. MŰV.HÁZ kiad. össz. '!D16</f>
        <v>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6">
        <f>+'9.5. MŰV.HÁZ kiad. össz. '!D17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72"/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72"/>
    </row>
    <row r="16" spans="1:7" ht="12" customHeight="1">
      <c r="A16" s="282"/>
      <c r="B16" s="296"/>
      <c r="C16" s="283"/>
      <c r="D16" s="72"/>
      <c r="E16" s="292"/>
      <c r="F16" s="293"/>
      <c r="G16" s="72"/>
    </row>
    <row r="17" spans="1:7" ht="12" customHeight="1">
      <c r="A17" s="285" t="s">
        <v>35</v>
      </c>
      <c r="B17" s="285"/>
      <c r="C17" s="285"/>
      <c r="D17" s="97">
        <f>SUM(D9:D12)</f>
        <v>33938</v>
      </c>
      <c r="E17" s="286" t="s">
        <v>43</v>
      </c>
      <c r="F17" s="288"/>
      <c r="G17" s="97">
        <f>SUM(G9:G12)</f>
        <v>129244</v>
      </c>
    </row>
    <row r="18" spans="1:7" ht="12" customHeight="1">
      <c r="A18" s="282"/>
      <c r="B18" s="296"/>
      <c r="C18" s="283"/>
      <c r="D18" s="98"/>
      <c r="E18" s="282"/>
      <c r="F18" s="283"/>
      <c r="G18" s="72"/>
    </row>
    <row r="19" spans="1:7" ht="12" customHeight="1">
      <c r="A19" s="286" t="s">
        <v>57</v>
      </c>
      <c r="B19" s="287"/>
      <c r="C19" s="288"/>
      <c r="D19" s="99">
        <f>+'5.5 Műv.ház M-F. bev. '!G44</f>
        <v>95306</v>
      </c>
      <c r="E19" s="286" t="s">
        <v>58</v>
      </c>
      <c r="F19" s="288"/>
      <c r="G19" s="72"/>
    </row>
    <row r="20" spans="1:7" ht="12" customHeight="1">
      <c r="A20" s="289" t="s">
        <v>141</v>
      </c>
      <c r="B20" s="284"/>
      <c r="C20" s="284"/>
      <c r="D20" s="96">
        <f>+'5.5 Műv.ház M-F. bev. '!G40</f>
        <v>1974</v>
      </c>
      <c r="E20" s="112"/>
      <c r="F20" s="113"/>
      <c r="G20" s="110"/>
    </row>
    <row r="21" spans="1:7" ht="12" customHeight="1">
      <c r="A21" s="295"/>
      <c r="B21" s="295"/>
      <c r="C21" s="295"/>
      <c r="D21" s="96"/>
      <c r="E21" s="303"/>
      <c r="F21" s="304"/>
      <c r="G21" s="72"/>
    </row>
    <row r="22" spans="1:7" ht="12" customHeight="1">
      <c r="A22" s="294" t="s">
        <v>17</v>
      </c>
      <c r="B22" s="294"/>
      <c r="C22" s="294"/>
      <c r="D22" s="97">
        <f>+D19+D17</f>
        <v>129244</v>
      </c>
      <c r="E22" s="286" t="s">
        <v>13</v>
      </c>
      <c r="F22" s="288"/>
      <c r="G22" s="97">
        <f>+G19+G17</f>
        <v>129244</v>
      </c>
    </row>
    <row r="23" spans="1:7" ht="12" customHeight="1">
      <c r="A23" s="302"/>
      <c r="B23" s="302"/>
      <c r="C23" s="302"/>
      <c r="D23" s="72"/>
      <c r="E23" s="282"/>
      <c r="F23" s="283"/>
      <c r="G23" s="72"/>
    </row>
    <row r="24" spans="1:7" ht="12" customHeight="1">
      <c r="A24" s="299" t="s">
        <v>92</v>
      </c>
      <c r="B24" s="300"/>
      <c r="C24" s="301"/>
      <c r="D24" s="72"/>
      <c r="E24" s="282" t="s">
        <v>52</v>
      </c>
      <c r="F24" s="283"/>
      <c r="G24" s="96">
        <f>+'9.5. MŰV.HÁZ kiad. össz. '!D34</f>
        <v>1207</v>
      </c>
    </row>
    <row r="25" spans="1:7" ht="12" customHeight="1">
      <c r="A25" s="299" t="s">
        <v>93</v>
      </c>
      <c r="B25" s="300"/>
      <c r="C25" s="301"/>
      <c r="D25" s="72"/>
      <c r="E25" s="282" t="s">
        <v>53</v>
      </c>
      <c r="F25" s="283"/>
      <c r="G25" s="96">
        <f>+'9.5. MŰV.HÁZ kiad. össz. '!D35</f>
        <v>0</v>
      </c>
    </row>
    <row r="26" spans="1:7" ht="12" customHeight="1">
      <c r="A26" s="284" t="s">
        <v>94</v>
      </c>
      <c r="B26" s="284"/>
      <c r="C26" s="284"/>
      <c r="D26" s="72"/>
      <c r="E26" s="282" t="s">
        <v>54</v>
      </c>
      <c r="F26" s="283"/>
      <c r="G26" s="96"/>
    </row>
    <row r="27" spans="1:7" ht="12" customHeight="1">
      <c r="A27" s="285" t="s">
        <v>112</v>
      </c>
      <c r="B27" s="285"/>
      <c r="C27" s="285"/>
      <c r="D27" s="72">
        <f>SUM(D24:D26)</f>
        <v>0</v>
      </c>
      <c r="E27" s="286" t="s">
        <v>55</v>
      </c>
      <c r="F27" s="288"/>
      <c r="G27" s="97">
        <f>SUM(G24:G26)</f>
        <v>1207</v>
      </c>
    </row>
    <row r="28" spans="1:7" ht="12" customHeight="1">
      <c r="A28" s="284"/>
      <c r="B28" s="284"/>
      <c r="C28" s="284"/>
      <c r="D28" s="110"/>
      <c r="E28" s="121"/>
      <c r="F28" s="122"/>
      <c r="G28" s="110"/>
    </row>
    <row r="29" spans="1:7" ht="12" customHeight="1">
      <c r="A29" s="284"/>
      <c r="B29" s="284"/>
      <c r="C29" s="284"/>
      <c r="D29" s="110"/>
      <c r="E29" s="121" t="s">
        <v>299</v>
      </c>
      <c r="F29" s="122"/>
      <c r="G29" s="98"/>
    </row>
    <row r="30" spans="1:7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7" ht="12" customHeight="1">
      <c r="A31" s="286" t="s">
        <v>60</v>
      </c>
      <c r="B31" s="287"/>
      <c r="C31" s="288"/>
      <c r="D31" s="97">
        <f>+'5.5 Műv.ház M-F. bev. '!G77</f>
        <v>1207</v>
      </c>
      <c r="E31" s="286" t="s">
        <v>305</v>
      </c>
      <c r="F31" s="288"/>
      <c r="G31" s="72"/>
    </row>
    <row r="32" spans="1:7" ht="12" customHeight="1">
      <c r="A32" s="289" t="s">
        <v>141</v>
      </c>
      <c r="B32" s="284"/>
      <c r="C32" s="284"/>
      <c r="D32" s="57"/>
      <c r="E32" s="58"/>
      <c r="F32" s="59"/>
      <c r="G32" s="72"/>
    </row>
    <row r="33" spans="1:7" ht="12" customHeight="1">
      <c r="A33" s="284"/>
      <c r="B33" s="284"/>
      <c r="C33" s="284"/>
      <c r="D33" s="72"/>
      <c r="E33" s="282"/>
      <c r="F33" s="283"/>
      <c r="G33" s="72"/>
    </row>
    <row r="34" spans="1:7" ht="12" customHeight="1">
      <c r="A34" s="294" t="s">
        <v>61</v>
      </c>
      <c r="B34" s="294"/>
      <c r="C34" s="294"/>
      <c r="D34" s="97">
        <f>+D31+D27</f>
        <v>1207</v>
      </c>
      <c r="E34" s="286" t="s">
        <v>301</v>
      </c>
      <c r="F34" s="288"/>
      <c r="G34" s="97">
        <f>+G31+G27+G29</f>
        <v>1207</v>
      </c>
    </row>
    <row r="35" spans="1:7" ht="12" customHeight="1">
      <c r="A35" s="291"/>
      <c r="B35" s="291"/>
      <c r="C35" s="291"/>
      <c r="D35" s="72"/>
      <c r="E35" s="292"/>
      <c r="F35" s="293"/>
      <c r="G35" s="72"/>
    </row>
    <row r="36" spans="1:7" ht="12.75" customHeight="1">
      <c r="A36" s="290" t="s">
        <v>15</v>
      </c>
      <c r="B36" s="290"/>
      <c r="C36" s="290"/>
      <c r="D36" s="97">
        <f>+D34+D22</f>
        <v>130451</v>
      </c>
      <c r="E36" s="290" t="s">
        <v>306</v>
      </c>
      <c r="F36" s="290"/>
      <c r="G36" s="97">
        <f>+G34+G22</f>
        <v>130451</v>
      </c>
    </row>
    <row r="39" spans="1:7">
      <c r="D39" s="100"/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ageMargins left="0.59055118110236227" right="0.31496062992125984" top="0.27559055118110237" bottom="0.47244094488188981" header="0.43307086614173229" footer="0.16"/>
  <pageSetup paperSize="9" orientation="landscape" r:id="rId1"/>
  <headerFooter alignWithMargins="0">
    <oddFooter>&amp;LVeresegyház, 2014. Február 18.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49"/>
  <sheetViews>
    <sheetView view="pageLayout" topLeftCell="A13" workbookViewId="0">
      <selection activeCell="E43" sqref="E43"/>
    </sheetView>
  </sheetViews>
  <sheetFormatPr defaultRowHeight="13.2"/>
  <cols>
    <col min="3" max="3" width="38" customWidth="1"/>
    <col min="4" max="4" width="14.44140625" customWidth="1"/>
    <col min="5" max="5" width="6.5546875" customWidth="1"/>
    <col min="6" max="6" width="47.33203125" customWidth="1"/>
    <col min="7" max="7" width="15.109375" customWidth="1"/>
  </cols>
  <sheetData>
    <row r="1" spans="1:7">
      <c r="A1" t="s">
        <v>149</v>
      </c>
    </row>
    <row r="3" spans="1:7" ht="12" customHeight="1">
      <c r="F3" s="4"/>
      <c r="G3" s="69" t="s">
        <v>165</v>
      </c>
    </row>
    <row r="4" spans="1:7">
      <c r="A4" s="305" t="s">
        <v>7</v>
      </c>
      <c r="B4" s="305"/>
      <c r="C4" s="305"/>
      <c r="D4" s="305"/>
      <c r="E4" s="305"/>
      <c r="F4" s="305"/>
      <c r="G4" s="305"/>
    </row>
    <row r="5" spans="1:7">
      <c r="A5" s="305">
        <v>2014</v>
      </c>
      <c r="B5" s="305"/>
      <c r="C5" s="305"/>
      <c r="D5" s="305"/>
      <c r="E5" s="305"/>
      <c r="F5" s="305"/>
      <c r="G5" s="305"/>
    </row>
    <row r="6" spans="1:7" ht="12" customHeight="1">
      <c r="A6" s="308"/>
      <c r="B6" s="308"/>
      <c r="C6" s="308"/>
      <c r="D6" s="29"/>
      <c r="E6" s="308"/>
      <c r="F6" s="308"/>
      <c r="G6" s="66" t="s">
        <v>0</v>
      </c>
    </row>
    <row r="7" spans="1:7" ht="14.25" customHeight="1">
      <c r="A7" s="306" t="s">
        <v>11</v>
      </c>
      <c r="B7" s="306"/>
      <c r="C7" s="306"/>
      <c r="D7" s="306"/>
      <c r="E7" s="306" t="s">
        <v>12</v>
      </c>
      <c r="F7" s="306"/>
      <c r="G7" s="306"/>
    </row>
    <row r="8" spans="1:7">
      <c r="A8" s="307" t="s">
        <v>8</v>
      </c>
      <c r="B8" s="307"/>
      <c r="C8" s="307"/>
      <c r="D8" s="63" t="s">
        <v>10</v>
      </c>
      <c r="E8" s="307" t="s">
        <v>8</v>
      </c>
      <c r="F8" s="307"/>
      <c r="G8" s="63" t="s">
        <v>10</v>
      </c>
    </row>
    <row r="9" spans="1:7" ht="12" customHeight="1">
      <c r="A9" s="284" t="s">
        <v>30</v>
      </c>
      <c r="B9" s="284"/>
      <c r="C9" s="284"/>
      <c r="D9" s="72">
        <f>+'5.6 Id. Otthona M-F. bev. '!G15</f>
        <v>0</v>
      </c>
      <c r="E9" s="284" t="s">
        <v>36</v>
      </c>
      <c r="F9" s="284"/>
      <c r="G9" s="98">
        <f>+'9.6. ID. OTTHA kiad. össz. '!D13</f>
        <v>85410</v>
      </c>
    </row>
    <row r="10" spans="1:7" ht="12" customHeight="1">
      <c r="A10" s="299" t="s">
        <v>31</v>
      </c>
      <c r="B10" s="300"/>
      <c r="C10" s="301"/>
      <c r="D10" s="72">
        <v>0</v>
      </c>
      <c r="E10" s="302" t="s">
        <v>59</v>
      </c>
      <c r="F10" s="302"/>
      <c r="G10" s="98">
        <f>+'9.6. ID. OTTHA kiad. össz. '!D14</f>
        <v>25852</v>
      </c>
    </row>
    <row r="11" spans="1:7" ht="12" customHeight="1">
      <c r="A11" s="282" t="s">
        <v>32</v>
      </c>
      <c r="B11" s="296"/>
      <c r="C11" s="283"/>
      <c r="D11" s="98">
        <f>+'5.6 Id. Otthona M-F. bev. '!G28</f>
        <v>110873</v>
      </c>
      <c r="E11" s="284" t="s">
        <v>38</v>
      </c>
      <c r="F11" s="284"/>
      <c r="G11" s="98">
        <f>+'9.6. ID. OTTHA kiad. össz. '!D15</f>
        <v>79638</v>
      </c>
    </row>
    <row r="12" spans="1:7" ht="12" customHeight="1">
      <c r="A12" s="282" t="s">
        <v>33</v>
      </c>
      <c r="B12" s="296"/>
      <c r="C12" s="283"/>
      <c r="D12" s="72"/>
      <c r="E12" s="284" t="s">
        <v>39</v>
      </c>
      <c r="F12" s="284"/>
      <c r="G12" s="98">
        <f>+'9.6. ID. OTTHA kiad. össz. '!D16</f>
        <v>0</v>
      </c>
    </row>
    <row r="13" spans="1:7" ht="12" customHeight="1">
      <c r="A13" s="284"/>
      <c r="B13" s="284"/>
      <c r="C13" s="284"/>
      <c r="D13" s="72"/>
      <c r="E13" s="284" t="s">
        <v>40</v>
      </c>
      <c r="F13" s="284"/>
      <c r="G13" s="98">
        <f>+'9.6. ID. OTTHA kiad. össz. '!D17</f>
        <v>0</v>
      </c>
    </row>
    <row r="14" spans="1:7" ht="12" customHeight="1">
      <c r="A14" s="285"/>
      <c r="B14" s="285"/>
      <c r="C14" s="285"/>
      <c r="D14" s="72"/>
      <c r="E14" s="297" t="s">
        <v>41</v>
      </c>
      <c r="F14" s="298"/>
      <c r="G14" s="72"/>
    </row>
    <row r="15" spans="1:7" ht="12" customHeight="1">
      <c r="A15" s="295"/>
      <c r="B15" s="295"/>
      <c r="C15" s="295"/>
      <c r="D15" s="72"/>
      <c r="E15" s="282" t="s">
        <v>42</v>
      </c>
      <c r="F15" s="283"/>
      <c r="G15" s="72"/>
    </row>
    <row r="16" spans="1:7" ht="12" customHeight="1">
      <c r="A16" s="282"/>
      <c r="B16" s="296"/>
      <c r="C16" s="283"/>
      <c r="D16" s="72"/>
      <c r="E16" s="292"/>
      <c r="F16" s="293"/>
      <c r="G16" s="72"/>
    </row>
    <row r="17" spans="1:7" ht="12" customHeight="1">
      <c r="A17" s="285" t="s">
        <v>35</v>
      </c>
      <c r="B17" s="285"/>
      <c r="C17" s="285"/>
      <c r="D17" s="97">
        <f>SUM(D9:D16)</f>
        <v>110873</v>
      </c>
      <c r="E17" s="286" t="s">
        <v>43</v>
      </c>
      <c r="F17" s="288"/>
      <c r="G17" s="97">
        <f>SUM(G9:G16)</f>
        <v>190900</v>
      </c>
    </row>
    <row r="18" spans="1:7" ht="12" customHeight="1">
      <c r="A18" s="282"/>
      <c r="B18" s="296"/>
      <c r="C18" s="283"/>
      <c r="D18" s="72"/>
      <c r="E18" s="282"/>
      <c r="F18" s="283"/>
      <c r="G18" s="72"/>
    </row>
    <row r="19" spans="1:7" ht="12" customHeight="1">
      <c r="A19" s="286" t="s">
        <v>57</v>
      </c>
      <c r="B19" s="287"/>
      <c r="C19" s="288"/>
      <c r="D19" s="97">
        <f>+'5.6 Id. Otthona M-F. bev. '!G43</f>
        <v>87661</v>
      </c>
      <c r="E19" s="286" t="s">
        <v>58</v>
      </c>
      <c r="F19" s="288"/>
      <c r="G19" s="15">
        <f>+'9.6. ID. OTTHA kiad. össz. '!D30</f>
        <v>0</v>
      </c>
    </row>
    <row r="20" spans="1:7" ht="12" customHeight="1">
      <c r="A20" s="289" t="s">
        <v>141</v>
      </c>
      <c r="B20" s="284"/>
      <c r="C20" s="284"/>
      <c r="D20" s="98">
        <f>+'5.6 Id. Otthona M-F. bev. '!G39</f>
        <v>7469</v>
      </c>
      <c r="E20" s="112"/>
      <c r="F20" s="113"/>
      <c r="G20" s="15"/>
    </row>
    <row r="21" spans="1:7" ht="12" customHeight="1">
      <c r="A21" s="295"/>
      <c r="B21" s="295"/>
      <c r="C21" s="295"/>
      <c r="D21" s="72"/>
      <c r="E21" s="303"/>
      <c r="F21" s="304"/>
      <c r="G21" s="15"/>
    </row>
    <row r="22" spans="1:7" ht="12" customHeight="1">
      <c r="A22" s="294" t="s">
        <v>17</v>
      </c>
      <c r="B22" s="294"/>
      <c r="C22" s="294"/>
      <c r="D22" s="97">
        <f>+D19+D17</f>
        <v>198534</v>
      </c>
      <c r="E22" s="286" t="s">
        <v>13</v>
      </c>
      <c r="F22" s="288"/>
      <c r="G22" s="97">
        <f>+G19+G17</f>
        <v>190900</v>
      </c>
    </row>
    <row r="23" spans="1:7" ht="12" customHeight="1">
      <c r="A23" s="302"/>
      <c r="B23" s="302"/>
      <c r="C23" s="302"/>
      <c r="D23" s="72"/>
      <c r="E23" s="282"/>
      <c r="F23" s="283"/>
      <c r="G23" s="72"/>
    </row>
    <row r="24" spans="1:7" ht="12" customHeight="1">
      <c r="A24" s="299" t="s">
        <v>92</v>
      </c>
      <c r="B24" s="300"/>
      <c r="C24" s="301"/>
      <c r="D24" s="72">
        <f>+'5.6 Id. Otthona M-F. bev. '!G52</f>
        <v>0</v>
      </c>
      <c r="E24" s="282" t="s">
        <v>52</v>
      </c>
      <c r="F24" s="283"/>
      <c r="G24" s="98">
        <f>+'9.6. ID. OTTHA kiad. össz. '!D34</f>
        <v>0</v>
      </c>
    </row>
    <row r="25" spans="1:7" ht="12" customHeight="1">
      <c r="A25" s="299" t="s">
        <v>93</v>
      </c>
      <c r="B25" s="300"/>
      <c r="C25" s="301"/>
      <c r="D25" s="72">
        <f>+'5.6 Id. Otthona M-F. bev. '!G60</f>
        <v>0</v>
      </c>
      <c r="E25" s="282" t="s">
        <v>53</v>
      </c>
      <c r="F25" s="283"/>
      <c r="G25" s="98">
        <f>+'9.6. ID. OTTHA kiad. össz. '!D35</f>
        <v>7634</v>
      </c>
    </row>
    <row r="26" spans="1:7" ht="12" customHeight="1">
      <c r="A26" s="284" t="s">
        <v>94</v>
      </c>
      <c r="B26" s="284"/>
      <c r="C26" s="284"/>
      <c r="D26" s="98">
        <f>+'5.6 Id. Otthona M-F. bev. '!G66</f>
        <v>0</v>
      </c>
      <c r="E26" s="282" t="s">
        <v>54</v>
      </c>
      <c r="F26" s="283"/>
      <c r="G26" s="98">
        <f>+'9.6. ID. OTTHA kiad. össz. '!D36</f>
        <v>0</v>
      </c>
    </row>
    <row r="27" spans="1:7" ht="12" customHeight="1">
      <c r="A27" s="285" t="s">
        <v>112</v>
      </c>
      <c r="B27" s="285"/>
      <c r="C27" s="285"/>
      <c r="D27" s="97">
        <f>SUM(D24:D26)</f>
        <v>0</v>
      </c>
      <c r="E27" s="286" t="s">
        <v>55</v>
      </c>
      <c r="F27" s="288"/>
      <c r="G27" s="97">
        <f>SUM(G24:G26)</f>
        <v>7634</v>
      </c>
    </row>
    <row r="28" spans="1:7" ht="12" customHeight="1">
      <c r="A28" s="284"/>
      <c r="B28" s="284"/>
      <c r="C28" s="284"/>
      <c r="D28" s="97"/>
      <c r="E28" s="121"/>
      <c r="F28" s="122"/>
      <c r="G28" s="97"/>
    </row>
    <row r="29" spans="1:7" ht="12" customHeight="1">
      <c r="A29" s="284"/>
      <c r="B29" s="284"/>
      <c r="C29" s="284"/>
      <c r="D29" s="97"/>
      <c r="E29" s="121" t="s">
        <v>299</v>
      </c>
      <c r="F29" s="122"/>
      <c r="G29" s="97"/>
    </row>
    <row r="30" spans="1:7" ht="12" customHeight="1">
      <c r="A30" s="284"/>
      <c r="B30" s="284"/>
      <c r="C30" s="284"/>
      <c r="D30" s="72"/>
      <c r="E30" s="282" t="s">
        <v>304</v>
      </c>
      <c r="F30" s="283"/>
      <c r="G30" s="72"/>
    </row>
    <row r="31" spans="1:7" ht="12" customHeight="1">
      <c r="A31" s="286" t="s">
        <v>60</v>
      </c>
      <c r="B31" s="287"/>
      <c r="C31" s="288"/>
      <c r="D31" s="97">
        <f>+'5.6 Id. Otthona M-F. bev. '!G76</f>
        <v>0</v>
      </c>
      <c r="E31" s="286" t="s">
        <v>305</v>
      </c>
      <c r="F31" s="288"/>
      <c r="G31" s="15">
        <f>+'9.6. ID. OTTHA kiad. össz. '!D46</f>
        <v>0</v>
      </c>
    </row>
    <row r="32" spans="1:7" ht="12" customHeight="1">
      <c r="A32" s="289" t="s">
        <v>141</v>
      </c>
      <c r="B32" s="284"/>
      <c r="C32" s="284"/>
      <c r="D32" s="98">
        <f>+'5.6 Id. Otthona M-F. bev. '!G72</f>
        <v>0</v>
      </c>
      <c r="E32" s="58"/>
      <c r="F32" s="59"/>
      <c r="G32" s="15"/>
    </row>
    <row r="33" spans="1:7" ht="12" customHeight="1">
      <c r="A33" s="284"/>
      <c r="B33" s="284"/>
      <c r="C33" s="284"/>
      <c r="D33" s="72"/>
      <c r="E33" s="282"/>
      <c r="F33" s="283"/>
      <c r="G33" s="15"/>
    </row>
    <row r="34" spans="1:7" ht="12" customHeight="1">
      <c r="A34" s="294" t="s">
        <v>61</v>
      </c>
      <c r="B34" s="294"/>
      <c r="C34" s="294"/>
      <c r="D34" s="97">
        <f>+D31+D27</f>
        <v>0</v>
      </c>
      <c r="E34" s="286" t="s">
        <v>301</v>
      </c>
      <c r="F34" s="288"/>
      <c r="G34" s="97">
        <f>+G31+G27+G29</f>
        <v>7634</v>
      </c>
    </row>
    <row r="35" spans="1:7" ht="12" customHeight="1">
      <c r="A35" s="291"/>
      <c r="B35" s="291"/>
      <c r="C35" s="291"/>
      <c r="D35" s="97"/>
      <c r="E35" s="292"/>
      <c r="F35" s="293"/>
      <c r="G35" s="72"/>
    </row>
    <row r="36" spans="1:7" ht="12.75" customHeight="1">
      <c r="A36" s="290" t="s">
        <v>15</v>
      </c>
      <c r="B36" s="290"/>
      <c r="C36" s="290"/>
      <c r="D36" s="97">
        <f>+D34+D22</f>
        <v>198534</v>
      </c>
      <c r="E36" s="290" t="s">
        <v>306</v>
      </c>
      <c r="F36" s="290"/>
      <c r="G36" s="97">
        <f>+G34+G22</f>
        <v>198534</v>
      </c>
    </row>
    <row r="47" spans="1:7" ht="19.8" customHeight="1"/>
    <row r="48" spans="1:7" ht="23.4" customHeight="1"/>
    <row r="49" ht="27" customHeight="1"/>
  </sheetData>
  <mergeCells count="60">
    <mergeCell ref="A11:C11"/>
    <mergeCell ref="E11:F11"/>
    <mergeCell ref="A8:C8"/>
    <mergeCell ref="E8:F8"/>
    <mergeCell ref="A9:C9"/>
    <mergeCell ref="E9:F9"/>
    <mergeCell ref="A10:C10"/>
    <mergeCell ref="E10:F10"/>
    <mergeCell ref="A4:G4"/>
    <mergeCell ref="A5:G5"/>
    <mergeCell ref="A6:C6"/>
    <mergeCell ref="E6:F6"/>
    <mergeCell ref="A7:D7"/>
    <mergeCell ref="E7:G7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1:C21"/>
    <mergeCell ref="E21:F21"/>
    <mergeCell ref="A25:C25"/>
    <mergeCell ref="E25:F25"/>
    <mergeCell ref="A26:C26"/>
    <mergeCell ref="E26:F26"/>
    <mergeCell ref="A20:C20"/>
    <mergeCell ref="A22:C22"/>
    <mergeCell ref="E22:F22"/>
    <mergeCell ref="A23:C23"/>
    <mergeCell ref="E23:F23"/>
    <mergeCell ref="A24:C24"/>
    <mergeCell ref="E24:F24"/>
    <mergeCell ref="A36:C36"/>
    <mergeCell ref="E36:F36"/>
    <mergeCell ref="A32:C32"/>
    <mergeCell ref="A33:C33"/>
    <mergeCell ref="E33:F33"/>
    <mergeCell ref="A34:C34"/>
    <mergeCell ref="E34:F34"/>
    <mergeCell ref="A35:C35"/>
    <mergeCell ref="E35:F35"/>
    <mergeCell ref="A27:C27"/>
    <mergeCell ref="E27:F27"/>
    <mergeCell ref="A30:C30"/>
    <mergeCell ref="E30:F30"/>
    <mergeCell ref="A31:C31"/>
    <mergeCell ref="E31:F31"/>
    <mergeCell ref="A28:C28"/>
    <mergeCell ref="A29:C29"/>
  </mergeCells>
  <pageMargins left="0.59055118110236227" right="0.31496062992125984" top="0.27559055118110237" bottom="0.47244094488188981" header="0.43307086614173229" footer="0.16"/>
  <pageSetup paperSize="9" orientation="landscape" r:id="rId1"/>
  <headerFooter alignWithMargins="0">
    <oddFooter>&amp;LVeresegyház, 2014. Február 18.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64</vt:i4>
      </vt:variant>
      <vt:variant>
        <vt:lpstr>Névvel ellátott tartományok</vt:lpstr>
      </vt:variant>
      <vt:variant>
        <vt:i4>5</vt:i4>
      </vt:variant>
    </vt:vector>
  </HeadingPairs>
  <TitlesOfParts>
    <vt:vector size="69" baseType="lpstr">
      <vt:lpstr>1. Mérleg Város Összesen</vt:lpstr>
      <vt:lpstr>1.1. Mérleg Önkormányzat</vt:lpstr>
      <vt:lpstr>1.2. Mérleg PH</vt:lpstr>
      <vt:lpstr>1.3. Mérleg GAMESZ</vt:lpstr>
      <vt:lpstr>1.4. Mérleg Óvoda</vt:lpstr>
      <vt:lpstr>1.5. Mérleg Bölcsőde</vt:lpstr>
      <vt:lpstr>1.6. Mérleg Könyvtár </vt:lpstr>
      <vt:lpstr>1.7. Mérleg Műv. Ház</vt:lpstr>
      <vt:lpstr>1.8. Mérleg Id. Otthona</vt:lpstr>
      <vt:lpstr>2. Bev. műk.+felh. mindössz. </vt:lpstr>
      <vt:lpstr>3. Önkorm. műk.+felh. bev.</vt:lpstr>
      <vt:lpstr>3.1. Önk.M+F.bev.kötel.</vt:lpstr>
      <vt:lpstr>3.2. Önk.M+F.bev.önként.</vt:lpstr>
      <vt:lpstr>4. PH. műk.+felh bev.</vt:lpstr>
      <vt:lpstr>4.1. PH. műk.+fel. bev. köt.</vt:lpstr>
      <vt:lpstr>4.2. PH. műk.+felh. bev. önk.</vt:lpstr>
      <vt:lpstr>4.3. PH. műk.+felh. bev. állami</vt:lpstr>
      <vt:lpstr>5. Költségv.szervek  M-F. bev. </vt:lpstr>
      <vt:lpstr>5.1 GAMESZ M-F. bev. </vt:lpstr>
      <vt:lpstr>5.1.1 GAMESZ M-F bev. köt.</vt:lpstr>
      <vt:lpstr>5.1.2. GAMESZ M-F bev. önk.</vt:lpstr>
      <vt:lpstr>5.2 Óvoda M-F. bev. </vt:lpstr>
      <vt:lpstr>5.2.1. Óvoda M-F bev. köt.</vt:lpstr>
      <vt:lpstr>5.2.2. Óvoda M-F bev. önk. </vt:lpstr>
      <vt:lpstr>5.3 Bölcsőde M-F. bev.</vt:lpstr>
      <vt:lpstr>5.3.1. Bölcsőde M-F bev. köt.</vt:lpstr>
      <vt:lpstr>5.3.2. Bölcsőde M-F bev. önk.</vt:lpstr>
      <vt:lpstr>5.4 Könyvtár M-F. bev. </vt:lpstr>
      <vt:lpstr>5.4.1. Könyvtár M-F bev. köt</vt:lpstr>
      <vt:lpstr>5.4.2. Könyvtár M-F bev. önk.</vt:lpstr>
      <vt:lpstr>5.5 Műv.ház M-F. bev. </vt:lpstr>
      <vt:lpstr>5.5.1. Műv.Ház M-F bev. köt</vt:lpstr>
      <vt:lpstr>5.5.2. Műv. Ház M-F bev. önk.</vt:lpstr>
      <vt:lpstr>5.6 Id. Otthona M-F. bev. </vt:lpstr>
      <vt:lpstr>5.6.1. Id. OtthM-F bev. köt </vt:lpstr>
      <vt:lpstr>5.6.2. Id. Otth M-F bev. önk.</vt:lpstr>
      <vt:lpstr>6. Kiad. mindössz.</vt:lpstr>
      <vt:lpstr>7. Kiad. Önk. össz.</vt:lpstr>
      <vt:lpstr>7.1. Önk.kiad.kötelező</vt:lpstr>
      <vt:lpstr>7.2. Önk.kiad. önként</vt:lpstr>
      <vt:lpstr>7.3. Önk.kiad. állami</vt:lpstr>
      <vt:lpstr>8. PH. kiad. össz. </vt:lpstr>
      <vt:lpstr>8.1. PH.kiad. kötelező</vt:lpstr>
      <vt:lpstr>8.2. PH.kiad. önként</vt:lpstr>
      <vt:lpstr>8.3. PH.kiad. állami</vt:lpstr>
      <vt:lpstr>9. Kv.-i szerv kiad. összes.</vt:lpstr>
      <vt:lpstr>9.1. GAMESZ kiad. össz.</vt:lpstr>
      <vt:lpstr>9.1.1 GAMESZ kiad. kötel.</vt:lpstr>
      <vt:lpstr>9.1.2. GAMESZ kiad. önként</vt:lpstr>
      <vt:lpstr>9.2. ÓVODA kiad. össz. </vt:lpstr>
      <vt:lpstr>9.2.1 ÓVODA kiad. kötel.</vt:lpstr>
      <vt:lpstr>9.2.2. ÓVODA kiad. önként</vt:lpstr>
      <vt:lpstr>9.3. BÖLCSŐDE kiad. össz. </vt:lpstr>
      <vt:lpstr>9.3.1 BÖLCSŐDE kiad. kötel.</vt:lpstr>
      <vt:lpstr>9.3.2. BÖLCSŐDE kiad. önként</vt:lpstr>
      <vt:lpstr>9.4. KÖNYVTÁR kiad. össz. </vt:lpstr>
      <vt:lpstr>9.4.1 KÖNYVTÁR kiad. kötel</vt:lpstr>
      <vt:lpstr>9.4.2. KÖNYVTÁR kiad. önké</vt:lpstr>
      <vt:lpstr>9.5. MŰV.HÁZ kiad. össz. </vt:lpstr>
      <vt:lpstr>9.5.1 MŰV. HÁZ kiad. kötel</vt:lpstr>
      <vt:lpstr>9.5.2. MŰV. HÁZ kiad. önké</vt:lpstr>
      <vt:lpstr>9.6. ID. OTTHA kiad. össz. </vt:lpstr>
      <vt:lpstr>9.6.1 ID. OTTHA kiad. kötel </vt:lpstr>
      <vt:lpstr>9.6.2. ID. OTTHA kiad. önké </vt:lpstr>
      <vt:lpstr>'3.1. Önk.M+F.bev.kötel.'!Nyomtatási_cím</vt:lpstr>
      <vt:lpstr>'5.1.1 GAMESZ M-F bev. köt.'!Nyomtatási_cím</vt:lpstr>
      <vt:lpstr>'7.1. Önk.kiad.kötelező'!Nyomtatási_cím</vt:lpstr>
      <vt:lpstr>'7.2. Önk.kiad. önként'!Nyomtatási_cím</vt:lpstr>
      <vt:lpstr>'9.1.1 GAMESZ kiad. kötel.'!Nyomtatási_cím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Katalin</dc:creator>
  <cp:lastModifiedBy>szabok</cp:lastModifiedBy>
  <cp:lastPrinted>2014-02-19T12:14:10Z</cp:lastPrinted>
  <dcterms:created xsi:type="dcterms:W3CDTF">2000-01-09T14:34:55Z</dcterms:created>
  <dcterms:modified xsi:type="dcterms:W3CDTF">2014-02-19T12:14:14Z</dcterms:modified>
</cp:coreProperties>
</file>