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15" windowWidth="12660" windowHeight="9435" tabRatio="727" activeTab="8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1.3. sz. mell" sheetId="16" r:id="rId16"/>
    <sheet name="9.2. sz. mell" sheetId="17" r:id="rId17"/>
    <sheet name="9.2.1. sz. mell" sheetId="18" r:id="rId18"/>
    <sheet name="9.2.2. sz.  mell" sheetId="19" r:id="rId19"/>
    <sheet name="9.2.3. sz. mell" sheetId="20" r:id="rId20"/>
    <sheet name="9.3. sz. mell" sheetId="21" r:id="rId21"/>
    <sheet name="9.3.1. sz. mell" sheetId="22" r:id="rId22"/>
    <sheet name="9.3.2. sz. mell" sheetId="23" r:id="rId23"/>
    <sheet name="9.3.3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7. sz tájékoztató t." sheetId="32" r:id="rId32"/>
    <sheet name="Munka1" sheetId="33" r:id="rId33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'9.1.3. sz. mell'!$1:$6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Titles" localSheetId="22">'9.3.2. sz. mell'!$1:$6</definedName>
    <definedName name="_xlnm.Print_Titles" localSheetId="23">'9.3.3. sz. mell'!$1:$6</definedName>
    <definedName name="_xlnm.Print_Area" localSheetId="25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_xlnm.Print_Area" localSheetId="31">'7. sz tájékoztató t.'!$A$1:$E$37</definedName>
  </definedNames>
  <calcPr fullCalcOnLoad="1"/>
</workbook>
</file>

<file path=xl/sharedStrings.xml><?xml version="1.0" encoding="utf-8"?>
<sst xmlns="http://schemas.openxmlformats.org/spreadsheetml/2006/main" count="4397" uniqueCount="655">
  <si>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</si>
  <si>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</si>
  <si>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</si>
  <si>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</si>
  <si>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</si>
  <si>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</si>
  <si>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</si>
  <si>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</si>
  <si>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</si>
  <si>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</si>
  <si>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</si>
  <si>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</si>
  <si>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</si>
  <si>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</si>
  <si>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</si>
  <si>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</si>
  <si>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</si>
  <si>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</si>
  <si>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</si>
  <si>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</si>
  <si>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</si>
  <si>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</si>
  <si>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</si>
  <si>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</si>
  <si>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</si>
  <si>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</si>
  <si>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</si>
  <si>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</si>
  <si>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</si>
  <si>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</si>
  <si>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</si>
  <si>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</si>
  <si>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</si>
  <si>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</si>
  <si>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</si>
  <si>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</si>
  <si>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</si>
  <si>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</si>
  <si>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</si>
  <si>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</si>
  <si>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</si>
  <si>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</si>
  <si>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</si>
  <si>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</si>
  <si>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</si>
  <si>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</si>
  <si>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</si>
  <si>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</si>
  <si>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</si>
  <si>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</si>
  <si>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</si>
  <si>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</si>
  <si>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</si>
  <si>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</si>
  <si>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</si>
  <si>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</si>
  <si>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</si>
  <si>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</si>
  <si>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</si>
  <si>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</si>
  <si>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</si>
  <si>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</si>
  <si>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</si>
  <si>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</si>
  <si>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</si>
  <si>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</si>
  <si>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</si>
  <si>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</si>
  <si>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</si>
  <si>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</si>
  <si>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</si>
  <si>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</si>
  <si>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</si>
  <si>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</si>
  <si>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</si>
  <si>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</si>
  <si>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</si>
  <si>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</si>
  <si>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</si>
  <si>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</si>
  <si>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</si>
  <si>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</si>
  <si>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</si>
  <si>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</si>
  <si>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</si>
  <si>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</si>
  <si>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</si>
  <si>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</si>
  <si>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</si>
  <si>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</si>
  <si>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</si>
  <si>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</si>
  <si>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</si>
  <si>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</si>
  <si>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</si>
  <si>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</si>
  <si>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</si>
  <si>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</si>
  <si>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</si>
  <si>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</si>
  <si>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</si>
  <si>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</si>
  <si>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</si>
  <si>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</si>
  <si>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</si>
  <si>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</si>
  <si>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</si>
  <si>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</si>
  <si>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</si>
  <si>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</si>
  <si>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</si>
  <si>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</si>
  <si>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</si>
  <si>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</si>
  <si>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</si>
  <si>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</si>
  <si>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</si>
  <si>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</si>
  <si>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</si>
  <si>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</si>
  <si>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</si>
  <si>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</si>
  <si>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</si>
  <si>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</si>
  <si>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</si>
  <si>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</si>
  <si>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</si>
  <si>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</si>
  <si>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</si>
  <si>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</si>
  <si>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</si>
  <si>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</si>
  <si>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</si>
  <si>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</si>
  <si>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</si>
  <si>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</si>
  <si>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</si>
  <si>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</si>
  <si>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</si>
  <si>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</si>
  <si>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</si>
  <si>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</si>
  <si>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</si>
  <si>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</si>
  <si>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</si>
  <si>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</si>
  <si>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</si>
  <si>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</si>
  <si>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</si>
  <si>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</si>
  <si>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</si>
  <si>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</si>
  <si>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</si>
  <si>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</si>
  <si>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</si>
  <si>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</si>
  <si>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</si>
  <si>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</si>
  <si>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</si>
  <si>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</si>
  <si>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</si>
  <si>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</si>
  <si>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</si>
  <si>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</si>
  <si>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</si>
  <si>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</si>
  <si>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</si>
  <si>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</si>
  <si>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</si>
  <si>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</si>
  <si>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</si>
  <si>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</si>
  <si>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</si>
  <si>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</si>
  <si>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</si>
  <si>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</si>
  <si>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</si>
  <si>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</si>
  <si>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</si>
  <si>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</si>
  <si>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</si>
  <si>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</si>
  <si>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</si>
  <si>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</si>
  <si>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</si>
  <si>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</si>
  <si>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</si>
  <si>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</si>
  <si>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</si>
  <si>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</si>
  <si>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</si>
  <si>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</si>
  <si>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</si>
  <si>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</si>
  <si>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</si>
  <si>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</si>
  <si>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</si>
  <si>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</si>
  <si>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</si>
  <si>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</si>
  <si>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</si>
  <si>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</si>
  <si>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</si>
  <si>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</si>
  <si>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</si>
  <si>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</si>
  <si>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</si>
  <si>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</si>
  <si>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</si>
  <si>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</si>
  <si>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</si>
  <si>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</si>
  <si>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</si>
  <si>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</si>
  <si>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</si>
  <si>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</si>
  <si>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</si>
  <si>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</si>
  <si>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</si>
  <si>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</si>
  <si>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</si>
  <si>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</si>
  <si>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</si>
  <si>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</si>
  <si>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</si>
  <si>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</si>
  <si>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</si>
  <si>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</si>
  <si>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</si>
  <si>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</si>
  <si>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</si>
  <si>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</si>
  <si>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</si>
  <si>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</si>
  <si>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</si>
  <si>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</si>
  <si>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</si>
  <si>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</si>
  <si>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</si>
  <si>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</si>
  <si>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</si>
  <si>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</si>
  <si>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</si>
  <si>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</si>
  <si>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</si>
  <si>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</si>
  <si>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</si>
  <si>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</si>
  <si>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</si>
  <si>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</si>
  <si>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</si>
  <si>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</si>
  <si>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</si>
  <si>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</si>
  <si>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</si>
  <si>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</si>
  <si>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</si>
  <si>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</si>
  <si>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</si>
  <si>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</si>
  <si>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</si>
  <si>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</si>
  <si>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</si>
  <si>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</si>
  <si>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</si>
  <si>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</si>
  <si>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</si>
  <si>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</si>
  <si>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</si>
  <si>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</si>
  <si>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</si>
  <si>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</si>
  <si>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</si>
  <si>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</si>
  <si>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</si>
  <si>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</si>
  <si>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</si>
  <si>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</si>
  <si>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</si>
  <si>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</si>
  <si>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</si>
  <si>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</si>
  <si>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</si>
  <si>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</si>
  <si>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</si>
  <si>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</si>
  <si>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</si>
  <si>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</si>
  <si>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</si>
  <si>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</si>
  <si>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</si>
  <si>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</si>
  <si>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</si>
  <si>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</si>
  <si>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</si>
  <si>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</si>
  <si>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</si>
  <si>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</si>
  <si>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</si>
  <si>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</si>
  <si>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</si>
  <si>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</si>
  <si>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</si>
  <si>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</si>
  <si>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</si>
  <si>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</si>
  <si>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</si>
  <si>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</si>
  <si>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</si>
  <si>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</si>
  <si>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</si>
  <si>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</si>
  <si>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</si>
  <si>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</si>
  <si>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</si>
  <si>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</si>
  <si>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</si>
  <si>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</si>
  <si>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</si>
  <si>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</si>
  <si>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</si>
  <si>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</si>
  <si>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</si>
  <si>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</si>
  <si>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</si>
  <si>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</si>
  <si>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</si>
  <si>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</si>
  <si>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</si>
  <si>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</si>
  <si>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</si>
  <si>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</si>
  <si>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</si>
  <si>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</si>
  <si>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</si>
  <si>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</si>
  <si>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</si>
  <si>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</si>
  <si>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</si>
  <si>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</si>
  <si>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</si>
  <si>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</si>
  <si>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</si>
  <si>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</si>
  <si>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</si>
  <si>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</si>
  <si>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</si>
  <si>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</si>
  <si>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</si>
  <si>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</si>
  <si>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</si>
  <si>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</si>
  <si>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</si>
  <si>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</si>
  <si>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</si>
  <si>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</si>
  <si>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</si>
  <si>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</si>
  <si>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</si>
  <si>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</si>
  <si>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</si>
  <si>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</si>
  <si>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</si>
  <si>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</si>
  <si>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</si>
  <si>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</si>
  <si>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</si>
  <si>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</si>
  <si>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</si>
  <si>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</si>
  <si>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</si>
  <si>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</si>
  <si>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</si>
  <si>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</si>
  <si>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</si>
  <si>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</si>
  <si>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</si>
  <si>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</si>
  <si>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</si>
  <si>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</si>
  <si>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</si>
  <si>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</si>
  <si>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</si>
  <si>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</si>
  <si>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</si>
  <si>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</si>
  <si>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</si>
  <si>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</si>
  <si>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</si>
  <si>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</si>
  <si>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</si>
  <si>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</si>
  <si>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</si>
  <si>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</si>
  <si>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</si>
  <si>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</si>
  <si>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</si>
  <si>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</si>
  <si>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</si>
  <si>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</si>
  <si>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</si>
  <si>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</si>
  <si>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</si>
  <si>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</si>
  <si>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</si>
  <si>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</si>
  <si>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</si>
  <si>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</si>
  <si>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</si>
  <si>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</si>
  <si>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</si>
  <si>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</si>
  <si>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</si>
  <si>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</si>
  <si>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</si>
  <si>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</si>
  <si>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</si>
  <si>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</si>
  <si>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</si>
  <si>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</si>
  <si>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</si>
  <si>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</si>
  <si>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</si>
  <si>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</si>
  <si>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</si>
  <si>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</si>
  <si>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</si>
  <si>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</si>
  <si>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</si>
  <si>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</si>
  <si>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</si>
  <si>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</si>
  <si>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</si>
  <si>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</si>
  <si>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</si>
  <si>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</si>
  <si>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</si>
  <si>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</si>
  <si>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</si>
  <si>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</si>
  <si>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</si>
  <si>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</si>
  <si>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</si>
  <si>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</si>
  <si>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</si>
  <si>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</si>
  <si>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</si>
  <si>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</si>
  <si>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</si>
  <si>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</si>
  <si>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</si>
  <si>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</si>
  <si>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</si>
  <si>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</si>
  <si>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</si>
  <si>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</si>
  <si>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</si>
  <si>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</si>
  <si>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</si>
  <si>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</si>
  <si>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</si>
  <si>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</si>
  <si>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</si>
  <si>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</si>
  <si>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</si>
  <si>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</si>
  <si>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</si>
  <si>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</si>
  <si>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</si>
  <si>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</si>
  <si>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</si>
  <si>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</si>
  <si>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</si>
  <si>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</si>
  <si>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</si>
  <si>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</si>
  <si>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</si>
  <si>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</si>
  <si>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</si>
  <si>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</si>
  <si>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</si>
  <si>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</si>
  <si>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</si>
  <si>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</si>
  <si>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</si>
  <si>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</si>
  <si>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</si>
  <si>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</si>
  <si>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</si>
  <si>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</si>
  <si>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</si>
  <si>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</si>
  <si>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</si>
  <si>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</si>
  <si>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</si>
  <si>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</si>
  <si>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</si>
  <si>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</si>
  <si>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</si>
  <si>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</si>
  <si>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</si>
  <si>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</si>
  <si>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</si>
  <si>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</si>
  <si>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</si>
  <si>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</si>
  <si>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</si>
  <si>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</si>
  <si>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</si>
  <si>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</si>
  <si>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</si>
  <si>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</si>
  <si>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</si>
  <si>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</si>
  <si>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</si>
  <si>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</si>
  <si>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</si>
  <si>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</si>
  <si>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</si>
  <si>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</si>
  <si>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</si>
  <si>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</si>
  <si>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</si>
  <si>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</si>
  <si>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</si>
  <si>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</si>
  <si>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</si>
  <si>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</si>
  <si>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</si>
  <si>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</si>
  <si>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</si>
  <si>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</si>
  <si>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</si>
  <si>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</si>
  <si>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</si>
  <si>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</si>
  <si>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</si>
  <si>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</si>
  <si>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</si>
  <si>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</si>
  <si>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</si>
  <si>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</si>
  <si>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</si>
  <si>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</si>
  <si>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</si>
  <si>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</si>
  <si>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</si>
  <si>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</si>
  <si>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</si>
  <si>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</si>
  <si>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</si>
  <si>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</si>
  <si>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</si>
  <si>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</si>
  <si>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</si>
  <si>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</si>
  <si>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2016.</t>
  </si>
  <si>
    <t>2017.</t>
  </si>
  <si>
    <t>2018.</t>
  </si>
  <si>
    <t>Győrzámoly Önkormányzat adósságot keletkeztető ügyletekből és kezességvállalásokból fennálló kötelezettségei</t>
  </si>
  <si>
    <t>Győrzámoly Önkormányzat saját bevételeinek részletezése az adósságot keletkeztető ügyletből származó tárgyévi fizetési kötelezettség megállapításához</t>
  </si>
  <si>
    <t>Tanuszoda építésének előkészítése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</si>
  <si>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</si>
  <si>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</si>
  <si>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</si>
  <si>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</si>
  <si>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</si>
  <si>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</si>
  <si>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>11737007-15366667</t>
  </si>
  <si>
    <t>csak törvényi</t>
  </si>
  <si>
    <t>Talajterhelési díj</t>
  </si>
  <si>
    <t>Pótlék, bírság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</si>
  <si>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</si>
  <si>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</si>
  <si>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</si>
  <si>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</si>
  <si>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</si>
  <si>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</si>
  <si>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</si>
  <si>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</si>
  <si>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</si>
  <si>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2018. évi</t>
  </si>
  <si>
    <t>2017. év</t>
  </si>
  <si>
    <t>Fejlesztési hitel</t>
  </si>
  <si>
    <t>Ivóvíz- és szennyvízcsatorna építése</t>
  </si>
  <si>
    <t>Felújítási kiadások felújításonként------------------------------------------------------------</t>
  </si>
  <si>
    <t>2019. évi</t>
  </si>
  <si>
    <t>9.1. melléklet az 1/2017. (II. 22.) önkormányzati rendelethez</t>
  </si>
  <si>
    <t>9.1.1. melléklet az 1/2017. (II. 22.) önkormányzati rendelethez</t>
  </si>
  <si>
    <t>9.1.2. melléklet az 1/2017. (II. 22.) önkormányzati rendelethez</t>
  </si>
  <si>
    <t>9.1.3. melléklet az 1/2017. (II. 22.) önkormányzati rendelethez</t>
  </si>
  <si>
    <t>9.2. melléklet az 1/2017. (II. 22.) önkormányzati rendelethez</t>
  </si>
  <si>
    <t>9.2.1. melléklet az 1/2017. (II. 22.) önkormányzati rendelethez</t>
  </si>
  <si>
    <t>9.2.2. melléklet az 1/2017. (II. 22.) önkormányzati rendelethez</t>
  </si>
  <si>
    <t>9.2.3. melléklet az 1/2017. (II. 22.) önkormányzati rendelethez</t>
  </si>
  <si>
    <t>9.3. melléklet az 1/2017. (II. 22.) önkormányzati rendelethez</t>
  </si>
  <si>
    <t>9.3.1. melléklet az 1/2017. (II. 22.) önkormányzati rendelethez</t>
  </si>
  <si>
    <t>9.3.2. melléklet az 1/2017. (II. 22.) önkormányzati rendelethez</t>
  </si>
  <si>
    <t>9.3.3. melléklet az 1/2017. (II. 22.) önkormányzati rendelethez</t>
  </si>
  <si>
    <t>Győrzámoly, 2017. ……………. hó ………… nap</t>
  </si>
  <si>
    <t>Éves eredeti kiadási előirányzat: 715 498 ezer Ft</t>
  </si>
  <si>
    <t>Felhasználás 2016. XII. 31-ig</t>
  </si>
  <si>
    <t>2017. évi előirányzat</t>
  </si>
  <si>
    <t>2017. utáni szükséglet</t>
  </si>
  <si>
    <t>2016-ban kialakított építési telkek közművesítése (84 db, 58 db)</t>
  </si>
  <si>
    <t>2017-ben tervezett telekkialakítások költsége</t>
  </si>
  <si>
    <t>ASP pályázat keretében informatikai eszköz beszerzése</t>
  </si>
  <si>
    <t>2015.</t>
  </si>
  <si>
    <t>Konyhai eszközök beszerzése (pályázat)</t>
  </si>
  <si>
    <t>Konyhai raktár építése (pályázat)</t>
  </si>
  <si>
    <t>Szent István u. 11. óvodai kapacitásbővítés (pályázatból)</t>
  </si>
  <si>
    <t>Szent István u. 4. szám alatti önkormányzat lakás nyílászáró csere</t>
  </si>
  <si>
    <t>2017. év utáni szükséglet</t>
  </si>
  <si>
    <t>Győrzámoly Önkormányzat 2017. évi adósságot keletkeztető fejlesztési céljai</t>
  </si>
  <si>
    <t>2019.</t>
  </si>
  <si>
    <t>2017. évi eredeti előirányzat</t>
  </si>
  <si>
    <t>2.1. melléklet az 1/2017. (II. 22.) önkormányzati rendelethez</t>
  </si>
  <si>
    <t>Közhatalmi bevételek-Értékesítési és forgalmi adók (HIPA)</t>
  </si>
  <si>
    <t>2.2. melléklet az 1/2017. (II. 22.) önkormányzati rendelethez</t>
  </si>
  <si>
    <t>2016. évi várható</t>
  </si>
  <si>
    <t>2015. évi tény</t>
  </si>
  <si>
    <t>2017. előtti kifizetés</t>
  </si>
  <si>
    <t>2019. után</t>
  </si>
  <si>
    <t>Konyhai raktár építése</t>
  </si>
  <si>
    <t>Konyhai eszközök beszerzése</t>
  </si>
  <si>
    <t>ASP pályázat keretében informatikai eszközök beszerzése</t>
  </si>
  <si>
    <t xml:space="preserve">ASP szakrendszerek bevezetése </t>
  </si>
  <si>
    <t>Víz-szennyvízcsatorna építés Duna u. mögött 84 db telek</t>
  </si>
  <si>
    <t>Beruházási kiadások beruházásonként-----------------------------------------------</t>
  </si>
  <si>
    <t>……….</t>
  </si>
  <si>
    <t>2017. évi általános működés és ágazati feladatok támogatásának alakulása jogcímenként</t>
  </si>
  <si>
    <t>2017. évi támogatás összesen</t>
  </si>
  <si>
    <t>2017. évben céljelleggel juttatott támogatásokról</t>
  </si>
  <si>
    <t>Hármashatár Alapítvány</t>
  </si>
  <si>
    <t>2020. évi</t>
  </si>
  <si>
    <t>Előirányzat-felhasználási terv a 2017. év</t>
  </si>
  <si>
    <t>Új kialakítású utcák útterveinek elkészítése</t>
  </si>
  <si>
    <t>Németh Imre utca útépítése</t>
  </si>
  <si>
    <t>Új kialakítású utcák útalapjának kialakítása</t>
  </si>
  <si>
    <t>Településrendezési terv módosítása</t>
  </si>
  <si>
    <t xml:space="preserve">Tornacsarnok energetikai korszerűsítése VP pályázatból (önerő) </t>
  </si>
  <si>
    <t>2018. év</t>
  </si>
  <si>
    <t>2018. után</t>
  </si>
  <si>
    <t>Önkormányzaton kívüli EU-s projektekhez történő hozzájárulás 2017.</t>
  </si>
  <si>
    <t xml:space="preserve">TOP 1.4.1-16 és TOP 4.1.1-16 </t>
  </si>
  <si>
    <t>Bölcsőde és Óvoda fejlesztése, Egészségügyi létesítmények fejlesztése</t>
  </si>
  <si>
    <t>Szent István u. 11. Bölcsőde és óvoda bővítése, Egészségügyi létesítmények fejlesztése TOP-os pályázatok előkészítése</t>
  </si>
  <si>
    <t>Hosszú lejáratú hitel törlesztés (tőke+kamat)</t>
  </si>
  <si>
    <t xml:space="preserve">VP-6-7.4.1.1-16 Tornacsarnok és Tűzoltószertár-Falumúzeum </t>
  </si>
  <si>
    <t>Településképet meghatározó épületek energetikai korszerűsítése, felújítása</t>
  </si>
  <si>
    <t>Tornacsarnok és Tűzoltószertár-Falumúzeum energetikai felújítása VP-6-7.4.1.1-16 számú pályázatból</t>
  </si>
  <si>
    <t>TOP-os pályázatok (Bölcsőde, Óvoda, Egészségügyi létesítmények fejlesztése)</t>
  </si>
  <si>
    <t>Falumúzeum és Tűzoltószertár energetikai felújítása VP pályázatból (önerő)</t>
  </si>
  <si>
    <t>Összesen (1+3+6+12+16)</t>
  </si>
  <si>
    <t>Egyéb belső finanszírozási bevételek-államháztartáson belüli megelőlegezések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</si>
</sst>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6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5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27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9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7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15" fillId="0" borderId="30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vertical="center" wrapTex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68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9" xfId="0" applyFont="1" applyBorder="1" applyAlignment="1" applyProtection="1">
      <alignment horizontal="left" wrapText="1" inden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61" xfId="0" applyNumberFormat="1" applyFont="1" applyFill="1" applyBorder="1" applyAlignment="1" applyProtection="1">
      <alignment vertical="center" wrapTex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vertical="center" wrapTex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71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/>
    </xf>
    <xf numFmtId="164" fontId="0" fillId="33" borderId="74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75" xfId="0" applyNumberFormat="1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2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8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13">
      <selection activeCell="G80" sqref="G80"/>
    </sheetView>
  </sheetViews>
  <sheetFormatPr defaultColWidth="9.00390625" defaultRowHeight="12.75"/>
  <cols>
    <col min="1" max="1" width="9.50390625" style="414" customWidth="1"/>
    <col min="2" max="2" width="91.625" style="414" customWidth="1"/>
    <col min="3" max="3" width="21.625" style="415" customWidth="1"/>
    <col min="4" max="4" width="9.00390625" style="448" customWidth="1"/>
    <col min="5" max="16384" width="9.375" style="448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156</v>
      </c>
      <c r="B2" s="601"/>
      <c r="C2" s="332" t="s">
        <v>231</v>
      </c>
    </row>
    <row r="3" spans="1:3" ht="37.5" customHeight="1" thickBot="1">
      <c r="A3" s="23" t="s">
        <v>73</v>
      </c>
      <c r="B3" s="24" t="s">
        <v>18</v>
      </c>
      <c r="C3" s="43" t="s">
        <v>602</v>
      </c>
    </row>
    <row r="4" spans="1:3" s="449" customFormat="1" ht="12" customHeight="1" thickBot="1">
      <c r="A4" s="443" t="s">
        <v>501</v>
      </c>
      <c r="B4" s="444" t="s">
        <v>502</v>
      </c>
      <c r="C4" s="445" t="s">
        <v>503</v>
      </c>
    </row>
    <row r="5" spans="1:3" s="450" customFormat="1" ht="12" customHeight="1" thickBot="1">
      <c r="A5" s="20" t="s">
        <v>19</v>
      </c>
      <c r="B5" s="21" t="s">
        <v>255</v>
      </c>
      <c r="C5" s="322">
        <f>+C6+C7+C8+C9+C10+C11</f>
        <v>195728</v>
      </c>
    </row>
    <row r="6" spans="1:3" s="450" customFormat="1" ht="12" customHeight="1">
      <c r="A6" s="15" t="s">
        <v>102</v>
      </c>
      <c r="B6" s="451" t="s">
        <v>256</v>
      </c>
      <c r="C6" s="325">
        <v>64753</v>
      </c>
    </row>
    <row r="7" spans="1:3" s="450" customFormat="1" ht="12" customHeight="1">
      <c r="A7" s="14" t="s">
        <v>103</v>
      </c>
      <c r="B7" s="452" t="s">
        <v>257</v>
      </c>
      <c r="C7" s="324">
        <v>73988</v>
      </c>
    </row>
    <row r="8" spans="1:3" s="450" customFormat="1" ht="12" customHeight="1">
      <c r="A8" s="14" t="s">
        <v>104</v>
      </c>
      <c r="B8" s="452" t="s">
        <v>258</v>
      </c>
      <c r="C8" s="324">
        <v>53810</v>
      </c>
    </row>
    <row r="9" spans="1:3" s="450" customFormat="1" ht="12" customHeight="1">
      <c r="A9" s="14" t="s">
        <v>105</v>
      </c>
      <c r="B9" s="452" t="s">
        <v>259</v>
      </c>
      <c r="C9" s="324">
        <v>3177</v>
      </c>
    </row>
    <row r="10" spans="1:3" s="450" customFormat="1" ht="12" customHeight="1">
      <c r="A10" s="14" t="s">
        <v>153</v>
      </c>
      <c r="B10" s="318" t="s">
        <v>443</v>
      </c>
      <c r="C10" s="324"/>
    </row>
    <row r="11" spans="1:3" s="450" customFormat="1" ht="12" customHeight="1" thickBot="1">
      <c r="A11" s="16" t="s">
        <v>106</v>
      </c>
      <c r="B11" s="319" t="s">
        <v>444</v>
      </c>
      <c r="C11" s="324"/>
    </row>
    <row r="12" spans="1:3" s="450" customFormat="1" ht="12" customHeight="1" thickBot="1">
      <c r="A12" s="20" t="s">
        <v>20</v>
      </c>
      <c r="B12" s="317" t="s">
        <v>260</v>
      </c>
      <c r="C12" s="322">
        <f>+C13+C14+C15+C16+C17</f>
        <v>12113</v>
      </c>
    </row>
    <row r="13" spans="1:3" s="450" customFormat="1" ht="12" customHeight="1">
      <c r="A13" s="15" t="s">
        <v>108</v>
      </c>
      <c r="B13" s="451" t="s">
        <v>261</v>
      </c>
      <c r="C13" s="325"/>
    </row>
    <row r="14" spans="1:3" s="450" customFormat="1" ht="12" customHeight="1">
      <c r="A14" s="14" t="s">
        <v>109</v>
      </c>
      <c r="B14" s="452" t="s">
        <v>262</v>
      </c>
      <c r="C14" s="324"/>
    </row>
    <row r="15" spans="1:3" s="450" customFormat="1" ht="12" customHeight="1">
      <c r="A15" s="14" t="s">
        <v>110</v>
      </c>
      <c r="B15" s="452" t="s">
        <v>433</v>
      </c>
      <c r="C15" s="324"/>
    </row>
    <row r="16" spans="1:3" s="450" customFormat="1" ht="12" customHeight="1">
      <c r="A16" s="14" t="s">
        <v>111</v>
      </c>
      <c r="B16" s="452" t="s">
        <v>434</v>
      </c>
      <c r="C16" s="324"/>
    </row>
    <row r="17" spans="1:3" s="450" customFormat="1" ht="12" customHeight="1">
      <c r="A17" s="14" t="s">
        <v>112</v>
      </c>
      <c r="B17" s="452" t="s">
        <v>263</v>
      </c>
      <c r="C17" s="324">
        <v>12113</v>
      </c>
    </row>
    <row r="18" spans="1:3" s="450" customFormat="1" ht="12" customHeight="1" thickBot="1">
      <c r="A18" s="16" t="s">
        <v>121</v>
      </c>
      <c r="B18" s="319" t="s">
        <v>264</v>
      </c>
      <c r="C18" s="326"/>
    </row>
    <row r="19" spans="1:3" s="450" customFormat="1" ht="12" customHeight="1" thickBot="1">
      <c r="A19" s="20" t="s">
        <v>21</v>
      </c>
      <c r="B19" s="21" t="s">
        <v>265</v>
      </c>
      <c r="C19" s="322">
        <f>+C20+C21+C22+C23+C24</f>
        <v>0</v>
      </c>
    </row>
    <row r="20" spans="1:3" s="450" customFormat="1" ht="12" customHeight="1">
      <c r="A20" s="15" t="s">
        <v>91</v>
      </c>
      <c r="B20" s="451" t="s">
        <v>266</v>
      </c>
      <c r="C20" s="325"/>
    </row>
    <row r="21" spans="1:3" s="450" customFormat="1" ht="12" customHeight="1">
      <c r="A21" s="14" t="s">
        <v>92</v>
      </c>
      <c r="B21" s="452" t="s">
        <v>267</v>
      </c>
      <c r="C21" s="324"/>
    </row>
    <row r="22" spans="1:3" s="450" customFormat="1" ht="12" customHeight="1">
      <c r="A22" s="14" t="s">
        <v>93</v>
      </c>
      <c r="B22" s="452" t="s">
        <v>435</v>
      </c>
      <c r="C22" s="324"/>
    </row>
    <row r="23" spans="1:3" s="450" customFormat="1" ht="12" customHeight="1">
      <c r="A23" s="14" t="s">
        <v>94</v>
      </c>
      <c r="B23" s="452" t="s">
        <v>436</v>
      </c>
      <c r="C23" s="324"/>
    </row>
    <row r="24" spans="1:3" s="450" customFormat="1" ht="12" customHeight="1">
      <c r="A24" s="14" t="s">
        <v>174</v>
      </c>
      <c r="B24" s="452" t="s">
        <v>268</v>
      </c>
      <c r="C24" s="324"/>
    </row>
    <row r="25" spans="1:3" s="450" customFormat="1" ht="12" customHeight="1" thickBot="1">
      <c r="A25" s="16" t="s">
        <v>175</v>
      </c>
      <c r="B25" s="453" t="s">
        <v>269</v>
      </c>
      <c r="C25" s="326"/>
    </row>
    <row r="26" spans="1:3" s="450" customFormat="1" ht="12" customHeight="1" thickBot="1">
      <c r="A26" s="20" t="s">
        <v>176</v>
      </c>
      <c r="B26" s="21" t="s">
        <v>270</v>
      </c>
      <c r="C26" s="328">
        <f>+C27+C31+C32+C33</f>
        <v>44779</v>
      </c>
    </row>
    <row r="27" spans="1:3" s="450" customFormat="1" ht="12" customHeight="1">
      <c r="A27" s="15" t="s">
        <v>271</v>
      </c>
      <c r="B27" s="451" t="s">
        <v>450</v>
      </c>
      <c r="C27" s="446">
        <f>+C28+C29+C30</f>
        <v>36200</v>
      </c>
    </row>
    <row r="28" spans="1:3" s="450" customFormat="1" ht="12" customHeight="1">
      <c r="A28" s="14" t="s">
        <v>272</v>
      </c>
      <c r="B28" s="452" t="s">
        <v>277</v>
      </c>
      <c r="C28" s="324">
        <v>6500</v>
      </c>
    </row>
    <row r="29" spans="1:3" s="450" customFormat="1" ht="12" customHeight="1">
      <c r="A29" s="14" t="s">
        <v>273</v>
      </c>
      <c r="B29" s="452" t="s">
        <v>278</v>
      </c>
      <c r="C29" s="324"/>
    </row>
    <row r="30" spans="1:3" s="450" customFormat="1" ht="12" customHeight="1">
      <c r="A30" s="14" t="s">
        <v>448</v>
      </c>
      <c r="B30" s="524" t="s">
        <v>449</v>
      </c>
      <c r="C30" s="324">
        <v>29700</v>
      </c>
    </row>
    <row r="31" spans="1:3" s="450" customFormat="1" ht="12" customHeight="1">
      <c r="A31" s="14" t="s">
        <v>274</v>
      </c>
      <c r="B31" s="452" t="s">
        <v>279</v>
      </c>
      <c r="C31" s="324">
        <v>8000</v>
      </c>
    </row>
    <row r="32" spans="1:3" s="450" customFormat="1" ht="12" customHeight="1">
      <c r="A32" s="14" t="s">
        <v>275</v>
      </c>
      <c r="B32" s="452" t="s">
        <v>280</v>
      </c>
      <c r="C32" s="324">
        <v>200</v>
      </c>
    </row>
    <row r="33" spans="1:3" s="450" customFormat="1" ht="12" customHeight="1" thickBot="1">
      <c r="A33" s="16" t="s">
        <v>276</v>
      </c>
      <c r="B33" s="453" t="s">
        <v>281</v>
      </c>
      <c r="C33" s="326">
        <v>379</v>
      </c>
    </row>
    <row r="34" spans="1:3" s="450" customFormat="1" ht="12" customHeight="1" thickBot="1">
      <c r="A34" s="20" t="s">
        <v>23</v>
      </c>
      <c r="B34" s="21" t="s">
        <v>445</v>
      </c>
      <c r="C34" s="322">
        <f>SUM(C35:C45)</f>
        <v>102734</v>
      </c>
    </row>
    <row r="35" spans="1:3" s="450" customFormat="1" ht="12" customHeight="1">
      <c r="A35" s="15" t="s">
        <v>95</v>
      </c>
      <c r="B35" s="451" t="s">
        <v>284</v>
      </c>
      <c r="C35" s="325"/>
    </row>
    <row r="36" spans="1:3" s="450" customFormat="1" ht="12" customHeight="1">
      <c r="A36" s="14" t="s">
        <v>96</v>
      </c>
      <c r="B36" s="452" t="s">
        <v>285</v>
      </c>
      <c r="C36" s="324">
        <v>5274</v>
      </c>
    </row>
    <row r="37" spans="1:3" s="450" customFormat="1" ht="12" customHeight="1">
      <c r="A37" s="14" t="s">
        <v>97</v>
      </c>
      <c r="B37" s="452" t="s">
        <v>286</v>
      </c>
      <c r="C37" s="324">
        <v>4200</v>
      </c>
    </row>
    <row r="38" spans="1:3" s="450" customFormat="1" ht="12" customHeight="1">
      <c r="A38" s="14" t="s">
        <v>178</v>
      </c>
      <c r="B38" s="452" t="s">
        <v>287</v>
      </c>
      <c r="C38" s="324">
        <v>347</v>
      </c>
    </row>
    <row r="39" spans="1:3" s="450" customFormat="1" ht="12" customHeight="1">
      <c r="A39" s="14" t="s">
        <v>179</v>
      </c>
      <c r="B39" s="452" t="s">
        <v>288</v>
      </c>
      <c r="C39" s="324">
        <v>15658</v>
      </c>
    </row>
    <row r="40" spans="1:3" s="450" customFormat="1" ht="12" customHeight="1">
      <c r="A40" s="14" t="s">
        <v>180</v>
      </c>
      <c r="B40" s="452" t="s">
        <v>289</v>
      </c>
      <c r="C40" s="326">
        <v>55897</v>
      </c>
    </row>
    <row r="41" spans="1:3" s="450" customFormat="1" ht="12" customHeight="1">
      <c r="A41" s="14" t="s">
        <v>181</v>
      </c>
      <c r="B41" s="571" t="s">
        <v>290</v>
      </c>
      <c r="C41" s="432">
        <v>21305</v>
      </c>
    </row>
    <row r="42" spans="1:3" s="450" customFormat="1" ht="12" customHeight="1">
      <c r="A42" s="14" t="s">
        <v>182</v>
      </c>
      <c r="B42" s="452" t="s">
        <v>291</v>
      </c>
      <c r="C42" s="325">
        <v>50</v>
      </c>
    </row>
    <row r="43" spans="1:3" s="450" customFormat="1" ht="12" customHeight="1">
      <c r="A43" s="14" t="s">
        <v>282</v>
      </c>
      <c r="B43" s="452" t="s">
        <v>292</v>
      </c>
      <c r="C43" s="324"/>
    </row>
    <row r="44" spans="1:3" s="450" customFormat="1" ht="12" customHeight="1">
      <c r="A44" s="16" t="s">
        <v>283</v>
      </c>
      <c r="B44" s="453" t="s">
        <v>447</v>
      </c>
      <c r="C44" s="437"/>
    </row>
    <row r="45" spans="1:3" s="450" customFormat="1" ht="12" customHeight="1" thickBot="1">
      <c r="A45" s="16" t="s">
        <v>446</v>
      </c>
      <c r="B45" s="319" t="s">
        <v>293</v>
      </c>
      <c r="C45" s="437">
        <v>3</v>
      </c>
    </row>
    <row r="46" spans="1:3" s="450" customFormat="1" ht="12" customHeight="1" thickBot="1">
      <c r="A46" s="20" t="s">
        <v>24</v>
      </c>
      <c r="B46" s="21" t="s">
        <v>294</v>
      </c>
      <c r="C46" s="322">
        <f>SUM(C47:C51)</f>
        <v>183035</v>
      </c>
    </row>
    <row r="47" spans="1:3" s="450" customFormat="1" ht="12" customHeight="1">
      <c r="A47" s="15" t="s">
        <v>98</v>
      </c>
      <c r="B47" s="451" t="s">
        <v>298</v>
      </c>
      <c r="C47" s="498"/>
    </row>
    <row r="48" spans="1:3" s="450" customFormat="1" ht="12" customHeight="1">
      <c r="A48" s="14" t="s">
        <v>99</v>
      </c>
      <c r="B48" s="452" t="s">
        <v>299</v>
      </c>
      <c r="C48" s="327">
        <v>182135</v>
      </c>
    </row>
    <row r="49" spans="1:3" s="450" customFormat="1" ht="12" customHeight="1">
      <c r="A49" s="14" t="s">
        <v>295</v>
      </c>
      <c r="B49" s="452" t="s">
        <v>300</v>
      </c>
      <c r="C49" s="327">
        <v>900</v>
      </c>
    </row>
    <row r="50" spans="1:3" s="450" customFormat="1" ht="12" customHeight="1">
      <c r="A50" s="14" t="s">
        <v>296</v>
      </c>
      <c r="B50" s="452" t="s">
        <v>301</v>
      </c>
      <c r="C50" s="327"/>
    </row>
    <row r="51" spans="1:3" s="450" customFormat="1" ht="12" customHeight="1" thickBot="1">
      <c r="A51" s="16" t="s">
        <v>297</v>
      </c>
      <c r="B51" s="319" t="s">
        <v>302</v>
      </c>
      <c r="C51" s="437"/>
    </row>
    <row r="52" spans="1:3" s="450" customFormat="1" ht="12" customHeight="1" thickBot="1">
      <c r="A52" s="20" t="s">
        <v>183</v>
      </c>
      <c r="B52" s="21" t="s">
        <v>303</v>
      </c>
      <c r="C52" s="322">
        <f>SUM(C53:C55)</f>
        <v>0</v>
      </c>
    </row>
    <row r="53" spans="1:3" s="450" customFormat="1" ht="12" customHeight="1">
      <c r="A53" s="15" t="s">
        <v>100</v>
      </c>
      <c r="B53" s="451" t="s">
        <v>304</v>
      </c>
      <c r="C53" s="325"/>
    </row>
    <row r="54" spans="1:3" s="450" customFormat="1" ht="12" customHeight="1">
      <c r="A54" s="14" t="s">
        <v>101</v>
      </c>
      <c r="B54" s="452" t="s">
        <v>437</v>
      </c>
      <c r="C54" s="324"/>
    </row>
    <row r="55" spans="1:3" s="450" customFormat="1" ht="12" customHeight="1">
      <c r="A55" s="14" t="s">
        <v>307</v>
      </c>
      <c r="B55" s="452" t="s">
        <v>305</v>
      </c>
      <c r="C55" s="324"/>
    </row>
    <row r="56" spans="1:3" s="450" customFormat="1" ht="12" customHeight="1" thickBot="1">
      <c r="A56" s="16" t="s">
        <v>308</v>
      </c>
      <c r="B56" s="319" t="s">
        <v>306</v>
      </c>
      <c r="C56" s="326"/>
    </row>
    <row r="57" spans="1:3" s="450" customFormat="1" ht="12" customHeight="1" thickBot="1">
      <c r="A57" s="20" t="s">
        <v>26</v>
      </c>
      <c r="B57" s="317" t="s">
        <v>309</v>
      </c>
      <c r="C57" s="322">
        <f>SUM(C58:C60)</f>
        <v>15152</v>
      </c>
    </row>
    <row r="58" spans="1:3" s="450" customFormat="1" ht="12" customHeight="1">
      <c r="A58" s="15" t="s">
        <v>184</v>
      </c>
      <c r="B58" s="451" t="s">
        <v>311</v>
      </c>
      <c r="C58" s="327"/>
    </row>
    <row r="59" spans="1:3" s="450" customFormat="1" ht="12" customHeight="1">
      <c r="A59" s="14" t="s">
        <v>185</v>
      </c>
      <c r="B59" s="452" t="s">
        <v>438</v>
      </c>
      <c r="C59" s="327"/>
    </row>
    <row r="60" spans="1:3" s="450" customFormat="1" ht="12" customHeight="1">
      <c r="A60" s="14" t="s">
        <v>232</v>
      </c>
      <c r="B60" s="452" t="s">
        <v>312</v>
      </c>
      <c r="C60" s="327">
        <v>15152</v>
      </c>
    </row>
    <row r="61" spans="1:3" s="450" customFormat="1" ht="12" customHeight="1" thickBot="1">
      <c r="A61" s="16" t="s">
        <v>310</v>
      </c>
      <c r="B61" s="319" t="s">
        <v>313</v>
      </c>
      <c r="C61" s="327"/>
    </row>
    <row r="62" spans="1:3" s="450" customFormat="1" ht="12" customHeight="1" thickBot="1">
      <c r="A62" s="531" t="s">
        <v>490</v>
      </c>
      <c r="B62" s="21" t="s">
        <v>314</v>
      </c>
      <c r="C62" s="328">
        <f>+C5+C12+C19+C26+C34+C46+C52+C57</f>
        <v>553541</v>
      </c>
    </row>
    <row r="63" spans="1:3" s="450" customFormat="1" ht="12" customHeight="1" thickBot="1">
      <c r="A63" s="501" t="s">
        <v>315</v>
      </c>
      <c r="B63" s="317" t="s">
        <v>316</v>
      </c>
      <c r="C63" s="322">
        <f>SUM(C64:C66)</f>
        <v>45000</v>
      </c>
    </row>
    <row r="64" spans="1:3" s="450" customFormat="1" ht="12" customHeight="1">
      <c r="A64" s="15" t="s">
        <v>347</v>
      </c>
      <c r="B64" s="451" t="s">
        <v>317</v>
      </c>
      <c r="C64" s="327">
        <v>45000</v>
      </c>
    </row>
    <row r="65" spans="1:3" s="450" customFormat="1" ht="12" customHeight="1">
      <c r="A65" s="14" t="s">
        <v>356</v>
      </c>
      <c r="B65" s="452" t="s">
        <v>318</v>
      </c>
      <c r="C65" s="327"/>
    </row>
    <row r="66" spans="1:3" s="450" customFormat="1" ht="12" customHeight="1" thickBot="1">
      <c r="A66" s="16" t="s">
        <v>357</v>
      </c>
      <c r="B66" s="525" t="s">
        <v>475</v>
      </c>
      <c r="C66" s="327"/>
    </row>
    <row r="67" spans="1:3" s="450" customFormat="1" ht="12" customHeight="1" thickBot="1">
      <c r="A67" s="501" t="s">
        <v>320</v>
      </c>
      <c r="B67" s="317" t="s">
        <v>321</v>
      </c>
      <c r="C67" s="322">
        <f>SUM(C68:C71)</f>
        <v>0</v>
      </c>
    </row>
    <row r="68" spans="1:3" s="450" customFormat="1" ht="12" customHeight="1">
      <c r="A68" s="15" t="s">
        <v>154</v>
      </c>
      <c r="B68" s="451" t="s">
        <v>322</v>
      </c>
      <c r="C68" s="327"/>
    </row>
    <row r="69" spans="1:3" s="450" customFormat="1" ht="12" customHeight="1">
      <c r="A69" s="14" t="s">
        <v>155</v>
      </c>
      <c r="B69" s="452" t="s">
        <v>323</v>
      </c>
      <c r="C69" s="327"/>
    </row>
    <row r="70" spans="1:3" s="450" customFormat="1" ht="12" customHeight="1">
      <c r="A70" s="14" t="s">
        <v>348</v>
      </c>
      <c r="B70" s="452" t="s">
        <v>324</v>
      </c>
      <c r="C70" s="327"/>
    </row>
    <row r="71" spans="1:3" s="450" customFormat="1" ht="12" customHeight="1" thickBot="1">
      <c r="A71" s="16" t="s">
        <v>349</v>
      </c>
      <c r="B71" s="319" t="s">
        <v>325</v>
      </c>
      <c r="C71" s="327"/>
    </row>
    <row r="72" spans="1:3" s="450" customFormat="1" ht="12" customHeight="1" thickBot="1">
      <c r="A72" s="501" t="s">
        <v>326</v>
      </c>
      <c r="B72" s="317" t="s">
        <v>327</v>
      </c>
      <c r="C72" s="322">
        <f>SUM(C73:C74)</f>
        <v>116957</v>
      </c>
    </row>
    <row r="73" spans="1:3" s="450" customFormat="1" ht="12" customHeight="1">
      <c r="A73" s="15" t="s">
        <v>350</v>
      </c>
      <c r="B73" s="451" t="s">
        <v>328</v>
      </c>
      <c r="C73" s="327">
        <v>116957</v>
      </c>
    </row>
    <row r="74" spans="1:3" s="450" customFormat="1" ht="12" customHeight="1" thickBot="1">
      <c r="A74" s="16" t="s">
        <v>351</v>
      </c>
      <c r="B74" s="319" t="s">
        <v>329</v>
      </c>
      <c r="C74" s="327"/>
    </row>
    <row r="75" spans="1:3" s="450" customFormat="1" ht="12" customHeight="1" thickBot="1">
      <c r="A75" s="501" t="s">
        <v>330</v>
      </c>
      <c r="B75" s="317" t="s">
        <v>331</v>
      </c>
      <c r="C75" s="322">
        <f>SUM(C76:C78)</f>
        <v>0</v>
      </c>
    </row>
    <row r="76" spans="1:3" s="450" customFormat="1" ht="12" customHeight="1">
      <c r="A76" s="15" t="s">
        <v>352</v>
      </c>
      <c r="B76" s="451" t="s">
        <v>332</v>
      </c>
      <c r="C76" s="327"/>
    </row>
    <row r="77" spans="1:3" s="450" customFormat="1" ht="12" customHeight="1">
      <c r="A77" s="14" t="s">
        <v>353</v>
      </c>
      <c r="B77" s="452" t="s">
        <v>333</v>
      </c>
      <c r="C77" s="327"/>
    </row>
    <row r="78" spans="1:3" s="450" customFormat="1" ht="12" customHeight="1" thickBot="1">
      <c r="A78" s="16" t="s">
        <v>354</v>
      </c>
      <c r="B78" s="319" t="s">
        <v>334</v>
      </c>
      <c r="C78" s="327"/>
    </row>
    <row r="79" spans="1:3" s="450" customFormat="1" ht="12" customHeight="1" thickBot="1">
      <c r="A79" s="501" t="s">
        <v>335</v>
      </c>
      <c r="B79" s="317" t="s">
        <v>355</v>
      </c>
      <c r="C79" s="322">
        <f>SUM(C80:C83)</f>
        <v>0</v>
      </c>
    </row>
    <row r="80" spans="1:3" s="450" customFormat="1" ht="12" customHeight="1">
      <c r="A80" s="455" t="s">
        <v>336</v>
      </c>
      <c r="B80" s="451" t="s">
        <v>337</v>
      </c>
      <c r="C80" s="327"/>
    </row>
    <row r="81" spans="1:3" s="450" customFormat="1" ht="12" customHeight="1">
      <c r="A81" s="456" t="s">
        <v>338</v>
      </c>
      <c r="B81" s="452" t="s">
        <v>339</v>
      </c>
      <c r="C81" s="327"/>
    </row>
    <row r="82" spans="1:3" s="450" customFormat="1" ht="12" customHeight="1">
      <c r="A82" s="456" t="s">
        <v>340</v>
      </c>
      <c r="B82" s="452" t="s">
        <v>341</v>
      </c>
      <c r="C82" s="327"/>
    </row>
    <row r="83" spans="1:3" s="450" customFormat="1" ht="12" customHeight="1" thickBot="1">
      <c r="A83" s="457" t="s">
        <v>342</v>
      </c>
      <c r="B83" s="319" t="s">
        <v>343</v>
      </c>
      <c r="C83" s="327"/>
    </row>
    <row r="84" spans="1:3" s="450" customFormat="1" ht="12" customHeight="1" thickBot="1">
      <c r="A84" s="501" t="s">
        <v>344</v>
      </c>
      <c r="B84" s="317" t="s">
        <v>489</v>
      </c>
      <c r="C84" s="499"/>
    </row>
    <row r="85" spans="1:3" s="450" customFormat="1" ht="13.5" customHeight="1" thickBot="1">
      <c r="A85" s="501" t="s">
        <v>346</v>
      </c>
      <c r="B85" s="317" t="s">
        <v>345</v>
      </c>
      <c r="C85" s="499"/>
    </row>
    <row r="86" spans="1:3" s="450" customFormat="1" ht="15.75" customHeight="1" thickBot="1">
      <c r="A86" s="501" t="s">
        <v>358</v>
      </c>
      <c r="B86" s="458" t="s">
        <v>492</v>
      </c>
      <c r="C86" s="328">
        <f>+C63+C67+C72+C75+C79+C85+C84</f>
        <v>161957</v>
      </c>
    </row>
    <row r="87" spans="1:3" s="450" customFormat="1" ht="16.5" customHeight="1" thickBot="1">
      <c r="A87" s="502" t="s">
        <v>491</v>
      </c>
      <c r="B87" s="459" t="s">
        <v>493</v>
      </c>
      <c r="C87" s="328">
        <f>+C62+C86</f>
        <v>715498</v>
      </c>
    </row>
    <row r="88" spans="1:3" s="450" customFormat="1" ht="83.25" customHeight="1">
      <c r="A88" s="5"/>
      <c r="B88" s="6"/>
      <c r="C88" s="329"/>
    </row>
    <row r="89" spans="1:3" ht="16.5" customHeight="1">
      <c r="A89" s="600" t="s">
        <v>48</v>
      </c>
      <c r="B89" s="600"/>
      <c r="C89" s="600"/>
    </row>
    <row r="90" spans="1:3" s="460" customFormat="1" ht="16.5" customHeight="1" thickBot="1">
      <c r="A90" s="602" t="s">
        <v>157</v>
      </c>
      <c r="B90" s="602"/>
      <c r="C90" s="151" t="s">
        <v>231</v>
      </c>
    </row>
    <row r="91" spans="1:3" ht="37.5" customHeight="1" thickBot="1">
      <c r="A91" s="23" t="s">
        <v>73</v>
      </c>
      <c r="B91" s="24" t="s">
        <v>49</v>
      </c>
      <c r="C91" s="43" t="str">
        <f>+C3</f>
        <v>2017. évi előirányzat</v>
      </c>
    </row>
    <row r="92" spans="1:3" s="449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19</v>
      </c>
      <c r="B93" s="29" t="s">
        <v>451</v>
      </c>
      <c r="C93" s="321">
        <f>C94+C95+C96+C97+C98+C111</f>
        <v>342892</v>
      </c>
    </row>
    <row r="94" spans="1:3" ht="12" customHeight="1">
      <c r="A94" s="17" t="s">
        <v>102</v>
      </c>
      <c r="B94" s="10" t="s">
        <v>50</v>
      </c>
      <c r="C94" s="323">
        <v>139932</v>
      </c>
    </row>
    <row r="95" spans="1:3" ht="12" customHeight="1">
      <c r="A95" s="14" t="s">
        <v>103</v>
      </c>
      <c r="B95" s="8" t="s">
        <v>186</v>
      </c>
      <c r="C95" s="324">
        <v>31102</v>
      </c>
    </row>
    <row r="96" spans="1:3" ht="12" customHeight="1">
      <c r="A96" s="14" t="s">
        <v>104</v>
      </c>
      <c r="B96" s="8" t="s">
        <v>145</v>
      </c>
      <c r="C96" s="326">
        <v>150736</v>
      </c>
    </row>
    <row r="97" spans="1:3" ht="12" customHeight="1">
      <c r="A97" s="14" t="s">
        <v>105</v>
      </c>
      <c r="B97" s="11" t="s">
        <v>187</v>
      </c>
      <c r="C97" s="326">
        <v>4248</v>
      </c>
    </row>
    <row r="98" spans="1:3" ht="12" customHeight="1">
      <c r="A98" s="14" t="s">
        <v>116</v>
      </c>
      <c r="B98" s="19" t="s">
        <v>188</v>
      </c>
      <c r="C98" s="326">
        <v>5874</v>
      </c>
    </row>
    <row r="99" spans="1:3" ht="12" customHeight="1">
      <c r="A99" s="14" t="s">
        <v>106</v>
      </c>
      <c r="B99" s="8" t="s">
        <v>456</v>
      </c>
      <c r="C99" s="326">
        <v>6</v>
      </c>
    </row>
    <row r="100" spans="1:3" ht="12" customHeight="1">
      <c r="A100" s="14" t="s">
        <v>107</v>
      </c>
      <c r="B100" s="156" t="s">
        <v>455</v>
      </c>
      <c r="C100" s="326"/>
    </row>
    <row r="101" spans="1:3" ht="12" customHeight="1">
      <c r="A101" s="14" t="s">
        <v>117</v>
      </c>
      <c r="B101" s="156" t="s">
        <v>454</v>
      </c>
      <c r="C101" s="326"/>
    </row>
    <row r="102" spans="1:3" ht="12" customHeight="1">
      <c r="A102" s="14" t="s">
        <v>118</v>
      </c>
      <c r="B102" s="154" t="s">
        <v>361</v>
      </c>
      <c r="C102" s="326"/>
    </row>
    <row r="103" spans="1:3" ht="12" customHeight="1">
      <c r="A103" s="14" t="s">
        <v>119</v>
      </c>
      <c r="B103" s="155" t="s">
        <v>362</v>
      </c>
      <c r="C103" s="326"/>
    </row>
    <row r="104" spans="1:3" ht="12" customHeight="1">
      <c r="A104" s="14" t="s">
        <v>120</v>
      </c>
      <c r="B104" s="155" t="s">
        <v>363</v>
      </c>
      <c r="C104" s="326"/>
    </row>
    <row r="105" spans="1:3" ht="12" customHeight="1">
      <c r="A105" s="14" t="s">
        <v>122</v>
      </c>
      <c r="B105" s="154" t="s">
        <v>364</v>
      </c>
      <c r="C105" s="326">
        <v>335</v>
      </c>
    </row>
    <row r="106" spans="1:3" ht="12" customHeight="1">
      <c r="A106" s="14" t="s">
        <v>189</v>
      </c>
      <c r="B106" s="154" t="s">
        <v>365</v>
      </c>
      <c r="C106" s="326"/>
    </row>
    <row r="107" spans="1:3" ht="12" customHeight="1">
      <c r="A107" s="14" t="s">
        <v>359</v>
      </c>
      <c r="B107" s="155" t="s">
        <v>366</v>
      </c>
      <c r="C107" s="326"/>
    </row>
    <row r="108" spans="1:3" ht="12" customHeight="1">
      <c r="A108" s="13" t="s">
        <v>360</v>
      </c>
      <c r="B108" s="156" t="s">
        <v>367</v>
      </c>
      <c r="C108" s="326"/>
    </row>
    <row r="109" spans="1:3" ht="12" customHeight="1">
      <c r="A109" s="14" t="s">
        <v>452</v>
      </c>
      <c r="B109" s="156" t="s">
        <v>368</v>
      </c>
      <c r="C109" s="326"/>
    </row>
    <row r="110" spans="1:3" ht="12" customHeight="1">
      <c r="A110" s="16" t="s">
        <v>453</v>
      </c>
      <c r="B110" s="156" t="s">
        <v>369</v>
      </c>
      <c r="C110" s="326">
        <v>5533</v>
      </c>
    </row>
    <row r="111" spans="1:3" ht="12" customHeight="1">
      <c r="A111" s="14" t="s">
        <v>457</v>
      </c>
      <c r="B111" s="11" t="s">
        <v>51</v>
      </c>
      <c r="C111" s="324">
        <v>11000</v>
      </c>
    </row>
    <row r="112" spans="1:3" ht="12" customHeight="1">
      <c r="A112" s="14" t="s">
        <v>458</v>
      </c>
      <c r="B112" s="8" t="s">
        <v>460</v>
      </c>
      <c r="C112" s="324">
        <v>8120</v>
      </c>
    </row>
    <row r="113" spans="1:3" ht="12" customHeight="1" thickBot="1">
      <c r="A113" s="18" t="s">
        <v>459</v>
      </c>
      <c r="B113" s="529" t="s">
        <v>461</v>
      </c>
      <c r="C113" s="330">
        <v>2880</v>
      </c>
    </row>
    <row r="114" spans="1:3" ht="12" customHeight="1" thickBot="1">
      <c r="A114" s="526" t="s">
        <v>20</v>
      </c>
      <c r="B114" s="527" t="s">
        <v>370</v>
      </c>
      <c r="C114" s="528">
        <f>+C115+C117+C119</f>
        <v>363439</v>
      </c>
    </row>
    <row r="115" spans="1:3" ht="12" customHeight="1">
      <c r="A115" s="15" t="s">
        <v>108</v>
      </c>
      <c r="B115" s="8" t="s">
        <v>230</v>
      </c>
      <c r="C115" s="325">
        <v>302992</v>
      </c>
    </row>
    <row r="116" spans="1:3" ht="12" customHeight="1">
      <c r="A116" s="15" t="s">
        <v>109</v>
      </c>
      <c r="B116" s="12" t="s">
        <v>374</v>
      </c>
      <c r="C116" s="325"/>
    </row>
    <row r="117" spans="1:3" ht="12" customHeight="1">
      <c r="A117" s="15" t="s">
        <v>110</v>
      </c>
      <c r="B117" s="12" t="s">
        <v>190</v>
      </c>
      <c r="C117" s="324">
        <v>55807</v>
      </c>
    </row>
    <row r="118" spans="1:3" ht="12" customHeight="1">
      <c r="A118" s="15" t="s">
        <v>111</v>
      </c>
      <c r="B118" s="12" t="s">
        <v>375</v>
      </c>
      <c r="C118" s="293"/>
    </row>
    <row r="119" spans="1:3" ht="12" customHeight="1">
      <c r="A119" s="15" t="s">
        <v>112</v>
      </c>
      <c r="B119" s="319" t="s">
        <v>233</v>
      </c>
      <c r="C119" s="293">
        <v>4640</v>
      </c>
    </row>
    <row r="120" spans="1:3" ht="12" customHeight="1">
      <c r="A120" s="15" t="s">
        <v>121</v>
      </c>
      <c r="B120" s="318" t="s">
        <v>439</v>
      </c>
      <c r="C120" s="293"/>
    </row>
    <row r="121" spans="1:3" ht="12" customHeight="1">
      <c r="A121" s="15" t="s">
        <v>123</v>
      </c>
      <c r="B121" s="447" t="s">
        <v>380</v>
      </c>
      <c r="C121" s="293"/>
    </row>
    <row r="122" spans="1:3" ht="15.75">
      <c r="A122" s="15" t="s">
        <v>191</v>
      </c>
      <c r="B122" s="155" t="s">
        <v>363</v>
      </c>
      <c r="C122" s="293"/>
    </row>
    <row r="123" spans="1:3" ht="12" customHeight="1">
      <c r="A123" s="15" t="s">
        <v>192</v>
      </c>
      <c r="B123" s="155" t="s">
        <v>379</v>
      </c>
      <c r="C123" s="293">
        <v>1040</v>
      </c>
    </row>
    <row r="124" spans="1:3" ht="12" customHeight="1">
      <c r="A124" s="15" t="s">
        <v>193</v>
      </c>
      <c r="B124" s="155" t="s">
        <v>378</v>
      </c>
      <c r="C124" s="293"/>
    </row>
    <row r="125" spans="1:3" ht="12" customHeight="1">
      <c r="A125" s="15" t="s">
        <v>371</v>
      </c>
      <c r="B125" s="155" t="s">
        <v>366</v>
      </c>
      <c r="C125" s="293"/>
    </row>
    <row r="126" spans="1:3" ht="12" customHeight="1">
      <c r="A126" s="15" t="s">
        <v>372</v>
      </c>
      <c r="B126" s="155" t="s">
        <v>377</v>
      </c>
      <c r="C126" s="293"/>
    </row>
    <row r="127" spans="1:3" ht="16.5" thickBot="1">
      <c r="A127" s="13" t="s">
        <v>373</v>
      </c>
      <c r="B127" s="155" t="s">
        <v>376</v>
      </c>
      <c r="C127" s="295">
        <v>3600</v>
      </c>
    </row>
    <row r="128" spans="1:3" ht="12" customHeight="1" thickBot="1">
      <c r="A128" s="20" t="s">
        <v>21</v>
      </c>
      <c r="B128" s="143" t="s">
        <v>462</v>
      </c>
      <c r="C128" s="322">
        <f>+C93+C114</f>
        <v>706331</v>
      </c>
    </row>
    <row r="129" spans="1:3" ht="12" customHeight="1" thickBot="1">
      <c r="A129" s="20" t="s">
        <v>22</v>
      </c>
      <c r="B129" s="143" t="s">
        <v>463</v>
      </c>
      <c r="C129" s="322">
        <f>+C130+C131+C132</f>
        <v>2430</v>
      </c>
    </row>
    <row r="130" spans="1:3" ht="12" customHeight="1">
      <c r="A130" s="15" t="s">
        <v>271</v>
      </c>
      <c r="B130" s="12" t="s">
        <v>470</v>
      </c>
      <c r="C130" s="293">
        <v>2430</v>
      </c>
    </row>
    <row r="131" spans="1:3" ht="12" customHeight="1">
      <c r="A131" s="15" t="s">
        <v>274</v>
      </c>
      <c r="B131" s="12" t="s">
        <v>471</v>
      </c>
      <c r="C131" s="293"/>
    </row>
    <row r="132" spans="1:3" ht="12" customHeight="1" thickBot="1">
      <c r="A132" s="13" t="s">
        <v>275</v>
      </c>
      <c r="B132" s="12" t="s">
        <v>472</v>
      </c>
      <c r="C132" s="293"/>
    </row>
    <row r="133" spans="1:3" ht="12" customHeight="1" thickBot="1">
      <c r="A133" s="20" t="s">
        <v>23</v>
      </c>
      <c r="B133" s="143" t="s">
        <v>464</v>
      </c>
      <c r="C133" s="322">
        <f>SUM(C134:C139)</f>
        <v>0</v>
      </c>
    </row>
    <row r="134" spans="1:3" ht="12" customHeight="1">
      <c r="A134" s="15" t="s">
        <v>95</v>
      </c>
      <c r="B134" s="9" t="s">
        <v>473</v>
      </c>
      <c r="C134" s="293"/>
    </row>
    <row r="135" spans="1:3" ht="12" customHeight="1">
      <c r="A135" s="15" t="s">
        <v>96</v>
      </c>
      <c r="B135" s="9" t="s">
        <v>465</v>
      </c>
      <c r="C135" s="293"/>
    </row>
    <row r="136" spans="1:3" ht="12" customHeight="1">
      <c r="A136" s="15" t="s">
        <v>97</v>
      </c>
      <c r="B136" s="9" t="s">
        <v>466</v>
      </c>
      <c r="C136" s="293"/>
    </row>
    <row r="137" spans="1:3" ht="12" customHeight="1">
      <c r="A137" s="15" t="s">
        <v>178</v>
      </c>
      <c r="B137" s="9" t="s">
        <v>467</v>
      </c>
      <c r="C137" s="293"/>
    </row>
    <row r="138" spans="1:3" ht="12" customHeight="1">
      <c r="A138" s="15" t="s">
        <v>179</v>
      </c>
      <c r="B138" s="9" t="s">
        <v>468</v>
      </c>
      <c r="C138" s="293"/>
    </row>
    <row r="139" spans="1:3" ht="12" customHeight="1" thickBot="1">
      <c r="A139" s="13" t="s">
        <v>180</v>
      </c>
      <c r="B139" s="9" t="s">
        <v>469</v>
      </c>
      <c r="C139" s="293"/>
    </row>
    <row r="140" spans="1:3" ht="12" customHeight="1" thickBot="1">
      <c r="A140" s="20" t="s">
        <v>24</v>
      </c>
      <c r="B140" s="143" t="s">
        <v>477</v>
      </c>
      <c r="C140" s="328">
        <f>+C141+C142+C143+C144</f>
        <v>6737</v>
      </c>
    </row>
    <row r="141" spans="1:3" ht="12" customHeight="1">
      <c r="A141" s="15" t="s">
        <v>98</v>
      </c>
      <c r="B141" s="9" t="s">
        <v>381</v>
      </c>
      <c r="C141" s="293"/>
    </row>
    <row r="142" spans="1:3" ht="12" customHeight="1">
      <c r="A142" s="15" t="s">
        <v>99</v>
      </c>
      <c r="B142" s="9" t="s">
        <v>382</v>
      </c>
      <c r="C142" s="293">
        <v>6737</v>
      </c>
    </row>
    <row r="143" spans="1:3" ht="12" customHeight="1">
      <c r="A143" s="15" t="s">
        <v>295</v>
      </c>
      <c r="B143" s="9" t="s">
        <v>478</v>
      </c>
      <c r="C143" s="293"/>
    </row>
    <row r="144" spans="1:3" ht="12" customHeight="1" thickBot="1">
      <c r="A144" s="13" t="s">
        <v>296</v>
      </c>
      <c r="B144" s="7" t="s">
        <v>401</v>
      </c>
      <c r="C144" s="293"/>
    </row>
    <row r="145" spans="1:3" ht="12" customHeight="1" thickBot="1">
      <c r="A145" s="20" t="s">
        <v>25</v>
      </c>
      <c r="B145" s="143" t="s">
        <v>479</v>
      </c>
      <c r="C145" s="331">
        <f>SUM(C146:C150)</f>
        <v>0</v>
      </c>
    </row>
    <row r="146" spans="1:3" ht="12" customHeight="1">
      <c r="A146" s="15" t="s">
        <v>100</v>
      </c>
      <c r="B146" s="9" t="s">
        <v>474</v>
      </c>
      <c r="C146" s="293"/>
    </row>
    <row r="147" spans="1:3" ht="12" customHeight="1">
      <c r="A147" s="15" t="s">
        <v>101</v>
      </c>
      <c r="B147" s="9" t="s">
        <v>481</v>
      </c>
      <c r="C147" s="293"/>
    </row>
    <row r="148" spans="1:3" ht="12" customHeight="1">
      <c r="A148" s="15" t="s">
        <v>307</v>
      </c>
      <c r="B148" s="9" t="s">
        <v>476</v>
      </c>
      <c r="C148" s="293"/>
    </row>
    <row r="149" spans="1:3" ht="12" customHeight="1">
      <c r="A149" s="15" t="s">
        <v>308</v>
      </c>
      <c r="B149" s="9" t="s">
        <v>482</v>
      </c>
      <c r="C149" s="293"/>
    </row>
    <row r="150" spans="1:3" ht="12" customHeight="1" thickBot="1">
      <c r="A150" s="15" t="s">
        <v>480</v>
      </c>
      <c r="B150" s="9" t="s">
        <v>483</v>
      </c>
      <c r="C150" s="293"/>
    </row>
    <row r="151" spans="1:3" ht="12" customHeight="1" thickBot="1">
      <c r="A151" s="20" t="s">
        <v>26</v>
      </c>
      <c r="B151" s="143" t="s">
        <v>484</v>
      </c>
      <c r="C151" s="530"/>
    </row>
    <row r="152" spans="1:3" ht="12" customHeight="1" thickBot="1">
      <c r="A152" s="20" t="s">
        <v>27</v>
      </c>
      <c r="B152" s="143" t="s">
        <v>485</v>
      </c>
      <c r="C152" s="530"/>
    </row>
    <row r="153" spans="1:9" ht="15" customHeight="1" thickBot="1">
      <c r="A153" s="20" t="s">
        <v>28</v>
      </c>
      <c r="B153" s="143" t="s">
        <v>487</v>
      </c>
      <c r="C153" s="461">
        <f>+C129+C133+C140+C145+C151+C152</f>
        <v>9167</v>
      </c>
      <c r="F153" s="462"/>
      <c r="G153" s="463"/>
      <c r="H153" s="463"/>
      <c r="I153" s="463"/>
    </row>
    <row r="154" spans="1:3" s="450" customFormat="1" ht="12.75" customHeight="1" thickBot="1">
      <c r="A154" s="320" t="s">
        <v>29</v>
      </c>
      <c r="B154" s="413" t="s">
        <v>486</v>
      </c>
      <c r="C154" s="461">
        <f>+C128+C153</f>
        <v>715498</v>
      </c>
    </row>
    <row r="155" ht="7.5" customHeight="1"/>
    <row r="156" spans="1:3" ht="15.75">
      <c r="A156" s="603" t="s">
        <v>383</v>
      </c>
      <c r="B156" s="603"/>
      <c r="C156" s="603"/>
    </row>
    <row r="157" spans="1:3" ht="15" customHeight="1" thickBot="1">
      <c r="A157" s="601" t="s">
        <v>158</v>
      </c>
      <c r="B157" s="601"/>
      <c r="C157" s="332" t="s">
        <v>231</v>
      </c>
    </row>
    <row r="158" spans="1:4" ht="13.5" customHeight="1" thickBot="1">
      <c r="A158" s="20">
        <v>1</v>
      </c>
      <c r="B158" s="28" t="s">
        <v>488</v>
      </c>
      <c r="C158" s="322">
        <f>+C62-C128</f>
        <v>-152790</v>
      </c>
      <c r="D158" s="464"/>
    </row>
    <row r="159" spans="1:3" ht="27.75" customHeight="1" thickBot="1">
      <c r="A159" s="20" t="s">
        <v>20</v>
      </c>
      <c r="B159" s="28" t="s">
        <v>494</v>
      </c>
      <c r="C159" s="322">
        <f>+C86-C153</f>
        <v>152790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KÖLTSÉGVETÉSÉNEK ÖSSZEVONT MÉRLEGE&amp;R&amp;"Times New Roman CE,Félkövér dőlt"&amp;11 1.1. melléklet az 1/2017. (II. 22.)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="130" zoomScaleNormal="130" workbookViewId="0" topLeftCell="A1">
      <selection activeCell="E23" sqref="E23"/>
    </sheetView>
  </sheetViews>
  <sheetFormatPr defaultColWidth="9.00390625" defaultRowHeight="12.75"/>
  <cols>
    <col min="1" max="1" width="47.1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61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5.5" customHeight="1">
      <c r="A1" s="622" t="s">
        <v>0</v>
      </c>
      <c r="B1" s="622"/>
      <c r="C1" s="622"/>
      <c r="D1" s="622"/>
      <c r="E1" s="622"/>
      <c r="F1" s="622"/>
    </row>
    <row r="2" spans="1:6" ht="22.5" customHeight="1" thickBot="1">
      <c r="A2" s="208"/>
      <c r="B2" s="61"/>
      <c r="C2" s="61"/>
      <c r="D2" s="61"/>
      <c r="E2" s="61"/>
      <c r="F2" s="56" t="s">
        <v>64</v>
      </c>
    </row>
    <row r="3" spans="1:6" s="49" customFormat="1" ht="44.25" customHeight="1" thickBot="1">
      <c r="A3" s="209" t="s">
        <v>68</v>
      </c>
      <c r="B3" s="210" t="s">
        <v>69</v>
      </c>
      <c r="C3" s="210" t="s">
        <v>70</v>
      </c>
      <c r="D3" s="210" t="s">
        <v>601</v>
      </c>
      <c r="E3" s="210" t="s">
        <v>602</v>
      </c>
      <c r="F3" s="57" t="s">
        <v>603</v>
      </c>
    </row>
    <row r="4" spans="1:6" s="61" customFormat="1" ht="12" customHeight="1" thickBot="1">
      <c r="A4" s="58" t="s">
        <v>501</v>
      </c>
      <c r="B4" s="59" t="s">
        <v>502</v>
      </c>
      <c r="C4" s="59" t="s">
        <v>503</v>
      </c>
      <c r="D4" s="59" t="s">
        <v>505</v>
      </c>
      <c r="E4" s="59" t="s">
        <v>504</v>
      </c>
      <c r="F4" s="60" t="s">
        <v>507</v>
      </c>
    </row>
    <row r="5" spans="1:6" ht="15.75" customHeight="1">
      <c r="A5" s="558" t="s">
        <v>636</v>
      </c>
      <c r="B5" s="559">
        <v>6375</v>
      </c>
      <c r="C5" s="560" t="s">
        <v>557</v>
      </c>
      <c r="D5" s="559"/>
      <c r="E5" s="559">
        <v>6375</v>
      </c>
      <c r="F5" s="561">
        <f aca="true" t="shared" si="0" ref="F5:F22">B5-D5-E5</f>
        <v>0</v>
      </c>
    </row>
    <row r="6" spans="1:6" ht="15.75" customHeight="1">
      <c r="A6" s="558" t="s">
        <v>637</v>
      </c>
      <c r="B6" s="567">
        <v>9525</v>
      </c>
      <c r="C6" s="560" t="s">
        <v>557</v>
      </c>
      <c r="D6" s="559"/>
      <c r="E6" s="567">
        <v>9525</v>
      </c>
      <c r="F6" s="62">
        <f t="shared" si="0"/>
        <v>0</v>
      </c>
    </row>
    <row r="7" spans="1:6" ht="15.75" customHeight="1">
      <c r="A7" s="558" t="s">
        <v>638</v>
      </c>
      <c r="B7" s="559">
        <v>4445</v>
      </c>
      <c r="C7" s="560" t="s">
        <v>557</v>
      </c>
      <c r="D7" s="559"/>
      <c r="E7" s="559">
        <v>4445</v>
      </c>
      <c r="F7" s="62">
        <f t="shared" si="0"/>
        <v>0</v>
      </c>
    </row>
    <row r="8" spans="1:6" ht="15.75" customHeight="1">
      <c r="A8" s="562" t="s">
        <v>639</v>
      </c>
      <c r="B8" s="559">
        <v>381</v>
      </c>
      <c r="C8" s="560" t="s">
        <v>557</v>
      </c>
      <c r="D8" s="559"/>
      <c r="E8" s="559">
        <v>381</v>
      </c>
      <c r="F8" s="62">
        <f t="shared" si="0"/>
        <v>0</v>
      </c>
    </row>
    <row r="9" spans="1:6" ht="15.75" customHeight="1">
      <c r="A9" s="510" t="s">
        <v>604</v>
      </c>
      <c r="B9" s="559">
        <v>276427</v>
      </c>
      <c r="C9" s="560" t="s">
        <v>556</v>
      </c>
      <c r="D9" s="559">
        <v>165138</v>
      </c>
      <c r="E9" s="559">
        <v>111289</v>
      </c>
      <c r="F9" s="62">
        <f t="shared" si="0"/>
        <v>0</v>
      </c>
    </row>
    <row r="10" spans="1:6" ht="15.75" customHeight="1">
      <c r="A10" s="570" t="s">
        <v>605</v>
      </c>
      <c r="B10" s="559">
        <v>95144</v>
      </c>
      <c r="C10" s="560" t="s">
        <v>557</v>
      </c>
      <c r="D10" s="559"/>
      <c r="E10" s="559">
        <v>95144</v>
      </c>
      <c r="F10" s="62">
        <f t="shared" si="0"/>
        <v>0</v>
      </c>
    </row>
    <row r="11" spans="1:6" ht="15.75" customHeight="1">
      <c r="A11" s="558" t="s">
        <v>561</v>
      </c>
      <c r="B11" s="559">
        <v>110470</v>
      </c>
      <c r="C11" s="560" t="s">
        <v>556</v>
      </c>
      <c r="D11" s="559">
        <v>47360</v>
      </c>
      <c r="E11" s="559">
        <v>63110</v>
      </c>
      <c r="F11" s="62">
        <f t="shared" si="0"/>
        <v>0</v>
      </c>
    </row>
    <row r="12" spans="1:6" ht="15.75" customHeight="1">
      <c r="A12" s="510" t="s">
        <v>606</v>
      </c>
      <c r="B12" s="559">
        <v>3300</v>
      </c>
      <c r="C12" s="560" t="s">
        <v>557</v>
      </c>
      <c r="D12" s="559"/>
      <c r="E12" s="559">
        <v>3300</v>
      </c>
      <c r="F12" s="62">
        <f t="shared" si="0"/>
        <v>0</v>
      </c>
    </row>
    <row r="13" spans="1:6" ht="15.75" customHeight="1">
      <c r="A13" s="558" t="s">
        <v>609</v>
      </c>
      <c r="B13" s="559">
        <v>6972</v>
      </c>
      <c r="C13" s="560" t="s">
        <v>607</v>
      </c>
      <c r="D13" s="559">
        <v>89</v>
      </c>
      <c r="E13" s="559">
        <v>6883</v>
      </c>
      <c r="F13" s="62">
        <f>B13-D13-E13</f>
        <v>0</v>
      </c>
    </row>
    <row r="14" spans="1:6" ht="15.75" customHeight="1">
      <c r="A14" s="558" t="s">
        <v>608</v>
      </c>
      <c r="B14" s="559">
        <v>2540</v>
      </c>
      <c r="C14" s="560" t="s">
        <v>557</v>
      </c>
      <c r="D14" s="559"/>
      <c r="E14" s="559">
        <v>2540</v>
      </c>
      <c r="F14" s="62">
        <f t="shared" si="0"/>
        <v>0</v>
      </c>
    </row>
    <row r="15" spans="1:6" ht="15.75" customHeight="1">
      <c r="A15" s="558"/>
      <c r="B15" s="559"/>
      <c r="C15" s="560"/>
      <c r="D15" s="559"/>
      <c r="E15" s="559"/>
      <c r="F15" s="62">
        <f t="shared" si="0"/>
        <v>0</v>
      </c>
    </row>
    <row r="16" spans="1:6" ht="15.75" customHeight="1">
      <c r="A16" s="558"/>
      <c r="B16" s="559"/>
      <c r="C16" s="560"/>
      <c r="D16" s="559"/>
      <c r="E16" s="559"/>
      <c r="F16" s="62">
        <f t="shared" si="0"/>
        <v>0</v>
      </c>
    </row>
    <row r="17" spans="1:6" ht="15.75" customHeight="1">
      <c r="A17" s="558"/>
      <c r="B17" s="559"/>
      <c r="C17" s="560"/>
      <c r="D17" s="559"/>
      <c r="E17" s="559"/>
      <c r="F17" s="62">
        <f t="shared" si="0"/>
        <v>0</v>
      </c>
    </row>
    <row r="18" spans="1:6" ht="15.75" customHeight="1">
      <c r="A18" s="510"/>
      <c r="B18" s="26"/>
      <c r="C18" s="511"/>
      <c r="D18" s="26"/>
      <c r="E18" s="26"/>
      <c r="F18" s="62">
        <f t="shared" si="0"/>
        <v>0</v>
      </c>
    </row>
    <row r="19" spans="1:6" ht="15.75" customHeight="1">
      <c r="A19" s="510"/>
      <c r="B19" s="26"/>
      <c r="C19" s="511"/>
      <c r="D19" s="26"/>
      <c r="E19" s="26"/>
      <c r="F19" s="62">
        <f t="shared" si="0"/>
        <v>0</v>
      </c>
    </row>
    <row r="20" spans="1:6" ht="15.75" customHeight="1">
      <c r="A20" s="510"/>
      <c r="B20" s="26"/>
      <c r="C20" s="511"/>
      <c r="D20" s="26"/>
      <c r="E20" s="26"/>
      <c r="F20" s="62">
        <f t="shared" si="0"/>
        <v>0</v>
      </c>
    </row>
    <row r="21" spans="1:6" ht="15.75" customHeight="1">
      <c r="A21" s="510"/>
      <c r="B21" s="26"/>
      <c r="C21" s="511"/>
      <c r="D21" s="26"/>
      <c r="E21" s="26"/>
      <c r="F21" s="62">
        <f t="shared" si="0"/>
        <v>0</v>
      </c>
    </row>
    <row r="22" spans="1:6" ht="15.75" customHeight="1" thickBot="1">
      <c r="A22" s="63"/>
      <c r="B22" s="27"/>
      <c r="C22" s="512"/>
      <c r="D22" s="27"/>
      <c r="E22" s="27"/>
      <c r="F22" s="64">
        <f t="shared" si="0"/>
        <v>0</v>
      </c>
    </row>
    <row r="23" spans="1:6" s="67" customFormat="1" ht="18" customHeight="1" thickBot="1">
      <c r="A23" s="211" t="s">
        <v>67</v>
      </c>
      <c r="B23" s="65">
        <f>SUM(B5:B22)</f>
        <v>515579</v>
      </c>
      <c r="C23" s="138"/>
      <c r="D23" s="65">
        <f>SUM(D5:D22)</f>
        <v>212587</v>
      </c>
      <c r="E23" s="65">
        <f>SUM(E5:E22)</f>
        <v>302992</v>
      </c>
      <c r="F23" s="6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1/2017. (II. 22.)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D7" sqref="D7"/>
    </sheetView>
  </sheetViews>
  <sheetFormatPr defaultColWidth="9.00390625" defaultRowHeight="12.75"/>
  <cols>
    <col min="1" max="1" width="60.6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46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4.75" customHeight="1">
      <c r="A1" s="622" t="s">
        <v>1</v>
      </c>
      <c r="B1" s="622"/>
      <c r="C1" s="622"/>
      <c r="D1" s="622"/>
      <c r="E1" s="622"/>
      <c r="F1" s="622"/>
    </row>
    <row r="2" spans="1:6" ht="23.25" customHeight="1" thickBot="1">
      <c r="A2" s="208"/>
      <c r="B2" s="61"/>
      <c r="C2" s="61"/>
      <c r="D2" s="61"/>
      <c r="E2" s="61"/>
      <c r="F2" s="56" t="s">
        <v>64</v>
      </c>
    </row>
    <row r="3" spans="1:6" s="49" customFormat="1" ht="48.75" customHeight="1" thickBot="1">
      <c r="A3" s="209" t="s">
        <v>71</v>
      </c>
      <c r="B3" s="210" t="s">
        <v>69</v>
      </c>
      <c r="C3" s="210" t="s">
        <v>70</v>
      </c>
      <c r="D3" s="210" t="str">
        <f>+'6.sz.mell.'!D3</f>
        <v>Felhasználás 2016. XII. 31-ig</v>
      </c>
      <c r="E3" s="210" t="str">
        <f>+'6.sz.mell.'!E3</f>
        <v>2017. évi előirányzat</v>
      </c>
      <c r="F3" s="57" t="s">
        <v>612</v>
      </c>
    </row>
    <row r="4" spans="1:6" s="61" customFormat="1" ht="15" customHeight="1" thickBot="1">
      <c r="A4" s="563" t="s">
        <v>501</v>
      </c>
      <c r="B4" s="564" t="s">
        <v>502</v>
      </c>
      <c r="C4" s="564" t="s">
        <v>503</v>
      </c>
      <c r="D4" s="564" t="s">
        <v>505</v>
      </c>
      <c r="E4" s="564" t="s">
        <v>504</v>
      </c>
      <c r="F4" s="60" t="s">
        <v>506</v>
      </c>
    </row>
    <row r="5" spans="1:6" ht="23.25" customHeight="1">
      <c r="A5" s="68" t="s">
        <v>652</v>
      </c>
      <c r="B5" s="69">
        <v>5157</v>
      </c>
      <c r="C5" s="513" t="s">
        <v>557</v>
      </c>
      <c r="D5" s="69">
        <v>85</v>
      </c>
      <c r="E5" s="69">
        <v>5072</v>
      </c>
      <c r="F5" s="70">
        <f aca="true" t="shared" si="0" ref="F5:F23">B5-D5-E5</f>
        <v>0</v>
      </c>
    </row>
    <row r="6" spans="1:6" ht="15.75" customHeight="1">
      <c r="A6" s="68" t="s">
        <v>610</v>
      </c>
      <c r="B6" s="69">
        <v>36246</v>
      </c>
      <c r="C6" s="513" t="s">
        <v>557</v>
      </c>
      <c r="D6" s="568"/>
      <c r="E6" s="69">
        <v>36246</v>
      </c>
      <c r="F6" s="70">
        <f t="shared" si="0"/>
        <v>0</v>
      </c>
    </row>
    <row r="7" spans="1:6" ht="24.75" customHeight="1">
      <c r="A7" s="68" t="s">
        <v>646</v>
      </c>
      <c r="B7" s="69">
        <v>4927</v>
      </c>
      <c r="C7" s="513" t="s">
        <v>557</v>
      </c>
      <c r="D7" s="69">
        <v>4292</v>
      </c>
      <c r="E7" s="69">
        <v>635</v>
      </c>
      <c r="F7" s="70">
        <f t="shared" si="0"/>
        <v>0</v>
      </c>
    </row>
    <row r="8" spans="1:6" ht="15.75" customHeight="1">
      <c r="A8" s="569" t="s">
        <v>611</v>
      </c>
      <c r="B8" s="69">
        <v>762</v>
      </c>
      <c r="C8" s="513" t="s">
        <v>557</v>
      </c>
      <c r="D8" s="69"/>
      <c r="E8" s="69">
        <v>762</v>
      </c>
      <c r="F8" s="70">
        <f t="shared" si="0"/>
        <v>0</v>
      </c>
    </row>
    <row r="9" spans="1:6" ht="15.75" customHeight="1">
      <c r="A9" s="68" t="s">
        <v>640</v>
      </c>
      <c r="B9" s="69">
        <v>13178</v>
      </c>
      <c r="C9" s="513" t="s">
        <v>557</v>
      </c>
      <c r="D9" s="69">
        <v>86</v>
      </c>
      <c r="E9" s="69">
        <v>13092</v>
      </c>
      <c r="F9" s="70">
        <f t="shared" si="0"/>
        <v>0</v>
      </c>
    </row>
    <row r="10" spans="1:6" ht="15.75" customHeight="1">
      <c r="A10" s="68"/>
      <c r="B10" s="69"/>
      <c r="C10" s="513"/>
      <c r="D10" s="69"/>
      <c r="E10" s="69"/>
      <c r="F10" s="70">
        <f t="shared" si="0"/>
        <v>0</v>
      </c>
    </row>
    <row r="11" spans="1:6" ht="15.75" customHeight="1">
      <c r="A11" s="68"/>
      <c r="B11" s="69"/>
      <c r="C11" s="513"/>
      <c r="D11" s="69"/>
      <c r="E11" s="69"/>
      <c r="F11" s="70">
        <f t="shared" si="0"/>
        <v>0</v>
      </c>
    </row>
    <row r="12" spans="1:6" ht="15.75" customHeight="1">
      <c r="A12" s="68"/>
      <c r="B12" s="69"/>
      <c r="C12" s="513"/>
      <c r="D12" s="69"/>
      <c r="E12" s="69"/>
      <c r="F12" s="70">
        <f t="shared" si="0"/>
        <v>0</v>
      </c>
    </row>
    <row r="13" spans="1:6" ht="15.75" customHeight="1">
      <c r="A13" s="68"/>
      <c r="B13" s="69"/>
      <c r="C13" s="513"/>
      <c r="D13" s="69"/>
      <c r="E13" s="69"/>
      <c r="F13" s="70">
        <f t="shared" si="0"/>
        <v>0</v>
      </c>
    </row>
    <row r="14" spans="1:6" ht="15.75" customHeight="1">
      <c r="A14" s="68"/>
      <c r="B14" s="69"/>
      <c r="C14" s="513"/>
      <c r="D14" s="69"/>
      <c r="E14" s="69"/>
      <c r="F14" s="70">
        <f t="shared" si="0"/>
        <v>0</v>
      </c>
    </row>
    <row r="15" spans="1:6" ht="15.75" customHeight="1">
      <c r="A15" s="68"/>
      <c r="B15" s="69"/>
      <c r="C15" s="513"/>
      <c r="D15" s="69"/>
      <c r="E15" s="69"/>
      <c r="F15" s="70">
        <f t="shared" si="0"/>
        <v>0</v>
      </c>
    </row>
    <row r="16" spans="1:6" ht="15.75" customHeight="1">
      <c r="A16" s="68"/>
      <c r="B16" s="69"/>
      <c r="C16" s="513"/>
      <c r="D16" s="69"/>
      <c r="E16" s="69"/>
      <c r="F16" s="70">
        <f t="shared" si="0"/>
        <v>0</v>
      </c>
    </row>
    <row r="17" spans="1:6" ht="15.75" customHeight="1">
      <c r="A17" s="68"/>
      <c r="B17" s="69"/>
      <c r="C17" s="513"/>
      <c r="D17" s="69"/>
      <c r="E17" s="69"/>
      <c r="F17" s="70">
        <f t="shared" si="0"/>
        <v>0</v>
      </c>
    </row>
    <row r="18" spans="1:6" ht="15.75" customHeight="1">
      <c r="A18" s="68"/>
      <c r="B18" s="69"/>
      <c r="C18" s="513"/>
      <c r="D18" s="69"/>
      <c r="E18" s="69"/>
      <c r="F18" s="70">
        <f t="shared" si="0"/>
        <v>0</v>
      </c>
    </row>
    <row r="19" spans="1:6" ht="15.75" customHeight="1">
      <c r="A19" s="68"/>
      <c r="B19" s="69"/>
      <c r="C19" s="513"/>
      <c r="D19" s="69"/>
      <c r="E19" s="69"/>
      <c r="F19" s="70">
        <f t="shared" si="0"/>
        <v>0</v>
      </c>
    </row>
    <row r="20" spans="1:6" ht="15.75" customHeight="1">
      <c r="A20" s="68"/>
      <c r="B20" s="69"/>
      <c r="C20" s="513"/>
      <c r="D20" s="69"/>
      <c r="E20" s="69"/>
      <c r="F20" s="70">
        <f t="shared" si="0"/>
        <v>0</v>
      </c>
    </row>
    <row r="21" spans="1:6" ht="15.75" customHeight="1">
      <c r="A21" s="68"/>
      <c r="B21" s="69"/>
      <c r="C21" s="513"/>
      <c r="D21" s="69"/>
      <c r="E21" s="69"/>
      <c r="F21" s="70">
        <f t="shared" si="0"/>
        <v>0</v>
      </c>
    </row>
    <row r="22" spans="1:6" ht="15.75" customHeight="1">
      <c r="A22" s="68"/>
      <c r="B22" s="69"/>
      <c r="C22" s="513"/>
      <c r="D22" s="69"/>
      <c r="E22" s="69"/>
      <c r="F22" s="70">
        <f t="shared" si="0"/>
        <v>0</v>
      </c>
    </row>
    <row r="23" spans="1:6" ht="15.75" customHeight="1" thickBot="1">
      <c r="A23" s="71"/>
      <c r="B23" s="72"/>
      <c r="C23" s="514"/>
      <c r="D23" s="72"/>
      <c r="E23" s="72"/>
      <c r="F23" s="73">
        <f t="shared" si="0"/>
        <v>0</v>
      </c>
    </row>
    <row r="24" spans="1:6" s="67" customFormat="1" ht="18" customHeight="1" thickBot="1">
      <c r="A24" s="211" t="s">
        <v>67</v>
      </c>
      <c r="B24" s="212">
        <f>SUM(B5:B23)</f>
        <v>60270</v>
      </c>
      <c r="C24" s="139"/>
      <c r="D24" s="212">
        <f>SUM(D5:D23)</f>
        <v>4463</v>
      </c>
      <c r="E24" s="212">
        <f>SUM(E5:E23)</f>
        <v>55807</v>
      </c>
      <c r="F24" s="7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&amp;CGyőrzámoly Község Önkormányzata&amp;R&amp;"Times New Roman CE,Félkövér dőlt"&amp;12 &amp;11 7. melléklet az 1/2017. (II. 22.)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J6" sqref="J6"/>
    </sheetView>
  </sheetViews>
  <sheetFormatPr defaultColWidth="9.00390625" defaultRowHeight="12.75"/>
  <cols>
    <col min="1" max="1" width="38.625" style="51" customWidth="1"/>
    <col min="2" max="5" width="13.875" style="51" customWidth="1"/>
    <col min="6" max="16384" width="9.375" style="51" customWidth="1"/>
  </cols>
  <sheetData>
    <row r="1" spans="1:5" ht="12.75">
      <c r="A1" s="234"/>
      <c r="B1" s="234"/>
      <c r="C1" s="234"/>
      <c r="D1" s="234"/>
      <c r="E1" s="234"/>
    </row>
    <row r="2" spans="1:5" ht="15.75">
      <c r="A2" s="235" t="s">
        <v>143</v>
      </c>
      <c r="B2" s="632" t="s">
        <v>648</v>
      </c>
      <c r="C2" s="632"/>
      <c r="D2" s="632"/>
      <c r="E2" s="632"/>
    </row>
    <row r="3" spans="1:5" ht="14.25" thickBot="1">
      <c r="A3" s="234" t="s">
        <v>649</v>
      </c>
      <c r="B3" s="234"/>
      <c r="C3" s="234"/>
      <c r="D3" s="633" t="s">
        <v>136</v>
      </c>
      <c r="E3" s="633"/>
    </row>
    <row r="4" spans="1:5" ht="15" customHeight="1" thickBot="1">
      <c r="A4" s="236" t="s">
        <v>135</v>
      </c>
      <c r="B4" s="237" t="s">
        <v>582</v>
      </c>
      <c r="C4" s="237" t="s">
        <v>641</v>
      </c>
      <c r="D4" s="237" t="s">
        <v>642</v>
      </c>
      <c r="E4" s="238" t="s">
        <v>52</v>
      </c>
    </row>
    <row r="5" spans="1:5" ht="12.75">
      <c r="A5" s="239" t="s">
        <v>137</v>
      </c>
      <c r="B5" s="99">
        <v>18164</v>
      </c>
      <c r="C5" s="99"/>
      <c r="D5" s="99"/>
      <c r="E5" s="240">
        <f aca="true" t="shared" si="0" ref="E5:E11">SUM(B5:D5)</f>
        <v>18164</v>
      </c>
    </row>
    <row r="6" spans="1:5" ht="12.75">
      <c r="A6" s="241" t="s">
        <v>150</v>
      </c>
      <c r="B6" s="100"/>
      <c r="C6" s="100"/>
      <c r="D6" s="100"/>
      <c r="E6" s="242">
        <f t="shared" si="0"/>
        <v>0</v>
      </c>
    </row>
    <row r="7" spans="1:5" ht="12.75">
      <c r="A7" s="243" t="s">
        <v>138</v>
      </c>
      <c r="B7" s="101">
        <v>42977</v>
      </c>
      <c r="C7" s="101"/>
      <c r="D7" s="101"/>
      <c r="E7" s="244">
        <f t="shared" si="0"/>
        <v>42977</v>
      </c>
    </row>
    <row r="8" spans="1:5" ht="12.75">
      <c r="A8" s="243" t="s">
        <v>151</v>
      </c>
      <c r="B8" s="101"/>
      <c r="C8" s="101"/>
      <c r="D8" s="101"/>
      <c r="E8" s="244">
        <f t="shared" si="0"/>
        <v>0</v>
      </c>
    </row>
    <row r="9" spans="1:5" ht="12.75">
      <c r="A9" s="243" t="s">
        <v>139</v>
      </c>
      <c r="B9" s="101"/>
      <c r="C9" s="101"/>
      <c r="D9" s="101"/>
      <c r="E9" s="244">
        <f t="shared" si="0"/>
        <v>0</v>
      </c>
    </row>
    <row r="10" spans="1:5" ht="12.75">
      <c r="A10" s="243" t="s">
        <v>140</v>
      </c>
      <c r="B10" s="101"/>
      <c r="C10" s="101"/>
      <c r="D10" s="101"/>
      <c r="E10" s="244">
        <f t="shared" si="0"/>
        <v>0</v>
      </c>
    </row>
    <row r="11" spans="1:5" ht="13.5" thickBot="1">
      <c r="A11" s="102"/>
      <c r="B11" s="103"/>
      <c r="C11" s="103"/>
      <c r="D11" s="103"/>
      <c r="E11" s="244">
        <f t="shared" si="0"/>
        <v>0</v>
      </c>
    </row>
    <row r="12" spans="1:5" ht="13.5" thickBot="1">
      <c r="A12" s="245" t="s">
        <v>142</v>
      </c>
      <c r="B12" s="246">
        <f>B5+SUM(B7:B11)</f>
        <v>61141</v>
      </c>
      <c r="C12" s="246">
        <f>C5+SUM(C7:C11)</f>
        <v>0</v>
      </c>
      <c r="D12" s="246">
        <f>D5+SUM(D7:D11)</f>
        <v>0</v>
      </c>
      <c r="E12" s="247">
        <f>E5+SUM(E7:E11)</f>
        <v>61141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36" t="s">
        <v>141</v>
      </c>
      <c r="B14" s="237" t="str">
        <f>+B4</f>
        <v>2017. év</v>
      </c>
      <c r="C14" s="237" t="str">
        <f>+C4</f>
        <v>2018. év</v>
      </c>
      <c r="D14" s="237" t="str">
        <f>+D4</f>
        <v>2018. után</v>
      </c>
      <c r="E14" s="238" t="s">
        <v>52</v>
      </c>
    </row>
    <row r="15" spans="1:5" ht="12.75">
      <c r="A15" s="239" t="s">
        <v>146</v>
      </c>
      <c r="B15" s="99"/>
      <c r="C15" s="99"/>
      <c r="D15" s="99"/>
      <c r="E15" s="240">
        <f aca="true" t="shared" si="1" ref="E15:E21">SUM(B15:D15)</f>
        <v>0</v>
      </c>
    </row>
    <row r="16" spans="1:5" ht="12.75">
      <c r="A16" s="248" t="s">
        <v>147</v>
      </c>
      <c r="B16" s="101">
        <v>61141</v>
      </c>
      <c r="C16" s="101"/>
      <c r="D16" s="101"/>
      <c r="E16" s="244">
        <f t="shared" si="1"/>
        <v>61141</v>
      </c>
    </row>
    <row r="17" spans="1:5" ht="12.75">
      <c r="A17" s="243" t="s">
        <v>148</v>
      </c>
      <c r="B17" s="101"/>
      <c r="C17" s="101"/>
      <c r="D17" s="101"/>
      <c r="E17" s="244">
        <f t="shared" si="1"/>
        <v>0</v>
      </c>
    </row>
    <row r="18" spans="1:5" ht="12.75">
      <c r="A18" s="243" t="s">
        <v>149</v>
      </c>
      <c r="B18" s="101"/>
      <c r="C18" s="101"/>
      <c r="D18" s="101"/>
      <c r="E18" s="244">
        <f t="shared" si="1"/>
        <v>0</v>
      </c>
    </row>
    <row r="19" spans="1:5" ht="12.75">
      <c r="A19" s="104"/>
      <c r="B19" s="101"/>
      <c r="C19" s="101"/>
      <c r="D19" s="101"/>
      <c r="E19" s="244">
        <f t="shared" si="1"/>
        <v>0</v>
      </c>
    </row>
    <row r="20" spans="1:5" ht="12.75">
      <c r="A20" s="104"/>
      <c r="B20" s="101"/>
      <c r="C20" s="101"/>
      <c r="D20" s="101"/>
      <c r="E20" s="244">
        <f t="shared" si="1"/>
        <v>0</v>
      </c>
    </row>
    <row r="21" spans="1:5" ht="13.5" thickBot="1">
      <c r="A21" s="102"/>
      <c r="B21" s="103"/>
      <c r="C21" s="103"/>
      <c r="D21" s="103"/>
      <c r="E21" s="244">
        <f t="shared" si="1"/>
        <v>0</v>
      </c>
    </row>
    <row r="22" spans="1:5" ht="13.5" thickBot="1">
      <c r="A22" s="245" t="s">
        <v>54</v>
      </c>
      <c r="B22" s="246">
        <f>SUM(B15:B21)</f>
        <v>61141</v>
      </c>
      <c r="C22" s="246">
        <f>SUM(C15:C21)</f>
        <v>0</v>
      </c>
      <c r="D22" s="246">
        <f>SUM(D15:D21)</f>
        <v>0</v>
      </c>
      <c r="E22" s="247">
        <f>SUM(E15:E21)</f>
        <v>61141</v>
      </c>
    </row>
    <row r="23" spans="1:5" ht="12.75">
      <c r="A23" s="234"/>
      <c r="B23" s="234"/>
      <c r="C23" s="234"/>
      <c r="D23" s="234"/>
      <c r="E23" s="234"/>
    </row>
    <row r="24" spans="1:5" ht="12.75">
      <c r="A24" s="234"/>
      <c r="B24" s="234"/>
      <c r="C24" s="234"/>
      <c r="D24" s="234"/>
      <c r="E24" s="234"/>
    </row>
    <row r="25" spans="1:5" ht="15.75">
      <c r="A25" s="235" t="s">
        <v>143</v>
      </c>
      <c r="B25" s="632" t="s">
        <v>644</v>
      </c>
      <c r="C25" s="632"/>
      <c r="D25" s="632"/>
      <c r="E25" s="632"/>
    </row>
    <row r="26" spans="1:5" ht="14.25" thickBot="1">
      <c r="A26" s="234" t="s">
        <v>645</v>
      </c>
      <c r="B26" s="234"/>
      <c r="C26" s="234"/>
      <c r="D26" s="633" t="s">
        <v>136</v>
      </c>
      <c r="E26" s="633"/>
    </row>
    <row r="27" spans="1:5" ht="13.5" thickBot="1">
      <c r="A27" s="236" t="s">
        <v>135</v>
      </c>
      <c r="B27" s="237" t="str">
        <f>+B14</f>
        <v>2017. év</v>
      </c>
      <c r="C27" s="237" t="str">
        <f>+C14</f>
        <v>2018. év</v>
      </c>
      <c r="D27" s="237" t="str">
        <f>+D14</f>
        <v>2018. után</v>
      </c>
      <c r="E27" s="238" t="s">
        <v>52</v>
      </c>
    </row>
    <row r="28" spans="1:5" ht="12.75">
      <c r="A28" s="239" t="s">
        <v>137</v>
      </c>
      <c r="B28" s="99">
        <v>635</v>
      </c>
      <c r="C28" s="99"/>
      <c r="D28" s="99"/>
      <c r="E28" s="240">
        <f aca="true" t="shared" si="2" ref="E28:E34">SUM(B28:D28)</f>
        <v>635</v>
      </c>
    </row>
    <row r="29" spans="1:5" ht="12.75">
      <c r="A29" s="241" t="s">
        <v>150</v>
      </c>
      <c r="B29" s="100"/>
      <c r="C29" s="100"/>
      <c r="D29" s="100"/>
      <c r="E29" s="242">
        <f t="shared" si="2"/>
        <v>0</v>
      </c>
    </row>
    <row r="30" spans="1:5" ht="12.75">
      <c r="A30" s="243" t="s">
        <v>138</v>
      </c>
      <c r="B30" s="101">
        <v>206162</v>
      </c>
      <c r="C30" s="101"/>
      <c r="D30" s="101"/>
      <c r="E30" s="244">
        <f t="shared" si="2"/>
        <v>206162</v>
      </c>
    </row>
    <row r="31" spans="1:5" ht="12.75">
      <c r="A31" s="243" t="s">
        <v>151</v>
      </c>
      <c r="B31" s="101"/>
      <c r="C31" s="101"/>
      <c r="D31" s="101"/>
      <c r="E31" s="244">
        <f t="shared" si="2"/>
        <v>0</v>
      </c>
    </row>
    <row r="32" spans="1:5" ht="12.75">
      <c r="A32" s="243" t="s">
        <v>139</v>
      </c>
      <c r="B32" s="101"/>
      <c r="C32" s="101"/>
      <c r="D32" s="101"/>
      <c r="E32" s="244">
        <f t="shared" si="2"/>
        <v>0</v>
      </c>
    </row>
    <row r="33" spans="1:5" ht="12.75">
      <c r="A33" s="243" t="s">
        <v>140</v>
      </c>
      <c r="B33" s="101"/>
      <c r="C33" s="101"/>
      <c r="D33" s="101"/>
      <c r="E33" s="244">
        <f t="shared" si="2"/>
        <v>0</v>
      </c>
    </row>
    <row r="34" spans="1:5" ht="13.5" thickBot="1">
      <c r="A34" s="102"/>
      <c r="B34" s="103"/>
      <c r="C34" s="103"/>
      <c r="D34" s="103"/>
      <c r="E34" s="244">
        <f t="shared" si="2"/>
        <v>0</v>
      </c>
    </row>
    <row r="35" spans="1:5" ht="13.5" thickBot="1">
      <c r="A35" s="245" t="s">
        <v>142</v>
      </c>
      <c r="B35" s="246">
        <f>B28+SUM(B30:B34)</f>
        <v>206797</v>
      </c>
      <c r="C35" s="246">
        <f>C28+SUM(C30:C34)</f>
        <v>0</v>
      </c>
      <c r="D35" s="246">
        <f>D28+SUM(D30:D34)</f>
        <v>0</v>
      </c>
      <c r="E35" s="247">
        <f>E28+SUM(E30:E34)</f>
        <v>206797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36" t="s">
        <v>141</v>
      </c>
      <c r="B37" s="237" t="str">
        <f>+B27</f>
        <v>2017. év</v>
      </c>
      <c r="C37" s="237" t="str">
        <f>+C27</f>
        <v>2018. év</v>
      </c>
      <c r="D37" s="237" t="str">
        <f>+D27</f>
        <v>2018. után</v>
      </c>
      <c r="E37" s="238" t="s">
        <v>52</v>
      </c>
    </row>
    <row r="38" spans="1:5" ht="12.75">
      <c r="A38" s="239" t="s">
        <v>146</v>
      </c>
      <c r="B38" s="99"/>
      <c r="C38" s="99"/>
      <c r="D38" s="99"/>
      <c r="E38" s="240">
        <f aca="true" t="shared" si="3" ref="E38:E44">SUM(B38:D38)</f>
        <v>0</v>
      </c>
    </row>
    <row r="39" spans="1:5" ht="12.75">
      <c r="A39" s="248" t="s">
        <v>147</v>
      </c>
      <c r="B39" s="101">
        <v>206797</v>
      </c>
      <c r="C39" s="101"/>
      <c r="D39" s="101"/>
      <c r="E39" s="244">
        <f t="shared" si="3"/>
        <v>206797</v>
      </c>
    </row>
    <row r="40" spans="1:5" ht="12.75">
      <c r="A40" s="243" t="s">
        <v>148</v>
      </c>
      <c r="B40" s="101"/>
      <c r="C40" s="101"/>
      <c r="D40" s="101"/>
      <c r="E40" s="244">
        <f t="shared" si="3"/>
        <v>0</v>
      </c>
    </row>
    <row r="41" spans="1:5" ht="12.75">
      <c r="A41" s="243" t="s">
        <v>149</v>
      </c>
      <c r="B41" s="101"/>
      <c r="C41" s="101"/>
      <c r="D41" s="101"/>
      <c r="E41" s="244">
        <f t="shared" si="3"/>
        <v>0</v>
      </c>
    </row>
    <row r="42" spans="1:5" ht="12.75">
      <c r="A42" s="104"/>
      <c r="B42" s="101"/>
      <c r="C42" s="101"/>
      <c r="D42" s="101"/>
      <c r="E42" s="244">
        <f t="shared" si="3"/>
        <v>0</v>
      </c>
    </row>
    <row r="43" spans="1:5" ht="12.75">
      <c r="A43" s="104"/>
      <c r="B43" s="101"/>
      <c r="C43" s="101"/>
      <c r="D43" s="101"/>
      <c r="E43" s="244">
        <f t="shared" si="3"/>
        <v>0</v>
      </c>
    </row>
    <row r="44" spans="1:5" ht="13.5" thickBot="1">
      <c r="A44" s="102"/>
      <c r="B44" s="103"/>
      <c r="C44" s="103"/>
      <c r="D44" s="103"/>
      <c r="E44" s="244">
        <f t="shared" si="3"/>
        <v>0</v>
      </c>
    </row>
    <row r="45" spans="1:5" ht="13.5" thickBot="1">
      <c r="A45" s="245" t="s">
        <v>54</v>
      </c>
      <c r="B45" s="246">
        <f>SUM(B38:B44)</f>
        <v>206797</v>
      </c>
      <c r="C45" s="246">
        <f>SUM(C38:C44)</f>
        <v>0</v>
      </c>
      <c r="D45" s="246">
        <f>SUM(D38:D44)</f>
        <v>0</v>
      </c>
      <c r="E45" s="247">
        <f>SUM(E38:E44)</f>
        <v>206797</v>
      </c>
    </row>
    <row r="46" spans="1:5" ht="12.75">
      <c r="A46" s="234"/>
      <c r="B46" s="234"/>
      <c r="C46" s="234"/>
      <c r="D46" s="234"/>
      <c r="E46" s="234"/>
    </row>
    <row r="47" spans="1:5" ht="15.75">
      <c r="A47" s="641" t="s">
        <v>643</v>
      </c>
      <c r="B47" s="641"/>
      <c r="C47" s="641"/>
      <c r="D47" s="641"/>
      <c r="E47" s="641"/>
    </row>
    <row r="48" spans="1:5" ht="13.5" thickBot="1">
      <c r="A48" s="234"/>
      <c r="B48" s="234"/>
      <c r="C48" s="234"/>
      <c r="D48" s="234"/>
      <c r="E48" s="234"/>
    </row>
    <row r="49" spans="1:8" ht="13.5" thickBot="1">
      <c r="A49" s="623" t="s">
        <v>144</v>
      </c>
      <c r="B49" s="624"/>
      <c r="C49" s="625"/>
      <c r="D49" s="644" t="s">
        <v>152</v>
      </c>
      <c r="E49" s="645"/>
      <c r="H49" s="52"/>
    </row>
    <row r="50" spans="1:5" ht="12.75">
      <c r="A50" s="626"/>
      <c r="B50" s="627"/>
      <c r="C50" s="628"/>
      <c r="D50" s="637"/>
      <c r="E50" s="638"/>
    </row>
    <row r="51" spans="1:5" ht="13.5" thickBot="1">
      <c r="A51" s="629"/>
      <c r="B51" s="630"/>
      <c r="C51" s="631"/>
      <c r="D51" s="639"/>
      <c r="E51" s="640"/>
    </row>
    <row r="52" spans="1:5" ht="13.5" thickBot="1">
      <c r="A52" s="634" t="s">
        <v>54</v>
      </c>
      <c r="B52" s="635"/>
      <c r="C52" s="636"/>
      <c r="D52" s="642">
        <f>SUM(D50:E51)</f>
        <v>0</v>
      </c>
      <c r="E52" s="64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 22.)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139">
      <selection activeCell="C127" sqref="C127"/>
    </sheetView>
  </sheetViews>
  <sheetFormatPr defaultColWidth="9.00390625" defaultRowHeight="12.75"/>
  <cols>
    <col min="1" max="1" width="19.50390625" style="424" customWidth="1"/>
    <col min="2" max="2" width="72.00390625" style="425" customWidth="1"/>
    <col min="3" max="3" width="25.00390625" style="426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587</v>
      </c>
    </row>
    <row r="2" spans="1:3" s="105" customFormat="1" ht="21" customHeight="1">
      <c r="A2" s="441" t="s">
        <v>65</v>
      </c>
      <c r="B2" s="383" t="s">
        <v>562</v>
      </c>
      <c r="C2" s="385" t="s">
        <v>55</v>
      </c>
    </row>
    <row r="3" spans="1:3" s="105" customFormat="1" ht="16.5" thickBot="1">
      <c r="A3" s="252" t="s">
        <v>206</v>
      </c>
      <c r="B3" s="384" t="s">
        <v>409</v>
      </c>
      <c r="C3" s="533" t="s">
        <v>55</v>
      </c>
    </row>
    <row r="4" spans="1:3" s="106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386" t="s">
        <v>58</v>
      </c>
    </row>
    <row r="6" spans="1:3" s="7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75" customFormat="1" ht="15.75" customHeight="1" thickBot="1">
      <c r="A7" s="257"/>
      <c r="B7" s="258" t="s">
        <v>59</v>
      </c>
      <c r="C7" s="387"/>
    </row>
    <row r="8" spans="1:3" s="75" customFormat="1" ht="12" customHeight="1" thickBot="1">
      <c r="A8" s="35" t="s">
        <v>19</v>
      </c>
      <c r="B8" s="21" t="s">
        <v>255</v>
      </c>
      <c r="C8" s="322">
        <f>+C9+C10+C11+C12+C13+C14</f>
        <v>195728</v>
      </c>
    </row>
    <row r="9" spans="1:3" s="107" customFormat="1" ht="12" customHeight="1">
      <c r="A9" s="470" t="s">
        <v>102</v>
      </c>
      <c r="B9" s="451" t="s">
        <v>256</v>
      </c>
      <c r="C9" s="325">
        <v>64753</v>
      </c>
    </row>
    <row r="10" spans="1:3" s="108" customFormat="1" ht="12" customHeight="1">
      <c r="A10" s="471" t="s">
        <v>103</v>
      </c>
      <c r="B10" s="452" t="s">
        <v>257</v>
      </c>
      <c r="C10" s="324">
        <v>73988</v>
      </c>
    </row>
    <row r="11" spans="1:3" s="108" customFormat="1" ht="12" customHeight="1">
      <c r="A11" s="471" t="s">
        <v>104</v>
      </c>
      <c r="B11" s="452" t="s">
        <v>258</v>
      </c>
      <c r="C11" s="324">
        <v>53810</v>
      </c>
    </row>
    <row r="12" spans="1:3" s="108" customFormat="1" ht="12" customHeight="1">
      <c r="A12" s="471" t="s">
        <v>105</v>
      </c>
      <c r="B12" s="452" t="s">
        <v>259</v>
      </c>
      <c r="C12" s="324">
        <v>3177</v>
      </c>
    </row>
    <row r="13" spans="1:3" s="108" customFormat="1" ht="12" customHeight="1">
      <c r="A13" s="471" t="s">
        <v>153</v>
      </c>
      <c r="B13" s="452" t="s">
        <v>515</v>
      </c>
      <c r="C13" s="324"/>
    </row>
    <row r="14" spans="1:3" s="107" customFormat="1" ht="12" customHeight="1" thickBot="1">
      <c r="A14" s="472" t="s">
        <v>106</v>
      </c>
      <c r="B14" s="453" t="s">
        <v>444</v>
      </c>
      <c r="C14" s="324"/>
    </row>
    <row r="15" spans="1:3" s="107" customFormat="1" ht="12" customHeight="1" thickBot="1">
      <c r="A15" s="35" t="s">
        <v>20</v>
      </c>
      <c r="B15" s="317" t="s">
        <v>260</v>
      </c>
      <c r="C15" s="322">
        <f>+C16+C17+C18+C19+C20</f>
        <v>12113</v>
      </c>
    </row>
    <row r="16" spans="1:3" s="107" customFormat="1" ht="12" customHeight="1">
      <c r="A16" s="470" t="s">
        <v>108</v>
      </c>
      <c r="B16" s="451" t="s">
        <v>261</v>
      </c>
      <c r="C16" s="325"/>
    </row>
    <row r="17" spans="1:3" s="107" customFormat="1" ht="12" customHeight="1">
      <c r="A17" s="471" t="s">
        <v>109</v>
      </c>
      <c r="B17" s="452" t="s">
        <v>262</v>
      </c>
      <c r="C17" s="324"/>
    </row>
    <row r="18" spans="1:3" s="107" customFormat="1" ht="12" customHeight="1">
      <c r="A18" s="471" t="s">
        <v>110</v>
      </c>
      <c r="B18" s="452" t="s">
        <v>433</v>
      </c>
      <c r="C18" s="324"/>
    </row>
    <row r="19" spans="1:3" s="107" customFormat="1" ht="12" customHeight="1">
      <c r="A19" s="471" t="s">
        <v>111</v>
      </c>
      <c r="B19" s="452" t="s">
        <v>434</v>
      </c>
      <c r="C19" s="324"/>
    </row>
    <row r="20" spans="1:3" s="107" customFormat="1" ht="12" customHeight="1">
      <c r="A20" s="471" t="s">
        <v>112</v>
      </c>
      <c r="B20" s="452" t="s">
        <v>263</v>
      </c>
      <c r="C20" s="324">
        <v>12113</v>
      </c>
    </row>
    <row r="21" spans="1:3" s="108" customFormat="1" ht="12" customHeight="1" thickBot="1">
      <c r="A21" s="472" t="s">
        <v>121</v>
      </c>
      <c r="B21" s="453" t="s">
        <v>264</v>
      </c>
      <c r="C21" s="326"/>
    </row>
    <row r="22" spans="1:3" s="108" customFormat="1" ht="12" customHeight="1" thickBot="1">
      <c r="A22" s="35" t="s">
        <v>21</v>
      </c>
      <c r="B22" s="21" t="s">
        <v>265</v>
      </c>
      <c r="C22" s="322">
        <f>+C23+C24+C25+C26+C27</f>
        <v>0</v>
      </c>
    </row>
    <row r="23" spans="1:3" s="108" customFormat="1" ht="12" customHeight="1">
      <c r="A23" s="470" t="s">
        <v>91</v>
      </c>
      <c r="B23" s="451" t="s">
        <v>266</v>
      </c>
      <c r="C23" s="325"/>
    </row>
    <row r="24" spans="1:3" s="107" customFormat="1" ht="12" customHeight="1">
      <c r="A24" s="471" t="s">
        <v>92</v>
      </c>
      <c r="B24" s="452" t="s">
        <v>267</v>
      </c>
      <c r="C24" s="324"/>
    </row>
    <row r="25" spans="1:3" s="108" customFormat="1" ht="12" customHeight="1">
      <c r="A25" s="471" t="s">
        <v>93</v>
      </c>
      <c r="B25" s="452" t="s">
        <v>435</v>
      </c>
      <c r="C25" s="324"/>
    </row>
    <row r="26" spans="1:3" s="108" customFormat="1" ht="12" customHeight="1">
      <c r="A26" s="471" t="s">
        <v>94</v>
      </c>
      <c r="B26" s="452" t="s">
        <v>436</v>
      </c>
      <c r="C26" s="324"/>
    </row>
    <row r="27" spans="1:3" s="108" customFormat="1" ht="12" customHeight="1">
      <c r="A27" s="471" t="s">
        <v>174</v>
      </c>
      <c r="B27" s="452" t="s">
        <v>268</v>
      </c>
      <c r="C27" s="324"/>
    </row>
    <row r="28" spans="1:3" s="108" customFormat="1" ht="12" customHeight="1" thickBot="1">
      <c r="A28" s="472" t="s">
        <v>175</v>
      </c>
      <c r="B28" s="453" t="s">
        <v>269</v>
      </c>
      <c r="C28" s="326"/>
    </row>
    <row r="29" spans="1:3" s="108" customFormat="1" ht="12" customHeight="1" thickBot="1">
      <c r="A29" s="35" t="s">
        <v>176</v>
      </c>
      <c r="B29" s="21" t="s">
        <v>270</v>
      </c>
      <c r="C29" s="328">
        <f>+C30+C34+C35+C36</f>
        <v>44700</v>
      </c>
    </row>
    <row r="30" spans="1:3" s="108" customFormat="1" ht="12" customHeight="1">
      <c r="A30" s="470" t="s">
        <v>271</v>
      </c>
      <c r="B30" s="451" t="s">
        <v>516</v>
      </c>
      <c r="C30" s="446">
        <f>+C31+C32+C33</f>
        <v>36200</v>
      </c>
    </row>
    <row r="31" spans="1:3" s="108" customFormat="1" ht="12" customHeight="1">
      <c r="A31" s="471" t="s">
        <v>272</v>
      </c>
      <c r="B31" s="452" t="s">
        <v>277</v>
      </c>
      <c r="C31" s="324">
        <v>6500</v>
      </c>
    </row>
    <row r="32" spans="1:3" s="108" customFormat="1" ht="12" customHeight="1">
      <c r="A32" s="471" t="s">
        <v>273</v>
      </c>
      <c r="B32" s="452" t="s">
        <v>278</v>
      </c>
      <c r="C32" s="324"/>
    </row>
    <row r="33" spans="1:3" s="108" customFormat="1" ht="12" customHeight="1">
      <c r="A33" s="471" t="s">
        <v>448</v>
      </c>
      <c r="B33" s="524" t="s">
        <v>449</v>
      </c>
      <c r="C33" s="324">
        <v>29700</v>
      </c>
    </row>
    <row r="34" spans="1:3" s="108" customFormat="1" ht="12" customHeight="1">
      <c r="A34" s="471" t="s">
        <v>274</v>
      </c>
      <c r="B34" s="452" t="s">
        <v>279</v>
      </c>
      <c r="C34" s="324">
        <v>8000</v>
      </c>
    </row>
    <row r="35" spans="1:3" s="108" customFormat="1" ht="12" customHeight="1">
      <c r="A35" s="471" t="s">
        <v>275</v>
      </c>
      <c r="B35" s="452" t="s">
        <v>280</v>
      </c>
      <c r="C35" s="324">
        <v>200</v>
      </c>
    </row>
    <row r="36" spans="1:3" s="108" customFormat="1" ht="12" customHeight="1" thickBot="1">
      <c r="A36" s="472" t="s">
        <v>276</v>
      </c>
      <c r="B36" s="453" t="s">
        <v>281</v>
      </c>
      <c r="C36" s="326">
        <v>300</v>
      </c>
    </row>
    <row r="37" spans="1:3" s="108" customFormat="1" ht="12" customHeight="1" thickBot="1">
      <c r="A37" s="35" t="s">
        <v>23</v>
      </c>
      <c r="B37" s="21" t="s">
        <v>445</v>
      </c>
      <c r="C37" s="322">
        <f>SUM(C38:C48)</f>
        <v>81730</v>
      </c>
    </row>
    <row r="38" spans="1:3" s="108" customFormat="1" ht="12" customHeight="1">
      <c r="A38" s="470" t="s">
        <v>95</v>
      </c>
      <c r="B38" s="451" t="s">
        <v>284</v>
      </c>
      <c r="C38" s="325"/>
    </row>
    <row r="39" spans="1:3" s="108" customFormat="1" ht="12" customHeight="1">
      <c r="A39" s="471" t="s">
        <v>96</v>
      </c>
      <c r="B39" s="452" t="s">
        <v>285</v>
      </c>
      <c r="C39" s="324">
        <v>4394</v>
      </c>
    </row>
    <row r="40" spans="1:3" s="108" customFormat="1" ht="12" customHeight="1">
      <c r="A40" s="471" t="s">
        <v>97</v>
      </c>
      <c r="B40" s="452" t="s">
        <v>286</v>
      </c>
      <c r="C40" s="324">
        <v>4138</v>
      </c>
    </row>
    <row r="41" spans="1:3" s="108" customFormat="1" ht="12" customHeight="1">
      <c r="A41" s="471" t="s">
        <v>178</v>
      </c>
      <c r="B41" s="452" t="s">
        <v>287</v>
      </c>
      <c r="C41" s="324">
        <v>347</v>
      </c>
    </row>
    <row r="42" spans="1:3" s="108" customFormat="1" ht="12" customHeight="1">
      <c r="A42" s="471" t="s">
        <v>179</v>
      </c>
      <c r="B42" s="452" t="s">
        <v>288</v>
      </c>
      <c r="C42" s="324"/>
    </row>
    <row r="43" spans="1:3" s="108" customFormat="1" ht="12" customHeight="1">
      <c r="A43" s="471" t="s">
        <v>180</v>
      </c>
      <c r="B43" s="452" t="s">
        <v>289</v>
      </c>
      <c r="C43" s="324">
        <v>51495</v>
      </c>
    </row>
    <row r="44" spans="1:3" s="108" customFormat="1" ht="12" customHeight="1">
      <c r="A44" s="471" t="s">
        <v>181</v>
      </c>
      <c r="B44" s="452" t="s">
        <v>290</v>
      </c>
      <c r="C44" s="324">
        <v>21305</v>
      </c>
    </row>
    <row r="45" spans="1:3" s="108" customFormat="1" ht="12" customHeight="1">
      <c r="A45" s="471" t="s">
        <v>182</v>
      </c>
      <c r="B45" s="452" t="s">
        <v>291</v>
      </c>
      <c r="C45" s="324">
        <v>50</v>
      </c>
    </row>
    <row r="46" spans="1:3" s="108" customFormat="1" ht="12" customHeight="1">
      <c r="A46" s="471" t="s">
        <v>282</v>
      </c>
      <c r="B46" s="452" t="s">
        <v>292</v>
      </c>
      <c r="C46" s="327"/>
    </row>
    <row r="47" spans="1:3" s="108" customFormat="1" ht="12" customHeight="1">
      <c r="A47" s="472" t="s">
        <v>283</v>
      </c>
      <c r="B47" s="453" t="s">
        <v>447</v>
      </c>
      <c r="C47" s="437"/>
    </row>
    <row r="48" spans="1:3" s="108" customFormat="1" ht="12" customHeight="1" thickBot="1">
      <c r="A48" s="472" t="s">
        <v>446</v>
      </c>
      <c r="B48" s="453" t="s">
        <v>293</v>
      </c>
      <c r="C48" s="437">
        <v>1</v>
      </c>
    </row>
    <row r="49" spans="1:3" s="108" customFormat="1" ht="12" customHeight="1" thickBot="1">
      <c r="A49" s="35" t="s">
        <v>24</v>
      </c>
      <c r="B49" s="21" t="s">
        <v>294</v>
      </c>
      <c r="C49" s="322">
        <f>SUM(C50:C54)</f>
        <v>183035</v>
      </c>
    </row>
    <row r="50" spans="1:3" s="108" customFormat="1" ht="12" customHeight="1">
      <c r="A50" s="470" t="s">
        <v>98</v>
      </c>
      <c r="B50" s="451" t="s">
        <v>298</v>
      </c>
      <c r="C50" s="498"/>
    </row>
    <row r="51" spans="1:3" s="108" customFormat="1" ht="12" customHeight="1">
      <c r="A51" s="471" t="s">
        <v>99</v>
      </c>
      <c r="B51" s="452" t="s">
        <v>299</v>
      </c>
      <c r="C51" s="327">
        <v>182135</v>
      </c>
    </row>
    <row r="52" spans="1:3" s="108" customFormat="1" ht="12" customHeight="1">
      <c r="A52" s="471" t="s">
        <v>295</v>
      </c>
      <c r="B52" s="452" t="s">
        <v>300</v>
      </c>
      <c r="C52" s="327">
        <v>900</v>
      </c>
    </row>
    <row r="53" spans="1:3" s="108" customFormat="1" ht="12" customHeight="1">
      <c r="A53" s="471" t="s">
        <v>296</v>
      </c>
      <c r="B53" s="452" t="s">
        <v>301</v>
      </c>
      <c r="C53" s="327"/>
    </row>
    <row r="54" spans="1:3" s="108" customFormat="1" ht="12" customHeight="1" thickBot="1">
      <c r="A54" s="472" t="s">
        <v>297</v>
      </c>
      <c r="B54" s="453" t="s">
        <v>302</v>
      </c>
      <c r="C54" s="437"/>
    </row>
    <row r="55" spans="1:3" s="108" customFormat="1" ht="12" customHeight="1" thickBot="1">
      <c r="A55" s="35" t="s">
        <v>183</v>
      </c>
      <c r="B55" s="21" t="s">
        <v>303</v>
      </c>
      <c r="C55" s="322">
        <f>SUM(C56:C58)</f>
        <v>0</v>
      </c>
    </row>
    <row r="56" spans="1:3" s="108" customFormat="1" ht="12" customHeight="1">
      <c r="A56" s="470" t="s">
        <v>100</v>
      </c>
      <c r="B56" s="451" t="s">
        <v>304</v>
      </c>
      <c r="C56" s="325"/>
    </row>
    <row r="57" spans="1:3" s="108" customFormat="1" ht="12" customHeight="1">
      <c r="A57" s="471" t="s">
        <v>101</v>
      </c>
      <c r="B57" s="452" t="s">
        <v>437</v>
      </c>
      <c r="C57" s="324"/>
    </row>
    <row r="58" spans="1:3" s="108" customFormat="1" ht="12" customHeight="1">
      <c r="A58" s="471" t="s">
        <v>307</v>
      </c>
      <c r="B58" s="452" t="s">
        <v>305</v>
      </c>
      <c r="C58" s="324"/>
    </row>
    <row r="59" spans="1:3" s="108" customFormat="1" ht="12" customHeight="1" thickBot="1">
      <c r="A59" s="472" t="s">
        <v>308</v>
      </c>
      <c r="B59" s="453" t="s">
        <v>306</v>
      </c>
      <c r="C59" s="326"/>
    </row>
    <row r="60" spans="1:3" s="108" customFormat="1" ht="12" customHeight="1" thickBot="1">
      <c r="A60" s="35" t="s">
        <v>26</v>
      </c>
      <c r="B60" s="317" t="s">
        <v>309</v>
      </c>
      <c r="C60" s="322">
        <f>SUM(C61:C63)</f>
        <v>15152</v>
      </c>
    </row>
    <row r="61" spans="1:3" s="108" customFormat="1" ht="12" customHeight="1">
      <c r="A61" s="470" t="s">
        <v>184</v>
      </c>
      <c r="B61" s="451" t="s">
        <v>311</v>
      </c>
      <c r="C61" s="327"/>
    </row>
    <row r="62" spans="1:3" s="108" customFormat="1" ht="12" customHeight="1">
      <c r="A62" s="471" t="s">
        <v>185</v>
      </c>
      <c r="B62" s="452" t="s">
        <v>438</v>
      </c>
      <c r="C62" s="327"/>
    </row>
    <row r="63" spans="1:3" s="108" customFormat="1" ht="12" customHeight="1">
      <c r="A63" s="471" t="s">
        <v>232</v>
      </c>
      <c r="B63" s="452" t="s">
        <v>312</v>
      </c>
      <c r="C63" s="327">
        <v>15152</v>
      </c>
    </row>
    <row r="64" spans="1:3" s="108" customFormat="1" ht="12" customHeight="1" thickBot="1">
      <c r="A64" s="472" t="s">
        <v>310</v>
      </c>
      <c r="B64" s="453" t="s">
        <v>313</v>
      </c>
      <c r="C64" s="327"/>
    </row>
    <row r="65" spans="1:3" s="108" customFormat="1" ht="12" customHeight="1" thickBot="1">
      <c r="A65" s="35" t="s">
        <v>27</v>
      </c>
      <c r="B65" s="21" t="s">
        <v>314</v>
      </c>
      <c r="C65" s="328">
        <f>+C8+C15+C22+C29+C37+C49+C55+C60</f>
        <v>532458</v>
      </c>
    </row>
    <row r="66" spans="1:3" s="108" customFormat="1" ht="12" customHeight="1" thickBot="1">
      <c r="A66" s="473" t="s">
        <v>405</v>
      </c>
      <c r="B66" s="317" t="s">
        <v>316</v>
      </c>
      <c r="C66" s="322">
        <f>SUM(C67:C69)</f>
        <v>45000</v>
      </c>
    </row>
    <row r="67" spans="1:3" s="108" customFormat="1" ht="12" customHeight="1">
      <c r="A67" s="470" t="s">
        <v>347</v>
      </c>
      <c r="B67" s="451" t="s">
        <v>317</v>
      </c>
      <c r="C67" s="327">
        <v>45000</v>
      </c>
    </row>
    <row r="68" spans="1:3" s="108" customFormat="1" ht="12" customHeight="1">
      <c r="A68" s="471" t="s">
        <v>356</v>
      </c>
      <c r="B68" s="452" t="s">
        <v>318</v>
      </c>
      <c r="C68" s="327"/>
    </row>
    <row r="69" spans="1:3" s="108" customFormat="1" ht="12" customHeight="1" thickBot="1">
      <c r="A69" s="472" t="s">
        <v>357</v>
      </c>
      <c r="B69" s="454" t="s">
        <v>319</v>
      </c>
      <c r="C69" s="327"/>
    </row>
    <row r="70" spans="1:3" s="108" customFormat="1" ht="12" customHeight="1" thickBot="1">
      <c r="A70" s="473" t="s">
        <v>320</v>
      </c>
      <c r="B70" s="317" t="s">
        <v>321</v>
      </c>
      <c r="C70" s="322">
        <f>SUM(C71:C74)</f>
        <v>0</v>
      </c>
    </row>
    <row r="71" spans="1:3" s="108" customFormat="1" ht="12" customHeight="1">
      <c r="A71" s="470" t="s">
        <v>154</v>
      </c>
      <c r="B71" s="451" t="s">
        <v>322</v>
      </c>
      <c r="C71" s="327"/>
    </row>
    <row r="72" spans="1:3" s="108" customFormat="1" ht="12" customHeight="1">
      <c r="A72" s="471" t="s">
        <v>155</v>
      </c>
      <c r="B72" s="452" t="s">
        <v>323</v>
      </c>
      <c r="C72" s="327"/>
    </row>
    <row r="73" spans="1:3" s="108" customFormat="1" ht="12" customHeight="1">
      <c r="A73" s="471" t="s">
        <v>348</v>
      </c>
      <c r="B73" s="452" t="s">
        <v>324</v>
      </c>
      <c r="C73" s="327"/>
    </row>
    <row r="74" spans="1:3" s="108" customFormat="1" ht="12" customHeight="1" thickBot="1">
      <c r="A74" s="472" t="s">
        <v>349</v>
      </c>
      <c r="B74" s="453" t="s">
        <v>325</v>
      </c>
      <c r="C74" s="327"/>
    </row>
    <row r="75" spans="1:3" s="108" customFormat="1" ht="12" customHeight="1" thickBot="1">
      <c r="A75" s="473" t="s">
        <v>326</v>
      </c>
      <c r="B75" s="317" t="s">
        <v>327</v>
      </c>
      <c r="C75" s="322">
        <f>SUM(C76:C77)</f>
        <v>116957</v>
      </c>
    </row>
    <row r="76" spans="1:3" s="108" customFormat="1" ht="12" customHeight="1">
      <c r="A76" s="470" t="s">
        <v>350</v>
      </c>
      <c r="B76" s="451" t="s">
        <v>328</v>
      </c>
      <c r="C76" s="327">
        <v>116957</v>
      </c>
    </row>
    <row r="77" spans="1:3" s="108" customFormat="1" ht="12" customHeight="1" thickBot="1">
      <c r="A77" s="472" t="s">
        <v>351</v>
      </c>
      <c r="B77" s="453" t="s">
        <v>329</v>
      </c>
      <c r="C77" s="327"/>
    </row>
    <row r="78" spans="1:3" s="107" customFormat="1" ht="12" customHeight="1" thickBot="1">
      <c r="A78" s="473" t="s">
        <v>330</v>
      </c>
      <c r="B78" s="317" t="s">
        <v>331</v>
      </c>
      <c r="C78" s="322">
        <f>SUM(C79:C81)</f>
        <v>0</v>
      </c>
    </row>
    <row r="79" spans="1:3" s="108" customFormat="1" ht="12" customHeight="1">
      <c r="A79" s="470" t="s">
        <v>352</v>
      </c>
      <c r="B79" s="451" t="s">
        <v>332</v>
      </c>
      <c r="C79" s="327"/>
    </row>
    <row r="80" spans="1:3" s="108" customFormat="1" ht="12" customHeight="1">
      <c r="A80" s="471" t="s">
        <v>353</v>
      </c>
      <c r="B80" s="452" t="s">
        <v>333</v>
      </c>
      <c r="C80" s="327"/>
    </row>
    <row r="81" spans="1:3" s="108" customFormat="1" ht="12" customHeight="1" thickBot="1">
      <c r="A81" s="472" t="s">
        <v>354</v>
      </c>
      <c r="B81" s="453" t="s">
        <v>334</v>
      </c>
      <c r="C81" s="327"/>
    </row>
    <row r="82" spans="1:3" s="108" customFormat="1" ht="12" customHeight="1" thickBot="1">
      <c r="A82" s="473" t="s">
        <v>335</v>
      </c>
      <c r="B82" s="317" t="s">
        <v>355</v>
      </c>
      <c r="C82" s="322">
        <f>SUM(C83:C86)</f>
        <v>0</v>
      </c>
    </row>
    <row r="83" spans="1:3" s="108" customFormat="1" ht="12" customHeight="1">
      <c r="A83" s="474" t="s">
        <v>336</v>
      </c>
      <c r="B83" s="451" t="s">
        <v>337</v>
      </c>
      <c r="C83" s="327"/>
    </row>
    <row r="84" spans="1:3" s="108" customFormat="1" ht="12" customHeight="1">
      <c r="A84" s="475" t="s">
        <v>338</v>
      </c>
      <c r="B84" s="452" t="s">
        <v>339</v>
      </c>
      <c r="C84" s="327"/>
    </row>
    <row r="85" spans="1:3" s="108" customFormat="1" ht="12" customHeight="1">
      <c r="A85" s="475" t="s">
        <v>340</v>
      </c>
      <c r="B85" s="452" t="s">
        <v>341</v>
      </c>
      <c r="C85" s="327"/>
    </row>
    <row r="86" spans="1:3" s="107" customFormat="1" ht="12" customHeight="1" thickBot="1">
      <c r="A86" s="476" t="s">
        <v>342</v>
      </c>
      <c r="B86" s="453" t="s">
        <v>343</v>
      </c>
      <c r="C86" s="327"/>
    </row>
    <row r="87" spans="1:3" s="107" customFormat="1" ht="12" customHeight="1" thickBot="1">
      <c r="A87" s="473" t="s">
        <v>344</v>
      </c>
      <c r="B87" s="317" t="s">
        <v>489</v>
      </c>
      <c r="C87" s="499"/>
    </row>
    <row r="88" spans="1:3" s="107" customFormat="1" ht="12" customHeight="1" thickBot="1">
      <c r="A88" s="473" t="s">
        <v>517</v>
      </c>
      <c r="B88" s="317" t="s">
        <v>345</v>
      </c>
      <c r="C88" s="499"/>
    </row>
    <row r="89" spans="1:3" s="107" customFormat="1" ht="12" customHeight="1" thickBot="1">
      <c r="A89" s="473" t="s">
        <v>518</v>
      </c>
      <c r="B89" s="458" t="s">
        <v>492</v>
      </c>
      <c r="C89" s="328">
        <f>+C66+C70+C75+C78+C82+C88+C87</f>
        <v>161957</v>
      </c>
    </row>
    <row r="90" spans="1:3" s="107" customFormat="1" ht="12" customHeight="1" thickBot="1">
      <c r="A90" s="477" t="s">
        <v>519</v>
      </c>
      <c r="B90" s="459" t="s">
        <v>520</v>
      </c>
      <c r="C90" s="328">
        <f>+C65+C89</f>
        <v>694415</v>
      </c>
    </row>
    <row r="91" spans="1:3" s="108" customFormat="1" ht="15" customHeight="1" thickBot="1">
      <c r="A91" s="263"/>
      <c r="B91" s="264"/>
      <c r="C91" s="392"/>
    </row>
    <row r="92" spans="1:3" s="75" customFormat="1" ht="16.5" customHeight="1" thickBot="1">
      <c r="A92" s="267"/>
      <c r="B92" s="268" t="s">
        <v>60</v>
      </c>
      <c r="C92" s="394"/>
    </row>
    <row r="93" spans="1:3" s="109" customFormat="1" ht="12" customHeight="1" thickBot="1">
      <c r="A93" s="443" t="s">
        <v>19</v>
      </c>
      <c r="B93" s="29" t="s">
        <v>524</v>
      </c>
      <c r="C93" s="321">
        <f>+C94+C95+C96+C97+C98+C111</f>
        <v>154272</v>
      </c>
    </row>
    <row r="94" spans="1:3" ht="12" customHeight="1">
      <c r="A94" s="478" t="s">
        <v>102</v>
      </c>
      <c r="B94" s="10" t="s">
        <v>50</v>
      </c>
      <c r="C94" s="323">
        <v>29512</v>
      </c>
    </row>
    <row r="95" spans="1:3" ht="12" customHeight="1">
      <c r="A95" s="471" t="s">
        <v>103</v>
      </c>
      <c r="B95" s="8" t="s">
        <v>186</v>
      </c>
      <c r="C95" s="324">
        <v>6016</v>
      </c>
    </row>
    <row r="96" spans="1:3" ht="12" customHeight="1">
      <c r="A96" s="471" t="s">
        <v>104</v>
      </c>
      <c r="B96" s="8" t="s">
        <v>145</v>
      </c>
      <c r="C96" s="326">
        <v>97622</v>
      </c>
    </row>
    <row r="97" spans="1:3" ht="12" customHeight="1">
      <c r="A97" s="471" t="s">
        <v>105</v>
      </c>
      <c r="B97" s="11" t="s">
        <v>187</v>
      </c>
      <c r="C97" s="326">
        <v>4248</v>
      </c>
    </row>
    <row r="98" spans="1:3" ht="12" customHeight="1">
      <c r="A98" s="471" t="s">
        <v>116</v>
      </c>
      <c r="B98" s="19" t="s">
        <v>188</v>
      </c>
      <c r="C98" s="326">
        <v>5874</v>
      </c>
    </row>
    <row r="99" spans="1:3" ht="12" customHeight="1">
      <c r="A99" s="471" t="s">
        <v>106</v>
      </c>
      <c r="B99" s="8" t="s">
        <v>521</v>
      </c>
      <c r="C99" s="326">
        <v>6</v>
      </c>
    </row>
    <row r="100" spans="1:3" ht="12" customHeight="1">
      <c r="A100" s="471" t="s">
        <v>107</v>
      </c>
      <c r="B100" s="154" t="s">
        <v>455</v>
      </c>
      <c r="C100" s="326"/>
    </row>
    <row r="101" spans="1:3" ht="12" customHeight="1">
      <c r="A101" s="471" t="s">
        <v>117</v>
      </c>
      <c r="B101" s="154" t="s">
        <v>454</v>
      </c>
      <c r="C101" s="326"/>
    </row>
    <row r="102" spans="1:3" ht="12" customHeight="1">
      <c r="A102" s="471" t="s">
        <v>118</v>
      </c>
      <c r="B102" s="154" t="s">
        <v>361</v>
      </c>
      <c r="C102" s="326"/>
    </row>
    <row r="103" spans="1:3" ht="12" customHeight="1">
      <c r="A103" s="471" t="s">
        <v>119</v>
      </c>
      <c r="B103" s="155" t="s">
        <v>362</v>
      </c>
      <c r="C103" s="326"/>
    </row>
    <row r="104" spans="1:3" ht="12" customHeight="1">
      <c r="A104" s="471" t="s">
        <v>120</v>
      </c>
      <c r="B104" s="155" t="s">
        <v>363</v>
      </c>
      <c r="C104" s="326"/>
    </row>
    <row r="105" spans="1:3" ht="12" customHeight="1">
      <c r="A105" s="471" t="s">
        <v>122</v>
      </c>
      <c r="B105" s="154" t="s">
        <v>364</v>
      </c>
      <c r="C105" s="326">
        <v>335</v>
      </c>
    </row>
    <row r="106" spans="1:3" ht="12" customHeight="1">
      <c r="A106" s="471" t="s">
        <v>189</v>
      </c>
      <c r="B106" s="154" t="s">
        <v>365</v>
      </c>
      <c r="C106" s="326"/>
    </row>
    <row r="107" spans="1:3" ht="12" customHeight="1">
      <c r="A107" s="471" t="s">
        <v>359</v>
      </c>
      <c r="B107" s="155" t="s">
        <v>366</v>
      </c>
      <c r="C107" s="326"/>
    </row>
    <row r="108" spans="1:3" ht="12" customHeight="1">
      <c r="A108" s="479" t="s">
        <v>360</v>
      </c>
      <c r="B108" s="156" t="s">
        <v>367</v>
      </c>
      <c r="C108" s="326"/>
    </row>
    <row r="109" spans="1:3" ht="12" customHeight="1">
      <c r="A109" s="471" t="s">
        <v>452</v>
      </c>
      <c r="B109" s="156" t="s">
        <v>368</v>
      </c>
      <c r="C109" s="326"/>
    </row>
    <row r="110" spans="1:3" ht="12" customHeight="1">
      <c r="A110" s="471" t="s">
        <v>453</v>
      </c>
      <c r="B110" s="155" t="s">
        <v>369</v>
      </c>
      <c r="C110" s="324">
        <v>5533</v>
      </c>
    </row>
    <row r="111" spans="1:3" ht="12" customHeight="1">
      <c r="A111" s="471" t="s">
        <v>457</v>
      </c>
      <c r="B111" s="11" t="s">
        <v>51</v>
      </c>
      <c r="C111" s="324">
        <v>11000</v>
      </c>
    </row>
    <row r="112" spans="1:3" ht="12" customHeight="1">
      <c r="A112" s="472" t="s">
        <v>458</v>
      </c>
      <c r="B112" s="8" t="s">
        <v>522</v>
      </c>
      <c r="C112" s="326">
        <v>8120</v>
      </c>
    </row>
    <row r="113" spans="1:3" ht="12" customHeight="1" thickBot="1">
      <c r="A113" s="480" t="s">
        <v>459</v>
      </c>
      <c r="B113" s="157" t="s">
        <v>523</v>
      </c>
      <c r="C113" s="330">
        <v>2880</v>
      </c>
    </row>
    <row r="114" spans="1:3" ht="12" customHeight="1" thickBot="1">
      <c r="A114" s="35" t="s">
        <v>20</v>
      </c>
      <c r="B114" s="28" t="s">
        <v>370</v>
      </c>
      <c r="C114" s="322">
        <f>+C115+C117+C119</f>
        <v>363439</v>
      </c>
    </row>
    <row r="115" spans="1:3" ht="12" customHeight="1">
      <c r="A115" s="470" t="s">
        <v>108</v>
      </c>
      <c r="B115" s="8" t="s">
        <v>230</v>
      </c>
      <c r="C115" s="325">
        <v>302992</v>
      </c>
    </row>
    <row r="116" spans="1:3" ht="12" customHeight="1">
      <c r="A116" s="470" t="s">
        <v>109</v>
      </c>
      <c r="B116" s="12" t="s">
        <v>374</v>
      </c>
      <c r="C116" s="325"/>
    </row>
    <row r="117" spans="1:3" ht="12" customHeight="1">
      <c r="A117" s="470" t="s">
        <v>110</v>
      </c>
      <c r="B117" s="12" t="s">
        <v>190</v>
      </c>
      <c r="C117" s="324">
        <v>55807</v>
      </c>
    </row>
    <row r="118" spans="1:3" ht="12" customHeight="1">
      <c r="A118" s="470" t="s">
        <v>111</v>
      </c>
      <c r="B118" s="12" t="s">
        <v>375</v>
      </c>
      <c r="C118" s="293"/>
    </row>
    <row r="119" spans="1:3" ht="12" customHeight="1">
      <c r="A119" s="470" t="s">
        <v>112</v>
      </c>
      <c r="B119" s="319" t="s">
        <v>233</v>
      </c>
      <c r="C119" s="293">
        <v>4640</v>
      </c>
    </row>
    <row r="120" spans="1:3" ht="12" customHeight="1">
      <c r="A120" s="470" t="s">
        <v>121</v>
      </c>
      <c r="B120" s="318" t="s">
        <v>439</v>
      </c>
      <c r="C120" s="293"/>
    </row>
    <row r="121" spans="1:3" ht="12" customHeight="1">
      <c r="A121" s="470" t="s">
        <v>123</v>
      </c>
      <c r="B121" s="447" t="s">
        <v>380</v>
      </c>
      <c r="C121" s="293"/>
    </row>
    <row r="122" spans="1:3" ht="12" customHeight="1">
      <c r="A122" s="470" t="s">
        <v>191</v>
      </c>
      <c r="B122" s="155" t="s">
        <v>363</v>
      </c>
      <c r="C122" s="293"/>
    </row>
    <row r="123" spans="1:3" ht="12" customHeight="1">
      <c r="A123" s="470" t="s">
        <v>192</v>
      </c>
      <c r="B123" s="155" t="s">
        <v>379</v>
      </c>
      <c r="C123" s="293">
        <v>1040</v>
      </c>
    </row>
    <row r="124" spans="1:3" ht="12" customHeight="1">
      <c r="A124" s="470" t="s">
        <v>193</v>
      </c>
      <c r="B124" s="155" t="s">
        <v>378</v>
      </c>
      <c r="C124" s="293"/>
    </row>
    <row r="125" spans="1:3" ht="12" customHeight="1">
      <c r="A125" s="470" t="s">
        <v>371</v>
      </c>
      <c r="B125" s="155" t="s">
        <v>366</v>
      </c>
      <c r="C125" s="293"/>
    </row>
    <row r="126" spans="1:3" ht="12" customHeight="1">
      <c r="A126" s="470" t="s">
        <v>372</v>
      </c>
      <c r="B126" s="155" t="s">
        <v>377</v>
      </c>
      <c r="C126" s="293"/>
    </row>
    <row r="127" spans="1:3" ht="12" customHeight="1" thickBot="1">
      <c r="A127" s="479" t="s">
        <v>373</v>
      </c>
      <c r="B127" s="155" t="s">
        <v>376</v>
      </c>
      <c r="C127" s="295">
        <v>3600</v>
      </c>
    </row>
    <row r="128" spans="1:3" ht="12" customHeight="1" thickBot="1">
      <c r="A128" s="35" t="s">
        <v>21</v>
      </c>
      <c r="B128" s="143" t="s">
        <v>462</v>
      </c>
      <c r="C128" s="322">
        <f>+C93+C114</f>
        <v>517711</v>
      </c>
    </row>
    <row r="129" spans="1:3" ht="12" customHeight="1" thickBot="1">
      <c r="A129" s="35" t="s">
        <v>22</v>
      </c>
      <c r="B129" s="143" t="s">
        <v>463</v>
      </c>
      <c r="C129" s="322">
        <f>+C130+C131+C132</f>
        <v>2430</v>
      </c>
    </row>
    <row r="130" spans="1:3" s="109" customFormat="1" ht="12" customHeight="1">
      <c r="A130" s="470" t="s">
        <v>271</v>
      </c>
      <c r="B130" s="9" t="s">
        <v>527</v>
      </c>
      <c r="C130" s="293">
        <v>2430</v>
      </c>
    </row>
    <row r="131" spans="1:3" ht="12" customHeight="1">
      <c r="A131" s="470" t="s">
        <v>274</v>
      </c>
      <c r="B131" s="9" t="s">
        <v>471</v>
      </c>
      <c r="C131" s="293"/>
    </row>
    <row r="132" spans="1:3" ht="12" customHeight="1" thickBot="1">
      <c r="A132" s="479" t="s">
        <v>275</v>
      </c>
      <c r="B132" s="7" t="s">
        <v>526</v>
      </c>
      <c r="C132" s="293"/>
    </row>
    <row r="133" spans="1:3" ht="12" customHeight="1" thickBot="1">
      <c r="A133" s="35" t="s">
        <v>23</v>
      </c>
      <c r="B133" s="143" t="s">
        <v>464</v>
      </c>
      <c r="C133" s="322">
        <f>+C134+C135+C136+C137+C138+C139</f>
        <v>0</v>
      </c>
    </row>
    <row r="134" spans="1:3" ht="12" customHeight="1">
      <c r="A134" s="470" t="s">
        <v>95</v>
      </c>
      <c r="B134" s="9" t="s">
        <v>473</v>
      </c>
      <c r="C134" s="293"/>
    </row>
    <row r="135" spans="1:3" ht="12" customHeight="1">
      <c r="A135" s="470" t="s">
        <v>96</v>
      </c>
      <c r="B135" s="9" t="s">
        <v>465</v>
      </c>
      <c r="C135" s="293"/>
    </row>
    <row r="136" spans="1:3" ht="12" customHeight="1">
      <c r="A136" s="470" t="s">
        <v>97</v>
      </c>
      <c r="B136" s="9" t="s">
        <v>466</v>
      </c>
      <c r="C136" s="293"/>
    </row>
    <row r="137" spans="1:3" ht="12" customHeight="1">
      <c r="A137" s="470" t="s">
        <v>178</v>
      </c>
      <c r="B137" s="9" t="s">
        <v>525</v>
      </c>
      <c r="C137" s="293"/>
    </row>
    <row r="138" spans="1:3" ht="12" customHeight="1">
      <c r="A138" s="470" t="s">
        <v>179</v>
      </c>
      <c r="B138" s="9" t="s">
        <v>468</v>
      </c>
      <c r="C138" s="293"/>
    </row>
    <row r="139" spans="1:3" s="109" customFormat="1" ht="12" customHeight="1" thickBot="1">
      <c r="A139" s="479" t="s">
        <v>180</v>
      </c>
      <c r="B139" s="7" t="s">
        <v>469</v>
      </c>
      <c r="C139" s="293"/>
    </row>
    <row r="140" spans="1:11" ht="12" customHeight="1" thickBot="1">
      <c r="A140" s="35" t="s">
        <v>24</v>
      </c>
      <c r="B140" s="143" t="s">
        <v>553</v>
      </c>
      <c r="C140" s="328">
        <f>+C141+C142+C144+C145+C143</f>
        <v>174274</v>
      </c>
      <c r="K140" s="275"/>
    </row>
    <row r="141" spans="1:3" ht="12.75">
      <c r="A141" s="470" t="s">
        <v>98</v>
      </c>
      <c r="B141" s="9" t="s">
        <v>381</v>
      </c>
      <c r="C141" s="293"/>
    </row>
    <row r="142" spans="1:3" ht="12" customHeight="1">
      <c r="A142" s="470" t="s">
        <v>99</v>
      </c>
      <c r="B142" s="9" t="s">
        <v>382</v>
      </c>
      <c r="C142" s="293">
        <v>6737</v>
      </c>
    </row>
    <row r="143" spans="1:3" ht="12" customHeight="1">
      <c r="A143" s="470" t="s">
        <v>295</v>
      </c>
      <c r="B143" s="9" t="s">
        <v>552</v>
      </c>
      <c r="C143" s="293">
        <v>167537</v>
      </c>
    </row>
    <row r="144" spans="1:3" s="109" customFormat="1" ht="12" customHeight="1">
      <c r="A144" s="470" t="s">
        <v>296</v>
      </c>
      <c r="B144" s="9" t="s">
        <v>478</v>
      </c>
      <c r="C144" s="293"/>
    </row>
    <row r="145" spans="1:3" s="109" customFormat="1" ht="12" customHeight="1" thickBot="1">
      <c r="A145" s="479" t="s">
        <v>297</v>
      </c>
      <c r="B145" s="7" t="s">
        <v>401</v>
      </c>
      <c r="C145" s="293"/>
    </row>
    <row r="146" spans="1:3" s="109" customFormat="1" ht="12" customHeight="1" thickBot="1">
      <c r="A146" s="35" t="s">
        <v>25</v>
      </c>
      <c r="B146" s="143" t="s">
        <v>479</v>
      </c>
      <c r="C146" s="331">
        <f>+C147+C148+C149+C150+C151</f>
        <v>0</v>
      </c>
    </row>
    <row r="147" spans="1:3" s="109" customFormat="1" ht="12" customHeight="1">
      <c r="A147" s="470" t="s">
        <v>100</v>
      </c>
      <c r="B147" s="9" t="s">
        <v>474</v>
      </c>
      <c r="C147" s="293"/>
    </row>
    <row r="148" spans="1:3" s="109" customFormat="1" ht="12" customHeight="1">
      <c r="A148" s="470" t="s">
        <v>101</v>
      </c>
      <c r="B148" s="9" t="s">
        <v>481</v>
      </c>
      <c r="C148" s="293"/>
    </row>
    <row r="149" spans="1:3" s="109" customFormat="1" ht="12" customHeight="1">
      <c r="A149" s="470" t="s">
        <v>307</v>
      </c>
      <c r="B149" s="9" t="s">
        <v>476</v>
      </c>
      <c r="C149" s="293"/>
    </row>
    <row r="150" spans="1:3" s="109" customFormat="1" ht="12" customHeight="1">
      <c r="A150" s="470" t="s">
        <v>308</v>
      </c>
      <c r="B150" s="9" t="s">
        <v>528</v>
      </c>
      <c r="C150" s="293"/>
    </row>
    <row r="151" spans="1:3" ht="12.75" customHeight="1" thickBot="1">
      <c r="A151" s="479" t="s">
        <v>480</v>
      </c>
      <c r="B151" s="7" t="s">
        <v>483</v>
      </c>
      <c r="C151" s="295"/>
    </row>
    <row r="152" spans="1:3" ht="12.75" customHeight="1" thickBot="1">
      <c r="A152" s="534" t="s">
        <v>26</v>
      </c>
      <c r="B152" s="143" t="s">
        <v>484</v>
      </c>
      <c r="C152" s="331"/>
    </row>
    <row r="153" spans="1:3" ht="12.75" customHeight="1" thickBot="1">
      <c r="A153" s="534" t="s">
        <v>27</v>
      </c>
      <c r="B153" s="143" t="s">
        <v>485</v>
      </c>
      <c r="C153" s="331"/>
    </row>
    <row r="154" spans="1:3" ht="12" customHeight="1" thickBot="1">
      <c r="A154" s="35" t="s">
        <v>28</v>
      </c>
      <c r="B154" s="143" t="s">
        <v>487</v>
      </c>
      <c r="C154" s="461">
        <f>+C129+C133+C140+C146+C152+C153</f>
        <v>176704</v>
      </c>
    </row>
    <row r="155" spans="1:3" ht="15" customHeight="1" thickBot="1">
      <c r="A155" s="481" t="s">
        <v>29</v>
      </c>
      <c r="B155" s="413" t="s">
        <v>486</v>
      </c>
      <c r="C155" s="461">
        <f>+C128+C154</f>
        <v>694415</v>
      </c>
    </row>
    <row r="156" spans="1:3" ht="13.5" thickBot="1">
      <c r="A156" s="421"/>
      <c r="B156" s="422"/>
      <c r="C156" s="423"/>
    </row>
    <row r="157" spans="1:3" ht="15" customHeight="1" thickBot="1">
      <c r="A157" s="272" t="s">
        <v>529</v>
      </c>
      <c r="B157" s="273"/>
      <c r="C157" s="140">
        <v>7</v>
      </c>
    </row>
    <row r="158" spans="1:3" ht="14.25" customHeight="1" thickBot="1">
      <c r="A158" s="272" t="s">
        <v>209</v>
      </c>
      <c r="B158" s="273"/>
      <c r="C158" s="140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24">
      <selection activeCell="G12" sqref="G12"/>
    </sheetView>
  </sheetViews>
  <sheetFormatPr defaultColWidth="9.00390625" defaultRowHeight="12.75"/>
  <cols>
    <col min="1" max="1" width="19.50390625" style="424" customWidth="1"/>
    <col min="2" max="2" width="72.00390625" style="425" customWidth="1"/>
    <col min="3" max="3" width="25.00390625" style="426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588</v>
      </c>
    </row>
    <row r="2" spans="1:3" s="105" customFormat="1" ht="21" customHeight="1">
      <c r="A2" s="441" t="s">
        <v>65</v>
      </c>
      <c r="B2" s="383" t="s">
        <v>562</v>
      </c>
      <c r="C2" s="385" t="s">
        <v>55</v>
      </c>
    </row>
    <row r="3" spans="1:3" s="105" customFormat="1" ht="16.5" thickBot="1">
      <c r="A3" s="252" t="s">
        <v>206</v>
      </c>
      <c r="B3" s="384" t="s">
        <v>440</v>
      </c>
      <c r="C3" s="533" t="s">
        <v>62</v>
      </c>
    </row>
    <row r="4" spans="1:3" s="106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386" t="s">
        <v>58</v>
      </c>
    </row>
    <row r="6" spans="1:3" s="7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75" customFormat="1" ht="15.75" customHeight="1" thickBot="1">
      <c r="A7" s="257"/>
      <c r="B7" s="258" t="s">
        <v>59</v>
      </c>
      <c r="C7" s="387"/>
    </row>
    <row r="8" spans="1:3" s="75" customFormat="1" ht="12" customHeight="1" thickBot="1">
      <c r="A8" s="35" t="s">
        <v>19</v>
      </c>
      <c r="B8" s="21" t="s">
        <v>255</v>
      </c>
      <c r="C8" s="322">
        <f>+C9+C10+C11+C12+C13+C14</f>
        <v>195728</v>
      </c>
    </row>
    <row r="9" spans="1:3" s="107" customFormat="1" ht="12" customHeight="1">
      <c r="A9" s="470" t="s">
        <v>102</v>
      </c>
      <c r="B9" s="451" t="s">
        <v>256</v>
      </c>
      <c r="C9" s="325">
        <v>64753</v>
      </c>
    </row>
    <row r="10" spans="1:3" s="108" customFormat="1" ht="12" customHeight="1">
      <c r="A10" s="471" t="s">
        <v>103</v>
      </c>
      <c r="B10" s="452" t="s">
        <v>257</v>
      </c>
      <c r="C10" s="324">
        <v>73988</v>
      </c>
    </row>
    <row r="11" spans="1:3" s="108" customFormat="1" ht="12" customHeight="1">
      <c r="A11" s="471" t="s">
        <v>104</v>
      </c>
      <c r="B11" s="452" t="s">
        <v>258</v>
      </c>
      <c r="C11" s="324">
        <v>53810</v>
      </c>
    </row>
    <row r="12" spans="1:3" s="108" customFormat="1" ht="12" customHeight="1">
      <c r="A12" s="471" t="s">
        <v>105</v>
      </c>
      <c r="B12" s="452" t="s">
        <v>259</v>
      </c>
      <c r="C12" s="324">
        <v>3177</v>
      </c>
    </row>
    <row r="13" spans="1:3" s="108" customFormat="1" ht="12" customHeight="1">
      <c r="A13" s="471" t="s">
        <v>153</v>
      </c>
      <c r="B13" s="452" t="s">
        <v>515</v>
      </c>
      <c r="C13" s="324"/>
    </row>
    <row r="14" spans="1:3" s="107" customFormat="1" ht="12" customHeight="1" thickBot="1">
      <c r="A14" s="472" t="s">
        <v>106</v>
      </c>
      <c r="B14" s="453" t="s">
        <v>444</v>
      </c>
      <c r="C14" s="324"/>
    </row>
    <row r="15" spans="1:3" s="107" customFormat="1" ht="12" customHeight="1" thickBot="1">
      <c r="A15" s="35" t="s">
        <v>20</v>
      </c>
      <c r="B15" s="317" t="s">
        <v>260</v>
      </c>
      <c r="C15" s="322">
        <f>+C16+C17+C18+C19+C20</f>
        <v>12113</v>
      </c>
    </row>
    <row r="16" spans="1:3" s="107" customFormat="1" ht="12" customHeight="1">
      <c r="A16" s="470" t="s">
        <v>108</v>
      </c>
      <c r="B16" s="451" t="s">
        <v>261</v>
      </c>
      <c r="C16" s="325"/>
    </row>
    <row r="17" spans="1:3" s="107" customFormat="1" ht="12" customHeight="1">
      <c r="A17" s="471" t="s">
        <v>109</v>
      </c>
      <c r="B17" s="452" t="s">
        <v>262</v>
      </c>
      <c r="C17" s="324"/>
    </row>
    <row r="18" spans="1:3" s="107" customFormat="1" ht="12" customHeight="1">
      <c r="A18" s="471" t="s">
        <v>110</v>
      </c>
      <c r="B18" s="452" t="s">
        <v>433</v>
      </c>
      <c r="C18" s="324"/>
    </row>
    <row r="19" spans="1:3" s="107" customFormat="1" ht="12" customHeight="1">
      <c r="A19" s="471" t="s">
        <v>111</v>
      </c>
      <c r="B19" s="452" t="s">
        <v>434</v>
      </c>
      <c r="C19" s="324"/>
    </row>
    <row r="20" spans="1:3" s="107" customFormat="1" ht="12" customHeight="1">
      <c r="A20" s="471" t="s">
        <v>112</v>
      </c>
      <c r="B20" s="452" t="s">
        <v>263</v>
      </c>
      <c r="C20" s="324">
        <v>12113</v>
      </c>
    </row>
    <row r="21" spans="1:3" s="108" customFormat="1" ht="12" customHeight="1" thickBot="1">
      <c r="A21" s="472" t="s">
        <v>121</v>
      </c>
      <c r="B21" s="453" t="s">
        <v>264</v>
      </c>
      <c r="C21" s="326"/>
    </row>
    <row r="22" spans="1:3" s="108" customFormat="1" ht="12" customHeight="1" thickBot="1">
      <c r="A22" s="35" t="s">
        <v>21</v>
      </c>
      <c r="B22" s="21" t="s">
        <v>265</v>
      </c>
      <c r="C22" s="322">
        <f>+C23+C24+C25+C26+C27</f>
        <v>0</v>
      </c>
    </row>
    <row r="23" spans="1:3" s="108" customFormat="1" ht="12" customHeight="1">
      <c r="A23" s="470" t="s">
        <v>91</v>
      </c>
      <c r="B23" s="451" t="s">
        <v>266</v>
      </c>
      <c r="C23" s="325"/>
    </row>
    <row r="24" spans="1:3" s="107" customFormat="1" ht="12" customHeight="1">
      <c r="A24" s="471" t="s">
        <v>92</v>
      </c>
      <c r="B24" s="452" t="s">
        <v>267</v>
      </c>
      <c r="C24" s="324"/>
    </row>
    <row r="25" spans="1:3" s="108" customFormat="1" ht="12" customHeight="1">
      <c r="A25" s="471" t="s">
        <v>93</v>
      </c>
      <c r="B25" s="452" t="s">
        <v>435</v>
      </c>
      <c r="C25" s="324"/>
    </row>
    <row r="26" spans="1:3" s="108" customFormat="1" ht="12" customHeight="1">
      <c r="A26" s="471" t="s">
        <v>94</v>
      </c>
      <c r="B26" s="452" t="s">
        <v>436</v>
      </c>
      <c r="C26" s="324"/>
    </row>
    <row r="27" spans="1:3" s="108" customFormat="1" ht="12" customHeight="1">
      <c r="A27" s="471" t="s">
        <v>174</v>
      </c>
      <c r="B27" s="452" t="s">
        <v>268</v>
      </c>
      <c r="C27" s="324"/>
    </row>
    <row r="28" spans="1:3" s="108" customFormat="1" ht="12" customHeight="1" thickBot="1">
      <c r="A28" s="472" t="s">
        <v>175</v>
      </c>
      <c r="B28" s="453" t="s">
        <v>269</v>
      </c>
      <c r="C28" s="326"/>
    </row>
    <row r="29" spans="1:3" s="108" customFormat="1" ht="12" customHeight="1" thickBot="1">
      <c r="A29" s="35" t="s">
        <v>176</v>
      </c>
      <c r="B29" s="21" t="s">
        <v>270</v>
      </c>
      <c r="C29" s="328">
        <f>+C30+C34+C35+C36</f>
        <v>44700</v>
      </c>
    </row>
    <row r="30" spans="1:3" s="108" customFormat="1" ht="12" customHeight="1">
      <c r="A30" s="470" t="s">
        <v>271</v>
      </c>
      <c r="B30" s="451" t="s">
        <v>516</v>
      </c>
      <c r="C30" s="446">
        <f>+C31+C32+C33</f>
        <v>36200</v>
      </c>
    </row>
    <row r="31" spans="1:3" s="108" customFormat="1" ht="12" customHeight="1">
      <c r="A31" s="471" t="s">
        <v>272</v>
      </c>
      <c r="B31" s="452" t="s">
        <v>277</v>
      </c>
      <c r="C31" s="324">
        <v>6500</v>
      </c>
    </row>
    <row r="32" spans="1:3" s="108" customFormat="1" ht="12" customHeight="1">
      <c r="A32" s="471" t="s">
        <v>273</v>
      </c>
      <c r="B32" s="452" t="s">
        <v>278</v>
      </c>
      <c r="C32" s="324"/>
    </row>
    <row r="33" spans="1:3" s="108" customFormat="1" ht="12" customHeight="1">
      <c r="A33" s="471" t="s">
        <v>448</v>
      </c>
      <c r="B33" s="524" t="s">
        <v>449</v>
      </c>
      <c r="C33" s="324">
        <v>29700</v>
      </c>
    </row>
    <row r="34" spans="1:3" s="108" customFormat="1" ht="12" customHeight="1">
      <c r="A34" s="471" t="s">
        <v>274</v>
      </c>
      <c r="B34" s="452" t="s">
        <v>279</v>
      </c>
      <c r="C34" s="324">
        <v>8000</v>
      </c>
    </row>
    <row r="35" spans="1:3" s="108" customFormat="1" ht="12" customHeight="1">
      <c r="A35" s="471" t="s">
        <v>275</v>
      </c>
      <c r="B35" s="452" t="s">
        <v>280</v>
      </c>
      <c r="C35" s="324">
        <v>200</v>
      </c>
    </row>
    <row r="36" spans="1:3" s="108" customFormat="1" ht="12" customHeight="1" thickBot="1">
      <c r="A36" s="472" t="s">
        <v>276</v>
      </c>
      <c r="B36" s="453" t="s">
        <v>281</v>
      </c>
      <c r="C36" s="326">
        <v>300</v>
      </c>
    </row>
    <row r="37" spans="1:3" s="108" customFormat="1" ht="12" customHeight="1" thickBot="1">
      <c r="A37" s="35" t="s">
        <v>23</v>
      </c>
      <c r="B37" s="21" t="s">
        <v>445</v>
      </c>
      <c r="C37" s="322">
        <f>SUM(C38:C48)</f>
        <v>81730</v>
      </c>
    </row>
    <row r="38" spans="1:3" s="108" customFormat="1" ht="12" customHeight="1">
      <c r="A38" s="470" t="s">
        <v>95</v>
      </c>
      <c r="B38" s="451" t="s">
        <v>284</v>
      </c>
      <c r="C38" s="325"/>
    </row>
    <row r="39" spans="1:3" s="108" customFormat="1" ht="12" customHeight="1">
      <c r="A39" s="471" t="s">
        <v>96</v>
      </c>
      <c r="B39" s="452" t="s">
        <v>285</v>
      </c>
      <c r="C39" s="324">
        <v>4394</v>
      </c>
    </row>
    <row r="40" spans="1:3" s="108" customFormat="1" ht="12" customHeight="1">
      <c r="A40" s="471" t="s">
        <v>97</v>
      </c>
      <c r="B40" s="452" t="s">
        <v>286</v>
      </c>
      <c r="C40" s="324">
        <v>4138</v>
      </c>
    </row>
    <row r="41" spans="1:3" s="108" customFormat="1" ht="12" customHeight="1">
      <c r="A41" s="471" t="s">
        <v>178</v>
      </c>
      <c r="B41" s="452" t="s">
        <v>287</v>
      </c>
      <c r="C41" s="324">
        <v>347</v>
      </c>
    </row>
    <row r="42" spans="1:3" s="108" customFormat="1" ht="12" customHeight="1">
      <c r="A42" s="471" t="s">
        <v>179</v>
      </c>
      <c r="B42" s="452" t="s">
        <v>288</v>
      </c>
      <c r="C42" s="324"/>
    </row>
    <row r="43" spans="1:3" s="108" customFormat="1" ht="12" customHeight="1">
      <c r="A43" s="471" t="s">
        <v>180</v>
      </c>
      <c r="B43" s="452" t="s">
        <v>289</v>
      </c>
      <c r="C43" s="324">
        <v>51495</v>
      </c>
    </row>
    <row r="44" spans="1:3" s="108" customFormat="1" ht="12" customHeight="1">
      <c r="A44" s="471" t="s">
        <v>181</v>
      </c>
      <c r="B44" s="452" t="s">
        <v>290</v>
      </c>
      <c r="C44" s="324">
        <v>21305</v>
      </c>
    </row>
    <row r="45" spans="1:3" s="108" customFormat="1" ht="12" customHeight="1">
      <c r="A45" s="471" t="s">
        <v>182</v>
      </c>
      <c r="B45" s="452" t="s">
        <v>291</v>
      </c>
      <c r="C45" s="324">
        <v>50</v>
      </c>
    </row>
    <row r="46" spans="1:3" s="108" customFormat="1" ht="12" customHeight="1">
      <c r="A46" s="471" t="s">
        <v>282</v>
      </c>
      <c r="B46" s="452" t="s">
        <v>292</v>
      </c>
      <c r="C46" s="327"/>
    </row>
    <row r="47" spans="1:3" s="108" customFormat="1" ht="12" customHeight="1">
      <c r="A47" s="472" t="s">
        <v>283</v>
      </c>
      <c r="B47" s="453" t="s">
        <v>447</v>
      </c>
      <c r="C47" s="437"/>
    </row>
    <row r="48" spans="1:3" s="108" customFormat="1" ht="12" customHeight="1" thickBot="1">
      <c r="A48" s="472" t="s">
        <v>446</v>
      </c>
      <c r="B48" s="453" t="s">
        <v>293</v>
      </c>
      <c r="C48" s="437">
        <v>1</v>
      </c>
    </row>
    <row r="49" spans="1:3" s="108" customFormat="1" ht="12" customHeight="1" thickBot="1">
      <c r="A49" s="35" t="s">
        <v>24</v>
      </c>
      <c r="B49" s="21" t="s">
        <v>294</v>
      </c>
      <c r="C49" s="322">
        <f>SUM(C50:C54)</f>
        <v>183035</v>
      </c>
    </row>
    <row r="50" spans="1:3" s="108" customFormat="1" ht="12" customHeight="1">
      <c r="A50" s="470" t="s">
        <v>98</v>
      </c>
      <c r="B50" s="451" t="s">
        <v>298</v>
      </c>
      <c r="C50" s="498"/>
    </row>
    <row r="51" spans="1:3" s="108" customFormat="1" ht="12" customHeight="1">
      <c r="A51" s="471" t="s">
        <v>99</v>
      </c>
      <c r="B51" s="452" t="s">
        <v>299</v>
      </c>
      <c r="C51" s="327">
        <v>182135</v>
      </c>
    </row>
    <row r="52" spans="1:3" s="108" customFormat="1" ht="12" customHeight="1">
      <c r="A52" s="471" t="s">
        <v>295</v>
      </c>
      <c r="B52" s="452" t="s">
        <v>300</v>
      </c>
      <c r="C52" s="327">
        <v>900</v>
      </c>
    </row>
    <row r="53" spans="1:3" s="108" customFormat="1" ht="12" customHeight="1">
      <c r="A53" s="471" t="s">
        <v>296</v>
      </c>
      <c r="B53" s="452" t="s">
        <v>301</v>
      </c>
      <c r="C53" s="327"/>
    </row>
    <row r="54" spans="1:3" s="108" customFormat="1" ht="12" customHeight="1" thickBot="1">
      <c r="A54" s="472" t="s">
        <v>297</v>
      </c>
      <c r="B54" s="453" t="s">
        <v>302</v>
      </c>
      <c r="C54" s="437"/>
    </row>
    <row r="55" spans="1:3" s="108" customFormat="1" ht="12" customHeight="1" thickBot="1">
      <c r="A55" s="35" t="s">
        <v>183</v>
      </c>
      <c r="B55" s="21" t="s">
        <v>303</v>
      </c>
      <c r="C55" s="322">
        <f>SUM(C56:C58)</f>
        <v>0</v>
      </c>
    </row>
    <row r="56" spans="1:3" s="108" customFormat="1" ht="12" customHeight="1">
      <c r="A56" s="470" t="s">
        <v>100</v>
      </c>
      <c r="B56" s="451" t="s">
        <v>304</v>
      </c>
      <c r="C56" s="325"/>
    </row>
    <row r="57" spans="1:3" s="108" customFormat="1" ht="12" customHeight="1">
      <c r="A57" s="471" t="s">
        <v>101</v>
      </c>
      <c r="B57" s="452" t="s">
        <v>437</v>
      </c>
      <c r="C57" s="324"/>
    </row>
    <row r="58" spans="1:3" s="108" customFormat="1" ht="12" customHeight="1">
      <c r="A58" s="471" t="s">
        <v>307</v>
      </c>
      <c r="B58" s="452" t="s">
        <v>305</v>
      </c>
      <c r="C58" s="324"/>
    </row>
    <row r="59" spans="1:3" s="108" customFormat="1" ht="12" customHeight="1" thickBot="1">
      <c r="A59" s="472" t="s">
        <v>308</v>
      </c>
      <c r="B59" s="453" t="s">
        <v>306</v>
      </c>
      <c r="C59" s="326"/>
    </row>
    <row r="60" spans="1:3" s="108" customFormat="1" ht="12" customHeight="1" thickBot="1">
      <c r="A60" s="35" t="s">
        <v>26</v>
      </c>
      <c r="B60" s="317" t="s">
        <v>309</v>
      </c>
      <c r="C60" s="322">
        <f>SUM(C61:C63)</f>
        <v>15152</v>
      </c>
    </row>
    <row r="61" spans="1:3" s="108" customFormat="1" ht="12" customHeight="1">
      <c r="A61" s="470" t="s">
        <v>184</v>
      </c>
      <c r="B61" s="451" t="s">
        <v>311</v>
      </c>
      <c r="C61" s="327"/>
    </row>
    <row r="62" spans="1:3" s="108" customFormat="1" ht="12" customHeight="1">
      <c r="A62" s="471" t="s">
        <v>185</v>
      </c>
      <c r="B62" s="452" t="s">
        <v>438</v>
      </c>
      <c r="C62" s="327"/>
    </row>
    <row r="63" spans="1:3" s="108" customFormat="1" ht="12" customHeight="1">
      <c r="A63" s="471" t="s">
        <v>232</v>
      </c>
      <c r="B63" s="452" t="s">
        <v>312</v>
      </c>
      <c r="C63" s="327">
        <v>15152</v>
      </c>
    </row>
    <row r="64" spans="1:3" s="108" customFormat="1" ht="12" customHeight="1" thickBot="1">
      <c r="A64" s="472" t="s">
        <v>310</v>
      </c>
      <c r="B64" s="453" t="s">
        <v>313</v>
      </c>
      <c r="C64" s="327"/>
    </row>
    <row r="65" spans="1:3" s="108" customFormat="1" ht="12" customHeight="1" thickBot="1">
      <c r="A65" s="35" t="s">
        <v>27</v>
      </c>
      <c r="B65" s="21" t="s">
        <v>314</v>
      </c>
      <c r="C65" s="328">
        <f>+C8+C15+C22+C29+C37+C49+C55+C60</f>
        <v>532458</v>
      </c>
    </row>
    <row r="66" spans="1:3" s="108" customFormat="1" ht="12" customHeight="1" thickBot="1">
      <c r="A66" s="473" t="s">
        <v>405</v>
      </c>
      <c r="B66" s="317" t="s">
        <v>316</v>
      </c>
      <c r="C66" s="322">
        <f>SUM(C67:C69)</f>
        <v>45000</v>
      </c>
    </row>
    <row r="67" spans="1:3" s="108" customFormat="1" ht="12" customHeight="1">
      <c r="A67" s="470" t="s">
        <v>347</v>
      </c>
      <c r="B67" s="451" t="s">
        <v>317</v>
      </c>
      <c r="C67" s="327">
        <v>45000</v>
      </c>
    </row>
    <row r="68" spans="1:3" s="108" customFormat="1" ht="12" customHeight="1">
      <c r="A68" s="471" t="s">
        <v>356</v>
      </c>
      <c r="B68" s="452" t="s">
        <v>318</v>
      </c>
      <c r="C68" s="327"/>
    </row>
    <row r="69" spans="1:3" s="108" customFormat="1" ht="12" customHeight="1" thickBot="1">
      <c r="A69" s="472" t="s">
        <v>357</v>
      </c>
      <c r="B69" s="454" t="s">
        <v>319</v>
      </c>
      <c r="C69" s="327"/>
    </row>
    <row r="70" spans="1:3" s="108" customFormat="1" ht="12" customHeight="1" thickBot="1">
      <c r="A70" s="473" t="s">
        <v>320</v>
      </c>
      <c r="B70" s="317" t="s">
        <v>321</v>
      </c>
      <c r="C70" s="322">
        <f>SUM(C71:C74)</f>
        <v>0</v>
      </c>
    </row>
    <row r="71" spans="1:3" s="108" customFormat="1" ht="12" customHeight="1">
      <c r="A71" s="470" t="s">
        <v>154</v>
      </c>
      <c r="B71" s="451" t="s">
        <v>322</v>
      </c>
      <c r="C71" s="327"/>
    </row>
    <row r="72" spans="1:3" s="108" customFormat="1" ht="12" customHeight="1">
      <c r="A72" s="471" t="s">
        <v>155</v>
      </c>
      <c r="B72" s="452" t="s">
        <v>323</v>
      </c>
      <c r="C72" s="327"/>
    </row>
    <row r="73" spans="1:3" s="108" customFormat="1" ht="12" customHeight="1">
      <c r="A73" s="471" t="s">
        <v>348</v>
      </c>
      <c r="B73" s="452" t="s">
        <v>324</v>
      </c>
      <c r="C73" s="327"/>
    </row>
    <row r="74" spans="1:3" s="108" customFormat="1" ht="12" customHeight="1" thickBot="1">
      <c r="A74" s="472" t="s">
        <v>349</v>
      </c>
      <c r="B74" s="453" t="s">
        <v>325</v>
      </c>
      <c r="C74" s="327"/>
    </row>
    <row r="75" spans="1:3" s="108" customFormat="1" ht="12" customHeight="1" thickBot="1">
      <c r="A75" s="473" t="s">
        <v>326</v>
      </c>
      <c r="B75" s="317" t="s">
        <v>327</v>
      </c>
      <c r="C75" s="322">
        <f>SUM(C76:C77)</f>
        <v>111657</v>
      </c>
    </row>
    <row r="76" spans="1:3" s="108" customFormat="1" ht="12" customHeight="1">
      <c r="A76" s="470" t="s">
        <v>350</v>
      </c>
      <c r="B76" s="451" t="s">
        <v>328</v>
      </c>
      <c r="C76" s="327">
        <v>111657</v>
      </c>
    </row>
    <row r="77" spans="1:3" s="108" customFormat="1" ht="12" customHeight="1" thickBot="1">
      <c r="A77" s="472" t="s">
        <v>351</v>
      </c>
      <c r="B77" s="453" t="s">
        <v>329</v>
      </c>
      <c r="C77" s="327"/>
    </row>
    <row r="78" spans="1:3" s="107" customFormat="1" ht="12" customHeight="1" thickBot="1">
      <c r="A78" s="473" t="s">
        <v>330</v>
      </c>
      <c r="B78" s="317" t="s">
        <v>331</v>
      </c>
      <c r="C78" s="322">
        <f>SUM(C79:C81)</f>
        <v>0</v>
      </c>
    </row>
    <row r="79" spans="1:3" s="108" customFormat="1" ht="12" customHeight="1">
      <c r="A79" s="470" t="s">
        <v>352</v>
      </c>
      <c r="B79" s="451" t="s">
        <v>332</v>
      </c>
      <c r="C79" s="327"/>
    </row>
    <row r="80" spans="1:3" s="108" customFormat="1" ht="12" customHeight="1">
      <c r="A80" s="471" t="s">
        <v>353</v>
      </c>
      <c r="B80" s="452" t="s">
        <v>333</v>
      </c>
      <c r="C80" s="327"/>
    </row>
    <row r="81" spans="1:3" s="108" customFormat="1" ht="12" customHeight="1" thickBot="1">
      <c r="A81" s="472" t="s">
        <v>354</v>
      </c>
      <c r="B81" s="453" t="s">
        <v>334</v>
      </c>
      <c r="C81" s="327"/>
    </row>
    <row r="82" spans="1:3" s="108" customFormat="1" ht="12" customHeight="1" thickBot="1">
      <c r="A82" s="473" t="s">
        <v>335</v>
      </c>
      <c r="B82" s="317" t="s">
        <v>355</v>
      </c>
      <c r="C82" s="322">
        <f>SUM(C83:C86)</f>
        <v>0</v>
      </c>
    </row>
    <row r="83" spans="1:3" s="108" customFormat="1" ht="12" customHeight="1">
      <c r="A83" s="474" t="s">
        <v>336</v>
      </c>
      <c r="B83" s="451" t="s">
        <v>337</v>
      </c>
      <c r="C83" s="327"/>
    </row>
    <row r="84" spans="1:3" s="108" customFormat="1" ht="12" customHeight="1">
      <c r="A84" s="475" t="s">
        <v>338</v>
      </c>
      <c r="B84" s="452" t="s">
        <v>339</v>
      </c>
      <c r="C84" s="327"/>
    </row>
    <row r="85" spans="1:3" s="108" customFormat="1" ht="12" customHeight="1">
      <c r="A85" s="475" t="s">
        <v>340</v>
      </c>
      <c r="B85" s="452" t="s">
        <v>341</v>
      </c>
      <c r="C85" s="327"/>
    </row>
    <row r="86" spans="1:3" s="107" customFormat="1" ht="12" customHeight="1" thickBot="1">
      <c r="A86" s="476" t="s">
        <v>342</v>
      </c>
      <c r="B86" s="453" t="s">
        <v>343</v>
      </c>
      <c r="C86" s="327"/>
    </row>
    <row r="87" spans="1:3" s="107" customFormat="1" ht="12" customHeight="1" thickBot="1">
      <c r="A87" s="473" t="s">
        <v>344</v>
      </c>
      <c r="B87" s="317" t="s">
        <v>489</v>
      </c>
      <c r="C87" s="499"/>
    </row>
    <row r="88" spans="1:3" s="107" customFormat="1" ht="12" customHeight="1" thickBot="1">
      <c r="A88" s="473" t="s">
        <v>517</v>
      </c>
      <c r="B88" s="317" t="s">
        <v>345</v>
      </c>
      <c r="C88" s="499"/>
    </row>
    <row r="89" spans="1:3" s="107" customFormat="1" ht="12" customHeight="1" thickBot="1">
      <c r="A89" s="473" t="s">
        <v>518</v>
      </c>
      <c r="B89" s="458" t="s">
        <v>492</v>
      </c>
      <c r="C89" s="328">
        <f>+C66+C70+C75+C78+C82+C88+C87</f>
        <v>156657</v>
      </c>
    </row>
    <row r="90" spans="1:3" s="107" customFormat="1" ht="12" customHeight="1" thickBot="1">
      <c r="A90" s="477" t="s">
        <v>519</v>
      </c>
      <c r="B90" s="459" t="s">
        <v>520</v>
      </c>
      <c r="C90" s="328">
        <f>+C65+C89</f>
        <v>689115</v>
      </c>
    </row>
    <row r="91" spans="1:3" s="108" customFormat="1" ht="15" customHeight="1" thickBot="1">
      <c r="A91" s="263"/>
      <c r="B91" s="264"/>
      <c r="C91" s="392"/>
    </row>
    <row r="92" spans="1:3" s="75" customFormat="1" ht="16.5" customHeight="1" thickBot="1">
      <c r="A92" s="267"/>
      <c r="B92" s="268" t="s">
        <v>60</v>
      </c>
      <c r="C92" s="394"/>
    </row>
    <row r="93" spans="1:3" s="109" customFormat="1" ht="12" customHeight="1" thickBot="1">
      <c r="A93" s="443" t="s">
        <v>19</v>
      </c>
      <c r="B93" s="29" t="s">
        <v>524</v>
      </c>
      <c r="C93" s="321">
        <f>+C94+C95+C96+C97+C98+C111</f>
        <v>148972</v>
      </c>
    </row>
    <row r="94" spans="1:3" ht="12" customHeight="1">
      <c r="A94" s="478" t="s">
        <v>102</v>
      </c>
      <c r="B94" s="10" t="s">
        <v>50</v>
      </c>
      <c r="C94" s="323">
        <v>29512</v>
      </c>
    </row>
    <row r="95" spans="1:3" ht="12" customHeight="1">
      <c r="A95" s="471" t="s">
        <v>103</v>
      </c>
      <c r="B95" s="8" t="s">
        <v>186</v>
      </c>
      <c r="C95" s="324">
        <v>6016</v>
      </c>
    </row>
    <row r="96" spans="1:3" ht="12" customHeight="1">
      <c r="A96" s="471" t="s">
        <v>104</v>
      </c>
      <c r="B96" s="8" t="s">
        <v>145</v>
      </c>
      <c r="C96" s="326">
        <v>97622</v>
      </c>
    </row>
    <row r="97" spans="1:3" ht="12" customHeight="1">
      <c r="A97" s="471" t="s">
        <v>105</v>
      </c>
      <c r="B97" s="11" t="s">
        <v>187</v>
      </c>
      <c r="C97" s="326">
        <v>4248</v>
      </c>
    </row>
    <row r="98" spans="1:3" ht="12" customHeight="1">
      <c r="A98" s="471" t="s">
        <v>116</v>
      </c>
      <c r="B98" s="19" t="s">
        <v>188</v>
      </c>
      <c r="C98" s="326">
        <v>574</v>
      </c>
    </row>
    <row r="99" spans="1:3" ht="12" customHeight="1">
      <c r="A99" s="471" t="s">
        <v>106</v>
      </c>
      <c r="B99" s="8" t="s">
        <v>521</v>
      </c>
      <c r="C99" s="326">
        <v>6</v>
      </c>
    </row>
    <row r="100" spans="1:3" ht="12" customHeight="1">
      <c r="A100" s="471" t="s">
        <v>107</v>
      </c>
      <c r="B100" s="154" t="s">
        <v>455</v>
      </c>
      <c r="C100" s="326"/>
    </row>
    <row r="101" spans="1:3" ht="12" customHeight="1">
      <c r="A101" s="471" t="s">
        <v>117</v>
      </c>
      <c r="B101" s="154" t="s">
        <v>454</v>
      </c>
      <c r="C101" s="326"/>
    </row>
    <row r="102" spans="1:3" ht="12" customHeight="1">
      <c r="A102" s="471" t="s">
        <v>118</v>
      </c>
      <c r="B102" s="154" t="s">
        <v>361</v>
      </c>
      <c r="C102" s="326"/>
    </row>
    <row r="103" spans="1:3" ht="12" customHeight="1">
      <c r="A103" s="471" t="s">
        <v>119</v>
      </c>
      <c r="B103" s="155" t="s">
        <v>362</v>
      </c>
      <c r="C103" s="326"/>
    </row>
    <row r="104" spans="1:3" ht="12" customHeight="1">
      <c r="A104" s="471" t="s">
        <v>120</v>
      </c>
      <c r="B104" s="155" t="s">
        <v>363</v>
      </c>
      <c r="C104" s="326"/>
    </row>
    <row r="105" spans="1:3" ht="12" customHeight="1">
      <c r="A105" s="471" t="s">
        <v>122</v>
      </c>
      <c r="B105" s="154" t="s">
        <v>364</v>
      </c>
      <c r="C105" s="326">
        <v>335</v>
      </c>
    </row>
    <row r="106" spans="1:3" ht="12" customHeight="1">
      <c r="A106" s="471" t="s">
        <v>189</v>
      </c>
      <c r="B106" s="154" t="s">
        <v>365</v>
      </c>
      <c r="C106" s="326"/>
    </row>
    <row r="107" spans="1:3" ht="12" customHeight="1">
      <c r="A107" s="471" t="s">
        <v>359</v>
      </c>
      <c r="B107" s="155" t="s">
        <v>366</v>
      </c>
      <c r="C107" s="326"/>
    </row>
    <row r="108" spans="1:3" ht="12" customHeight="1">
      <c r="A108" s="479" t="s">
        <v>360</v>
      </c>
      <c r="B108" s="156" t="s">
        <v>367</v>
      </c>
      <c r="C108" s="326"/>
    </row>
    <row r="109" spans="1:3" ht="12" customHeight="1">
      <c r="A109" s="471" t="s">
        <v>452</v>
      </c>
      <c r="B109" s="156" t="s">
        <v>368</v>
      </c>
      <c r="C109" s="326"/>
    </row>
    <row r="110" spans="1:3" ht="12" customHeight="1">
      <c r="A110" s="471" t="s">
        <v>453</v>
      </c>
      <c r="B110" s="155" t="s">
        <v>369</v>
      </c>
      <c r="C110" s="324">
        <v>233</v>
      </c>
    </row>
    <row r="111" spans="1:3" ht="12" customHeight="1">
      <c r="A111" s="471" t="s">
        <v>457</v>
      </c>
      <c r="B111" s="11" t="s">
        <v>51</v>
      </c>
      <c r="C111" s="324">
        <v>11000</v>
      </c>
    </row>
    <row r="112" spans="1:3" ht="12" customHeight="1">
      <c r="A112" s="472" t="s">
        <v>458</v>
      </c>
      <c r="B112" s="8" t="s">
        <v>522</v>
      </c>
      <c r="C112" s="326">
        <v>8120</v>
      </c>
    </row>
    <row r="113" spans="1:3" ht="12" customHeight="1" thickBot="1">
      <c r="A113" s="480" t="s">
        <v>459</v>
      </c>
      <c r="B113" s="157" t="s">
        <v>523</v>
      </c>
      <c r="C113" s="330">
        <v>2880</v>
      </c>
    </row>
    <row r="114" spans="1:3" ht="12" customHeight="1" thickBot="1">
      <c r="A114" s="35" t="s">
        <v>20</v>
      </c>
      <c r="B114" s="28" t="s">
        <v>370</v>
      </c>
      <c r="C114" s="322">
        <f>+C115+C117+C119</f>
        <v>363439</v>
      </c>
    </row>
    <row r="115" spans="1:3" ht="12" customHeight="1">
      <c r="A115" s="470" t="s">
        <v>108</v>
      </c>
      <c r="B115" s="8" t="s">
        <v>230</v>
      </c>
      <c r="C115" s="325">
        <v>302992</v>
      </c>
    </row>
    <row r="116" spans="1:3" ht="12" customHeight="1">
      <c r="A116" s="470" t="s">
        <v>109</v>
      </c>
      <c r="B116" s="12" t="s">
        <v>374</v>
      </c>
      <c r="C116" s="325"/>
    </row>
    <row r="117" spans="1:3" ht="12" customHeight="1">
      <c r="A117" s="470" t="s">
        <v>110</v>
      </c>
      <c r="B117" s="12" t="s">
        <v>190</v>
      </c>
      <c r="C117" s="324">
        <v>55807</v>
      </c>
    </row>
    <row r="118" spans="1:3" ht="12" customHeight="1">
      <c r="A118" s="470" t="s">
        <v>111</v>
      </c>
      <c r="B118" s="12" t="s">
        <v>375</v>
      </c>
      <c r="C118" s="293"/>
    </row>
    <row r="119" spans="1:3" ht="12" customHeight="1">
      <c r="A119" s="470" t="s">
        <v>112</v>
      </c>
      <c r="B119" s="319" t="s">
        <v>233</v>
      </c>
      <c r="C119" s="293">
        <v>4640</v>
      </c>
    </row>
    <row r="120" spans="1:3" ht="12" customHeight="1">
      <c r="A120" s="470" t="s">
        <v>121</v>
      </c>
      <c r="B120" s="318" t="s">
        <v>439</v>
      </c>
      <c r="C120" s="293"/>
    </row>
    <row r="121" spans="1:3" ht="12" customHeight="1">
      <c r="A121" s="470" t="s">
        <v>123</v>
      </c>
      <c r="B121" s="447" t="s">
        <v>380</v>
      </c>
      <c r="C121" s="293"/>
    </row>
    <row r="122" spans="1:3" ht="12" customHeight="1">
      <c r="A122" s="470" t="s">
        <v>191</v>
      </c>
      <c r="B122" s="155" t="s">
        <v>363</v>
      </c>
      <c r="C122" s="293"/>
    </row>
    <row r="123" spans="1:3" ht="12" customHeight="1">
      <c r="A123" s="470" t="s">
        <v>192</v>
      </c>
      <c r="B123" s="155" t="s">
        <v>379</v>
      </c>
      <c r="C123" s="293">
        <v>1040</v>
      </c>
    </row>
    <row r="124" spans="1:3" ht="12" customHeight="1">
      <c r="A124" s="470" t="s">
        <v>193</v>
      </c>
      <c r="B124" s="155" t="s">
        <v>378</v>
      </c>
      <c r="C124" s="293"/>
    </row>
    <row r="125" spans="1:3" ht="12" customHeight="1">
      <c r="A125" s="470" t="s">
        <v>371</v>
      </c>
      <c r="B125" s="155" t="s">
        <v>366</v>
      </c>
      <c r="C125" s="293"/>
    </row>
    <row r="126" spans="1:3" ht="12" customHeight="1">
      <c r="A126" s="470" t="s">
        <v>372</v>
      </c>
      <c r="B126" s="155" t="s">
        <v>377</v>
      </c>
      <c r="C126" s="293"/>
    </row>
    <row r="127" spans="1:3" ht="12" customHeight="1" thickBot="1">
      <c r="A127" s="479" t="s">
        <v>373</v>
      </c>
      <c r="B127" s="155" t="s">
        <v>376</v>
      </c>
      <c r="C127" s="295">
        <v>3600</v>
      </c>
    </row>
    <row r="128" spans="1:3" ht="12" customHeight="1" thickBot="1">
      <c r="A128" s="35" t="s">
        <v>21</v>
      </c>
      <c r="B128" s="143" t="s">
        <v>462</v>
      </c>
      <c r="C128" s="322">
        <f>+C93+C114</f>
        <v>512411</v>
      </c>
    </row>
    <row r="129" spans="1:3" ht="12" customHeight="1" thickBot="1">
      <c r="A129" s="35" t="s">
        <v>22</v>
      </c>
      <c r="B129" s="143" t="s">
        <v>463</v>
      </c>
      <c r="C129" s="322">
        <f>+C130+C131+C132</f>
        <v>2430</v>
      </c>
    </row>
    <row r="130" spans="1:3" s="109" customFormat="1" ht="12" customHeight="1">
      <c r="A130" s="470" t="s">
        <v>271</v>
      </c>
      <c r="B130" s="9" t="s">
        <v>527</v>
      </c>
      <c r="C130" s="293">
        <v>2430</v>
      </c>
    </row>
    <row r="131" spans="1:3" ht="12" customHeight="1">
      <c r="A131" s="470" t="s">
        <v>274</v>
      </c>
      <c r="B131" s="9" t="s">
        <v>471</v>
      </c>
      <c r="C131" s="293"/>
    </row>
    <row r="132" spans="1:3" ht="12" customHeight="1" thickBot="1">
      <c r="A132" s="479" t="s">
        <v>275</v>
      </c>
      <c r="B132" s="7" t="s">
        <v>526</v>
      </c>
      <c r="C132" s="293"/>
    </row>
    <row r="133" spans="1:3" ht="12" customHeight="1" thickBot="1">
      <c r="A133" s="35" t="s">
        <v>23</v>
      </c>
      <c r="B133" s="143" t="s">
        <v>464</v>
      </c>
      <c r="C133" s="322">
        <f>+C134+C135+C136+C137+C138+C139</f>
        <v>0</v>
      </c>
    </row>
    <row r="134" spans="1:3" ht="12" customHeight="1">
      <c r="A134" s="470" t="s">
        <v>95</v>
      </c>
      <c r="B134" s="9" t="s">
        <v>473</v>
      </c>
      <c r="C134" s="293"/>
    </row>
    <row r="135" spans="1:3" ht="12" customHeight="1">
      <c r="A135" s="470" t="s">
        <v>96</v>
      </c>
      <c r="B135" s="9" t="s">
        <v>465</v>
      </c>
      <c r="C135" s="293"/>
    </row>
    <row r="136" spans="1:3" ht="12" customHeight="1">
      <c r="A136" s="470" t="s">
        <v>97</v>
      </c>
      <c r="B136" s="9" t="s">
        <v>466</v>
      </c>
      <c r="C136" s="293"/>
    </row>
    <row r="137" spans="1:3" ht="12" customHeight="1">
      <c r="A137" s="470" t="s">
        <v>178</v>
      </c>
      <c r="B137" s="9" t="s">
        <v>525</v>
      </c>
      <c r="C137" s="293"/>
    </row>
    <row r="138" spans="1:3" ht="12" customHeight="1">
      <c r="A138" s="470" t="s">
        <v>179</v>
      </c>
      <c r="B138" s="9" t="s">
        <v>468</v>
      </c>
      <c r="C138" s="293"/>
    </row>
    <row r="139" spans="1:3" s="109" customFormat="1" ht="12" customHeight="1" thickBot="1">
      <c r="A139" s="479" t="s">
        <v>180</v>
      </c>
      <c r="B139" s="7" t="s">
        <v>469</v>
      </c>
      <c r="C139" s="293"/>
    </row>
    <row r="140" spans="1:11" ht="12" customHeight="1" thickBot="1">
      <c r="A140" s="35" t="s">
        <v>24</v>
      </c>
      <c r="B140" s="143" t="s">
        <v>553</v>
      </c>
      <c r="C140" s="328">
        <f>+C141+C142+C144+C145+C143</f>
        <v>174274</v>
      </c>
      <c r="K140" s="275"/>
    </row>
    <row r="141" spans="1:3" ht="12.75">
      <c r="A141" s="470" t="s">
        <v>98</v>
      </c>
      <c r="B141" s="9" t="s">
        <v>381</v>
      </c>
      <c r="C141" s="293"/>
    </row>
    <row r="142" spans="1:3" ht="12" customHeight="1">
      <c r="A142" s="470" t="s">
        <v>99</v>
      </c>
      <c r="B142" s="9" t="s">
        <v>382</v>
      </c>
      <c r="C142" s="293">
        <v>6737</v>
      </c>
    </row>
    <row r="143" spans="1:3" s="109" customFormat="1" ht="12" customHeight="1">
      <c r="A143" s="470" t="s">
        <v>295</v>
      </c>
      <c r="B143" s="9" t="s">
        <v>552</v>
      </c>
      <c r="C143" s="293">
        <v>167537</v>
      </c>
    </row>
    <row r="144" spans="1:3" s="109" customFormat="1" ht="12" customHeight="1">
      <c r="A144" s="470" t="s">
        <v>296</v>
      </c>
      <c r="B144" s="9" t="s">
        <v>478</v>
      </c>
      <c r="C144" s="293"/>
    </row>
    <row r="145" spans="1:3" s="109" customFormat="1" ht="12" customHeight="1" thickBot="1">
      <c r="A145" s="479" t="s">
        <v>297</v>
      </c>
      <c r="B145" s="7" t="s">
        <v>401</v>
      </c>
      <c r="C145" s="293"/>
    </row>
    <row r="146" spans="1:3" s="109" customFormat="1" ht="12" customHeight="1" thickBot="1">
      <c r="A146" s="35" t="s">
        <v>25</v>
      </c>
      <c r="B146" s="143" t="s">
        <v>479</v>
      </c>
      <c r="C146" s="331">
        <f>+C147+C148+C149+C150+C151</f>
        <v>0</v>
      </c>
    </row>
    <row r="147" spans="1:3" s="109" customFormat="1" ht="12" customHeight="1">
      <c r="A147" s="470" t="s">
        <v>100</v>
      </c>
      <c r="B147" s="9" t="s">
        <v>474</v>
      </c>
      <c r="C147" s="293"/>
    </row>
    <row r="148" spans="1:3" s="109" customFormat="1" ht="12" customHeight="1">
      <c r="A148" s="470" t="s">
        <v>101</v>
      </c>
      <c r="B148" s="9" t="s">
        <v>481</v>
      </c>
      <c r="C148" s="293"/>
    </row>
    <row r="149" spans="1:3" s="109" customFormat="1" ht="12" customHeight="1">
      <c r="A149" s="470" t="s">
        <v>307</v>
      </c>
      <c r="B149" s="9" t="s">
        <v>476</v>
      </c>
      <c r="C149" s="293"/>
    </row>
    <row r="150" spans="1:3" ht="12.75" customHeight="1">
      <c r="A150" s="470" t="s">
        <v>308</v>
      </c>
      <c r="B150" s="9" t="s">
        <v>528</v>
      </c>
      <c r="C150" s="293"/>
    </row>
    <row r="151" spans="1:3" ht="12.75" customHeight="1" thickBot="1">
      <c r="A151" s="479" t="s">
        <v>480</v>
      </c>
      <c r="B151" s="7" t="s">
        <v>483</v>
      </c>
      <c r="C151" s="295"/>
    </row>
    <row r="152" spans="1:3" ht="12.75" customHeight="1" thickBot="1">
      <c r="A152" s="534" t="s">
        <v>26</v>
      </c>
      <c r="B152" s="143" t="s">
        <v>484</v>
      </c>
      <c r="C152" s="331"/>
    </row>
    <row r="153" spans="1:3" ht="12" customHeight="1" thickBot="1">
      <c r="A153" s="534" t="s">
        <v>27</v>
      </c>
      <c r="B153" s="143" t="s">
        <v>485</v>
      </c>
      <c r="C153" s="331"/>
    </row>
    <row r="154" spans="1:3" ht="15" customHeight="1" thickBot="1">
      <c r="A154" s="35" t="s">
        <v>28</v>
      </c>
      <c r="B154" s="143" t="s">
        <v>487</v>
      </c>
      <c r="C154" s="461">
        <f>+C129+C133+C140+C146+C152+C153</f>
        <v>176704</v>
      </c>
    </row>
    <row r="155" spans="1:3" ht="13.5" thickBot="1">
      <c r="A155" s="481" t="s">
        <v>29</v>
      </c>
      <c r="B155" s="413" t="s">
        <v>486</v>
      </c>
      <c r="C155" s="461">
        <f>+C128+C154</f>
        <v>689115</v>
      </c>
    </row>
    <row r="156" spans="1:3" ht="15" customHeight="1" thickBot="1">
      <c r="A156" s="421"/>
      <c r="B156" s="422"/>
      <c r="C156" s="423"/>
    </row>
    <row r="157" spans="1:3" ht="14.25" customHeight="1" thickBot="1">
      <c r="A157" s="272" t="s">
        <v>529</v>
      </c>
      <c r="B157" s="273"/>
      <c r="C157" s="140">
        <v>7</v>
      </c>
    </row>
    <row r="158" spans="1:3" ht="13.5" thickBot="1">
      <c r="A158" s="272" t="s">
        <v>209</v>
      </c>
      <c r="B158" s="273"/>
      <c r="C158" s="140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45">
      <selection activeCell="C110" sqref="C110"/>
    </sheetView>
  </sheetViews>
  <sheetFormatPr defaultColWidth="9.00390625" defaultRowHeight="12.75"/>
  <cols>
    <col min="1" max="1" width="19.50390625" style="424" customWidth="1"/>
    <col min="2" max="2" width="72.00390625" style="425" customWidth="1"/>
    <col min="3" max="3" width="25.00390625" style="426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589</v>
      </c>
    </row>
    <row r="2" spans="1:3" s="105" customFormat="1" ht="21" customHeight="1">
      <c r="A2" s="441" t="s">
        <v>65</v>
      </c>
      <c r="B2" s="383" t="s">
        <v>562</v>
      </c>
      <c r="C2" s="385" t="s">
        <v>55</v>
      </c>
    </row>
    <row r="3" spans="1:3" s="105" customFormat="1" ht="16.5" thickBot="1">
      <c r="A3" s="252" t="s">
        <v>206</v>
      </c>
      <c r="B3" s="384" t="s">
        <v>441</v>
      </c>
      <c r="C3" s="533" t="s">
        <v>63</v>
      </c>
    </row>
    <row r="4" spans="1:3" s="106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386" t="s">
        <v>58</v>
      </c>
    </row>
    <row r="6" spans="1:3" s="7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75" customFormat="1" ht="15.75" customHeight="1" thickBot="1">
      <c r="A7" s="257"/>
      <c r="B7" s="258" t="s">
        <v>59</v>
      </c>
      <c r="C7" s="387"/>
    </row>
    <row r="8" spans="1:3" s="75" customFormat="1" ht="12" customHeight="1" thickBot="1">
      <c r="A8" s="35" t="s">
        <v>19</v>
      </c>
      <c r="B8" s="21" t="s">
        <v>255</v>
      </c>
      <c r="C8" s="322">
        <f>+C9+C10+C11+C12+C13+C14</f>
        <v>0</v>
      </c>
    </row>
    <row r="9" spans="1:3" s="107" customFormat="1" ht="12" customHeight="1">
      <c r="A9" s="470" t="s">
        <v>102</v>
      </c>
      <c r="B9" s="451" t="s">
        <v>256</v>
      </c>
      <c r="C9" s="325"/>
    </row>
    <row r="10" spans="1:3" s="108" customFormat="1" ht="12" customHeight="1">
      <c r="A10" s="471" t="s">
        <v>103</v>
      </c>
      <c r="B10" s="452" t="s">
        <v>257</v>
      </c>
      <c r="C10" s="324"/>
    </row>
    <row r="11" spans="1:3" s="108" customFormat="1" ht="12" customHeight="1">
      <c r="A11" s="471" t="s">
        <v>104</v>
      </c>
      <c r="B11" s="452" t="s">
        <v>258</v>
      </c>
      <c r="C11" s="324"/>
    </row>
    <row r="12" spans="1:3" s="108" customFormat="1" ht="12" customHeight="1">
      <c r="A12" s="471" t="s">
        <v>105</v>
      </c>
      <c r="B12" s="452" t="s">
        <v>259</v>
      </c>
      <c r="C12" s="324"/>
    </row>
    <row r="13" spans="1:3" s="108" customFormat="1" ht="12" customHeight="1">
      <c r="A13" s="471" t="s">
        <v>153</v>
      </c>
      <c r="B13" s="452" t="s">
        <v>515</v>
      </c>
      <c r="C13" s="324"/>
    </row>
    <row r="14" spans="1:3" s="107" customFormat="1" ht="12" customHeight="1" thickBot="1">
      <c r="A14" s="472" t="s">
        <v>106</v>
      </c>
      <c r="B14" s="453" t="s">
        <v>444</v>
      </c>
      <c r="C14" s="324"/>
    </row>
    <row r="15" spans="1:3" s="107" customFormat="1" ht="12" customHeight="1" thickBot="1">
      <c r="A15" s="35" t="s">
        <v>20</v>
      </c>
      <c r="B15" s="317" t="s">
        <v>260</v>
      </c>
      <c r="C15" s="322">
        <f>+C16+C17+C18+C19+C20</f>
        <v>0</v>
      </c>
    </row>
    <row r="16" spans="1:3" s="107" customFormat="1" ht="12" customHeight="1">
      <c r="A16" s="470" t="s">
        <v>108</v>
      </c>
      <c r="B16" s="451" t="s">
        <v>261</v>
      </c>
      <c r="C16" s="325"/>
    </row>
    <row r="17" spans="1:3" s="107" customFormat="1" ht="12" customHeight="1">
      <c r="A17" s="471" t="s">
        <v>109</v>
      </c>
      <c r="B17" s="452" t="s">
        <v>262</v>
      </c>
      <c r="C17" s="324"/>
    </row>
    <row r="18" spans="1:3" s="107" customFormat="1" ht="12" customHeight="1">
      <c r="A18" s="471" t="s">
        <v>110</v>
      </c>
      <c r="B18" s="452" t="s">
        <v>433</v>
      </c>
      <c r="C18" s="324"/>
    </row>
    <row r="19" spans="1:3" s="107" customFormat="1" ht="12" customHeight="1">
      <c r="A19" s="471" t="s">
        <v>111</v>
      </c>
      <c r="B19" s="452" t="s">
        <v>434</v>
      </c>
      <c r="C19" s="324"/>
    </row>
    <row r="20" spans="1:3" s="107" customFormat="1" ht="12" customHeight="1">
      <c r="A20" s="471" t="s">
        <v>112</v>
      </c>
      <c r="B20" s="452" t="s">
        <v>263</v>
      </c>
      <c r="C20" s="324"/>
    </row>
    <row r="21" spans="1:3" s="108" customFormat="1" ht="12" customHeight="1" thickBot="1">
      <c r="A21" s="472" t="s">
        <v>121</v>
      </c>
      <c r="B21" s="453" t="s">
        <v>264</v>
      </c>
      <c r="C21" s="326"/>
    </row>
    <row r="22" spans="1:3" s="108" customFormat="1" ht="12" customHeight="1" thickBot="1">
      <c r="A22" s="35" t="s">
        <v>21</v>
      </c>
      <c r="B22" s="21" t="s">
        <v>265</v>
      </c>
      <c r="C22" s="322">
        <f>+C23+C24+C25+C26+C27</f>
        <v>0</v>
      </c>
    </row>
    <row r="23" spans="1:3" s="108" customFormat="1" ht="12" customHeight="1">
      <c r="A23" s="470" t="s">
        <v>91</v>
      </c>
      <c r="B23" s="451" t="s">
        <v>266</v>
      </c>
      <c r="C23" s="325"/>
    </row>
    <row r="24" spans="1:3" s="107" customFormat="1" ht="12" customHeight="1">
      <c r="A24" s="471" t="s">
        <v>92</v>
      </c>
      <c r="B24" s="452" t="s">
        <v>267</v>
      </c>
      <c r="C24" s="324"/>
    </row>
    <row r="25" spans="1:3" s="108" customFormat="1" ht="12" customHeight="1">
      <c r="A25" s="471" t="s">
        <v>93</v>
      </c>
      <c r="B25" s="452" t="s">
        <v>435</v>
      </c>
      <c r="C25" s="324"/>
    </row>
    <row r="26" spans="1:3" s="108" customFormat="1" ht="12" customHeight="1">
      <c r="A26" s="471" t="s">
        <v>94</v>
      </c>
      <c r="B26" s="452" t="s">
        <v>436</v>
      </c>
      <c r="C26" s="324"/>
    </row>
    <row r="27" spans="1:3" s="108" customFormat="1" ht="12" customHeight="1">
      <c r="A27" s="471" t="s">
        <v>174</v>
      </c>
      <c r="B27" s="452" t="s">
        <v>268</v>
      </c>
      <c r="C27" s="324"/>
    </row>
    <row r="28" spans="1:3" s="108" customFormat="1" ht="12" customHeight="1" thickBot="1">
      <c r="A28" s="472" t="s">
        <v>175</v>
      </c>
      <c r="B28" s="453" t="s">
        <v>269</v>
      </c>
      <c r="C28" s="326"/>
    </row>
    <row r="29" spans="1:3" s="108" customFormat="1" ht="12" customHeight="1" thickBot="1">
      <c r="A29" s="35" t="s">
        <v>176</v>
      </c>
      <c r="B29" s="21" t="s">
        <v>270</v>
      </c>
      <c r="C29" s="328">
        <f>+C30+C34+C35+C36</f>
        <v>0</v>
      </c>
    </row>
    <row r="30" spans="1:3" s="108" customFormat="1" ht="12" customHeight="1">
      <c r="A30" s="470" t="s">
        <v>271</v>
      </c>
      <c r="B30" s="451" t="s">
        <v>516</v>
      </c>
      <c r="C30" s="446">
        <f>+C31+C32+C33</f>
        <v>0</v>
      </c>
    </row>
    <row r="31" spans="1:3" s="108" customFormat="1" ht="12" customHeight="1">
      <c r="A31" s="471" t="s">
        <v>272</v>
      </c>
      <c r="B31" s="452" t="s">
        <v>277</v>
      </c>
      <c r="C31" s="324"/>
    </row>
    <row r="32" spans="1:3" s="108" customFormat="1" ht="12" customHeight="1">
      <c r="A32" s="471" t="s">
        <v>273</v>
      </c>
      <c r="B32" s="452" t="s">
        <v>278</v>
      </c>
      <c r="C32" s="324"/>
    </row>
    <row r="33" spans="1:3" s="108" customFormat="1" ht="12" customHeight="1">
      <c r="A33" s="471" t="s">
        <v>448</v>
      </c>
      <c r="B33" s="524" t="s">
        <v>449</v>
      </c>
      <c r="C33" s="324"/>
    </row>
    <row r="34" spans="1:3" s="108" customFormat="1" ht="12" customHeight="1">
      <c r="A34" s="471" t="s">
        <v>274</v>
      </c>
      <c r="B34" s="452" t="s">
        <v>279</v>
      </c>
      <c r="C34" s="324"/>
    </row>
    <row r="35" spans="1:3" s="108" customFormat="1" ht="12" customHeight="1">
      <c r="A35" s="471" t="s">
        <v>275</v>
      </c>
      <c r="B35" s="452" t="s">
        <v>280</v>
      </c>
      <c r="C35" s="324"/>
    </row>
    <row r="36" spans="1:3" s="108" customFormat="1" ht="12" customHeight="1" thickBot="1">
      <c r="A36" s="472" t="s">
        <v>276</v>
      </c>
      <c r="B36" s="453" t="s">
        <v>281</v>
      </c>
      <c r="C36" s="326"/>
    </row>
    <row r="37" spans="1:3" s="108" customFormat="1" ht="12" customHeight="1" thickBot="1">
      <c r="A37" s="35" t="s">
        <v>23</v>
      </c>
      <c r="B37" s="21" t="s">
        <v>445</v>
      </c>
      <c r="C37" s="322">
        <f>SUM(C38:C48)</f>
        <v>0</v>
      </c>
    </row>
    <row r="38" spans="1:3" s="108" customFormat="1" ht="12" customHeight="1">
      <c r="A38" s="470" t="s">
        <v>95</v>
      </c>
      <c r="B38" s="451" t="s">
        <v>284</v>
      </c>
      <c r="C38" s="325"/>
    </row>
    <row r="39" spans="1:3" s="108" customFormat="1" ht="12" customHeight="1">
      <c r="A39" s="471" t="s">
        <v>96</v>
      </c>
      <c r="B39" s="452" t="s">
        <v>285</v>
      </c>
      <c r="C39" s="324"/>
    </row>
    <row r="40" spans="1:3" s="108" customFormat="1" ht="12" customHeight="1">
      <c r="A40" s="471" t="s">
        <v>97</v>
      </c>
      <c r="B40" s="452" t="s">
        <v>286</v>
      </c>
      <c r="C40" s="324"/>
    </row>
    <row r="41" spans="1:3" s="108" customFormat="1" ht="12" customHeight="1">
      <c r="A41" s="471" t="s">
        <v>178</v>
      </c>
      <c r="B41" s="452" t="s">
        <v>287</v>
      </c>
      <c r="C41" s="324"/>
    </row>
    <row r="42" spans="1:3" s="108" customFormat="1" ht="12" customHeight="1">
      <c r="A42" s="471" t="s">
        <v>179</v>
      </c>
      <c r="B42" s="452" t="s">
        <v>288</v>
      </c>
      <c r="C42" s="324"/>
    </row>
    <row r="43" spans="1:3" s="108" customFormat="1" ht="12" customHeight="1">
      <c r="A43" s="471" t="s">
        <v>180</v>
      </c>
      <c r="B43" s="452" t="s">
        <v>289</v>
      </c>
      <c r="C43" s="324"/>
    </row>
    <row r="44" spans="1:3" s="108" customFormat="1" ht="12" customHeight="1">
      <c r="A44" s="471" t="s">
        <v>181</v>
      </c>
      <c r="B44" s="452" t="s">
        <v>290</v>
      </c>
      <c r="C44" s="324"/>
    </row>
    <row r="45" spans="1:3" s="108" customFormat="1" ht="12" customHeight="1">
      <c r="A45" s="471" t="s">
        <v>182</v>
      </c>
      <c r="B45" s="452" t="s">
        <v>291</v>
      </c>
      <c r="C45" s="324"/>
    </row>
    <row r="46" spans="1:3" s="108" customFormat="1" ht="12" customHeight="1">
      <c r="A46" s="471" t="s">
        <v>282</v>
      </c>
      <c r="B46" s="452" t="s">
        <v>292</v>
      </c>
      <c r="C46" s="327"/>
    </row>
    <row r="47" spans="1:3" s="108" customFormat="1" ht="12" customHeight="1">
      <c r="A47" s="472" t="s">
        <v>283</v>
      </c>
      <c r="B47" s="453" t="s">
        <v>447</v>
      </c>
      <c r="C47" s="437"/>
    </row>
    <row r="48" spans="1:3" s="108" customFormat="1" ht="12" customHeight="1" thickBot="1">
      <c r="A48" s="472" t="s">
        <v>446</v>
      </c>
      <c r="B48" s="453" t="s">
        <v>293</v>
      </c>
      <c r="C48" s="437"/>
    </row>
    <row r="49" spans="1:3" s="108" customFormat="1" ht="12" customHeight="1" thickBot="1">
      <c r="A49" s="35" t="s">
        <v>24</v>
      </c>
      <c r="B49" s="21" t="s">
        <v>294</v>
      </c>
      <c r="C49" s="322">
        <f>SUM(C50:C54)</f>
        <v>0</v>
      </c>
    </row>
    <row r="50" spans="1:3" s="108" customFormat="1" ht="12" customHeight="1">
      <c r="A50" s="470" t="s">
        <v>98</v>
      </c>
      <c r="B50" s="451" t="s">
        <v>298</v>
      </c>
      <c r="C50" s="498"/>
    </row>
    <row r="51" spans="1:3" s="108" customFormat="1" ht="12" customHeight="1">
      <c r="A51" s="471" t="s">
        <v>99</v>
      </c>
      <c r="B51" s="452" t="s">
        <v>299</v>
      </c>
      <c r="C51" s="327"/>
    </row>
    <row r="52" spans="1:3" s="108" customFormat="1" ht="12" customHeight="1">
      <c r="A52" s="471" t="s">
        <v>295</v>
      </c>
      <c r="B52" s="452" t="s">
        <v>300</v>
      </c>
      <c r="C52" s="327"/>
    </row>
    <row r="53" spans="1:3" s="108" customFormat="1" ht="12" customHeight="1">
      <c r="A53" s="471" t="s">
        <v>296</v>
      </c>
      <c r="B53" s="452" t="s">
        <v>301</v>
      </c>
      <c r="C53" s="327"/>
    </row>
    <row r="54" spans="1:3" s="108" customFormat="1" ht="12" customHeight="1" thickBot="1">
      <c r="A54" s="472" t="s">
        <v>297</v>
      </c>
      <c r="B54" s="453" t="s">
        <v>302</v>
      </c>
      <c r="C54" s="437"/>
    </row>
    <row r="55" spans="1:3" s="108" customFormat="1" ht="12" customHeight="1" thickBot="1">
      <c r="A55" s="35" t="s">
        <v>183</v>
      </c>
      <c r="B55" s="21" t="s">
        <v>303</v>
      </c>
      <c r="C55" s="322">
        <f>SUM(C56:C58)</f>
        <v>0</v>
      </c>
    </row>
    <row r="56" spans="1:3" s="108" customFormat="1" ht="12" customHeight="1">
      <c r="A56" s="470" t="s">
        <v>100</v>
      </c>
      <c r="B56" s="451" t="s">
        <v>304</v>
      </c>
      <c r="C56" s="325"/>
    </row>
    <row r="57" spans="1:3" s="108" customFormat="1" ht="12" customHeight="1">
      <c r="A57" s="471" t="s">
        <v>101</v>
      </c>
      <c r="B57" s="452" t="s">
        <v>437</v>
      </c>
      <c r="C57" s="324"/>
    </row>
    <row r="58" spans="1:3" s="108" customFormat="1" ht="12" customHeight="1">
      <c r="A58" s="471" t="s">
        <v>307</v>
      </c>
      <c r="B58" s="452" t="s">
        <v>305</v>
      </c>
      <c r="C58" s="324"/>
    </row>
    <row r="59" spans="1:3" s="108" customFormat="1" ht="12" customHeight="1" thickBot="1">
      <c r="A59" s="472" t="s">
        <v>308</v>
      </c>
      <c r="B59" s="453" t="s">
        <v>306</v>
      </c>
      <c r="C59" s="326"/>
    </row>
    <row r="60" spans="1:3" s="108" customFormat="1" ht="12" customHeight="1" thickBot="1">
      <c r="A60" s="35" t="s">
        <v>26</v>
      </c>
      <c r="B60" s="317" t="s">
        <v>309</v>
      </c>
      <c r="C60" s="322">
        <f>SUM(C61:C63)</f>
        <v>0</v>
      </c>
    </row>
    <row r="61" spans="1:3" s="108" customFormat="1" ht="12" customHeight="1">
      <c r="A61" s="470" t="s">
        <v>184</v>
      </c>
      <c r="B61" s="451" t="s">
        <v>311</v>
      </c>
      <c r="C61" s="327"/>
    </row>
    <row r="62" spans="1:3" s="108" customFormat="1" ht="12" customHeight="1">
      <c r="A62" s="471" t="s">
        <v>185</v>
      </c>
      <c r="B62" s="452" t="s">
        <v>438</v>
      </c>
      <c r="C62" s="327"/>
    </row>
    <row r="63" spans="1:3" s="108" customFormat="1" ht="12" customHeight="1">
      <c r="A63" s="471" t="s">
        <v>232</v>
      </c>
      <c r="B63" s="452" t="s">
        <v>312</v>
      </c>
      <c r="C63" s="327"/>
    </row>
    <row r="64" spans="1:3" s="108" customFormat="1" ht="12" customHeight="1" thickBot="1">
      <c r="A64" s="472" t="s">
        <v>310</v>
      </c>
      <c r="B64" s="453" t="s">
        <v>313</v>
      </c>
      <c r="C64" s="327"/>
    </row>
    <row r="65" spans="1:3" s="108" customFormat="1" ht="12" customHeight="1" thickBot="1">
      <c r="A65" s="35" t="s">
        <v>27</v>
      </c>
      <c r="B65" s="21" t="s">
        <v>314</v>
      </c>
      <c r="C65" s="328">
        <f>+C8+C15+C22+C29+C37+C49+C55+C60</f>
        <v>0</v>
      </c>
    </row>
    <row r="66" spans="1:3" s="108" customFormat="1" ht="12" customHeight="1" thickBot="1">
      <c r="A66" s="473" t="s">
        <v>405</v>
      </c>
      <c r="B66" s="317" t="s">
        <v>316</v>
      </c>
      <c r="C66" s="322">
        <f>SUM(C67:C69)</f>
        <v>0</v>
      </c>
    </row>
    <row r="67" spans="1:3" s="108" customFormat="1" ht="12" customHeight="1">
      <c r="A67" s="470" t="s">
        <v>347</v>
      </c>
      <c r="B67" s="451" t="s">
        <v>317</v>
      </c>
      <c r="C67" s="327"/>
    </row>
    <row r="68" spans="1:3" s="108" customFormat="1" ht="12" customHeight="1">
      <c r="A68" s="471" t="s">
        <v>356</v>
      </c>
      <c r="B68" s="452" t="s">
        <v>318</v>
      </c>
      <c r="C68" s="327"/>
    </row>
    <row r="69" spans="1:3" s="108" customFormat="1" ht="12" customHeight="1" thickBot="1">
      <c r="A69" s="472" t="s">
        <v>357</v>
      </c>
      <c r="B69" s="454" t="s">
        <v>319</v>
      </c>
      <c r="C69" s="327"/>
    </row>
    <row r="70" spans="1:3" s="108" customFormat="1" ht="12" customHeight="1" thickBot="1">
      <c r="A70" s="473" t="s">
        <v>320</v>
      </c>
      <c r="B70" s="317" t="s">
        <v>321</v>
      </c>
      <c r="C70" s="322">
        <f>SUM(C71:C74)</f>
        <v>0</v>
      </c>
    </row>
    <row r="71" spans="1:3" s="108" customFormat="1" ht="12" customHeight="1">
      <c r="A71" s="470" t="s">
        <v>154</v>
      </c>
      <c r="B71" s="451" t="s">
        <v>322</v>
      </c>
      <c r="C71" s="327"/>
    </row>
    <row r="72" spans="1:3" s="108" customFormat="1" ht="12" customHeight="1">
      <c r="A72" s="471" t="s">
        <v>155</v>
      </c>
      <c r="B72" s="452" t="s">
        <v>323</v>
      </c>
      <c r="C72" s="327"/>
    </row>
    <row r="73" spans="1:3" s="108" customFormat="1" ht="12" customHeight="1">
      <c r="A73" s="471" t="s">
        <v>348</v>
      </c>
      <c r="B73" s="452" t="s">
        <v>324</v>
      </c>
      <c r="C73" s="327"/>
    </row>
    <row r="74" spans="1:3" s="108" customFormat="1" ht="12" customHeight="1" thickBot="1">
      <c r="A74" s="472" t="s">
        <v>349</v>
      </c>
      <c r="B74" s="453" t="s">
        <v>325</v>
      </c>
      <c r="C74" s="327"/>
    </row>
    <row r="75" spans="1:3" s="108" customFormat="1" ht="12" customHeight="1" thickBot="1">
      <c r="A75" s="473" t="s">
        <v>326</v>
      </c>
      <c r="B75" s="317" t="s">
        <v>327</v>
      </c>
      <c r="C75" s="322">
        <f>SUM(C76:C77)</f>
        <v>5300</v>
      </c>
    </row>
    <row r="76" spans="1:3" s="108" customFormat="1" ht="12" customHeight="1">
      <c r="A76" s="470" t="s">
        <v>350</v>
      </c>
      <c r="B76" s="451" t="s">
        <v>328</v>
      </c>
      <c r="C76" s="327">
        <v>5300</v>
      </c>
    </row>
    <row r="77" spans="1:3" s="108" customFormat="1" ht="12" customHeight="1" thickBot="1">
      <c r="A77" s="472" t="s">
        <v>351</v>
      </c>
      <c r="B77" s="453" t="s">
        <v>329</v>
      </c>
      <c r="C77" s="327"/>
    </row>
    <row r="78" spans="1:3" s="107" customFormat="1" ht="12" customHeight="1" thickBot="1">
      <c r="A78" s="473" t="s">
        <v>330</v>
      </c>
      <c r="B78" s="317" t="s">
        <v>331</v>
      </c>
      <c r="C78" s="322">
        <f>SUM(C79:C81)</f>
        <v>0</v>
      </c>
    </row>
    <row r="79" spans="1:3" s="108" customFormat="1" ht="12" customHeight="1">
      <c r="A79" s="470" t="s">
        <v>352</v>
      </c>
      <c r="B79" s="451" t="s">
        <v>332</v>
      </c>
      <c r="C79" s="327"/>
    </row>
    <row r="80" spans="1:3" s="108" customFormat="1" ht="12" customHeight="1">
      <c r="A80" s="471" t="s">
        <v>353</v>
      </c>
      <c r="B80" s="452" t="s">
        <v>333</v>
      </c>
      <c r="C80" s="327"/>
    </row>
    <row r="81" spans="1:3" s="108" customFormat="1" ht="12" customHeight="1" thickBot="1">
      <c r="A81" s="472" t="s">
        <v>354</v>
      </c>
      <c r="B81" s="453" t="s">
        <v>334</v>
      </c>
      <c r="C81" s="327"/>
    </row>
    <row r="82" spans="1:3" s="108" customFormat="1" ht="12" customHeight="1" thickBot="1">
      <c r="A82" s="473" t="s">
        <v>335</v>
      </c>
      <c r="B82" s="317" t="s">
        <v>355</v>
      </c>
      <c r="C82" s="322">
        <f>SUM(C83:C86)</f>
        <v>0</v>
      </c>
    </row>
    <row r="83" spans="1:3" s="108" customFormat="1" ht="12" customHeight="1">
      <c r="A83" s="474" t="s">
        <v>336</v>
      </c>
      <c r="B83" s="451" t="s">
        <v>337</v>
      </c>
      <c r="C83" s="327"/>
    </row>
    <row r="84" spans="1:3" s="108" customFormat="1" ht="12" customHeight="1">
      <c r="A84" s="475" t="s">
        <v>338</v>
      </c>
      <c r="B84" s="452" t="s">
        <v>339</v>
      </c>
      <c r="C84" s="327"/>
    </row>
    <row r="85" spans="1:3" s="108" customFormat="1" ht="12" customHeight="1">
      <c r="A85" s="475" t="s">
        <v>340</v>
      </c>
      <c r="B85" s="452" t="s">
        <v>341</v>
      </c>
      <c r="C85" s="327"/>
    </row>
    <row r="86" spans="1:3" s="107" customFormat="1" ht="12" customHeight="1" thickBot="1">
      <c r="A86" s="476" t="s">
        <v>342</v>
      </c>
      <c r="B86" s="453" t="s">
        <v>343</v>
      </c>
      <c r="C86" s="327"/>
    </row>
    <row r="87" spans="1:3" s="107" customFormat="1" ht="12" customHeight="1" thickBot="1">
      <c r="A87" s="473" t="s">
        <v>344</v>
      </c>
      <c r="B87" s="317" t="s">
        <v>489</v>
      </c>
      <c r="C87" s="499"/>
    </row>
    <row r="88" spans="1:3" s="107" customFormat="1" ht="12" customHeight="1" thickBot="1">
      <c r="A88" s="473" t="s">
        <v>517</v>
      </c>
      <c r="B88" s="317" t="s">
        <v>345</v>
      </c>
      <c r="C88" s="499"/>
    </row>
    <row r="89" spans="1:3" s="107" customFormat="1" ht="12" customHeight="1" thickBot="1">
      <c r="A89" s="473" t="s">
        <v>518</v>
      </c>
      <c r="B89" s="458" t="s">
        <v>492</v>
      </c>
      <c r="C89" s="328">
        <f>+C66+C70+C75+C78+C82+C88+C87</f>
        <v>5300</v>
      </c>
    </row>
    <row r="90" spans="1:3" s="107" customFormat="1" ht="12" customHeight="1" thickBot="1">
      <c r="A90" s="477" t="s">
        <v>519</v>
      </c>
      <c r="B90" s="459" t="s">
        <v>520</v>
      </c>
      <c r="C90" s="328">
        <f>+C65+C89</f>
        <v>5300</v>
      </c>
    </row>
    <row r="91" spans="1:3" s="108" customFormat="1" ht="15" customHeight="1" thickBot="1">
      <c r="A91" s="263"/>
      <c r="B91" s="264"/>
      <c r="C91" s="392"/>
    </row>
    <row r="92" spans="1:3" s="75" customFormat="1" ht="16.5" customHeight="1" thickBot="1">
      <c r="A92" s="267"/>
      <c r="B92" s="268" t="s">
        <v>60</v>
      </c>
      <c r="C92" s="394"/>
    </row>
    <row r="93" spans="1:3" s="109" customFormat="1" ht="12" customHeight="1" thickBot="1">
      <c r="A93" s="443" t="s">
        <v>19</v>
      </c>
      <c r="B93" s="29" t="s">
        <v>524</v>
      </c>
      <c r="C93" s="321">
        <f>+C94+C95+C96+C97+C98+C111</f>
        <v>5300</v>
      </c>
    </row>
    <row r="94" spans="1:3" ht="12" customHeight="1">
      <c r="A94" s="478" t="s">
        <v>102</v>
      </c>
      <c r="B94" s="10" t="s">
        <v>50</v>
      </c>
      <c r="C94" s="323"/>
    </row>
    <row r="95" spans="1:3" ht="12" customHeight="1">
      <c r="A95" s="471" t="s">
        <v>103</v>
      </c>
      <c r="B95" s="8" t="s">
        <v>186</v>
      </c>
      <c r="C95" s="324"/>
    </row>
    <row r="96" spans="1:3" ht="12" customHeight="1">
      <c r="A96" s="471" t="s">
        <v>104</v>
      </c>
      <c r="B96" s="8" t="s">
        <v>145</v>
      </c>
      <c r="C96" s="326"/>
    </row>
    <row r="97" spans="1:3" ht="12" customHeight="1">
      <c r="A97" s="471" t="s">
        <v>105</v>
      </c>
      <c r="B97" s="11" t="s">
        <v>187</v>
      </c>
      <c r="C97" s="326"/>
    </row>
    <row r="98" spans="1:3" ht="12" customHeight="1">
      <c r="A98" s="471" t="s">
        <v>116</v>
      </c>
      <c r="B98" s="19" t="s">
        <v>188</v>
      </c>
      <c r="C98" s="326">
        <v>5300</v>
      </c>
    </row>
    <row r="99" spans="1:3" ht="12" customHeight="1">
      <c r="A99" s="471" t="s">
        <v>106</v>
      </c>
      <c r="B99" s="8" t="s">
        <v>521</v>
      </c>
      <c r="C99" s="326"/>
    </row>
    <row r="100" spans="1:3" ht="12" customHeight="1">
      <c r="A100" s="471" t="s">
        <v>107</v>
      </c>
      <c r="B100" s="154" t="s">
        <v>455</v>
      </c>
      <c r="C100" s="326"/>
    </row>
    <row r="101" spans="1:3" ht="12" customHeight="1">
      <c r="A101" s="471" t="s">
        <v>117</v>
      </c>
      <c r="B101" s="154" t="s">
        <v>454</v>
      </c>
      <c r="C101" s="326"/>
    </row>
    <row r="102" spans="1:3" ht="12" customHeight="1">
      <c r="A102" s="471" t="s">
        <v>118</v>
      </c>
      <c r="B102" s="154" t="s">
        <v>361</v>
      </c>
      <c r="C102" s="326"/>
    </row>
    <row r="103" spans="1:3" ht="12" customHeight="1">
      <c r="A103" s="471" t="s">
        <v>119</v>
      </c>
      <c r="B103" s="155" t="s">
        <v>362</v>
      </c>
      <c r="C103" s="326"/>
    </row>
    <row r="104" spans="1:3" ht="12" customHeight="1">
      <c r="A104" s="471" t="s">
        <v>120</v>
      </c>
      <c r="B104" s="155" t="s">
        <v>363</v>
      </c>
      <c r="C104" s="326"/>
    </row>
    <row r="105" spans="1:3" ht="12" customHeight="1">
      <c r="A105" s="471" t="s">
        <v>122</v>
      </c>
      <c r="B105" s="154" t="s">
        <v>364</v>
      </c>
      <c r="C105" s="326"/>
    </row>
    <row r="106" spans="1:3" ht="12" customHeight="1">
      <c r="A106" s="471" t="s">
        <v>189</v>
      </c>
      <c r="B106" s="154" t="s">
        <v>365</v>
      </c>
      <c r="C106" s="326"/>
    </row>
    <row r="107" spans="1:3" ht="12" customHeight="1">
      <c r="A107" s="471" t="s">
        <v>359</v>
      </c>
      <c r="B107" s="155" t="s">
        <v>366</v>
      </c>
      <c r="C107" s="326"/>
    </row>
    <row r="108" spans="1:3" ht="12" customHeight="1">
      <c r="A108" s="479" t="s">
        <v>360</v>
      </c>
      <c r="B108" s="156" t="s">
        <v>367</v>
      </c>
      <c r="C108" s="326"/>
    </row>
    <row r="109" spans="1:3" ht="12" customHeight="1">
      <c r="A109" s="471" t="s">
        <v>452</v>
      </c>
      <c r="B109" s="156" t="s">
        <v>368</v>
      </c>
      <c r="C109" s="326"/>
    </row>
    <row r="110" spans="1:3" ht="12" customHeight="1">
      <c r="A110" s="471" t="s">
        <v>453</v>
      </c>
      <c r="B110" s="155" t="s">
        <v>369</v>
      </c>
      <c r="C110" s="324">
        <v>5300</v>
      </c>
    </row>
    <row r="111" spans="1:3" ht="12" customHeight="1">
      <c r="A111" s="471" t="s">
        <v>457</v>
      </c>
      <c r="B111" s="11" t="s">
        <v>51</v>
      </c>
      <c r="C111" s="324"/>
    </row>
    <row r="112" spans="1:3" ht="12" customHeight="1">
      <c r="A112" s="472" t="s">
        <v>458</v>
      </c>
      <c r="B112" s="8" t="s">
        <v>522</v>
      </c>
      <c r="C112" s="326"/>
    </row>
    <row r="113" spans="1:3" ht="12" customHeight="1" thickBot="1">
      <c r="A113" s="480" t="s">
        <v>459</v>
      </c>
      <c r="B113" s="157" t="s">
        <v>523</v>
      </c>
      <c r="C113" s="330"/>
    </row>
    <row r="114" spans="1:3" ht="12" customHeight="1" thickBot="1">
      <c r="A114" s="35" t="s">
        <v>20</v>
      </c>
      <c r="B114" s="28" t="s">
        <v>370</v>
      </c>
      <c r="C114" s="322">
        <f>+C115+C117+C119</f>
        <v>0</v>
      </c>
    </row>
    <row r="115" spans="1:3" ht="12" customHeight="1">
      <c r="A115" s="470" t="s">
        <v>108</v>
      </c>
      <c r="B115" s="8" t="s">
        <v>230</v>
      </c>
      <c r="C115" s="325"/>
    </row>
    <row r="116" spans="1:3" ht="12" customHeight="1">
      <c r="A116" s="470" t="s">
        <v>109</v>
      </c>
      <c r="B116" s="12" t="s">
        <v>374</v>
      </c>
      <c r="C116" s="325"/>
    </row>
    <row r="117" spans="1:3" ht="12" customHeight="1">
      <c r="A117" s="470" t="s">
        <v>110</v>
      </c>
      <c r="B117" s="12" t="s">
        <v>190</v>
      </c>
      <c r="C117" s="324"/>
    </row>
    <row r="118" spans="1:3" ht="12" customHeight="1">
      <c r="A118" s="470" t="s">
        <v>111</v>
      </c>
      <c r="B118" s="12" t="s">
        <v>375</v>
      </c>
      <c r="C118" s="293"/>
    </row>
    <row r="119" spans="1:3" ht="12" customHeight="1">
      <c r="A119" s="470" t="s">
        <v>112</v>
      </c>
      <c r="B119" s="319" t="s">
        <v>233</v>
      </c>
      <c r="C119" s="293"/>
    </row>
    <row r="120" spans="1:3" ht="12" customHeight="1">
      <c r="A120" s="470" t="s">
        <v>121</v>
      </c>
      <c r="B120" s="318" t="s">
        <v>439</v>
      </c>
      <c r="C120" s="293"/>
    </row>
    <row r="121" spans="1:3" ht="12" customHeight="1">
      <c r="A121" s="470" t="s">
        <v>123</v>
      </c>
      <c r="B121" s="447" t="s">
        <v>380</v>
      </c>
      <c r="C121" s="293"/>
    </row>
    <row r="122" spans="1:3" ht="12" customHeight="1">
      <c r="A122" s="470" t="s">
        <v>191</v>
      </c>
      <c r="B122" s="155" t="s">
        <v>363</v>
      </c>
      <c r="C122" s="293"/>
    </row>
    <row r="123" spans="1:3" ht="12" customHeight="1">
      <c r="A123" s="470" t="s">
        <v>192</v>
      </c>
      <c r="B123" s="155" t="s">
        <v>379</v>
      </c>
      <c r="C123" s="293"/>
    </row>
    <row r="124" spans="1:3" ht="12" customHeight="1">
      <c r="A124" s="470" t="s">
        <v>193</v>
      </c>
      <c r="B124" s="155" t="s">
        <v>378</v>
      </c>
      <c r="C124" s="293"/>
    </row>
    <row r="125" spans="1:3" ht="12" customHeight="1">
      <c r="A125" s="470" t="s">
        <v>371</v>
      </c>
      <c r="B125" s="155" t="s">
        <v>366</v>
      </c>
      <c r="C125" s="293"/>
    </row>
    <row r="126" spans="1:3" ht="12" customHeight="1">
      <c r="A126" s="470" t="s">
        <v>372</v>
      </c>
      <c r="B126" s="155" t="s">
        <v>377</v>
      </c>
      <c r="C126" s="293"/>
    </row>
    <row r="127" spans="1:3" ht="12" customHeight="1" thickBot="1">
      <c r="A127" s="479" t="s">
        <v>373</v>
      </c>
      <c r="B127" s="155" t="s">
        <v>376</v>
      </c>
      <c r="C127" s="295"/>
    </row>
    <row r="128" spans="1:3" ht="12" customHeight="1" thickBot="1">
      <c r="A128" s="35" t="s">
        <v>21</v>
      </c>
      <c r="B128" s="143" t="s">
        <v>462</v>
      </c>
      <c r="C128" s="322">
        <f>+C93+C114</f>
        <v>5300</v>
      </c>
    </row>
    <row r="129" spans="1:3" ht="12" customHeight="1" thickBot="1">
      <c r="A129" s="35" t="s">
        <v>22</v>
      </c>
      <c r="B129" s="143" t="s">
        <v>463</v>
      </c>
      <c r="C129" s="322">
        <f>+C130+C131+C132</f>
        <v>0</v>
      </c>
    </row>
    <row r="130" spans="1:3" s="109" customFormat="1" ht="12" customHeight="1">
      <c r="A130" s="470" t="s">
        <v>271</v>
      </c>
      <c r="B130" s="9" t="s">
        <v>527</v>
      </c>
      <c r="C130" s="293"/>
    </row>
    <row r="131" spans="1:3" ht="12" customHeight="1">
      <c r="A131" s="470" t="s">
        <v>274</v>
      </c>
      <c r="B131" s="9" t="s">
        <v>471</v>
      </c>
      <c r="C131" s="293"/>
    </row>
    <row r="132" spans="1:3" ht="12" customHeight="1" thickBot="1">
      <c r="A132" s="479" t="s">
        <v>275</v>
      </c>
      <c r="B132" s="7" t="s">
        <v>526</v>
      </c>
      <c r="C132" s="293"/>
    </row>
    <row r="133" spans="1:3" ht="12" customHeight="1" thickBot="1">
      <c r="A133" s="35" t="s">
        <v>23</v>
      </c>
      <c r="B133" s="143" t="s">
        <v>464</v>
      </c>
      <c r="C133" s="322">
        <f>+C134+C135+C136+C137+C138+C139</f>
        <v>0</v>
      </c>
    </row>
    <row r="134" spans="1:3" ht="12" customHeight="1">
      <c r="A134" s="470" t="s">
        <v>95</v>
      </c>
      <c r="B134" s="9" t="s">
        <v>473</v>
      </c>
      <c r="C134" s="293"/>
    </row>
    <row r="135" spans="1:3" ht="12" customHeight="1">
      <c r="A135" s="470" t="s">
        <v>96</v>
      </c>
      <c r="B135" s="9" t="s">
        <v>465</v>
      </c>
      <c r="C135" s="293"/>
    </row>
    <row r="136" spans="1:3" ht="12" customHeight="1">
      <c r="A136" s="470" t="s">
        <v>97</v>
      </c>
      <c r="B136" s="9" t="s">
        <v>466</v>
      </c>
      <c r="C136" s="293"/>
    </row>
    <row r="137" spans="1:3" ht="12" customHeight="1">
      <c r="A137" s="470" t="s">
        <v>178</v>
      </c>
      <c r="B137" s="9" t="s">
        <v>525</v>
      </c>
      <c r="C137" s="293"/>
    </row>
    <row r="138" spans="1:3" ht="12" customHeight="1">
      <c r="A138" s="470" t="s">
        <v>179</v>
      </c>
      <c r="B138" s="9" t="s">
        <v>468</v>
      </c>
      <c r="C138" s="293"/>
    </row>
    <row r="139" spans="1:3" s="109" customFormat="1" ht="12" customHeight="1" thickBot="1">
      <c r="A139" s="479" t="s">
        <v>180</v>
      </c>
      <c r="B139" s="7" t="s">
        <v>469</v>
      </c>
      <c r="C139" s="293"/>
    </row>
    <row r="140" spans="1:11" ht="12" customHeight="1" thickBot="1">
      <c r="A140" s="35" t="s">
        <v>24</v>
      </c>
      <c r="B140" s="143" t="s">
        <v>553</v>
      </c>
      <c r="C140" s="328">
        <f>+C141+C142+C144+C145+C143</f>
        <v>0</v>
      </c>
      <c r="K140" s="275"/>
    </row>
    <row r="141" spans="1:3" ht="12.75">
      <c r="A141" s="470" t="s">
        <v>98</v>
      </c>
      <c r="B141" s="9" t="s">
        <v>381</v>
      </c>
      <c r="C141" s="293"/>
    </row>
    <row r="142" spans="1:3" ht="12" customHeight="1">
      <c r="A142" s="470" t="s">
        <v>99</v>
      </c>
      <c r="B142" s="9" t="s">
        <v>382</v>
      </c>
      <c r="C142" s="293"/>
    </row>
    <row r="143" spans="1:3" s="109" customFormat="1" ht="12" customHeight="1">
      <c r="A143" s="470" t="s">
        <v>295</v>
      </c>
      <c r="B143" s="9" t="s">
        <v>552</v>
      </c>
      <c r="C143" s="293"/>
    </row>
    <row r="144" spans="1:3" s="109" customFormat="1" ht="12" customHeight="1">
      <c r="A144" s="470" t="s">
        <v>296</v>
      </c>
      <c r="B144" s="9" t="s">
        <v>478</v>
      </c>
      <c r="C144" s="293"/>
    </row>
    <row r="145" spans="1:3" s="109" customFormat="1" ht="12" customHeight="1" thickBot="1">
      <c r="A145" s="479" t="s">
        <v>297</v>
      </c>
      <c r="B145" s="7" t="s">
        <v>401</v>
      </c>
      <c r="C145" s="293"/>
    </row>
    <row r="146" spans="1:3" s="109" customFormat="1" ht="12" customHeight="1" thickBot="1">
      <c r="A146" s="35" t="s">
        <v>25</v>
      </c>
      <c r="B146" s="143" t="s">
        <v>479</v>
      </c>
      <c r="C146" s="331">
        <f>+C147+C148+C149+C150+C151</f>
        <v>0</v>
      </c>
    </row>
    <row r="147" spans="1:3" s="109" customFormat="1" ht="12" customHeight="1">
      <c r="A147" s="470" t="s">
        <v>100</v>
      </c>
      <c r="B147" s="9" t="s">
        <v>474</v>
      </c>
      <c r="C147" s="293"/>
    </row>
    <row r="148" spans="1:3" s="109" customFormat="1" ht="12" customHeight="1">
      <c r="A148" s="470" t="s">
        <v>101</v>
      </c>
      <c r="B148" s="9" t="s">
        <v>481</v>
      </c>
      <c r="C148" s="293"/>
    </row>
    <row r="149" spans="1:3" s="109" customFormat="1" ht="12" customHeight="1">
      <c r="A149" s="470" t="s">
        <v>307</v>
      </c>
      <c r="B149" s="9" t="s">
        <v>476</v>
      </c>
      <c r="C149" s="293"/>
    </row>
    <row r="150" spans="1:3" ht="12.75" customHeight="1">
      <c r="A150" s="470" t="s">
        <v>308</v>
      </c>
      <c r="B150" s="9" t="s">
        <v>528</v>
      </c>
      <c r="C150" s="293"/>
    </row>
    <row r="151" spans="1:3" ht="12.75" customHeight="1" thickBot="1">
      <c r="A151" s="479" t="s">
        <v>480</v>
      </c>
      <c r="B151" s="7" t="s">
        <v>483</v>
      </c>
      <c r="C151" s="295"/>
    </row>
    <row r="152" spans="1:3" ht="12.75" customHeight="1" thickBot="1">
      <c r="A152" s="534" t="s">
        <v>26</v>
      </c>
      <c r="B152" s="143" t="s">
        <v>484</v>
      </c>
      <c r="C152" s="331"/>
    </row>
    <row r="153" spans="1:3" ht="12" customHeight="1" thickBot="1">
      <c r="A153" s="534" t="s">
        <v>27</v>
      </c>
      <c r="B153" s="143" t="s">
        <v>485</v>
      </c>
      <c r="C153" s="331"/>
    </row>
    <row r="154" spans="1:3" ht="15" customHeight="1" thickBot="1">
      <c r="A154" s="35" t="s">
        <v>28</v>
      </c>
      <c r="B154" s="143" t="s">
        <v>487</v>
      </c>
      <c r="C154" s="461">
        <f>+C129+C133+C140+C146+C152+C153</f>
        <v>0</v>
      </c>
    </row>
    <row r="155" spans="1:3" ht="13.5" thickBot="1">
      <c r="A155" s="481" t="s">
        <v>29</v>
      </c>
      <c r="B155" s="413" t="s">
        <v>486</v>
      </c>
      <c r="C155" s="461">
        <f>+C128+C154</f>
        <v>5300</v>
      </c>
    </row>
    <row r="156" spans="1:3" ht="15" customHeight="1" thickBot="1">
      <c r="A156" s="421"/>
      <c r="B156" s="422"/>
      <c r="C156" s="423"/>
    </row>
    <row r="157" spans="1:3" ht="14.25" customHeight="1" thickBot="1">
      <c r="A157" s="272" t="s">
        <v>529</v>
      </c>
      <c r="B157" s="273"/>
      <c r="C157" s="140">
        <v>0</v>
      </c>
    </row>
    <row r="158" spans="1:3" ht="13.5" thickBot="1">
      <c r="A158" s="272" t="s">
        <v>209</v>
      </c>
      <c r="B158" s="273"/>
      <c r="C158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90" zoomScaleNormal="90" zoomScaleSheetLayoutView="85" workbookViewId="0" topLeftCell="A133">
      <selection activeCell="F166" sqref="F166"/>
    </sheetView>
  </sheetViews>
  <sheetFormatPr defaultColWidth="9.00390625" defaultRowHeight="12.75"/>
  <cols>
    <col min="1" max="1" width="19.50390625" style="424" customWidth="1"/>
    <col min="2" max="2" width="72.00390625" style="425" customWidth="1"/>
    <col min="3" max="3" width="25.00390625" style="426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590</v>
      </c>
    </row>
    <row r="2" spans="1:3" s="105" customFormat="1" ht="21" customHeight="1">
      <c r="A2" s="441" t="s">
        <v>65</v>
      </c>
      <c r="B2" s="383" t="s">
        <v>563</v>
      </c>
      <c r="C2" s="385" t="s">
        <v>55</v>
      </c>
    </row>
    <row r="3" spans="1:3" s="105" customFormat="1" ht="16.5" thickBot="1">
      <c r="A3" s="252" t="s">
        <v>206</v>
      </c>
      <c r="B3" s="384" t="s">
        <v>540</v>
      </c>
      <c r="C3" s="533" t="s">
        <v>442</v>
      </c>
    </row>
    <row r="4" spans="1:3" s="106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386" t="s">
        <v>58</v>
      </c>
    </row>
    <row r="6" spans="1:3" s="7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75" customFormat="1" ht="15.75" customHeight="1" thickBot="1">
      <c r="A7" s="257"/>
      <c r="B7" s="258" t="s">
        <v>59</v>
      </c>
      <c r="C7" s="387"/>
    </row>
    <row r="8" spans="1:3" s="75" customFormat="1" ht="12" customHeight="1" thickBot="1">
      <c r="A8" s="35" t="s">
        <v>19</v>
      </c>
      <c r="B8" s="21" t="s">
        <v>255</v>
      </c>
      <c r="C8" s="322">
        <f>+C9+C10+C11+C12+C13+C14</f>
        <v>0</v>
      </c>
    </row>
    <row r="9" spans="1:3" s="107" customFormat="1" ht="12" customHeight="1">
      <c r="A9" s="470" t="s">
        <v>102</v>
      </c>
      <c r="B9" s="451" t="s">
        <v>256</v>
      </c>
      <c r="C9" s="325"/>
    </row>
    <row r="10" spans="1:3" s="108" customFormat="1" ht="12" customHeight="1">
      <c r="A10" s="471" t="s">
        <v>103</v>
      </c>
      <c r="B10" s="452" t="s">
        <v>257</v>
      </c>
      <c r="C10" s="324"/>
    </row>
    <row r="11" spans="1:3" s="108" customFormat="1" ht="12" customHeight="1">
      <c r="A11" s="471" t="s">
        <v>104</v>
      </c>
      <c r="B11" s="452" t="s">
        <v>258</v>
      </c>
      <c r="C11" s="324"/>
    </row>
    <row r="12" spans="1:3" s="108" customFormat="1" ht="12" customHeight="1">
      <c r="A12" s="471" t="s">
        <v>105</v>
      </c>
      <c r="B12" s="452" t="s">
        <v>259</v>
      </c>
      <c r="C12" s="324"/>
    </row>
    <row r="13" spans="1:3" s="108" customFormat="1" ht="12" customHeight="1">
      <c r="A13" s="471" t="s">
        <v>153</v>
      </c>
      <c r="B13" s="452" t="s">
        <v>515</v>
      </c>
      <c r="C13" s="324"/>
    </row>
    <row r="14" spans="1:3" s="107" customFormat="1" ht="12" customHeight="1" thickBot="1">
      <c r="A14" s="472" t="s">
        <v>106</v>
      </c>
      <c r="B14" s="453" t="s">
        <v>444</v>
      </c>
      <c r="C14" s="324"/>
    </row>
    <row r="15" spans="1:3" s="107" customFormat="1" ht="12" customHeight="1" thickBot="1">
      <c r="A15" s="35" t="s">
        <v>20</v>
      </c>
      <c r="B15" s="317" t="s">
        <v>260</v>
      </c>
      <c r="C15" s="322">
        <f>+C16+C17+C18+C19+C20</f>
        <v>0</v>
      </c>
    </row>
    <row r="16" spans="1:3" s="107" customFormat="1" ht="12" customHeight="1">
      <c r="A16" s="470" t="s">
        <v>108</v>
      </c>
      <c r="B16" s="451" t="s">
        <v>261</v>
      </c>
      <c r="C16" s="325"/>
    </row>
    <row r="17" spans="1:3" s="107" customFormat="1" ht="12" customHeight="1">
      <c r="A17" s="471" t="s">
        <v>109</v>
      </c>
      <c r="B17" s="452" t="s">
        <v>262</v>
      </c>
      <c r="C17" s="324"/>
    </row>
    <row r="18" spans="1:3" s="107" customFormat="1" ht="12" customHeight="1">
      <c r="A18" s="471" t="s">
        <v>110</v>
      </c>
      <c r="B18" s="452" t="s">
        <v>433</v>
      </c>
      <c r="C18" s="324"/>
    </row>
    <row r="19" spans="1:3" s="107" customFormat="1" ht="12" customHeight="1">
      <c r="A19" s="471" t="s">
        <v>111</v>
      </c>
      <c r="B19" s="452" t="s">
        <v>434</v>
      </c>
      <c r="C19" s="324"/>
    </row>
    <row r="20" spans="1:3" s="107" customFormat="1" ht="12" customHeight="1">
      <c r="A20" s="471" t="s">
        <v>112</v>
      </c>
      <c r="B20" s="452" t="s">
        <v>263</v>
      </c>
      <c r="C20" s="324"/>
    </row>
    <row r="21" spans="1:3" s="108" customFormat="1" ht="12" customHeight="1" thickBot="1">
      <c r="A21" s="472" t="s">
        <v>121</v>
      </c>
      <c r="B21" s="453" t="s">
        <v>264</v>
      </c>
      <c r="C21" s="326"/>
    </row>
    <row r="22" spans="1:3" s="108" customFormat="1" ht="12" customHeight="1" thickBot="1">
      <c r="A22" s="35" t="s">
        <v>21</v>
      </c>
      <c r="B22" s="21" t="s">
        <v>265</v>
      </c>
      <c r="C22" s="322">
        <f>+C23+C24+C25+C26+C27</f>
        <v>0</v>
      </c>
    </row>
    <row r="23" spans="1:3" s="108" customFormat="1" ht="12" customHeight="1">
      <c r="A23" s="470" t="s">
        <v>91</v>
      </c>
      <c r="B23" s="451" t="s">
        <v>266</v>
      </c>
      <c r="C23" s="325"/>
    </row>
    <row r="24" spans="1:3" s="107" customFormat="1" ht="12" customHeight="1">
      <c r="A24" s="471" t="s">
        <v>92</v>
      </c>
      <c r="B24" s="452" t="s">
        <v>267</v>
      </c>
      <c r="C24" s="324"/>
    </row>
    <row r="25" spans="1:3" s="108" customFormat="1" ht="12" customHeight="1">
      <c r="A25" s="471" t="s">
        <v>93</v>
      </c>
      <c r="B25" s="452" t="s">
        <v>435</v>
      </c>
      <c r="C25" s="324"/>
    </row>
    <row r="26" spans="1:3" s="108" customFormat="1" ht="12" customHeight="1">
      <c r="A26" s="471" t="s">
        <v>94</v>
      </c>
      <c r="B26" s="452" t="s">
        <v>436</v>
      </c>
      <c r="C26" s="324"/>
    </row>
    <row r="27" spans="1:3" s="108" customFormat="1" ht="12" customHeight="1">
      <c r="A27" s="471" t="s">
        <v>174</v>
      </c>
      <c r="B27" s="452" t="s">
        <v>268</v>
      </c>
      <c r="C27" s="324"/>
    </row>
    <row r="28" spans="1:3" s="108" customFormat="1" ht="12" customHeight="1" thickBot="1">
      <c r="A28" s="472" t="s">
        <v>175</v>
      </c>
      <c r="B28" s="453" t="s">
        <v>269</v>
      </c>
      <c r="C28" s="326"/>
    </row>
    <row r="29" spans="1:3" s="108" customFormat="1" ht="12" customHeight="1" thickBot="1">
      <c r="A29" s="35" t="s">
        <v>176</v>
      </c>
      <c r="B29" s="21" t="s">
        <v>270</v>
      </c>
      <c r="C29" s="328">
        <f>+C30+C34+C35+C36</f>
        <v>0</v>
      </c>
    </row>
    <row r="30" spans="1:3" s="108" customFormat="1" ht="12" customHeight="1">
      <c r="A30" s="470" t="s">
        <v>271</v>
      </c>
      <c r="B30" s="451" t="s">
        <v>516</v>
      </c>
      <c r="C30" s="446">
        <f>+C31+C32+C33</f>
        <v>0</v>
      </c>
    </row>
    <row r="31" spans="1:3" s="108" customFormat="1" ht="12" customHeight="1">
      <c r="A31" s="471" t="s">
        <v>272</v>
      </c>
      <c r="B31" s="452" t="s">
        <v>277</v>
      </c>
      <c r="C31" s="324"/>
    </row>
    <row r="32" spans="1:3" s="108" customFormat="1" ht="12" customHeight="1">
      <c r="A32" s="471" t="s">
        <v>273</v>
      </c>
      <c r="B32" s="452" t="s">
        <v>278</v>
      </c>
      <c r="C32" s="324"/>
    </row>
    <row r="33" spans="1:3" s="108" customFormat="1" ht="12" customHeight="1">
      <c r="A33" s="471" t="s">
        <v>448</v>
      </c>
      <c r="B33" s="524" t="s">
        <v>449</v>
      </c>
      <c r="C33" s="324"/>
    </row>
    <row r="34" spans="1:3" s="108" customFormat="1" ht="12" customHeight="1">
      <c r="A34" s="471" t="s">
        <v>274</v>
      </c>
      <c r="B34" s="452" t="s">
        <v>279</v>
      </c>
      <c r="C34" s="324"/>
    </row>
    <row r="35" spans="1:3" s="108" customFormat="1" ht="12" customHeight="1">
      <c r="A35" s="471" t="s">
        <v>275</v>
      </c>
      <c r="B35" s="452" t="s">
        <v>280</v>
      </c>
      <c r="C35" s="324"/>
    </row>
    <row r="36" spans="1:3" s="108" customFormat="1" ht="12" customHeight="1" thickBot="1">
      <c r="A36" s="472" t="s">
        <v>276</v>
      </c>
      <c r="B36" s="453" t="s">
        <v>281</v>
      </c>
      <c r="C36" s="326"/>
    </row>
    <row r="37" spans="1:3" s="108" customFormat="1" ht="12" customHeight="1" thickBot="1">
      <c r="A37" s="35" t="s">
        <v>23</v>
      </c>
      <c r="B37" s="21" t="s">
        <v>445</v>
      </c>
      <c r="C37" s="322">
        <f>SUM(C38:C48)</f>
        <v>0</v>
      </c>
    </row>
    <row r="38" spans="1:3" s="108" customFormat="1" ht="12" customHeight="1">
      <c r="A38" s="470" t="s">
        <v>95</v>
      </c>
      <c r="B38" s="451" t="s">
        <v>284</v>
      </c>
      <c r="C38" s="325"/>
    </row>
    <row r="39" spans="1:3" s="108" customFormat="1" ht="12" customHeight="1">
      <c r="A39" s="471" t="s">
        <v>96</v>
      </c>
      <c r="B39" s="452" t="s">
        <v>285</v>
      </c>
      <c r="C39" s="324"/>
    </row>
    <row r="40" spans="1:3" s="108" customFormat="1" ht="12" customHeight="1">
      <c r="A40" s="471" t="s">
        <v>97</v>
      </c>
      <c r="B40" s="452" t="s">
        <v>286</v>
      </c>
      <c r="C40" s="324"/>
    </row>
    <row r="41" spans="1:3" s="108" customFormat="1" ht="12" customHeight="1">
      <c r="A41" s="471" t="s">
        <v>178</v>
      </c>
      <c r="B41" s="452" t="s">
        <v>287</v>
      </c>
      <c r="C41" s="324"/>
    </row>
    <row r="42" spans="1:3" s="108" customFormat="1" ht="12" customHeight="1">
      <c r="A42" s="471" t="s">
        <v>179</v>
      </c>
      <c r="B42" s="452" t="s">
        <v>288</v>
      </c>
      <c r="C42" s="324"/>
    </row>
    <row r="43" spans="1:3" s="108" customFormat="1" ht="12" customHeight="1">
      <c r="A43" s="471" t="s">
        <v>180</v>
      </c>
      <c r="B43" s="452" t="s">
        <v>289</v>
      </c>
      <c r="C43" s="324"/>
    </row>
    <row r="44" spans="1:3" s="108" customFormat="1" ht="12" customHeight="1">
      <c r="A44" s="471" t="s">
        <v>181</v>
      </c>
      <c r="B44" s="452" t="s">
        <v>290</v>
      </c>
      <c r="C44" s="324"/>
    </row>
    <row r="45" spans="1:3" s="108" customFormat="1" ht="12" customHeight="1">
      <c r="A45" s="471" t="s">
        <v>182</v>
      </c>
      <c r="B45" s="452" t="s">
        <v>291</v>
      </c>
      <c r="C45" s="324"/>
    </row>
    <row r="46" spans="1:3" s="108" customFormat="1" ht="12" customHeight="1">
      <c r="A46" s="471" t="s">
        <v>282</v>
      </c>
      <c r="B46" s="452" t="s">
        <v>292</v>
      </c>
      <c r="C46" s="327"/>
    </row>
    <row r="47" spans="1:3" s="108" customFormat="1" ht="12" customHeight="1">
      <c r="A47" s="472" t="s">
        <v>283</v>
      </c>
      <c r="B47" s="453" t="s">
        <v>447</v>
      </c>
      <c r="C47" s="437"/>
    </row>
    <row r="48" spans="1:3" s="108" customFormat="1" ht="12" customHeight="1" thickBot="1">
      <c r="A48" s="472" t="s">
        <v>446</v>
      </c>
      <c r="B48" s="453" t="s">
        <v>293</v>
      </c>
      <c r="C48" s="437"/>
    </row>
    <row r="49" spans="1:3" s="108" customFormat="1" ht="12" customHeight="1" thickBot="1">
      <c r="A49" s="35" t="s">
        <v>24</v>
      </c>
      <c r="B49" s="21" t="s">
        <v>294</v>
      </c>
      <c r="C49" s="322">
        <f>SUM(C50:C54)</f>
        <v>0</v>
      </c>
    </row>
    <row r="50" spans="1:3" s="108" customFormat="1" ht="12" customHeight="1">
      <c r="A50" s="470" t="s">
        <v>98</v>
      </c>
      <c r="B50" s="451" t="s">
        <v>298</v>
      </c>
      <c r="C50" s="498"/>
    </row>
    <row r="51" spans="1:3" s="108" customFormat="1" ht="12" customHeight="1">
      <c r="A51" s="471" t="s">
        <v>99</v>
      </c>
      <c r="B51" s="452" t="s">
        <v>299</v>
      </c>
      <c r="C51" s="327"/>
    </row>
    <row r="52" spans="1:3" s="108" customFormat="1" ht="12" customHeight="1">
      <c r="A52" s="471" t="s">
        <v>295</v>
      </c>
      <c r="B52" s="452" t="s">
        <v>300</v>
      </c>
      <c r="C52" s="327"/>
    </row>
    <row r="53" spans="1:3" s="108" customFormat="1" ht="12" customHeight="1">
      <c r="A53" s="471" t="s">
        <v>296</v>
      </c>
      <c r="B53" s="452" t="s">
        <v>301</v>
      </c>
      <c r="C53" s="327"/>
    </row>
    <row r="54" spans="1:3" s="108" customFormat="1" ht="12" customHeight="1" thickBot="1">
      <c r="A54" s="472" t="s">
        <v>297</v>
      </c>
      <c r="B54" s="453" t="s">
        <v>302</v>
      </c>
      <c r="C54" s="437"/>
    </row>
    <row r="55" spans="1:3" s="108" customFormat="1" ht="12" customHeight="1" thickBot="1">
      <c r="A55" s="35" t="s">
        <v>183</v>
      </c>
      <c r="B55" s="21" t="s">
        <v>303</v>
      </c>
      <c r="C55" s="322">
        <f>SUM(C56:C58)</f>
        <v>0</v>
      </c>
    </row>
    <row r="56" spans="1:3" s="108" customFormat="1" ht="12" customHeight="1">
      <c r="A56" s="470" t="s">
        <v>100</v>
      </c>
      <c r="B56" s="451" t="s">
        <v>304</v>
      </c>
      <c r="C56" s="325"/>
    </row>
    <row r="57" spans="1:3" s="108" customFormat="1" ht="12" customHeight="1">
      <c r="A57" s="471" t="s">
        <v>101</v>
      </c>
      <c r="B57" s="452" t="s">
        <v>437</v>
      </c>
      <c r="C57" s="324"/>
    </row>
    <row r="58" spans="1:3" s="108" customFormat="1" ht="12" customHeight="1">
      <c r="A58" s="471" t="s">
        <v>307</v>
      </c>
      <c r="B58" s="452" t="s">
        <v>305</v>
      </c>
      <c r="C58" s="324"/>
    </row>
    <row r="59" spans="1:3" s="108" customFormat="1" ht="12" customHeight="1" thickBot="1">
      <c r="A59" s="472" t="s">
        <v>308</v>
      </c>
      <c r="B59" s="453" t="s">
        <v>306</v>
      </c>
      <c r="C59" s="326"/>
    </row>
    <row r="60" spans="1:3" s="108" customFormat="1" ht="12" customHeight="1" thickBot="1">
      <c r="A60" s="35" t="s">
        <v>26</v>
      </c>
      <c r="B60" s="317" t="s">
        <v>309</v>
      </c>
      <c r="C60" s="322">
        <f>SUM(C61:C63)</f>
        <v>0</v>
      </c>
    </row>
    <row r="61" spans="1:3" s="108" customFormat="1" ht="12" customHeight="1">
      <c r="A61" s="470" t="s">
        <v>184</v>
      </c>
      <c r="B61" s="451" t="s">
        <v>311</v>
      </c>
      <c r="C61" s="327"/>
    </row>
    <row r="62" spans="1:3" s="108" customFormat="1" ht="12" customHeight="1">
      <c r="A62" s="471" t="s">
        <v>185</v>
      </c>
      <c r="B62" s="452" t="s">
        <v>438</v>
      </c>
      <c r="C62" s="327"/>
    </row>
    <row r="63" spans="1:3" s="108" customFormat="1" ht="12" customHeight="1">
      <c r="A63" s="471" t="s">
        <v>232</v>
      </c>
      <c r="B63" s="452" t="s">
        <v>312</v>
      </c>
      <c r="C63" s="327"/>
    </row>
    <row r="64" spans="1:3" s="108" customFormat="1" ht="12" customHeight="1" thickBot="1">
      <c r="A64" s="472" t="s">
        <v>310</v>
      </c>
      <c r="B64" s="453" t="s">
        <v>313</v>
      </c>
      <c r="C64" s="327"/>
    </row>
    <row r="65" spans="1:3" s="108" customFormat="1" ht="12" customHeight="1" thickBot="1">
      <c r="A65" s="35" t="s">
        <v>27</v>
      </c>
      <c r="B65" s="21" t="s">
        <v>314</v>
      </c>
      <c r="C65" s="328">
        <f>+C8+C15+C22+C29+C37+C49+C55+C60</f>
        <v>0</v>
      </c>
    </row>
    <row r="66" spans="1:3" s="108" customFormat="1" ht="12" customHeight="1" thickBot="1">
      <c r="A66" s="473" t="s">
        <v>405</v>
      </c>
      <c r="B66" s="317" t="s">
        <v>316</v>
      </c>
      <c r="C66" s="322">
        <f>SUM(C67:C69)</f>
        <v>0</v>
      </c>
    </row>
    <row r="67" spans="1:3" s="108" customFormat="1" ht="12" customHeight="1">
      <c r="A67" s="470" t="s">
        <v>347</v>
      </c>
      <c r="B67" s="451" t="s">
        <v>317</v>
      </c>
      <c r="C67" s="327"/>
    </row>
    <row r="68" spans="1:3" s="108" customFormat="1" ht="12" customHeight="1">
      <c r="A68" s="471" t="s">
        <v>356</v>
      </c>
      <c r="B68" s="452" t="s">
        <v>318</v>
      </c>
      <c r="C68" s="327"/>
    </row>
    <row r="69" spans="1:3" s="108" customFormat="1" ht="12" customHeight="1" thickBot="1">
      <c r="A69" s="472" t="s">
        <v>357</v>
      </c>
      <c r="B69" s="454" t="s">
        <v>319</v>
      </c>
      <c r="C69" s="327"/>
    </row>
    <row r="70" spans="1:3" s="108" customFormat="1" ht="12" customHeight="1" thickBot="1">
      <c r="A70" s="473" t="s">
        <v>320</v>
      </c>
      <c r="B70" s="317" t="s">
        <v>321</v>
      </c>
      <c r="C70" s="322">
        <f>SUM(C71:C74)</f>
        <v>0</v>
      </c>
    </row>
    <row r="71" spans="1:3" s="108" customFormat="1" ht="12" customHeight="1">
      <c r="A71" s="470" t="s">
        <v>154</v>
      </c>
      <c r="B71" s="451" t="s">
        <v>322</v>
      </c>
      <c r="C71" s="327"/>
    </row>
    <row r="72" spans="1:3" s="108" customFormat="1" ht="12" customHeight="1">
      <c r="A72" s="471" t="s">
        <v>155</v>
      </c>
      <c r="B72" s="452" t="s">
        <v>323</v>
      </c>
      <c r="C72" s="327"/>
    </row>
    <row r="73" spans="1:3" s="108" customFormat="1" ht="12" customHeight="1">
      <c r="A73" s="471" t="s">
        <v>348</v>
      </c>
      <c r="B73" s="452" t="s">
        <v>324</v>
      </c>
      <c r="C73" s="327"/>
    </row>
    <row r="74" spans="1:3" s="108" customFormat="1" ht="12" customHeight="1" thickBot="1">
      <c r="A74" s="472" t="s">
        <v>349</v>
      </c>
      <c r="B74" s="453" t="s">
        <v>325</v>
      </c>
      <c r="C74" s="327"/>
    </row>
    <row r="75" spans="1:3" s="108" customFormat="1" ht="12" customHeight="1" thickBot="1">
      <c r="A75" s="473" t="s">
        <v>326</v>
      </c>
      <c r="B75" s="317" t="s">
        <v>327</v>
      </c>
      <c r="C75" s="322">
        <f>SUM(C76:C77)</f>
        <v>0</v>
      </c>
    </row>
    <row r="76" spans="1:3" s="108" customFormat="1" ht="12" customHeight="1">
      <c r="A76" s="470" t="s">
        <v>350</v>
      </c>
      <c r="B76" s="451" t="s">
        <v>328</v>
      </c>
      <c r="C76" s="327"/>
    </row>
    <row r="77" spans="1:3" s="108" customFormat="1" ht="12" customHeight="1" thickBot="1">
      <c r="A77" s="472" t="s">
        <v>351</v>
      </c>
      <c r="B77" s="453" t="s">
        <v>329</v>
      </c>
      <c r="C77" s="327"/>
    </row>
    <row r="78" spans="1:3" s="107" customFormat="1" ht="12" customHeight="1" thickBot="1">
      <c r="A78" s="473" t="s">
        <v>330</v>
      </c>
      <c r="B78" s="317" t="s">
        <v>331</v>
      </c>
      <c r="C78" s="322">
        <f>SUM(C79:C81)</f>
        <v>0</v>
      </c>
    </row>
    <row r="79" spans="1:3" s="108" customFormat="1" ht="12" customHeight="1">
      <c r="A79" s="470" t="s">
        <v>352</v>
      </c>
      <c r="B79" s="451" t="s">
        <v>332</v>
      </c>
      <c r="C79" s="327"/>
    </row>
    <row r="80" spans="1:3" s="108" customFormat="1" ht="12" customHeight="1">
      <c r="A80" s="471" t="s">
        <v>353</v>
      </c>
      <c r="B80" s="452" t="s">
        <v>333</v>
      </c>
      <c r="C80" s="327"/>
    </row>
    <row r="81" spans="1:3" s="108" customFormat="1" ht="12" customHeight="1" thickBot="1">
      <c r="A81" s="472" t="s">
        <v>354</v>
      </c>
      <c r="B81" s="453" t="s">
        <v>334</v>
      </c>
      <c r="C81" s="327"/>
    </row>
    <row r="82" spans="1:3" s="108" customFormat="1" ht="12" customHeight="1" thickBot="1">
      <c r="A82" s="473" t="s">
        <v>335</v>
      </c>
      <c r="B82" s="317" t="s">
        <v>355</v>
      </c>
      <c r="C82" s="322">
        <f>SUM(C83:C86)</f>
        <v>0</v>
      </c>
    </row>
    <row r="83" spans="1:3" s="108" customFormat="1" ht="12" customHeight="1">
      <c r="A83" s="474" t="s">
        <v>336</v>
      </c>
      <c r="B83" s="451" t="s">
        <v>337</v>
      </c>
      <c r="C83" s="327"/>
    </row>
    <row r="84" spans="1:3" s="108" customFormat="1" ht="12" customHeight="1">
      <c r="A84" s="475" t="s">
        <v>338</v>
      </c>
      <c r="B84" s="452" t="s">
        <v>339</v>
      </c>
      <c r="C84" s="327"/>
    </row>
    <row r="85" spans="1:3" s="108" customFormat="1" ht="12" customHeight="1">
      <c r="A85" s="475" t="s">
        <v>340</v>
      </c>
      <c r="B85" s="452" t="s">
        <v>341</v>
      </c>
      <c r="C85" s="327"/>
    </row>
    <row r="86" spans="1:3" s="107" customFormat="1" ht="12" customHeight="1" thickBot="1">
      <c r="A86" s="476" t="s">
        <v>342</v>
      </c>
      <c r="B86" s="453" t="s">
        <v>343</v>
      </c>
      <c r="C86" s="327"/>
    </row>
    <row r="87" spans="1:3" s="107" customFormat="1" ht="12" customHeight="1" thickBot="1">
      <c r="A87" s="473" t="s">
        <v>344</v>
      </c>
      <c r="B87" s="317" t="s">
        <v>489</v>
      </c>
      <c r="C87" s="499"/>
    </row>
    <row r="88" spans="1:3" s="107" customFormat="1" ht="12" customHeight="1" thickBot="1">
      <c r="A88" s="473" t="s">
        <v>517</v>
      </c>
      <c r="B88" s="317" t="s">
        <v>345</v>
      </c>
      <c r="C88" s="499"/>
    </row>
    <row r="89" spans="1:3" s="107" customFormat="1" ht="12" customHeight="1" thickBot="1">
      <c r="A89" s="473" t="s">
        <v>518</v>
      </c>
      <c r="B89" s="458" t="s">
        <v>492</v>
      </c>
      <c r="C89" s="328">
        <f>+C66+C70+C75+C78+C82+C88+C87</f>
        <v>0</v>
      </c>
    </row>
    <row r="90" spans="1:3" s="107" customFormat="1" ht="12" customHeight="1" thickBot="1">
      <c r="A90" s="477" t="s">
        <v>519</v>
      </c>
      <c r="B90" s="459" t="s">
        <v>520</v>
      </c>
      <c r="C90" s="328">
        <f>+C65+C89</f>
        <v>0</v>
      </c>
    </row>
    <row r="91" spans="1:3" s="108" customFormat="1" ht="15" customHeight="1" thickBot="1">
      <c r="A91" s="263"/>
      <c r="B91" s="264"/>
      <c r="C91" s="392"/>
    </row>
    <row r="92" spans="1:3" s="75" customFormat="1" ht="16.5" customHeight="1" thickBot="1">
      <c r="A92" s="267"/>
      <c r="B92" s="268" t="s">
        <v>60</v>
      </c>
      <c r="C92" s="394"/>
    </row>
    <row r="93" spans="1:3" s="109" customFormat="1" ht="12" customHeight="1" thickBot="1">
      <c r="A93" s="443" t="s">
        <v>19</v>
      </c>
      <c r="B93" s="29" t="s">
        <v>524</v>
      </c>
      <c r="C93" s="321">
        <f>+C94+C95+C96+C97+C98+C111</f>
        <v>0</v>
      </c>
    </row>
    <row r="94" spans="1:3" ht="12" customHeight="1">
      <c r="A94" s="478" t="s">
        <v>102</v>
      </c>
      <c r="B94" s="10" t="s">
        <v>50</v>
      </c>
      <c r="C94" s="323"/>
    </row>
    <row r="95" spans="1:3" ht="12" customHeight="1">
      <c r="A95" s="471" t="s">
        <v>103</v>
      </c>
      <c r="B95" s="8" t="s">
        <v>186</v>
      </c>
      <c r="C95" s="324"/>
    </row>
    <row r="96" spans="1:3" ht="12" customHeight="1">
      <c r="A96" s="471" t="s">
        <v>104</v>
      </c>
      <c r="B96" s="8" t="s">
        <v>145</v>
      </c>
      <c r="C96" s="326"/>
    </row>
    <row r="97" spans="1:3" ht="12" customHeight="1">
      <c r="A97" s="471" t="s">
        <v>105</v>
      </c>
      <c r="B97" s="11" t="s">
        <v>187</v>
      </c>
      <c r="C97" s="326"/>
    </row>
    <row r="98" spans="1:3" ht="12" customHeight="1">
      <c r="A98" s="471" t="s">
        <v>116</v>
      </c>
      <c r="B98" s="19" t="s">
        <v>188</v>
      </c>
      <c r="C98" s="326"/>
    </row>
    <row r="99" spans="1:3" ht="12" customHeight="1">
      <c r="A99" s="471" t="s">
        <v>106</v>
      </c>
      <c r="B99" s="8" t="s">
        <v>521</v>
      </c>
      <c r="C99" s="326"/>
    </row>
    <row r="100" spans="1:3" ht="12" customHeight="1">
      <c r="A100" s="471" t="s">
        <v>107</v>
      </c>
      <c r="B100" s="154" t="s">
        <v>455</v>
      </c>
      <c r="C100" s="326"/>
    </row>
    <row r="101" spans="1:3" ht="12" customHeight="1">
      <c r="A101" s="471" t="s">
        <v>117</v>
      </c>
      <c r="B101" s="154" t="s">
        <v>454</v>
      </c>
      <c r="C101" s="326"/>
    </row>
    <row r="102" spans="1:3" ht="12" customHeight="1">
      <c r="A102" s="471" t="s">
        <v>118</v>
      </c>
      <c r="B102" s="154" t="s">
        <v>361</v>
      </c>
      <c r="C102" s="326"/>
    </row>
    <row r="103" spans="1:3" ht="12" customHeight="1">
      <c r="A103" s="471" t="s">
        <v>119</v>
      </c>
      <c r="B103" s="155" t="s">
        <v>362</v>
      </c>
      <c r="C103" s="326"/>
    </row>
    <row r="104" spans="1:3" ht="12" customHeight="1">
      <c r="A104" s="471" t="s">
        <v>120</v>
      </c>
      <c r="B104" s="155" t="s">
        <v>363</v>
      </c>
      <c r="C104" s="326"/>
    </row>
    <row r="105" spans="1:3" ht="12" customHeight="1">
      <c r="A105" s="471" t="s">
        <v>122</v>
      </c>
      <c r="B105" s="154" t="s">
        <v>364</v>
      </c>
      <c r="C105" s="326"/>
    </row>
    <row r="106" spans="1:3" ht="12" customHeight="1">
      <c r="A106" s="471" t="s">
        <v>189</v>
      </c>
      <c r="B106" s="154" t="s">
        <v>365</v>
      </c>
      <c r="C106" s="326"/>
    </row>
    <row r="107" spans="1:3" ht="12" customHeight="1">
      <c r="A107" s="471" t="s">
        <v>359</v>
      </c>
      <c r="B107" s="155" t="s">
        <v>366</v>
      </c>
      <c r="C107" s="326"/>
    </row>
    <row r="108" spans="1:3" ht="12" customHeight="1">
      <c r="A108" s="479" t="s">
        <v>360</v>
      </c>
      <c r="B108" s="156" t="s">
        <v>367</v>
      </c>
      <c r="C108" s="326"/>
    </row>
    <row r="109" spans="1:3" ht="12" customHeight="1">
      <c r="A109" s="471" t="s">
        <v>452</v>
      </c>
      <c r="B109" s="156" t="s">
        <v>368</v>
      </c>
      <c r="C109" s="326"/>
    </row>
    <row r="110" spans="1:3" ht="12" customHeight="1">
      <c r="A110" s="471" t="s">
        <v>453</v>
      </c>
      <c r="B110" s="155" t="s">
        <v>369</v>
      </c>
      <c r="C110" s="324"/>
    </row>
    <row r="111" spans="1:3" ht="12" customHeight="1">
      <c r="A111" s="471" t="s">
        <v>457</v>
      </c>
      <c r="B111" s="11" t="s">
        <v>51</v>
      </c>
      <c r="C111" s="324"/>
    </row>
    <row r="112" spans="1:3" ht="12" customHeight="1">
      <c r="A112" s="472" t="s">
        <v>458</v>
      </c>
      <c r="B112" s="8" t="s">
        <v>522</v>
      </c>
      <c r="C112" s="326"/>
    </row>
    <row r="113" spans="1:3" ht="12" customHeight="1" thickBot="1">
      <c r="A113" s="480" t="s">
        <v>459</v>
      </c>
      <c r="B113" s="157" t="s">
        <v>523</v>
      </c>
      <c r="C113" s="330"/>
    </row>
    <row r="114" spans="1:3" ht="12" customHeight="1" thickBot="1">
      <c r="A114" s="35" t="s">
        <v>20</v>
      </c>
      <c r="B114" s="28" t="s">
        <v>370</v>
      </c>
      <c r="C114" s="322">
        <f>+C115+C117+C119</f>
        <v>0</v>
      </c>
    </row>
    <row r="115" spans="1:3" ht="12" customHeight="1">
      <c r="A115" s="470" t="s">
        <v>108</v>
      </c>
      <c r="B115" s="8" t="s">
        <v>230</v>
      </c>
      <c r="C115" s="325"/>
    </row>
    <row r="116" spans="1:3" ht="12" customHeight="1">
      <c r="A116" s="470" t="s">
        <v>109</v>
      </c>
      <c r="B116" s="12" t="s">
        <v>374</v>
      </c>
      <c r="C116" s="325"/>
    </row>
    <row r="117" spans="1:3" ht="12" customHeight="1">
      <c r="A117" s="470" t="s">
        <v>110</v>
      </c>
      <c r="B117" s="12" t="s">
        <v>190</v>
      </c>
      <c r="C117" s="324"/>
    </row>
    <row r="118" spans="1:3" ht="12" customHeight="1">
      <c r="A118" s="470" t="s">
        <v>111</v>
      </c>
      <c r="B118" s="12" t="s">
        <v>375</v>
      </c>
      <c r="C118" s="293"/>
    </row>
    <row r="119" spans="1:3" ht="12" customHeight="1">
      <c r="A119" s="470" t="s">
        <v>112</v>
      </c>
      <c r="B119" s="319" t="s">
        <v>233</v>
      </c>
      <c r="C119" s="293"/>
    </row>
    <row r="120" spans="1:3" ht="12" customHeight="1">
      <c r="A120" s="470" t="s">
        <v>121</v>
      </c>
      <c r="B120" s="318" t="s">
        <v>439</v>
      </c>
      <c r="C120" s="293"/>
    </row>
    <row r="121" spans="1:3" ht="12" customHeight="1">
      <c r="A121" s="470" t="s">
        <v>123</v>
      </c>
      <c r="B121" s="447" t="s">
        <v>380</v>
      </c>
      <c r="C121" s="293"/>
    </row>
    <row r="122" spans="1:3" ht="12" customHeight="1">
      <c r="A122" s="470" t="s">
        <v>191</v>
      </c>
      <c r="B122" s="155" t="s">
        <v>363</v>
      </c>
      <c r="C122" s="293"/>
    </row>
    <row r="123" spans="1:3" ht="12" customHeight="1">
      <c r="A123" s="470" t="s">
        <v>192</v>
      </c>
      <c r="B123" s="155" t="s">
        <v>379</v>
      </c>
      <c r="C123" s="293"/>
    </row>
    <row r="124" spans="1:3" ht="12" customHeight="1">
      <c r="A124" s="470" t="s">
        <v>193</v>
      </c>
      <c r="B124" s="155" t="s">
        <v>378</v>
      </c>
      <c r="C124" s="293"/>
    </row>
    <row r="125" spans="1:3" ht="12" customHeight="1">
      <c r="A125" s="470" t="s">
        <v>371</v>
      </c>
      <c r="B125" s="155" t="s">
        <v>366</v>
      </c>
      <c r="C125" s="293"/>
    </row>
    <row r="126" spans="1:3" ht="12" customHeight="1">
      <c r="A126" s="470" t="s">
        <v>372</v>
      </c>
      <c r="B126" s="155" t="s">
        <v>377</v>
      </c>
      <c r="C126" s="293"/>
    </row>
    <row r="127" spans="1:3" ht="12" customHeight="1" thickBot="1">
      <c r="A127" s="479" t="s">
        <v>373</v>
      </c>
      <c r="B127" s="155" t="s">
        <v>376</v>
      </c>
      <c r="C127" s="295"/>
    </row>
    <row r="128" spans="1:3" ht="12" customHeight="1" thickBot="1">
      <c r="A128" s="35" t="s">
        <v>21</v>
      </c>
      <c r="B128" s="143" t="s">
        <v>462</v>
      </c>
      <c r="C128" s="322">
        <f>+C93+C114</f>
        <v>0</v>
      </c>
    </row>
    <row r="129" spans="1:3" ht="12" customHeight="1" thickBot="1">
      <c r="A129" s="35" t="s">
        <v>22</v>
      </c>
      <c r="B129" s="143" t="s">
        <v>463</v>
      </c>
      <c r="C129" s="322">
        <f>+C130+C131+C132</f>
        <v>0</v>
      </c>
    </row>
    <row r="130" spans="1:3" s="109" customFormat="1" ht="12" customHeight="1">
      <c r="A130" s="470" t="s">
        <v>271</v>
      </c>
      <c r="B130" s="9" t="s">
        <v>527</v>
      </c>
      <c r="C130" s="293"/>
    </row>
    <row r="131" spans="1:3" ht="12" customHeight="1">
      <c r="A131" s="470" t="s">
        <v>274</v>
      </c>
      <c r="B131" s="9" t="s">
        <v>471</v>
      </c>
      <c r="C131" s="293"/>
    </row>
    <row r="132" spans="1:3" ht="12" customHeight="1" thickBot="1">
      <c r="A132" s="479" t="s">
        <v>275</v>
      </c>
      <c r="B132" s="7" t="s">
        <v>526</v>
      </c>
      <c r="C132" s="293"/>
    </row>
    <row r="133" spans="1:3" ht="12" customHeight="1" thickBot="1">
      <c r="A133" s="35" t="s">
        <v>23</v>
      </c>
      <c r="B133" s="143" t="s">
        <v>464</v>
      </c>
      <c r="C133" s="322">
        <f>+C134+C135+C136+C137+C138+C139</f>
        <v>0</v>
      </c>
    </row>
    <row r="134" spans="1:3" ht="12" customHeight="1">
      <c r="A134" s="470" t="s">
        <v>95</v>
      </c>
      <c r="B134" s="9" t="s">
        <v>473</v>
      </c>
      <c r="C134" s="293"/>
    </row>
    <row r="135" spans="1:3" ht="12" customHeight="1">
      <c r="A135" s="470" t="s">
        <v>96</v>
      </c>
      <c r="B135" s="9" t="s">
        <v>465</v>
      </c>
      <c r="C135" s="293"/>
    </row>
    <row r="136" spans="1:3" ht="12" customHeight="1">
      <c r="A136" s="470" t="s">
        <v>97</v>
      </c>
      <c r="B136" s="9" t="s">
        <v>466</v>
      </c>
      <c r="C136" s="293"/>
    </row>
    <row r="137" spans="1:3" ht="12" customHeight="1">
      <c r="A137" s="470" t="s">
        <v>178</v>
      </c>
      <c r="B137" s="9" t="s">
        <v>525</v>
      </c>
      <c r="C137" s="293"/>
    </row>
    <row r="138" spans="1:3" ht="12" customHeight="1">
      <c r="A138" s="470" t="s">
        <v>179</v>
      </c>
      <c r="B138" s="9" t="s">
        <v>468</v>
      </c>
      <c r="C138" s="293"/>
    </row>
    <row r="139" spans="1:3" s="109" customFormat="1" ht="12" customHeight="1" thickBot="1">
      <c r="A139" s="479" t="s">
        <v>180</v>
      </c>
      <c r="B139" s="7" t="s">
        <v>469</v>
      </c>
      <c r="C139" s="293"/>
    </row>
    <row r="140" spans="1:11" ht="12" customHeight="1" thickBot="1">
      <c r="A140" s="35" t="s">
        <v>24</v>
      </c>
      <c r="B140" s="143" t="s">
        <v>553</v>
      </c>
      <c r="C140" s="328">
        <f>+C141+C142+C144+C145+C143</f>
        <v>0</v>
      </c>
      <c r="K140" s="275"/>
    </row>
    <row r="141" spans="1:3" ht="12.75">
      <c r="A141" s="470" t="s">
        <v>98</v>
      </c>
      <c r="B141" s="9" t="s">
        <v>381</v>
      </c>
      <c r="C141" s="293"/>
    </row>
    <row r="142" spans="1:3" ht="12" customHeight="1">
      <c r="A142" s="470" t="s">
        <v>99</v>
      </c>
      <c r="B142" s="9" t="s">
        <v>382</v>
      </c>
      <c r="C142" s="293"/>
    </row>
    <row r="143" spans="1:3" s="109" customFormat="1" ht="12" customHeight="1">
      <c r="A143" s="470" t="s">
        <v>295</v>
      </c>
      <c r="B143" s="9" t="s">
        <v>552</v>
      </c>
      <c r="C143" s="293"/>
    </row>
    <row r="144" spans="1:3" s="109" customFormat="1" ht="12" customHeight="1">
      <c r="A144" s="470" t="s">
        <v>296</v>
      </c>
      <c r="B144" s="9" t="s">
        <v>478</v>
      </c>
      <c r="C144" s="293"/>
    </row>
    <row r="145" spans="1:3" s="109" customFormat="1" ht="12" customHeight="1" thickBot="1">
      <c r="A145" s="479" t="s">
        <v>297</v>
      </c>
      <c r="B145" s="7" t="s">
        <v>401</v>
      </c>
      <c r="C145" s="293"/>
    </row>
    <row r="146" spans="1:3" s="109" customFormat="1" ht="12" customHeight="1" thickBot="1">
      <c r="A146" s="35" t="s">
        <v>25</v>
      </c>
      <c r="B146" s="143" t="s">
        <v>479</v>
      </c>
      <c r="C146" s="331">
        <f>+C147+C148+C149+C150+C151</f>
        <v>0</v>
      </c>
    </row>
    <row r="147" spans="1:3" s="109" customFormat="1" ht="12" customHeight="1">
      <c r="A147" s="470" t="s">
        <v>100</v>
      </c>
      <c r="B147" s="9" t="s">
        <v>474</v>
      </c>
      <c r="C147" s="293"/>
    </row>
    <row r="148" spans="1:3" s="109" customFormat="1" ht="12" customHeight="1">
      <c r="A148" s="470" t="s">
        <v>101</v>
      </c>
      <c r="B148" s="9" t="s">
        <v>481</v>
      </c>
      <c r="C148" s="293"/>
    </row>
    <row r="149" spans="1:3" s="109" customFormat="1" ht="12" customHeight="1">
      <c r="A149" s="470" t="s">
        <v>307</v>
      </c>
      <c r="B149" s="9" t="s">
        <v>476</v>
      </c>
      <c r="C149" s="293"/>
    </row>
    <row r="150" spans="1:3" ht="12.75" customHeight="1">
      <c r="A150" s="470" t="s">
        <v>308</v>
      </c>
      <c r="B150" s="9" t="s">
        <v>528</v>
      </c>
      <c r="C150" s="293"/>
    </row>
    <row r="151" spans="1:3" ht="12.75" customHeight="1" thickBot="1">
      <c r="A151" s="479" t="s">
        <v>480</v>
      </c>
      <c r="B151" s="7" t="s">
        <v>483</v>
      </c>
      <c r="C151" s="295"/>
    </row>
    <row r="152" spans="1:3" ht="12.75" customHeight="1" thickBot="1">
      <c r="A152" s="534" t="s">
        <v>26</v>
      </c>
      <c r="B152" s="143" t="s">
        <v>484</v>
      </c>
      <c r="C152" s="331"/>
    </row>
    <row r="153" spans="1:3" ht="12" customHeight="1" thickBot="1">
      <c r="A153" s="534" t="s">
        <v>27</v>
      </c>
      <c r="B153" s="143" t="s">
        <v>485</v>
      </c>
      <c r="C153" s="331"/>
    </row>
    <row r="154" spans="1:3" ht="15" customHeight="1" thickBot="1">
      <c r="A154" s="35" t="s">
        <v>28</v>
      </c>
      <c r="B154" s="143" t="s">
        <v>487</v>
      </c>
      <c r="C154" s="461">
        <f>+C129+C133+C140+C146+C152+C153</f>
        <v>0</v>
      </c>
    </row>
    <row r="155" spans="1:3" ht="13.5" thickBot="1">
      <c r="A155" s="481" t="s">
        <v>29</v>
      </c>
      <c r="B155" s="413" t="s">
        <v>486</v>
      </c>
      <c r="C155" s="461">
        <f>+C128+C154</f>
        <v>0</v>
      </c>
    </row>
    <row r="156" spans="1:3" ht="15" customHeight="1" thickBot="1">
      <c r="A156" s="421"/>
      <c r="B156" s="422"/>
      <c r="C156" s="423"/>
    </row>
    <row r="157" spans="1:3" ht="14.25" customHeight="1" thickBot="1">
      <c r="A157" s="272" t="s">
        <v>529</v>
      </c>
      <c r="B157" s="273"/>
      <c r="C157" s="140">
        <v>0</v>
      </c>
    </row>
    <row r="158" spans="1:3" ht="13.5" thickBot="1">
      <c r="A158" s="272" t="s">
        <v>209</v>
      </c>
      <c r="B158" s="273"/>
      <c r="C158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31">
      <selection activeCell="D56" sqref="D56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591</v>
      </c>
    </row>
    <row r="2" spans="1:3" s="493" customFormat="1" ht="25.5" customHeight="1">
      <c r="A2" s="565" t="s">
        <v>207</v>
      </c>
      <c r="B2" s="383" t="s">
        <v>565</v>
      </c>
      <c r="C2" s="397" t="s">
        <v>62</v>
      </c>
    </row>
    <row r="3" spans="1:3" s="493" customFormat="1" ht="24.75" thickBot="1">
      <c r="A3" s="486" t="s">
        <v>206</v>
      </c>
      <c r="B3" s="384" t="s">
        <v>409</v>
      </c>
      <c r="C3" s="398" t="s">
        <v>55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80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>
        <v>62</v>
      </c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>
        <v>17</v>
      </c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>
        <v>1</v>
      </c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531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>
        <v>79</v>
      </c>
    </row>
    <row r="26" spans="1:3" s="496" customFormat="1" ht="12" customHeight="1" thickBot="1">
      <c r="A26" s="224" t="s">
        <v>22</v>
      </c>
      <c r="B26" s="143" t="s">
        <v>532</v>
      </c>
      <c r="C26" s="342">
        <f>+C27+C28+C29</f>
        <v>0</v>
      </c>
    </row>
    <row r="27" spans="1:3" s="496" customFormat="1" ht="12" customHeight="1">
      <c r="A27" s="489" t="s">
        <v>271</v>
      </c>
      <c r="B27" s="490" t="s">
        <v>266</v>
      </c>
      <c r="C27" s="87"/>
    </row>
    <row r="28" spans="1:3" s="496" customFormat="1" ht="12" customHeight="1">
      <c r="A28" s="489" t="s">
        <v>274</v>
      </c>
      <c r="B28" s="490" t="s">
        <v>413</v>
      </c>
      <c r="C28" s="340"/>
    </row>
    <row r="29" spans="1:3" s="496" customFormat="1" ht="12" customHeight="1">
      <c r="A29" s="489" t="s">
        <v>275</v>
      </c>
      <c r="B29" s="491" t="s">
        <v>416</v>
      </c>
      <c r="C29" s="340"/>
    </row>
    <row r="30" spans="1:3" s="496" customFormat="1" ht="12" customHeight="1" thickBot="1">
      <c r="A30" s="488" t="s">
        <v>276</v>
      </c>
      <c r="B30" s="153" t="s">
        <v>533</v>
      </c>
      <c r="C30" s="94"/>
    </row>
    <row r="31" spans="1:3" s="496" customFormat="1" ht="12" customHeight="1" thickBot="1">
      <c r="A31" s="224" t="s">
        <v>23</v>
      </c>
      <c r="B31" s="143" t="s">
        <v>417</v>
      </c>
      <c r="C31" s="342">
        <f>+C32+C33+C34</f>
        <v>0</v>
      </c>
    </row>
    <row r="32" spans="1:3" s="496" customFormat="1" ht="12" customHeight="1">
      <c r="A32" s="489" t="s">
        <v>95</v>
      </c>
      <c r="B32" s="490" t="s">
        <v>298</v>
      </c>
      <c r="C32" s="87"/>
    </row>
    <row r="33" spans="1:3" s="496" customFormat="1" ht="12" customHeight="1">
      <c r="A33" s="489" t="s">
        <v>96</v>
      </c>
      <c r="B33" s="491" t="s">
        <v>299</v>
      </c>
      <c r="C33" s="343"/>
    </row>
    <row r="34" spans="1:3" s="496" customFormat="1" ht="12" customHeight="1" thickBot="1">
      <c r="A34" s="488" t="s">
        <v>97</v>
      </c>
      <c r="B34" s="153" t="s">
        <v>300</v>
      </c>
      <c r="C34" s="94"/>
    </row>
    <row r="35" spans="1:3" s="399" customFormat="1" ht="12" customHeight="1" thickBot="1">
      <c r="A35" s="224" t="s">
        <v>24</v>
      </c>
      <c r="B35" s="143" t="s">
        <v>386</v>
      </c>
      <c r="C35" s="369"/>
    </row>
    <row r="36" spans="1:3" s="399" customFormat="1" ht="12" customHeight="1" thickBot="1">
      <c r="A36" s="224" t="s">
        <v>25</v>
      </c>
      <c r="B36" s="143" t="s">
        <v>418</v>
      </c>
      <c r="C36" s="390"/>
    </row>
    <row r="37" spans="1:3" s="399" customFormat="1" ht="12" customHeight="1" thickBot="1">
      <c r="A37" s="216" t="s">
        <v>26</v>
      </c>
      <c r="B37" s="143" t="s">
        <v>419</v>
      </c>
      <c r="C37" s="391">
        <f>+C8+C20+C25+C26+C31+C35+C36</f>
        <v>159</v>
      </c>
    </row>
    <row r="38" spans="1:3" s="399" customFormat="1" ht="12" customHeight="1" thickBot="1">
      <c r="A38" s="261" t="s">
        <v>27</v>
      </c>
      <c r="B38" s="143" t="s">
        <v>420</v>
      </c>
      <c r="C38" s="391">
        <f>+C39+C40+C41</f>
        <v>41775</v>
      </c>
    </row>
    <row r="39" spans="1:3" s="399" customFormat="1" ht="12" customHeight="1">
      <c r="A39" s="489" t="s">
        <v>421</v>
      </c>
      <c r="B39" s="490" t="s">
        <v>239</v>
      </c>
      <c r="C39" s="87"/>
    </row>
    <row r="40" spans="1:3" s="399" customFormat="1" ht="12" customHeight="1">
      <c r="A40" s="489" t="s">
        <v>422</v>
      </c>
      <c r="B40" s="491" t="s">
        <v>2</v>
      </c>
      <c r="C40" s="343"/>
    </row>
    <row r="41" spans="1:3" s="496" customFormat="1" ht="12" customHeight="1" thickBot="1">
      <c r="A41" s="488" t="s">
        <v>423</v>
      </c>
      <c r="B41" s="153" t="s">
        <v>424</v>
      </c>
      <c r="C41" s="94">
        <v>41775</v>
      </c>
    </row>
    <row r="42" spans="1:3" s="496" customFormat="1" ht="15" customHeight="1" thickBot="1">
      <c r="A42" s="261" t="s">
        <v>28</v>
      </c>
      <c r="B42" s="262" t="s">
        <v>425</v>
      </c>
      <c r="C42" s="394">
        <f>+C37+C38</f>
        <v>41934</v>
      </c>
    </row>
    <row r="43" spans="1:3" s="496" customFormat="1" ht="15" customHeight="1">
      <c r="A43" s="263"/>
      <c r="B43" s="264"/>
      <c r="C43" s="392"/>
    </row>
    <row r="44" spans="1:3" ht="13.5" thickBot="1">
      <c r="A44" s="265"/>
      <c r="B44" s="266"/>
      <c r="C44" s="393"/>
    </row>
    <row r="45" spans="1:3" s="495" customFormat="1" ht="16.5" customHeight="1" thickBot="1">
      <c r="A45" s="267"/>
      <c r="B45" s="268" t="s">
        <v>60</v>
      </c>
      <c r="C45" s="394"/>
    </row>
    <row r="46" spans="1:3" s="497" customFormat="1" ht="12" customHeight="1" thickBot="1">
      <c r="A46" s="224" t="s">
        <v>19</v>
      </c>
      <c r="B46" s="143" t="s">
        <v>426</v>
      </c>
      <c r="C46" s="342">
        <f>SUM(C47:C51)</f>
        <v>41934</v>
      </c>
    </row>
    <row r="47" spans="1:3" ht="12" customHeight="1">
      <c r="A47" s="488" t="s">
        <v>102</v>
      </c>
      <c r="B47" s="9" t="s">
        <v>50</v>
      </c>
      <c r="C47" s="87">
        <v>28136</v>
      </c>
    </row>
    <row r="48" spans="1:3" ht="12" customHeight="1">
      <c r="A48" s="488" t="s">
        <v>103</v>
      </c>
      <c r="B48" s="8" t="s">
        <v>186</v>
      </c>
      <c r="C48" s="90">
        <v>6323</v>
      </c>
    </row>
    <row r="49" spans="1:3" ht="12" customHeight="1">
      <c r="A49" s="488" t="s">
        <v>104</v>
      </c>
      <c r="B49" s="8" t="s">
        <v>145</v>
      </c>
      <c r="C49" s="90">
        <v>7475</v>
      </c>
    </row>
    <row r="50" spans="1:3" ht="12" customHeight="1">
      <c r="A50" s="488" t="s">
        <v>105</v>
      </c>
      <c r="B50" s="8" t="s">
        <v>187</v>
      </c>
      <c r="C50" s="90"/>
    </row>
    <row r="51" spans="1:3" ht="12" customHeight="1" thickBot="1">
      <c r="A51" s="488" t="s">
        <v>153</v>
      </c>
      <c r="B51" s="8" t="s">
        <v>188</v>
      </c>
      <c r="C51" s="90"/>
    </row>
    <row r="52" spans="1:3" ht="12" customHeight="1" thickBot="1">
      <c r="A52" s="224" t="s">
        <v>20</v>
      </c>
      <c r="B52" s="143" t="s">
        <v>427</v>
      </c>
      <c r="C52" s="342">
        <f>SUM(C53:C55)</f>
        <v>0</v>
      </c>
    </row>
    <row r="53" spans="1:3" s="497" customFormat="1" ht="12" customHeight="1">
      <c r="A53" s="488" t="s">
        <v>108</v>
      </c>
      <c r="B53" s="9" t="s">
        <v>230</v>
      </c>
      <c r="C53" s="87"/>
    </row>
    <row r="54" spans="1:3" ht="12" customHeight="1">
      <c r="A54" s="488" t="s">
        <v>109</v>
      </c>
      <c r="B54" s="8" t="s">
        <v>190</v>
      </c>
      <c r="C54" s="90"/>
    </row>
    <row r="55" spans="1:3" ht="12" customHeight="1">
      <c r="A55" s="488" t="s">
        <v>110</v>
      </c>
      <c r="B55" s="8" t="s">
        <v>61</v>
      </c>
      <c r="C55" s="90"/>
    </row>
    <row r="56" spans="1:3" ht="12" customHeight="1" thickBot="1">
      <c r="A56" s="488" t="s">
        <v>111</v>
      </c>
      <c r="B56" s="8" t="s">
        <v>534</v>
      </c>
      <c r="C56" s="90"/>
    </row>
    <row r="57" spans="1:3" ht="12" customHeight="1" thickBot="1">
      <c r="A57" s="224" t="s">
        <v>21</v>
      </c>
      <c r="B57" s="143" t="s">
        <v>13</v>
      </c>
      <c r="C57" s="369"/>
    </row>
    <row r="58" spans="1:3" ht="15" customHeight="1" thickBot="1">
      <c r="A58" s="224" t="s">
        <v>22</v>
      </c>
      <c r="B58" s="269" t="s">
        <v>541</v>
      </c>
      <c r="C58" s="395">
        <f>+C46+C52+C57</f>
        <v>41934</v>
      </c>
    </row>
    <row r="59" ht="13.5" thickBot="1">
      <c r="C59" s="396"/>
    </row>
    <row r="60" spans="1:3" ht="15" customHeight="1" thickBot="1">
      <c r="A60" s="272" t="s">
        <v>529</v>
      </c>
      <c r="B60" s="273"/>
      <c r="C60" s="140">
        <v>7</v>
      </c>
    </row>
    <row r="61" spans="1:3" ht="14.25" customHeight="1" thickBot="1">
      <c r="A61" s="272" t="s">
        <v>209</v>
      </c>
      <c r="B61" s="273"/>
      <c r="C61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46">
      <selection activeCell="D31" sqref="D31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592</v>
      </c>
    </row>
    <row r="2" spans="1:3" s="493" customFormat="1" ht="25.5" customHeight="1">
      <c r="A2" s="441" t="s">
        <v>207</v>
      </c>
      <c r="B2" s="383" t="s">
        <v>565</v>
      </c>
      <c r="C2" s="397" t="s">
        <v>62</v>
      </c>
    </row>
    <row r="3" spans="1:3" s="493" customFormat="1" ht="24.75" thickBot="1">
      <c r="A3" s="486" t="s">
        <v>206</v>
      </c>
      <c r="B3" s="384" t="s">
        <v>428</v>
      </c>
      <c r="C3" s="398" t="s">
        <v>62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/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/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531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532</v>
      </c>
      <c r="C26" s="342">
        <f>+C27+C28+C29</f>
        <v>0</v>
      </c>
    </row>
    <row r="27" spans="1:3" s="496" customFormat="1" ht="12" customHeight="1">
      <c r="A27" s="489" t="s">
        <v>271</v>
      </c>
      <c r="B27" s="490" t="s">
        <v>266</v>
      </c>
      <c r="C27" s="87"/>
    </row>
    <row r="28" spans="1:3" s="496" customFormat="1" ht="12" customHeight="1">
      <c r="A28" s="489" t="s">
        <v>274</v>
      </c>
      <c r="B28" s="490" t="s">
        <v>413</v>
      </c>
      <c r="C28" s="340"/>
    </row>
    <row r="29" spans="1:3" s="496" customFormat="1" ht="12" customHeight="1">
      <c r="A29" s="489" t="s">
        <v>275</v>
      </c>
      <c r="B29" s="491" t="s">
        <v>416</v>
      </c>
      <c r="C29" s="340"/>
    </row>
    <row r="30" spans="1:3" s="496" customFormat="1" ht="12" customHeight="1" thickBot="1">
      <c r="A30" s="488" t="s">
        <v>276</v>
      </c>
      <c r="B30" s="153" t="s">
        <v>533</v>
      </c>
      <c r="C30" s="94"/>
    </row>
    <row r="31" spans="1:3" s="496" customFormat="1" ht="12" customHeight="1" thickBot="1">
      <c r="A31" s="224" t="s">
        <v>23</v>
      </c>
      <c r="B31" s="143" t="s">
        <v>417</v>
      </c>
      <c r="C31" s="342">
        <f>+C32+C33+C34</f>
        <v>0</v>
      </c>
    </row>
    <row r="32" spans="1:3" s="496" customFormat="1" ht="12" customHeight="1">
      <c r="A32" s="489" t="s">
        <v>95</v>
      </c>
      <c r="B32" s="490" t="s">
        <v>298</v>
      </c>
      <c r="C32" s="87"/>
    </row>
    <row r="33" spans="1:3" s="496" customFormat="1" ht="12" customHeight="1">
      <c r="A33" s="489" t="s">
        <v>96</v>
      </c>
      <c r="B33" s="491" t="s">
        <v>299</v>
      </c>
      <c r="C33" s="343"/>
    </row>
    <row r="34" spans="1:3" s="496" customFormat="1" ht="12" customHeight="1" thickBot="1">
      <c r="A34" s="488" t="s">
        <v>97</v>
      </c>
      <c r="B34" s="153" t="s">
        <v>300</v>
      </c>
      <c r="C34" s="94"/>
    </row>
    <row r="35" spans="1:3" s="399" customFormat="1" ht="12" customHeight="1" thickBot="1">
      <c r="A35" s="224" t="s">
        <v>24</v>
      </c>
      <c r="B35" s="143" t="s">
        <v>386</v>
      </c>
      <c r="C35" s="369"/>
    </row>
    <row r="36" spans="1:3" s="399" customFormat="1" ht="12" customHeight="1" thickBot="1">
      <c r="A36" s="224" t="s">
        <v>25</v>
      </c>
      <c r="B36" s="143" t="s">
        <v>418</v>
      </c>
      <c r="C36" s="390"/>
    </row>
    <row r="37" spans="1:3" s="399" customFormat="1" ht="12" customHeight="1" thickBot="1">
      <c r="A37" s="216" t="s">
        <v>26</v>
      </c>
      <c r="B37" s="143" t="s">
        <v>419</v>
      </c>
      <c r="C37" s="391">
        <f>+C8+C20+C25+C26+C31+C35+C36</f>
        <v>0</v>
      </c>
    </row>
    <row r="38" spans="1:3" s="399" customFormat="1" ht="12" customHeight="1" thickBot="1">
      <c r="A38" s="261" t="s">
        <v>27</v>
      </c>
      <c r="B38" s="143" t="s">
        <v>420</v>
      </c>
      <c r="C38" s="391">
        <f>+C39+C40+C41</f>
        <v>0</v>
      </c>
    </row>
    <row r="39" spans="1:3" s="399" customFormat="1" ht="12" customHeight="1">
      <c r="A39" s="489" t="s">
        <v>421</v>
      </c>
      <c r="B39" s="490" t="s">
        <v>239</v>
      </c>
      <c r="C39" s="87"/>
    </row>
    <row r="40" spans="1:3" s="399" customFormat="1" ht="12" customHeight="1">
      <c r="A40" s="489" t="s">
        <v>422</v>
      </c>
      <c r="B40" s="491" t="s">
        <v>2</v>
      </c>
      <c r="C40" s="343"/>
    </row>
    <row r="41" spans="1:3" s="496" customFormat="1" ht="12" customHeight="1" thickBot="1">
      <c r="A41" s="488" t="s">
        <v>423</v>
      </c>
      <c r="B41" s="153" t="s">
        <v>424</v>
      </c>
      <c r="C41" s="94"/>
    </row>
    <row r="42" spans="1:3" s="496" customFormat="1" ht="15" customHeight="1" thickBot="1">
      <c r="A42" s="261" t="s">
        <v>28</v>
      </c>
      <c r="B42" s="262" t="s">
        <v>425</v>
      </c>
      <c r="C42" s="394">
        <f>+C37+C38</f>
        <v>0</v>
      </c>
    </row>
    <row r="43" spans="1:3" s="496" customFormat="1" ht="15" customHeight="1">
      <c r="A43" s="263"/>
      <c r="B43" s="264"/>
      <c r="C43" s="392"/>
    </row>
    <row r="44" spans="1:3" ht="13.5" thickBot="1">
      <c r="A44" s="265"/>
      <c r="B44" s="266"/>
      <c r="C44" s="393"/>
    </row>
    <row r="45" spans="1:3" s="495" customFormat="1" ht="16.5" customHeight="1" thickBot="1">
      <c r="A45" s="267"/>
      <c r="B45" s="268" t="s">
        <v>60</v>
      </c>
      <c r="C45" s="394"/>
    </row>
    <row r="46" spans="1:3" s="497" customFormat="1" ht="12" customHeight="1" thickBot="1">
      <c r="A46" s="224" t="s">
        <v>19</v>
      </c>
      <c r="B46" s="143" t="s">
        <v>426</v>
      </c>
      <c r="C46" s="342">
        <f>SUM(C47:C51)</f>
        <v>0</v>
      </c>
    </row>
    <row r="47" spans="1:3" ht="12" customHeight="1">
      <c r="A47" s="488" t="s">
        <v>102</v>
      </c>
      <c r="B47" s="9" t="s">
        <v>50</v>
      </c>
      <c r="C47" s="87"/>
    </row>
    <row r="48" spans="1:3" ht="12" customHeight="1">
      <c r="A48" s="488" t="s">
        <v>103</v>
      </c>
      <c r="B48" s="8" t="s">
        <v>186</v>
      </c>
      <c r="C48" s="90"/>
    </row>
    <row r="49" spans="1:3" ht="12" customHeight="1">
      <c r="A49" s="488" t="s">
        <v>104</v>
      </c>
      <c r="B49" s="8" t="s">
        <v>145</v>
      </c>
      <c r="C49" s="90"/>
    </row>
    <row r="50" spans="1:3" ht="12" customHeight="1">
      <c r="A50" s="488" t="s">
        <v>105</v>
      </c>
      <c r="B50" s="8" t="s">
        <v>187</v>
      </c>
      <c r="C50" s="90"/>
    </row>
    <row r="51" spans="1:3" ht="12" customHeight="1" thickBot="1">
      <c r="A51" s="488" t="s">
        <v>153</v>
      </c>
      <c r="B51" s="8" t="s">
        <v>188</v>
      </c>
      <c r="C51" s="90"/>
    </row>
    <row r="52" spans="1:3" ht="12" customHeight="1" thickBot="1">
      <c r="A52" s="224" t="s">
        <v>20</v>
      </c>
      <c r="B52" s="143" t="s">
        <v>427</v>
      </c>
      <c r="C52" s="342">
        <f>SUM(C53:C55)</f>
        <v>0</v>
      </c>
    </row>
    <row r="53" spans="1:3" s="497" customFormat="1" ht="12" customHeight="1">
      <c r="A53" s="488" t="s">
        <v>108</v>
      </c>
      <c r="B53" s="9" t="s">
        <v>230</v>
      </c>
      <c r="C53" s="87"/>
    </row>
    <row r="54" spans="1:3" ht="12" customHeight="1">
      <c r="A54" s="488" t="s">
        <v>109</v>
      </c>
      <c r="B54" s="8" t="s">
        <v>190</v>
      </c>
      <c r="C54" s="90"/>
    </row>
    <row r="55" spans="1:3" ht="12" customHeight="1">
      <c r="A55" s="488" t="s">
        <v>110</v>
      </c>
      <c r="B55" s="8" t="s">
        <v>61</v>
      </c>
      <c r="C55" s="90"/>
    </row>
    <row r="56" spans="1:3" ht="12" customHeight="1" thickBot="1">
      <c r="A56" s="488" t="s">
        <v>111</v>
      </c>
      <c r="B56" s="8" t="s">
        <v>534</v>
      </c>
      <c r="C56" s="90"/>
    </row>
    <row r="57" spans="1:3" ht="15" customHeight="1" thickBot="1">
      <c r="A57" s="224" t="s">
        <v>21</v>
      </c>
      <c r="B57" s="143" t="s">
        <v>13</v>
      </c>
      <c r="C57" s="369"/>
    </row>
    <row r="58" spans="1:3" ht="13.5" thickBot="1">
      <c r="A58" s="224" t="s">
        <v>22</v>
      </c>
      <c r="B58" s="269" t="s">
        <v>541</v>
      </c>
      <c r="C58" s="395"/>
    </row>
    <row r="59" ht="15" customHeight="1" thickBot="1">
      <c r="C59" s="396"/>
    </row>
    <row r="60" spans="1:3" ht="14.25" customHeight="1" thickBot="1">
      <c r="A60" s="272" t="s">
        <v>529</v>
      </c>
      <c r="B60" s="273"/>
      <c r="C60" s="140">
        <v>0</v>
      </c>
    </row>
    <row r="61" spans="1:3" ht="13.5" thickBot="1">
      <c r="A61" s="272" t="s">
        <v>209</v>
      </c>
      <c r="B61" s="273"/>
      <c r="C61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34">
      <selection activeCell="G62" sqref="G62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593</v>
      </c>
    </row>
    <row r="2" spans="1:3" s="493" customFormat="1" ht="25.5" customHeight="1">
      <c r="A2" s="441" t="s">
        <v>207</v>
      </c>
      <c r="B2" s="383" t="s">
        <v>565</v>
      </c>
      <c r="C2" s="397" t="s">
        <v>62</v>
      </c>
    </row>
    <row r="3" spans="1:3" s="493" customFormat="1" ht="24.75" thickBot="1">
      <c r="A3" s="486" t="s">
        <v>206</v>
      </c>
      <c r="B3" s="384" t="s">
        <v>429</v>
      </c>
      <c r="C3" s="398" t="s">
        <v>63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/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/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531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532</v>
      </c>
      <c r="C26" s="342">
        <f>+C27+C28+C29</f>
        <v>0</v>
      </c>
    </row>
    <row r="27" spans="1:3" s="496" customFormat="1" ht="12" customHeight="1">
      <c r="A27" s="489" t="s">
        <v>271</v>
      </c>
      <c r="B27" s="490" t="s">
        <v>266</v>
      </c>
      <c r="C27" s="87"/>
    </row>
    <row r="28" spans="1:3" s="496" customFormat="1" ht="12" customHeight="1">
      <c r="A28" s="489" t="s">
        <v>274</v>
      </c>
      <c r="B28" s="490" t="s">
        <v>413</v>
      </c>
      <c r="C28" s="340"/>
    </row>
    <row r="29" spans="1:3" s="496" customFormat="1" ht="12" customHeight="1">
      <c r="A29" s="489" t="s">
        <v>275</v>
      </c>
      <c r="B29" s="491" t="s">
        <v>416</v>
      </c>
      <c r="C29" s="340"/>
    </row>
    <row r="30" spans="1:3" s="496" customFormat="1" ht="12" customHeight="1" thickBot="1">
      <c r="A30" s="488" t="s">
        <v>276</v>
      </c>
      <c r="B30" s="153" t="s">
        <v>533</v>
      </c>
      <c r="C30" s="94"/>
    </row>
    <row r="31" spans="1:3" s="496" customFormat="1" ht="12" customHeight="1" thickBot="1">
      <c r="A31" s="224" t="s">
        <v>23</v>
      </c>
      <c r="B31" s="143" t="s">
        <v>417</v>
      </c>
      <c r="C31" s="342">
        <f>+C32+C33+C34</f>
        <v>0</v>
      </c>
    </row>
    <row r="32" spans="1:3" s="496" customFormat="1" ht="12" customHeight="1">
      <c r="A32" s="489" t="s">
        <v>95</v>
      </c>
      <c r="B32" s="490" t="s">
        <v>298</v>
      </c>
      <c r="C32" s="87"/>
    </row>
    <row r="33" spans="1:3" s="496" customFormat="1" ht="12" customHeight="1">
      <c r="A33" s="489" t="s">
        <v>96</v>
      </c>
      <c r="B33" s="491" t="s">
        <v>299</v>
      </c>
      <c r="C33" s="343"/>
    </row>
    <row r="34" spans="1:3" s="496" customFormat="1" ht="12" customHeight="1" thickBot="1">
      <c r="A34" s="488" t="s">
        <v>97</v>
      </c>
      <c r="B34" s="153" t="s">
        <v>300</v>
      </c>
      <c r="C34" s="94"/>
    </row>
    <row r="35" spans="1:3" s="399" customFormat="1" ht="12" customHeight="1" thickBot="1">
      <c r="A35" s="224" t="s">
        <v>24</v>
      </c>
      <c r="B35" s="143" t="s">
        <v>386</v>
      </c>
      <c r="C35" s="369"/>
    </row>
    <row r="36" spans="1:3" s="399" customFormat="1" ht="12" customHeight="1" thickBot="1">
      <c r="A36" s="224" t="s">
        <v>25</v>
      </c>
      <c r="B36" s="143" t="s">
        <v>418</v>
      </c>
      <c r="C36" s="390"/>
    </row>
    <row r="37" spans="1:3" s="399" customFormat="1" ht="12" customHeight="1" thickBot="1">
      <c r="A37" s="216" t="s">
        <v>26</v>
      </c>
      <c r="B37" s="143" t="s">
        <v>419</v>
      </c>
      <c r="C37" s="391">
        <f>+C8+C20+C25+C26+C31+C35+C36</f>
        <v>0</v>
      </c>
    </row>
    <row r="38" spans="1:3" s="399" customFormat="1" ht="12" customHeight="1" thickBot="1">
      <c r="A38" s="261" t="s">
        <v>27</v>
      </c>
      <c r="B38" s="143" t="s">
        <v>420</v>
      </c>
      <c r="C38" s="391"/>
    </row>
    <row r="39" spans="1:3" s="399" customFormat="1" ht="12" customHeight="1">
      <c r="A39" s="489" t="s">
        <v>421</v>
      </c>
      <c r="B39" s="490" t="s">
        <v>239</v>
      </c>
      <c r="C39" s="87"/>
    </row>
    <row r="40" spans="1:3" s="399" customFormat="1" ht="12" customHeight="1">
      <c r="A40" s="489" t="s">
        <v>422</v>
      </c>
      <c r="B40" s="491" t="s">
        <v>2</v>
      </c>
      <c r="C40" s="343"/>
    </row>
    <row r="41" spans="1:3" s="496" customFormat="1" ht="12" customHeight="1" thickBot="1">
      <c r="A41" s="488" t="s">
        <v>423</v>
      </c>
      <c r="B41" s="153" t="s">
        <v>424</v>
      </c>
      <c r="C41" s="94"/>
    </row>
    <row r="42" spans="1:3" s="496" customFormat="1" ht="15" customHeight="1" thickBot="1">
      <c r="A42" s="261" t="s">
        <v>28</v>
      </c>
      <c r="B42" s="262" t="s">
        <v>425</v>
      </c>
      <c r="C42" s="394">
        <f>+C37+C38</f>
        <v>0</v>
      </c>
    </row>
    <row r="43" spans="1:3" s="496" customFormat="1" ht="15" customHeight="1">
      <c r="A43" s="263"/>
      <c r="B43" s="264"/>
      <c r="C43" s="392"/>
    </row>
    <row r="44" spans="1:3" ht="13.5" thickBot="1">
      <c r="A44" s="265"/>
      <c r="B44" s="266"/>
      <c r="C44" s="393"/>
    </row>
    <row r="45" spans="1:3" s="495" customFormat="1" ht="16.5" customHeight="1" thickBot="1">
      <c r="A45" s="267"/>
      <c r="B45" s="268" t="s">
        <v>60</v>
      </c>
      <c r="C45" s="394"/>
    </row>
    <row r="46" spans="1:3" s="497" customFormat="1" ht="12" customHeight="1" thickBot="1">
      <c r="A46" s="224" t="s">
        <v>19</v>
      </c>
      <c r="B46" s="143" t="s">
        <v>426</v>
      </c>
      <c r="C46" s="342">
        <f>SUM(C47:C51)</f>
        <v>0</v>
      </c>
    </row>
    <row r="47" spans="1:3" ht="12" customHeight="1">
      <c r="A47" s="488" t="s">
        <v>102</v>
      </c>
      <c r="B47" s="9" t="s">
        <v>50</v>
      </c>
      <c r="C47" s="87"/>
    </row>
    <row r="48" spans="1:3" ht="12" customHeight="1">
      <c r="A48" s="488" t="s">
        <v>103</v>
      </c>
      <c r="B48" s="8" t="s">
        <v>186</v>
      </c>
      <c r="C48" s="90"/>
    </row>
    <row r="49" spans="1:3" ht="12" customHeight="1">
      <c r="A49" s="488" t="s">
        <v>104</v>
      </c>
      <c r="B49" s="8" t="s">
        <v>145</v>
      </c>
      <c r="C49" s="90"/>
    </row>
    <row r="50" spans="1:3" ht="12" customHeight="1">
      <c r="A50" s="488" t="s">
        <v>105</v>
      </c>
      <c r="B50" s="8" t="s">
        <v>187</v>
      </c>
      <c r="C50" s="90"/>
    </row>
    <row r="51" spans="1:3" ht="12" customHeight="1" thickBot="1">
      <c r="A51" s="488" t="s">
        <v>153</v>
      </c>
      <c r="B51" s="8" t="s">
        <v>188</v>
      </c>
      <c r="C51" s="90"/>
    </row>
    <row r="52" spans="1:3" ht="12" customHeight="1" thickBot="1">
      <c r="A52" s="224" t="s">
        <v>20</v>
      </c>
      <c r="B52" s="143" t="s">
        <v>427</v>
      </c>
      <c r="C52" s="342">
        <f>SUM(C53:C55)</f>
        <v>0</v>
      </c>
    </row>
    <row r="53" spans="1:3" s="497" customFormat="1" ht="12" customHeight="1">
      <c r="A53" s="488" t="s">
        <v>108</v>
      </c>
      <c r="B53" s="9" t="s">
        <v>230</v>
      </c>
      <c r="C53" s="87"/>
    </row>
    <row r="54" spans="1:3" ht="12" customHeight="1">
      <c r="A54" s="488" t="s">
        <v>109</v>
      </c>
      <c r="B54" s="8" t="s">
        <v>190</v>
      </c>
      <c r="C54" s="90"/>
    </row>
    <row r="55" spans="1:3" ht="12" customHeight="1">
      <c r="A55" s="488" t="s">
        <v>110</v>
      </c>
      <c r="B55" s="8" t="s">
        <v>61</v>
      </c>
      <c r="C55" s="90"/>
    </row>
    <row r="56" spans="1:3" ht="12" customHeight="1" thickBot="1">
      <c r="A56" s="488" t="s">
        <v>111</v>
      </c>
      <c r="B56" s="8" t="s">
        <v>534</v>
      </c>
      <c r="C56" s="90"/>
    </row>
    <row r="57" spans="1:3" ht="15" customHeight="1" thickBot="1">
      <c r="A57" s="224" t="s">
        <v>21</v>
      </c>
      <c r="B57" s="143" t="s">
        <v>13</v>
      </c>
      <c r="C57" s="369"/>
    </row>
    <row r="58" spans="1:3" ht="13.5" thickBot="1">
      <c r="A58" s="224" t="s">
        <v>22</v>
      </c>
      <c r="B58" s="269" t="s">
        <v>541</v>
      </c>
      <c r="C58" s="395">
        <f>+C46+C52+C57</f>
        <v>0</v>
      </c>
    </row>
    <row r="59" ht="15" customHeight="1" thickBot="1">
      <c r="C59" s="396"/>
    </row>
    <row r="60" spans="1:3" ht="14.25" customHeight="1" thickBot="1">
      <c r="A60" s="272" t="s">
        <v>529</v>
      </c>
      <c r="B60" s="273"/>
      <c r="C60" s="140">
        <v>0</v>
      </c>
    </row>
    <row r="61" spans="1:3" ht="13.5" thickBot="1">
      <c r="A61" s="272" t="s">
        <v>209</v>
      </c>
      <c r="B61" s="273"/>
      <c r="C61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83">
      <selection activeCell="E81" sqref="E81"/>
    </sheetView>
  </sheetViews>
  <sheetFormatPr defaultColWidth="9.00390625" defaultRowHeight="12.75"/>
  <cols>
    <col min="1" max="1" width="9.50390625" style="414" customWidth="1"/>
    <col min="2" max="2" width="91.625" style="414" customWidth="1"/>
    <col min="3" max="3" width="21.625" style="415" customWidth="1"/>
    <col min="4" max="4" width="9.00390625" style="448" customWidth="1"/>
    <col min="5" max="16384" width="9.375" style="448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156</v>
      </c>
      <c r="B2" s="601"/>
      <c r="C2" s="332" t="s">
        <v>231</v>
      </c>
    </row>
    <row r="3" spans="1:3" ht="37.5" customHeight="1" thickBot="1">
      <c r="A3" s="23" t="s">
        <v>73</v>
      </c>
      <c r="B3" s="24" t="s">
        <v>18</v>
      </c>
      <c r="C3" s="43" t="s">
        <v>615</v>
      </c>
    </row>
    <row r="4" spans="1:3" s="449" customFormat="1" ht="12" customHeight="1" thickBot="1">
      <c r="A4" s="443" t="s">
        <v>501</v>
      </c>
      <c r="B4" s="444" t="s">
        <v>502</v>
      </c>
      <c r="C4" s="445" t="s">
        <v>503</v>
      </c>
    </row>
    <row r="5" spans="1:3" s="450" customFormat="1" ht="12" customHeight="1" thickBot="1">
      <c r="A5" s="20" t="s">
        <v>19</v>
      </c>
      <c r="B5" s="21" t="s">
        <v>255</v>
      </c>
      <c r="C5" s="322">
        <f>+C6+C7+C8+C9+C10+C11</f>
        <v>153953</v>
      </c>
    </row>
    <row r="6" spans="1:3" s="450" customFormat="1" ht="12" customHeight="1">
      <c r="A6" s="15" t="s">
        <v>102</v>
      </c>
      <c r="B6" s="451" t="s">
        <v>256</v>
      </c>
      <c r="C6" s="325">
        <v>22978</v>
      </c>
    </row>
    <row r="7" spans="1:3" s="450" customFormat="1" ht="12" customHeight="1">
      <c r="A7" s="14" t="s">
        <v>103</v>
      </c>
      <c r="B7" s="452" t="s">
        <v>257</v>
      </c>
      <c r="C7" s="324">
        <v>73988</v>
      </c>
    </row>
    <row r="8" spans="1:3" s="450" customFormat="1" ht="12" customHeight="1">
      <c r="A8" s="14" t="s">
        <v>104</v>
      </c>
      <c r="B8" s="452" t="s">
        <v>258</v>
      </c>
      <c r="C8" s="324">
        <v>53810</v>
      </c>
    </row>
    <row r="9" spans="1:3" s="450" customFormat="1" ht="12" customHeight="1">
      <c r="A9" s="14" t="s">
        <v>105</v>
      </c>
      <c r="B9" s="452" t="s">
        <v>259</v>
      </c>
      <c r="C9" s="324">
        <v>3177</v>
      </c>
    </row>
    <row r="10" spans="1:3" s="450" customFormat="1" ht="12" customHeight="1">
      <c r="A10" s="14" t="s">
        <v>153</v>
      </c>
      <c r="B10" s="318" t="s">
        <v>443</v>
      </c>
      <c r="C10" s="324"/>
    </row>
    <row r="11" spans="1:3" s="450" customFormat="1" ht="12" customHeight="1" thickBot="1">
      <c r="A11" s="16" t="s">
        <v>106</v>
      </c>
      <c r="B11" s="319" t="s">
        <v>444</v>
      </c>
      <c r="C11" s="324"/>
    </row>
    <row r="12" spans="1:3" s="450" customFormat="1" ht="12" customHeight="1" thickBot="1">
      <c r="A12" s="20" t="s">
        <v>20</v>
      </c>
      <c r="B12" s="317" t="s">
        <v>260</v>
      </c>
      <c r="C12" s="322">
        <f>+C13+C14+C15+C16+C17</f>
        <v>12113</v>
      </c>
    </row>
    <row r="13" spans="1:3" s="450" customFormat="1" ht="12" customHeight="1">
      <c r="A13" s="15" t="s">
        <v>108</v>
      </c>
      <c r="B13" s="451" t="s">
        <v>261</v>
      </c>
      <c r="C13" s="325"/>
    </row>
    <row r="14" spans="1:3" s="450" customFormat="1" ht="12" customHeight="1">
      <c r="A14" s="14" t="s">
        <v>109</v>
      </c>
      <c r="B14" s="452" t="s">
        <v>262</v>
      </c>
      <c r="C14" s="324"/>
    </row>
    <row r="15" spans="1:3" s="450" customFormat="1" ht="12" customHeight="1">
      <c r="A15" s="14" t="s">
        <v>110</v>
      </c>
      <c r="B15" s="452" t="s">
        <v>433</v>
      </c>
      <c r="C15" s="324"/>
    </row>
    <row r="16" spans="1:3" s="450" customFormat="1" ht="12" customHeight="1">
      <c r="A16" s="14" t="s">
        <v>111</v>
      </c>
      <c r="B16" s="452" t="s">
        <v>434</v>
      </c>
      <c r="C16" s="324"/>
    </row>
    <row r="17" spans="1:3" s="450" customFormat="1" ht="12" customHeight="1">
      <c r="A17" s="14" t="s">
        <v>112</v>
      </c>
      <c r="B17" s="452" t="s">
        <v>263</v>
      </c>
      <c r="C17" s="324">
        <v>12113</v>
      </c>
    </row>
    <row r="18" spans="1:3" s="450" customFormat="1" ht="12" customHeight="1" thickBot="1">
      <c r="A18" s="16" t="s">
        <v>121</v>
      </c>
      <c r="B18" s="319" t="s">
        <v>264</v>
      </c>
      <c r="C18" s="326"/>
    </row>
    <row r="19" spans="1:3" s="450" customFormat="1" ht="12" customHeight="1" thickBot="1">
      <c r="A19" s="20" t="s">
        <v>21</v>
      </c>
      <c r="B19" s="21" t="s">
        <v>265</v>
      </c>
      <c r="C19" s="322">
        <f>+C20+C21+C22+C23+C24</f>
        <v>0</v>
      </c>
    </row>
    <row r="20" spans="1:3" s="450" customFormat="1" ht="12" customHeight="1">
      <c r="A20" s="15" t="s">
        <v>91</v>
      </c>
      <c r="B20" s="451" t="s">
        <v>266</v>
      </c>
      <c r="C20" s="325"/>
    </row>
    <row r="21" spans="1:3" s="450" customFormat="1" ht="12" customHeight="1">
      <c r="A21" s="14" t="s">
        <v>92</v>
      </c>
      <c r="B21" s="452" t="s">
        <v>267</v>
      </c>
      <c r="C21" s="324"/>
    </row>
    <row r="22" spans="1:3" s="450" customFormat="1" ht="12" customHeight="1">
      <c r="A22" s="14" t="s">
        <v>93</v>
      </c>
      <c r="B22" s="452" t="s">
        <v>435</v>
      </c>
      <c r="C22" s="324"/>
    </row>
    <row r="23" spans="1:3" s="450" customFormat="1" ht="12" customHeight="1">
      <c r="A23" s="14" t="s">
        <v>94</v>
      </c>
      <c r="B23" s="452" t="s">
        <v>436</v>
      </c>
      <c r="C23" s="324"/>
    </row>
    <row r="24" spans="1:3" s="450" customFormat="1" ht="12" customHeight="1">
      <c r="A24" s="14" t="s">
        <v>174</v>
      </c>
      <c r="B24" s="452" t="s">
        <v>268</v>
      </c>
      <c r="C24" s="324"/>
    </row>
    <row r="25" spans="1:3" s="450" customFormat="1" ht="12" customHeight="1" thickBot="1">
      <c r="A25" s="16" t="s">
        <v>175</v>
      </c>
      <c r="B25" s="453" t="s">
        <v>269</v>
      </c>
      <c r="C25" s="326"/>
    </row>
    <row r="26" spans="1:3" s="450" customFormat="1" ht="12" customHeight="1" thickBot="1">
      <c r="A26" s="20" t="s">
        <v>176</v>
      </c>
      <c r="B26" s="21" t="s">
        <v>270</v>
      </c>
      <c r="C26" s="328">
        <f>+C27+C31+C32+C33</f>
        <v>44700</v>
      </c>
    </row>
    <row r="27" spans="1:3" s="450" customFormat="1" ht="12" customHeight="1">
      <c r="A27" s="15" t="s">
        <v>271</v>
      </c>
      <c r="B27" s="451" t="s">
        <v>450</v>
      </c>
      <c r="C27" s="446">
        <f>+C28+C29+C30</f>
        <v>36200</v>
      </c>
    </row>
    <row r="28" spans="1:3" s="450" customFormat="1" ht="12" customHeight="1">
      <c r="A28" s="14" t="s">
        <v>272</v>
      </c>
      <c r="B28" s="452" t="s">
        <v>277</v>
      </c>
      <c r="C28" s="324">
        <v>6500</v>
      </c>
    </row>
    <row r="29" spans="1:3" s="450" customFormat="1" ht="12" customHeight="1">
      <c r="A29" s="14" t="s">
        <v>273</v>
      </c>
      <c r="B29" s="452" t="s">
        <v>278</v>
      </c>
      <c r="C29" s="324"/>
    </row>
    <row r="30" spans="1:3" s="450" customFormat="1" ht="12" customHeight="1">
      <c r="A30" s="14" t="s">
        <v>448</v>
      </c>
      <c r="B30" s="524" t="s">
        <v>449</v>
      </c>
      <c r="C30" s="324">
        <v>29700</v>
      </c>
    </row>
    <row r="31" spans="1:3" s="450" customFormat="1" ht="12" customHeight="1">
      <c r="A31" s="14" t="s">
        <v>274</v>
      </c>
      <c r="B31" s="452" t="s">
        <v>279</v>
      </c>
      <c r="C31" s="324">
        <v>8000</v>
      </c>
    </row>
    <row r="32" spans="1:3" s="450" customFormat="1" ht="12" customHeight="1">
      <c r="A32" s="14" t="s">
        <v>275</v>
      </c>
      <c r="B32" s="452" t="s">
        <v>280</v>
      </c>
      <c r="C32" s="324">
        <v>200</v>
      </c>
    </row>
    <row r="33" spans="1:3" s="450" customFormat="1" ht="12" customHeight="1" thickBot="1">
      <c r="A33" s="16" t="s">
        <v>276</v>
      </c>
      <c r="B33" s="453" t="s">
        <v>281</v>
      </c>
      <c r="C33" s="326">
        <v>300</v>
      </c>
    </row>
    <row r="34" spans="1:3" s="450" customFormat="1" ht="12" customHeight="1" thickBot="1">
      <c r="A34" s="20" t="s">
        <v>23</v>
      </c>
      <c r="B34" s="21" t="s">
        <v>445</v>
      </c>
      <c r="C34" s="322">
        <f>SUM(C35:C45)</f>
        <v>102654</v>
      </c>
    </row>
    <row r="35" spans="1:3" s="450" customFormat="1" ht="12" customHeight="1">
      <c r="A35" s="15" t="s">
        <v>95</v>
      </c>
      <c r="B35" s="451" t="s">
        <v>284</v>
      </c>
      <c r="C35" s="325"/>
    </row>
    <row r="36" spans="1:3" s="450" customFormat="1" ht="12" customHeight="1">
      <c r="A36" s="14" t="s">
        <v>96</v>
      </c>
      <c r="B36" s="452" t="s">
        <v>285</v>
      </c>
      <c r="C36" s="324">
        <v>5274</v>
      </c>
    </row>
    <row r="37" spans="1:3" s="450" customFormat="1" ht="12" customHeight="1">
      <c r="A37" s="14" t="s">
        <v>97</v>
      </c>
      <c r="B37" s="452" t="s">
        <v>286</v>
      </c>
      <c r="C37" s="324">
        <v>4138</v>
      </c>
    </row>
    <row r="38" spans="1:3" s="450" customFormat="1" ht="12" customHeight="1">
      <c r="A38" s="14" t="s">
        <v>178</v>
      </c>
      <c r="B38" s="452" t="s">
        <v>287</v>
      </c>
      <c r="C38" s="324">
        <v>347</v>
      </c>
    </row>
    <row r="39" spans="1:3" s="450" customFormat="1" ht="12" customHeight="1">
      <c r="A39" s="14" t="s">
        <v>179</v>
      </c>
      <c r="B39" s="452" t="s">
        <v>288</v>
      </c>
      <c r="C39" s="324">
        <v>15658</v>
      </c>
    </row>
    <row r="40" spans="1:3" s="450" customFormat="1" ht="12" customHeight="1">
      <c r="A40" s="14" t="s">
        <v>180</v>
      </c>
      <c r="B40" s="452" t="s">
        <v>289</v>
      </c>
      <c r="C40" s="324">
        <v>55880</v>
      </c>
    </row>
    <row r="41" spans="1:3" s="450" customFormat="1" ht="12" customHeight="1">
      <c r="A41" s="14" t="s">
        <v>181</v>
      </c>
      <c r="B41" s="452" t="s">
        <v>290</v>
      </c>
      <c r="C41" s="324">
        <v>21305</v>
      </c>
    </row>
    <row r="42" spans="1:3" s="450" customFormat="1" ht="12" customHeight="1">
      <c r="A42" s="14" t="s">
        <v>182</v>
      </c>
      <c r="B42" s="452" t="s">
        <v>291</v>
      </c>
      <c r="C42" s="324">
        <v>50</v>
      </c>
    </row>
    <row r="43" spans="1:3" s="450" customFormat="1" ht="12" customHeight="1">
      <c r="A43" s="14" t="s">
        <v>282</v>
      </c>
      <c r="B43" s="452" t="s">
        <v>292</v>
      </c>
      <c r="C43" s="327"/>
    </row>
    <row r="44" spans="1:3" s="450" customFormat="1" ht="12" customHeight="1">
      <c r="A44" s="16" t="s">
        <v>283</v>
      </c>
      <c r="B44" s="453" t="s">
        <v>447</v>
      </c>
      <c r="C44" s="437"/>
    </row>
    <row r="45" spans="1:3" s="450" customFormat="1" ht="12" customHeight="1" thickBot="1">
      <c r="A45" s="16" t="s">
        <v>446</v>
      </c>
      <c r="B45" s="319" t="s">
        <v>293</v>
      </c>
      <c r="C45" s="437">
        <v>2</v>
      </c>
    </row>
    <row r="46" spans="1:3" s="450" customFormat="1" ht="12" customHeight="1" thickBot="1">
      <c r="A46" s="20" t="s">
        <v>24</v>
      </c>
      <c r="B46" s="21" t="s">
        <v>294</v>
      </c>
      <c r="C46" s="322">
        <f>SUM(C47:C51)</f>
        <v>183035</v>
      </c>
    </row>
    <row r="47" spans="1:3" s="450" customFormat="1" ht="12" customHeight="1">
      <c r="A47" s="15" t="s">
        <v>98</v>
      </c>
      <c r="B47" s="451" t="s">
        <v>298</v>
      </c>
      <c r="C47" s="498"/>
    </row>
    <row r="48" spans="1:3" s="450" customFormat="1" ht="12" customHeight="1">
      <c r="A48" s="14" t="s">
        <v>99</v>
      </c>
      <c r="B48" s="452" t="s">
        <v>299</v>
      </c>
      <c r="C48" s="327">
        <v>182135</v>
      </c>
    </row>
    <row r="49" spans="1:3" s="450" customFormat="1" ht="12" customHeight="1">
      <c r="A49" s="14" t="s">
        <v>295</v>
      </c>
      <c r="B49" s="452" t="s">
        <v>300</v>
      </c>
      <c r="C49" s="327">
        <v>900</v>
      </c>
    </row>
    <row r="50" spans="1:3" s="450" customFormat="1" ht="12" customHeight="1">
      <c r="A50" s="14" t="s">
        <v>296</v>
      </c>
      <c r="B50" s="452" t="s">
        <v>301</v>
      </c>
      <c r="C50" s="327"/>
    </row>
    <row r="51" spans="1:3" s="450" customFormat="1" ht="12" customHeight="1" thickBot="1">
      <c r="A51" s="16" t="s">
        <v>297</v>
      </c>
      <c r="B51" s="319" t="s">
        <v>302</v>
      </c>
      <c r="C51" s="437"/>
    </row>
    <row r="52" spans="1:3" s="450" customFormat="1" ht="12" customHeight="1" thickBot="1">
      <c r="A52" s="20" t="s">
        <v>183</v>
      </c>
      <c r="B52" s="21" t="s">
        <v>303</v>
      </c>
      <c r="C52" s="322">
        <f>SUM(C53:C55)</f>
        <v>0</v>
      </c>
    </row>
    <row r="53" spans="1:3" s="450" customFormat="1" ht="12" customHeight="1">
      <c r="A53" s="15" t="s">
        <v>100</v>
      </c>
      <c r="B53" s="451" t="s">
        <v>304</v>
      </c>
      <c r="C53" s="325"/>
    </row>
    <row r="54" spans="1:3" s="450" customFormat="1" ht="12" customHeight="1">
      <c r="A54" s="14" t="s">
        <v>101</v>
      </c>
      <c r="B54" s="452" t="s">
        <v>437</v>
      </c>
      <c r="C54" s="324"/>
    </row>
    <row r="55" spans="1:3" s="450" customFormat="1" ht="12" customHeight="1">
      <c r="A55" s="14" t="s">
        <v>307</v>
      </c>
      <c r="B55" s="452" t="s">
        <v>305</v>
      </c>
      <c r="C55" s="324"/>
    </row>
    <row r="56" spans="1:3" s="450" customFormat="1" ht="12" customHeight="1" thickBot="1">
      <c r="A56" s="16" t="s">
        <v>308</v>
      </c>
      <c r="B56" s="319" t="s">
        <v>306</v>
      </c>
      <c r="C56" s="326"/>
    </row>
    <row r="57" spans="1:3" s="450" customFormat="1" ht="12" customHeight="1" thickBot="1">
      <c r="A57" s="20" t="s">
        <v>26</v>
      </c>
      <c r="B57" s="317" t="s">
        <v>309</v>
      </c>
      <c r="C57" s="322">
        <f>SUM(C58:C60)</f>
        <v>15152</v>
      </c>
    </row>
    <row r="58" spans="1:3" s="450" customFormat="1" ht="12" customHeight="1">
      <c r="A58" s="15" t="s">
        <v>184</v>
      </c>
      <c r="B58" s="451" t="s">
        <v>311</v>
      </c>
      <c r="C58" s="327"/>
    </row>
    <row r="59" spans="1:3" s="450" customFormat="1" ht="12" customHeight="1">
      <c r="A59" s="14" t="s">
        <v>185</v>
      </c>
      <c r="B59" s="452" t="s">
        <v>438</v>
      </c>
      <c r="C59" s="327"/>
    </row>
    <row r="60" spans="1:3" s="450" customFormat="1" ht="12" customHeight="1">
      <c r="A60" s="14" t="s">
        <v>232</v>
      </c>
      <c r="B60" s="452" t="s">
        <v>312</v>
      </c>
      <c r="C60" s="327">
        <v>15152</v>
      </c>
    </row>
    <row r="61" spans="1:3" s="450" customFormat="1" ht="12" customHeight="1" thickBot="1">
      <c r="A61" s="16" t="s">
        <v>310</v>
      </c>
      <c r="B61" s="319" t="s">
        <v>313</v>
      </c>
      <c r="C61" s="327"/>
    </row>
    <row r="62" spans="1:3" s="450" customFormat="1" ht="12" customHeight="1" thickBot="1">
      <c r="A62" s="531" t="s">
        <v>490</v>
      </c>
      <c r="B62" s="21" t="s">
        <v>314</v>
      </c>
      <c r="C62" s="328">
        <f>+C5+C12+C19+C26+C34+C46+C52+C57</f>
        <v>511607</v>
      </c>
    </row>
    <row r="63" spans="1:3" s="450" customFormat="1" ht="12" customHeight="1" thickBot="1">
      <c r="A63" s="501" t="s">
        <v>315</v>
      </c>
      <c r="B63" s="317" t="s">
        <v>316</v>
      </c>
      <c r="C63" s="322">
        <f>SUM(C64:C66)</f>
        <v>45000</v>
      </c>
    </row>
    <row r="64" spans="1:3" s="450" customFormat="1" ht="12" customHeight="1">
      <c r="A64" s="15" t="s">
        <v>347</v>
      </c>
      <c r="B64" s="451" t="s">
        <v>317</v>
      </c>
      <c r="C64" s="327">
        <v>45000</v>
      </c>
    </row>
    <row r="65" spans="1:3" s="450" customFormat="1" ht="12" customHeight="1">
      <c r="A65" s="14" t="s">
        <v>356</v>
      </c>
      <c r="B65" s="452" t="s">
        <v>318</v>
      </c>
      <c r="C65" s="327"/>
    </row>
    <row r="66" spans="1:3" s="450" customFormat="1" ht="12" customHeight="1" thickBot="1">
      <c r="A66" s="16" t="s">
        <v>357</v>
      </c>
      <c r="B66" s="525" t="s">
        <v>475</v>
      </c>
      <c r="C66" s="327"/>
    </row>
    <row r="67" spans="1:3" s="450" customFormat="1" ht="12" customHeight="1" thickBot="1">
      <c r="A67" s="501" t="s">
        <v>320</v>
      </c>
      <c r="B67" s="317" t="s">
        <v>321</v>
      </c>
      <c r="C67" s="322">
        <f>SUM(C68:C71)</f>
        <v>0</v>
      </c>
    </row>
    <row r="68" spans="1:3" s="450" customFormat="1" ht="12" customHeight="1">
      <c r="A68" s="15" t="s">
        <v>154</v>
      </c>
      <c r="B68" s="451" t="s">
        <v>322</v>
      </c>
      <c r="C68" s="327"/>
    </row>
    <row r="69" spans="1:3" s="450" customFormat="1" ht="12" customHeight="1">
      <c r="A69" s="14" t="s">
        <v>155</v>
      </c>
      <c r="B69" s="452" t="s">
        <v>323</v>
      </c>
      <c r="C69" s="327"/>
    </row>
    <row r="70" spans="1:3" s="450" customFormat="1" ht="12" customHeight="1">
      <c r="A70" s="14" t="s">
        <v>348</v>
      </c>
      <c r="B70" s="452" t="s">
        <v>324</v>
      </c>
      <c r="C70" s="327"/>
    </row>
    <row r="71" spans="1:3" s="450" customFormat="1" ht="12" customHeight="1" thickBot="1">
      <c r="A71" s="16" t="s">
        <v>349</v>
      </c>
      <c r="B71" s="319" t="s">
        <v>325</v>
      </c>
      <c r="C71" s="327"/>
    </row>
    <row r="72" spans="1:3" s="450" customFormat="1" ht="12" customHeight="1" thickBot="1">
      <c r="A72" s="501" t="s">
        <v>326</v>
      </c>
      <c r="B72" s="317" t="s">
        <v>327</v>
      </c>
      <c r="C72" s="322">
        <f>SUM(C73:C74)</f>
        <v>111657</v>
      </c>
    </row>
    <row r="73" spans="1:3" s="450" customFormat="1" ht="12" customHeight="1">
      <c r="A73" s="15" t="s">
        <v>350</v>
      </c>
      <c r="B73" s="451" t="s">
        <v>328</v>
      </c>
      <c r="C73" s="327">
        <v>111657</v>
      </c>
    </row>
    <row r="74" spans="1:3" s="450" customFormat="1" ht="12" customHeight="1" thickBot="1">
      <c r="A74" s="16" t="s">
        <v>351</v>
      </c>
      <c r="B74" s="319" t="s">
        <v>329</v>
      </c>
      <c r="C74" s="327"/>
    </row>
    <row r="75" spans="1:3" s="450" customFormat="1" ht="12" customHeight="1" thickBot="1">
      <c r="A75" s="501" t="s">
        <v>330</v>
      </c>
      <c r="B75" s="317" t="s">
        <v>331</v>
      </c>
      <c r="C75" s="322">
        <f>SUM(C76:C78)</f>
        <v>0</v>
      </c>
    </row>
    <row r="76" spans="1:3" s="450" customFormat="1" ht="12" customHeight="1">
      <c r="A76" s="15" t="s">
        <v>352</v>
      </c>
      <c r="B76" s="451" t="s">
        <v>332</v>
      </c>
      <c r="C76" s="327"/>
    </row>
    <row r="77" spans="1:3" s="450" customFormat="1" ht="12" customHeight="1">
      <c r="A77" s="14" t="s">
        <v>353</v>
      </c>
      <c r="B77" s="452" t="s">
        <v>333</v>
      </c>
      <c r="C77" s="327"/>
    </row>
    <row r="78" spans="1:3" s="450" customFormat="1" ht="12" customHeight="1" thickBot="1">
      <c r="A78" s="16" t="s">
        <v>354</v>
      </c>
      <c r="B78" s="319" t="s">
        <v>334</v>
      </c>
      <c r="C78" s="327"/>
    </row>
    <row r="79" spans="1:3" s="450" customFormat="1" ht="12" customHeight="1" thickBot="1">
      <c r="A79" s="501" t="s">
        <v>335</v>
      </c>
      <c r="B79" s="317" t="s">
        <v>355</v>
      </c>
      <c r="C79" s="322">
        <f>SUM(C80:C83)</f>
        <v>0</v>
      </c>
    </row>
    <row r="80" spans="1:3" s="450" customFormat="1" ht="12" customHeight="1">
      <c r="A80" s="455" t="s">
        <v>336</v>
      </c>
      <c r="B80" s="451" t="s">
        <v>337</v>
      </c>
      <c r="C80" s="327"/>
    </row>
    <row r="81" spans="1:3" s="450" customFormat="1" ht="12" customHeight="1">
      <c r="A81" s="456" t="s">
        <v>338</v>
      </c>
      <c r="B81" s="452" t="s">
        <v>339</v>
      </c>
      <c r="C81" s="327"/>
    </row>
    <row r="82" spans="1:3" s="450" customFormat="1" ht="12" customHeight="1">
      <c r="A82" s="456" t="s">
        <v>340</v>
      </c>
      <c r="B82" s="452" t="s">
        <v>341</v>
      </c>
      <c r="C82" s="327"/>
    </row>
    <row r="83" spans="1:3" s="450" customFormat="1" ht="12" customHeight="1" thickBot="1">
      <c r="A83" s="457" t="s">
        <v>342</v>
      </c>
      <c r="B83" s="319" t="s">
        <v>343</v>
      </c>
      <c r="C83" s="327"/>
    </row>
    <row r="84" spans="1:3" s="450" customFormat="1" ht="12" customHeight="1" thickBot="1">
      <c r="A84" s="501" t="s">
        <v>344</v>
      </c>
      <c r="B84" s="317" t="s">
        <v>489</v>
      </c>
      <c r="C84" s="499"/>
    </row>
    <row r="85" spans="1:3" s="450" customFormat="1" ht="13.5" customHeight="1" thickBot="1">
      <c r="A85" s="501" t="s">
        <v>346</v>
      </c>
      <c r="B85" s="317" t="s">
        <v>345</v>
      </c>
      <c r="C85" s="499"/>
    </row>
    <row r="86" spans="1:3" s="450" customFormat="1" ht="15.75" customHeight="1" thickBot="1">
      <c r="A86" s="501" t="s">
        <v>358</v>
      </c>
      <c r="B86" s="458" t="s">
        <v>492</v>
      </c>
      <c r="C86" s="328">
        <f>+C63+C67+C72+C75+C79+C85+C84</f>
        <v>156657</v>
      </c>
    </row>
    <row r="87" spans="1:3" s="450" customFormat="1" ht="16.5" customHeight="1" thickBot="1">
      <c r="A87" s="502" t="s">
        <v>491</v>
      </c>
      <c r="B87" s="459" t="s">
        <v>493</v>
      </c>
      <c r="C87" s="328">
        <f>+C62+C86</f>
        <v>668264</v>
      </c>
    </row>
    <row r="88" spans="1:3" s="450" customFormat="1" ht="83.25" customHeight="1">
      <c r="A88" s="5"/>
      <c r="B88" s="6"/>
      <c r="C88" s="329"/>
    </row>
    <row r="89" spans="1:3" ht="16.5" customHeight="1">
      <c r="A89" s="600" t="s">
        <v>48</v>
      </c>
      <c r="B89" s="600"/>
      <c r="C89" s="600"/>
    </row>
    <row r="90" spans="1:3" s="460" customFormat="1" ht="16.5" customHeight="1" thickBot="1">
      <c r="A90" s="602" t="s">
        <v>157</v>
      </c>
      <c r="B90" s="602"/>
      <c r="C90" s="151" t="s">
        <v>231</v>
      </c>
    </row>
    <row r="91" spans="1:3" ht="37.5" customHeight="1" thickBot="1">
      <c r="A91" s="23" t="s">
        <v>73</v>
      </c>
      <c r="B91" s="24" t="s">
        <v>49</v>
      </c>
      <c r="C91" s="43" t="str">
        <f>+C3</f>
        <v>2017. évi eredeti előirányzat</v>
      </c>
    </row>
    <row r="92" spans="1:3" s="449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19</v>
      </c>
      <c r="B93" s="29" t="s">
        <v>451</v>
      </c>
      <c r="C93" s="321">
        <f>C94+C95+C96+C97+C98+E106+C111</f>
        <v>295658</v>
      </c>
    </row>
    <row r="94" spans="1:3" ht="12" customHeight="1">
      <c r="A94" s="17" t="s">
        <v>102</v>
      </c>
      <c r="B94" s="10" t="s">
        <v>50</v>
      </c>
      <c r="C94" s="323">
        <v>111796</v>
      </c>
    </row>
    <row r="95" spans="1:3" ht="12" customHeight="1">
      <c r="A95" s="14" t="s">
        <v>103</v>
      </c>
      <c r="B95" s="8" t="s">
        <v>186</v>
      </c>
      <c r="C95" s="324">
        <v>24779</v>
      </c>
    </row>
    <row r="96" spans="1:3" ht="12" customHeight="1">
      <c r="A96" s="14" t="s">
        <v>104</v>
      </c>
      <c r="B96" s="8" t="s">
        <v>145</v>
      </c>
      <c r="C96" s="326">
        <v>143261</v>
      </c>
    </row>
    <row r="97" spans="1:3" ht="12" customHeight="1">
      <c r="A97" s="14" t="s">
        <v>105</v>
      </c>
      <c r="B97" s="11" t="s">
        <v>187</v>
      </c>
      <c r="C97" s="326">
        <v>4248</v>
      </c>
    </row>
    <row r="98" spans="1:3" ht="12" customHeight="1">
      <c r="A98" s="14" t="s">
        <v>116</v>
      </c>
      <c r="B98" s="19" t="s">
        <v>188</v>
      </c>
      <c r="C98" s="326">
        <v>574</v>
      </c>
    </row>
    <row r="99" spans="1:3" ht="12" customHeight="1">
      <c r="A99" s="14" t="s">
        <v>106</v>
      </c>
      <c r="B99" s="8" t="s">
        <v>456</v>
      </c>
      <c r="C99" s="326">
        <v>6</v>
      </c>
    </row>
    <row r="100" spans="1:3" ht="12" customHeight="1">
      <c r="A100" s="14" t="s">
        <v>107</v>
      </c>
      <c r="B100" s="156" t="s">
        <v>455</v>
      </c>
      <c r="C100" s="326"/>
    </row>
    <row r="101" spans="1:3" ht="12" customHeight="1">
      <c r="A101" s="14" t="s">
        <v>117</v>
      </c>
      <c r="B101" s="156" t="s">
        <v>454</v>
      </c>
      <c r="C101" s="326"/>
    </row>
    <row r="102" spans="1:3" ht="12" customHeight="1">
      <c r="A102" s="14" t="s">
        <v>118</v>
      </c>
      <c r="B102" s="154" t="s">
        <v>361</v>
      </c>
      <c r="C102" s="326"/>
    </row>
    <row r="103" spans="1:3" ht="12" customHeight="1">
      <c r="A103" s="14" t="s">
        <v>119</v>
      </c>
      <c r="B103" s="155" t="s">
        <v>362</v>
      </c>
      <c r="C103" s="326"/>
    </row>
    <row r="104" spans="1:3" ht="12" customHeight="1">
      <c r="A104" s="14" t="s">
        <v>120</v>
      </c>
      <c r="B104" s="155" t="s">
        <v>363</v>
      </c>
      <c r="C104" s="326"/>
    </row>
    <row r="105" spans="1:3" ht="12" customHeight="1">
      <c r="A105" s="14" t="s">
        <v>122</v>
      </c>
      <c r="B105" s="154" t="s">
        <v>364</v>
      </c>
      <c r="C105" s="326">
        <v>335</v>
      </c>
    </row>
    <row r="106" spans="1:3" ht="12" customHeight="1">
      <c r="A106" s="14" t="s">
        <v>189</v>
      </c>
      <c r="B106" s="154" t="s">
        <v>365</v>
      </c>
      <c r="C106" s="326"/>
    </row>
    <row r="107" spans="1:3" ht="12" customHeight="1">
      <c r="A107" s="14" t="s">
        <v>359</v>
      </c>
      <c r="B107" s="155" t="s">
        <v>366</v>
      </c>
      <c r="C107" s="326"/>
    </row>
    <row r="108" spans="1:3" ht="12" customHeight="1">
      <c r="A108" s="13" t="s">
        <v>360</v>
      </c>
      <c r="B108" s="156" t="s">
        <v>367</v>
      </c>
      <c r="C108" s="326"/>
    </row>
    <row r="109" spans="1:3" ht="12" customHeight="1">
      <c r="A109" s="14" t="s">
        <v>452</v>
      </c>
      <c r="B109" s="156" t="s">
        <v>368</v>
      </c>
      <c r="C109" s="326"/>
    </row>
    <row r="110" spans="1:3" ht="12" customHeight="1">
      <c r="A110" s="16" t="s">
        <v>453</v>
      </c>
      <c r="B110" s="156" t="s">
        <v>369</v>
      </c>
      <c r="C110" s="326">
        <v>233</v>
      </c>
    </row>
    <row r="111" spans="1:3" ht="12" customHeight="1">
      <c r="A111" s="14" t="s">
        <v>457</v>
      </c>
      <c r="B111" s="11" t="s">
        <v>51</v>
      </c>
      <c r="C111" s="324">
        <v>11000</v>
      </c>
    </row>
    <row r="112" spans="1:3" ht="12" customHeight="1">
      <c r="A112" s="14" t="s">
        <v>458</v>
      </c>
      <c r="B112" s="8" t="s">
        <v>460</v>
      </c>
      <c r="C112" s="324">
        <v>8120</v>
      </c>
    </row>
    <row r="113" spans="1:3" ht="12" customHeight="1" thickBot="1">
      <c r="A113" s="18" t="s">
        <v>459</v>
      </c>
      <c r="B113" s="529" t="s">
        <v>461</v>
      </c>
      <c r="C113" s="330">
        <v>2880</v>
      </c>
    </row>
    <row r="114" spans="1:3" ht="12" customHeight="1" thickBot="1">
      <c r="A114" s="526" t="s">
        <v>20</v>
      </c>
      <c r="B114" s="527" t="s">
        <v>370</v>
      </c>
      <c r="C114" s="528">
        <f>+C115+C117+C119</f>
        <v>363439</v>
      </c>
    </row>
    <row r="115" spans="1:3" ht="12" customHeight="1">
      <c r="A115" s="15" t="s">
        <v>108</v>
      </c>
      <c r="B115" s="8" t="s">
        <v>230</v>
      </c>
      <c r="C115" s="325">
        <v>302992</v>
      </c>
    </row>
    <row r="116" spans="1:3" ht="12" customHeight="1">
      <c r="A116" s="15" t="s">
        <v>109</v>
      </c>
      <c r="B116" s="12" t="s">
        <v>374</v>
      </c>
      <c r="C116" s="325"/>
    </row>
    <row r="117" spans="1:3" ht="12" customHeight="1">
      <c r="A117" s="15" t="s">
        <v>110</v>
      </c>
      <c r="B117" s="12" t="s">
        <v>190</v>
      </c>
      <c r="C117" s="324">
        <v>55807</v>
      </c>
    </row>
    <row r="118" spans="1:3" ht="12" customHeight="1">
      <c r="A118" s="15" t="s">
        <v>111</v>
      </c>
      <c r="B118" s="12" t="s">
        <v>375</v>
      </c>
      <c r="C118" s="293"/>
    </row>
    <row r="119" spans="1:3" ht="12" customHeight="1">
      <c r="A119" s="15" t="s">
        <v>112</v>
      </c>
      <c r="B119" s="319" t="s">
        <v>233</v>
      </c>
      <c r="C119" s="293">
        <v>4640</v>
      </c>
    </row>
    <row r="120" spans="1:3" ht="12" customHeight="1">
      <c r="A120" s="15" t="s">
        <v>121</v>
      </c>
      <c r="B120" s="318" t="s">
        <v>439</v>
      </c>
      <c r="C120" s="293"/>
    </row>
    <row r="121" spans="1:3" ht="12" customHeight="1">
      <c r="A121" s="15" t="s">
        <v>123</v>
      </c>
      <c r="B121" s="447" t="s">
        <v>380</v>
      </c>
      <c r="C121" s="293"/>
    </row>
    <row r="122" spans="1:3" ht="15.75">
      <c r="A122" s="15" t="s">
        <v>191</v>
      </c>
      <c r="B122" s="155" t="s">
        <v>363</v>
      </c>
      <c r="C122" s="293"/>
    </row>
    <row r="123" spans="1:3" ht="12" customHeight="1">
      <c r="A123" s="15" t="s">
        <v>192</v>
      </c>
      <c r="B123" s="155" t="s">
        <v>379</v>
      </c>
      <c r="C123" s="293">
        <v>1040</v>
      </c>
    </row>
    <row r="124" spans="1:3" ht="12" customHeight="1">
      <c r="A124" s="15" t="s">
        <v>193</v>
      </c>
      <c r="B124" s="155" t="s">
        <v>378</v>
      </c>
      <c r="C124" s="293"/>
    </row>
    <row r="125" spans="1:3" ht="12" customHeight="1">
      <c r="A125" s="15" t="s">
        <v>371</v>
      </c>
      <c r="B125" s="155" t="s">
        <v>366</v>
      </c>
      <c r="C125" s="293"/>
    </row>
    <row r="126" spans="1:3" ht="12" customHeight="1">
      <c r="A126" s="15" t="s">
        <v>372</v>
      </c>
      <c r="B126" s="155" t="s">
        <v>377</v>
      </c>
      <c r="C126" s="293"/>
    </row>
    <row r="127" spans="1:3" ht="16.5" thickBot="1">
      <c r="A127" s="13" t="s">
        <v>373</v>
      </c>
      <c r="B127" s="155" t="s">
        <v>376</v>
      </c>
      <c r="C127" s="295">
        <v>3600</v>
      </c>
    </row>
    <row r="128" spans="1:3" ht="12" customHeight="1" thickBot="1">
      <c r="A128" s="20" t="s">
        <v>21</v>
      </c>
      <c r="B128" s="143" t="s">
        <v>462</v>
      </c>
      <c r="C128" s="322">
        <f>+C93+C114</f>
        <v>659097</v>
      </c>
    </row>
    <row r="129" spans="1:3" ht="12" customHeight="1" thickBot="1">
      <c r="A129" s="20" t="s">
        <v>22</v>
      </c>
      <c r="B129" s="143" t="s">
        <v>463</v>
      </c>
      <c r="C129" s="322">
        <f>+C130+C131+C132</f>
        <v>2430</v>
      </c>
    </row>
    <row r="130" spans="1:3" ht="12" customHeight="1">
      <c r="A130" s="15" t="s">
        <v>271</v>
      </c>
      <c r="B130" s="12" t="s">
        <v>470</v>
      </c>
      <c r="C130" s="293">
        <v>2430</v>
      </c>
    </row>
    <row r="131" spans="1:3" ht="12" customHeight="1">
      <c r="A131" s="15" t="s">
        <v>274</v>
      </c>
      <c r="B131" s="12" t="s">
        <v>471</v>
      </c>
      <c r="C131" s="293"/>
    </row>
    <row r="132" spans="1:3" ht="12" customHeight="1" thickBot="1">
      <c r="A132" s="13" t="s">
        <v>275</v>
      </c>
      <c r="B132" s="12" t="s">
        <v>472</v>
      </c>
      <c r="C132" s="293"/>
    </row>
    <row r="133" spans="1:3" ht="12" customHeight="1" thickBot="1">
      <c r="A133" s="20" t="s">
        <v>23</v>
      </c>
      <c r="B133" s="143" t="s">
        <v>464</v>
      </c>
      <c r="C133" s="322">
        <f>SUM(C134:C139)</f>
        <v>0</v>
      </c>
    </row>
    <row r="134" spans="1:3" ht="12" customHeight="1">
      <c r="A134" s="15" t="s">
        <v>95</v>
      </c>
      <c r="B134" s="9" t="s">
        <v>473</v>
      </c>
      <c r="C134" s="293"/>
    </row>
    <row r="135" spans="1:3" ht="12" customHeight="1">
      <c r="A135" s="15" t="s">
        <v>96</v>
      </c>
      <c r="B135" s="9" t="s">
        <v>465</v>
      </c>
      <c r="C135" s="293"/>
    </row>
    <row r="136" spans="1:3" ht="12" customHeight="1">
      <c r="A136" s="15" t="s">
        <v>97</v>
      </c>
      <c r="B136" s="9" t="s">
        <v>466</v>
      </c>
      <c r="C136" s="293"/>
    </row>
    <row r="137" spans="1:3" ht="12" customHeight="1">
      <c r="A137" s="15" t="s">
        <v>178</v>
      </c>
      <c r="B137" s="9" t="s">
        <v>467</v>
      </c>
      <c r="C137" s="293"/>
    </row>
    <row r="138" spans="1:3" ht="12" customHeight="1">
      <c r="A138" s="15" t="s">
        <v>179</v>
      </c>
      <c r="B138" s="9" t="s">
        <v>468</v>
      </c>
      <c r="C138" s="293"/>
    </row>
    <row r="139" spans="1:3" ht="12" customHeight="1" thickBot="1">
      <c r="A139" s="13" t="s">
        <v>180</v>
      </c>
      <c r="B139" s="9" t="s">
        <v>469</v>
      </c>
      <c r="C139" s="293"/>
    </row>
    <row r="140" spans="1:3" ht="12" customHeight="1" thickBot="1">
      <c r="A140" s="20" t="s">
        <v>24</v>
      </c>
      <c r="B140" s="143" t="s">
        <v>477</v>
      </c>
      <c r="C140" s="328">
        <f>+C141+C142+C143+C144</f>
        <v>6737</v>
      </c>
    </row>
    <row r="141" spans="1:3" ht="12" customHeight="1">
      <c r="A141" s="15" t="s">
        <v>98</v>
      </c>
      <c r="B141" s="9" t="s">
        <v>381</v>
      </c>
      <c r="C141" s="293"/>
    </row>
    <row r="142" spans="1:3" ht="12" customHeight="1">
      <c r="A142" s="15" t="s">
        <v>99</v>
      </c>
      <c r="B142" s="9" t="s">
        <v>382</v>
      </c>
      <c r="C142" s="293">
        <v>6737</v>
      </c>
    </row>
    <row r="143" spans="1:3" ht="12" customHeight="1">
      <c r="A143" s="15" t="s">
        <v>295</v>
      </c>
      <c r="B143" s="9" t="s">
        <v>478</v>
      </c>
      <c r="C143" s="293"/>
    </row>
    <row r="144" spans="1:3" ht="12" customHeight="1" thickBot="1">
      <c r="A144" s="13" t="s">
        <v>296</v>
      </c>
      <c r="B144" s="7" t="s">
        <v>401</v>
      </c>
      <c r="C144" s="293"/>
    </row>
    <row r="145" spans="1:3" ht="12" customHeight="1" thickBot="1">
      <c r="A145" s="20" t="s">
        <v>25</v>
      </c>
      <c r="B145" s="143" t="s">
        <v>479</v>
      </c>
      <c r="C145" s="331">
        <f>SUM(C146:C150)</f>
        <v>0</v>
      </c>
    </row>
    <row r="146" spans="1:3" ht="12" customHeight="1">
      <c r="A146" s="15" t="s">
        <v>100</v>
      </c>
      <c r="B146" s="9" t="s">
        <v>474</v>
      </c>
      <c r="C146" s="293"/>
    </row>
    <row r="147" spans="1:3" ht="12" customHeight="1">
      <c r="A147" s="15" t="s">
        <v>101</v>
      </c>
      <c r="B147" s="9" t="s">
        <v>481</v>
      </c>
      <c r="C147" s="293"/>
    </row>
    <row r="148" spans="1:3" ht="12" customHeight="1">
      <c r="A148" s="15" t="s">
        <v>307</v>
      </c>
      <c r="B148" s="9" t="s">
        <v>476</v>
      </c>
      <c r="C148" s="293"/>
    </row>
    <row r="149" spans="1:3" ht="12" customHeight="1">
      <c r="A149" s="15" t="s">
        <v>308</v>
      </c>
      <c r="B149" s="9" t="s">
        <v>482</v>
      </c>
      <c r="C149" s="293"/>
    </row>
    <row r="150" spans="1:3" ht="12" customHeight="1" thickBot="1">
      <c r="A150" s="15" t="s">
        <v>480</v>
      </c>
      <c r="B150" s="9" t="s">
        <v>483</v>
      </c>
      <c r="C150" s="293"/>
    </row>
    <row r="151" spans="1:3" ht="12" customHeight="1" thickBot="1">
      <c r="A151" s="20" t="s">
        <v>26</v>
      </c>
      <c r="B151" s="143" t="s">
        <v>484</v>
      </c>
      <c r="C151" s="530"/>
    </row>
    <row r="152" spans="1:3" ht="12" customHeight="1" thickBot="1">
      <c r="A152" s="20" t="s">
        <v>27</v>
      </c>
      <c r="B152" s="143" t="s">
        <v>485</v>
      </c>
      <c r="C152" s="530"/>
    </row>
    <row r="153" spans="1:9" ht="15" customHeight="1" thickBot="1">
      <c r="A153" s="20" t="s">
        <v>28</v>
      </c>
      <c r="B153" s="143" t="s">
        <v>487</v>
      </c>
      <c r="C153" s="461">
        <f>+C129+C133+C140+C145+C151+C152</f>
        <v>9167</v>
      </c>
      <c r="F153" s="462"/>
      <c r="G153" s="463"/>
      <c r="H153" s="463"/>
      <c r="I153" s="463"/>
    </row>
    <row r="154" spans="1:3" s="450" customFormat="1" ht="12.75" customHeight="1" thickBot="1">
      <c r="A154" s="320" t="s">
        <v>29</v>
      </c>
      <c r="B154" s="413" t="s">
        <v>486</v>
      </c>
      <c r="C154" s="461">
        <f>+C128+C153</f>
        <v>668264</v>
      </c>
    </row>
    <row r="155" ht="7.5" customHeight="1"/>
    <row r="156" spans="1:3" ht="15.75">
      <c r="A156" s="603" t="s">
        <v>383</v>
      </c>
      <c r="B156" s="603"/>
      <c r="C156" s="603"/>
    </row>
    <row r="157" spans="1:3" ht="15" customHeight="1" thickBot="1">
      <c r="A157" s="601" t="s">
        <v>158</v>
      </c>
      <c r="B157" s="601"/>
      <c r="C157" s="332" t="s">
        <v>231</v>
      </c>
    </row>
    <row r="158" spans="1:4" ht="13.5" customHeight="1" thickBot="1">
      <c r="A158" s="20">
        <v>1</v>
      </c>
      <c r="B158" s="28" t="s">
        <v>488</v>
      </c>
      <c r="C158" s="322">
        <f>+C62-C128</f>
        <v>-147490</v>
      </c>
      <c r="D158" s="464"/>
    </row>
    <row r="159" spans="1:3" ht="27.75" customHeight="1" thickBot="1">
      <c r="A159" s="20" t="s">
        <v>20</v>
      </c>
      <c r="B159" s="28" t="s">
        <v>494</v>
      </c>
      <c r="C159" s="322">
        <f>+C86-C153</f>
        <v>147490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KÖTELEZŐ FELADATAINAK MÉRLEGE &amp;R&amp;"Times New Roman CE,Félkövér dőlt"&amp;11 1.2. melléklet az 1/2017. (II. 22.)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40">
      <selection activeCell="F51" sqref="F51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594</v>
      </c>
    </row>
    <row r="2" spans="1:3" s="493" customFormat="1" ht="25.5" customHeight="1">
      <c r="A2" s="441" t="s">
        <v>207</v>
      </c>
      <c r="B2" s="383" t="s">
        <v>565</v>
      </c>
      <c r="C2" s="397" t="s">
        <v>62</v>
      </c>
    </row>
    <row r="3" spans="1:3" s="493" customFormat="1" ht="24.75" thickBot="1">
      <c r="A3" s="486" t="s">
        <v>206</v>
      </c>
      <c r="B3" s="384" t="s">
        <v>542</v>
      </c>
      <c r="C3" s="398" t="s">
        <v>442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80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>
        <v>62</v>
      </c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>
        <v>17</v>
      </c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>
        <v>1</v>
      </c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531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>
        <v>79</v>
      </c>
    </row>
    <row r="26" spans="1:3" s="496" customFormat="1" ht="12" customHeight="1" thickBot="1">
      <c r="A26" s="224" t="s">
        <v>22</v>
      </c>
      <c r="B26" s="143" t="s">
        <v>532</v>
      </c>
      <c r="C26" s="342">
        <f>+C27+C28+C29</f>
        <v>0</v>
      </c>
    </row>
    <row r="27" spans="1:3" s="496" customFormat="1" ht="12" customHeight="1">
      <c r="A27" s="489" t="s">
        <v>271</v>
      </c>
      <c r="B27" s="490" t="s">
        <v>266</v>
      </c>
      <c r="C27" s="87"/>
    </row>
    <row r="28" spans="1:3" s="496" customFormat="1" ht="12" customHeight="1">
      <c r="A28" s="489" t="s">
        <v>274</v>
      </c>
      <c r="B28" s="490" t="s">
        <v>413</v>
      </c>
      <c r="C28" s="340"/>
    </row>
    <row r="29" spans="1:3" s="496" customFormat="1" ht="12" customHeight="1">
      <c r="A29" s="489" t="s">
        <v>275</v>
      </c>
      <c r="B29" s="491" t="s">
        <v>416</v>
      </c>
      <c r="C29" s="340"/>
    </row>
    <row r="30" spans="1:3" s="496" customFormat="1" ht="12" customHeight="1" thickBot="1">
      <c r="A30" s="488" t="s">
        <v>276</v>
      </c>
      <c r="B30" s="153" t="s">
        <v>533</v>
      </c>
      <c r="C30" s="94"/>
    </row>
    <row r="31" spans="1:3" s="496" customFormat="1" ht="12" customHeight="1" thickBot="1">
      <c r="A31" s="224" t="s">
        <v>23</v>
      </c>
      <c r="B31" s="143" t="s">
        <v>417</v>
      </c>
      <c r="C31" s="342">
        <f>+C32+C33+C34</f>
        <v>0</v>
      </c>
    </row>
    <row r="32" spans="1:3" s="496" customFormat="1" ht="12" customHeight="1">
      <c r="A32" s="489" t="s">
        <v>95</v>
      </c>
      <c r="B32" s="490" t="s">
        <v>298</v>
      </c>
      <c r="C32" s="87"/>
    </row>
    <row r="33" spans="1:3" s="496" customFormat="1" ht="12" customHeight="1">
      <c r="A33" s="489" t="s">
        <v>96</v>
      </c>
      <c r="B33" s="491" t="s">
        <v>299</v>
      </c>
      <c r="C33" s="343"/>
    </row>
    <row r="34" spans="1:3" s="496" customFormat="1" ht="12" customHeight="1" thickBot="1">
      <c r="A34" s="488" t="s">
        <v>97</v>
      </c>
      <c r="B34" s="153" t="s">
        <v>300</v>
      </c>
      <c r="C34" s="94"/>
    </row>
    <row r="35" spans="1:3" s="399" customFormat="1" ht="12" customHeight="1" thickBot="1">
      <c r="A35" s="224" t="s">
        <v>24</v>
      </c>
      <c r="B35" s="143" t="s">
        <v>386</v>
      </c>
      <c r="C35" s="369"/>
    </row>
    <row r="36" spans="1:3" s="399" customFormat="1" ht="12" customHeight="1" thickBot="1">
      <c r="A36" s="224" t="s">
        <v>25</v>
      </c>
      <c r="B36" s="143" t="s">
        <v>418</v>
      </c>
      <c r="C36" s="390"/>
    </row>
    <row r="37" spans="1:3" s="399" customFormat="1" ht="12" customHeight="1" thickBot="1">
      <c r="A37" s="216" t="s">
        <v>26</v>
      </c>
      <c r="B37" s="143" t="s">
        <v>419</v>
      </c>
      <c r="C37" s="391">
        <f>+C8+C20+C25+C26+C31+C35+C36</f>
        <v>159</v>
      </c>
    </row>
    <row r="38" spans="1:3" s="399" customFormat="1" ht="12" customHeight="1" thickBot="1">
      <c r="A38" s="261" t="s">
        <v>27</v>
      </c>
      <c r="B38" s="143" t="s">
        <v>420</v>
      </c>
      <c r="C38" s="391">
        <f>+C39+C40+C41</f>
        <v>41775</v>
      </c>
    </row>
    <row r="39" spans="1:3" s="399" customFormat="1" ht="12" customHeight="1">
      <c r="A39" s="489" t="s">
        <v>421</v>
      </c>
      <c r="B39" s="490" t="s">
        <v>239</v>
      </c>
      <c r="C39" s="87"/>
    </row>
    <row r="40" spans="1:3" s="399" customFormat="1" ht="12" customHeight="1">
      <c r="A40" s="489" t="s">
        <v>422</v>
      </c>
      <c r="B40" s="491" t="s">
        <v>2</v>
      </c>
      <c r="C40" s="343"/>
    </row>
    <row r="41" spans="1:3" s="496" customFormat="1" ht="12" customHeight="1" thickBot="1">
      <c r="A41" s="488" t="s">
        <v>423</v>
      </c>
      <c r="B41" s="153" t="s">
        <v>424</v>
      </c>
      <c r="C41" s="94">
        <v>41775</v>
      </c>
    </row>
    <row r="42" spans="1:3" s="496" customFormat="1" ht="15" customHeight="1" thickBot="1">
      <c r="A42" s="261" t="s">
        <v>28</v>
      </c>
      <c r="B42" s="262" t="s">
        <v>425</v>
      </c>
      <c r="C42" s="394">
        <f>+C37+C38</f>
        <v>41934</v>
      </c>
    </row>
    <row r="43" spans="1:3" s="496" customFormat="1" ht="15" customHeight="1">
      <c r="A43" s="263"/>
      <c r="B43" s="264"/>
      <c r="C43" s="392"/>
    </row>
    <row r="44" spans="1:3" ht="13.5" thickBot="1">
      <c r="A44" s="265"/>
      <c r="B44" s="266"/>
      <c r="C44" s="393"/>
    </row>
    <row r="45" spans="1:3" s="495" customFormat="1" ht="16.5" customHeight="1" thickBot="1">
      <c r="A45" s="267"/>
      <c r="B45" s="268" t="s">
        <v>60</v>
      </c>
      <c r="C45" s="394"/>
    </row>
    <row r="46" spans="1:3" s="497" customFormat="1" ht="12" customHeight="1" thickBot="1">
      <c r="A46" s="224" t="s">
        <v>19</v>
      </c>
      <c r="B46" s="143" t="s">
        <v>426</v>
      </c>
      <c r="C46" s="342">
        <f>SUM(C47:C51)</f>
        <v>41934</v>
      </c>
    </row>
    <row r="47" spans="1:3" ht="12" customHeight="1">
      <c r="A47" s="488" t="s">
        <v>102</v>
      </c>
      <c r="B47" s="9" t="s">
        <v>50</v>
      </c>
      <c r="C47" s="87">
        <v>28136</v>
      </c>
    </row>
    <row r="48" spans="1:3" ht="12" customHeight="1">
      <c r="A48" s="488" t="s">
        <v>103</v>
      </c>
      <c r="B48" s="8" t="s">
        <v>186</v>
      </c>
      <c r="C48" s="90">
        <v>6323</v>
      </c>
    </row>
    <row r="49" spans="1:3" ht="12" customHeight="1">
      <c r="A49" s="488" t="s">
        <v>104</v>
      </c>
      <c r="B49" s="8" t="s">
        <v>145</v>
      </c>
      <c r="C49" s="90">
        <v>7475</v>
      </c>
    </row>
    <row r="50" spans="1:3" ht="12" customHeight="1">
      <c r="A50" s="488" t="s">
        <v>105</v>
      </c>
      <c r="B50" s="8" t="s">
        <v>187</v>
      </c>
      <c r="C50" s="90"/>
    </row>
    <row r="51" spans="1:3" ht="12" customHeight="1" thickBot="1">
      <c r="A51" s="488" t="s">
        <v>153</v>
      </c>
      <c r="B51" s="8" t="s">
        <v>188</v>
      </c>
      <c r="C51" s="90"/>
    </row>
    <row r="52" spans="1:3" ht="12" customHeight="1" thickBot="1">
      <c r="A52" s="224" t="s">
        <v>20</v>
      </c>
      <c r="B52" s="143" t="s">
        <v>427</v>
      </c>
      <c r="C52" s="342">
        <f>SUM(C53:C55)</f>
        <v>0</v>
      </c>
    </row>
    <row r="53" spans="1:3" s="497" customFormat="1" ht="12" customHeight="1">
      <c r="A53" s="488" t="s">
        <v>108</v>
      </c>
      <c r="B53" s="9" t="s">
        <v>230</v>
      </c>
      <c r="C53" s="87"/>
    </row>
    <row r="54" spans="1:3" ht="12" customHeight="1">
      <c r="A54" s="488" t="s">
        <v>109</v>
      </c>
      <c r="B54" s="8" t="s">
        <v>190</v>
      </c>
      <c r="C54" s="90"/>
    </row>
    <row r="55" spans="1:3" ht="12" customHeight="1">
      <c r="A55" s="488" t="s">
        <v>110</v>
      </c>
      <c r="B55" s="8" t="s">
        <v>61</v>
      </c>
      <c r="C55" s="90"/>
    </row>
    <row r="56" spans="1:3" ht="12" customHeight="1" thickBot="1">
      <c r="A56" s="488" t="s">
        <v>111</v>
      </c>
      <c r="B56" s="8" t="s">
        <v>534</v>
      </c>
      <c r="C56" s="90"/>
    </row>
    <row r="57" spans="1:3" ht="15" customHeight="1" thickBot="1">
      <c r="A57" s="224" t="s">
        <v>21</v>
      </c>
      <c r="B57" s="143" t="s">
        <v>13</v>
      </c>
      <c r="C57" s="369"/>
    </row>
    <row r="58" spans="1:3" ht="13.5" thickBot="1">
      <c r="A58" s="224" t="s">
        <v>22</v>
      </c>
      <c r="B58" s="269" t="s">
        <v>541</v>
      </c>
      <c r="C58" s="395">
        <f>+C46+C52+C57</f>
        <v>41934</v>
      </c>
    </row>
    <row r="59" ht="15" customHeight="1" thickBot="1">
      <c r="C59" s="396"/>
    </row>
    <row r="60" spans="1:3" ht="14.25" customHeight="1" thickBot="1">
      <c r="A60" s="272" t="s">
        <v>529</v>
      </c>
      <c r="B60" s="273"/>
      <c r="C60" s="140">
        <v>7</v>
      </c>
    </row>
    <row r="61" spans="1:3" ht="13.5" thickBot="1">
      <c r="A61" s="272" t="s">
        <v>209</v>
      </c>
      <c r="B61" s="273"/>
      <c r="C61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55">
      <selection activeCell="C14" sqref="C14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595</v>
      </c>
    </row>
    <row r="2" spans="1:3" s="493" customFormat="1" ht="25.5" customHeight="1">
      <c r="A2" s="441" t="s">
        <v>207</v>
      </c>
      <c r="B2" s="383" t="s">
        <v>566</v>
      </c>
      <c r="C2" s="397" t="s">
        <v>63</v>
      </c>
    </row>
    <row r="3" spans="1:3" s="493" customFormat="1" ht="24.75" thickBot="1">
      <c r="A3" s="486" t="s">
        <v>206</v>
      </c>
      <c r="B3" s="384" t="s">
        <v>409</v>
      </c>
      <c r="C3" s="398" t="s">
        <v>55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20924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>
        <v>880</v>
      </c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>
        <v>15658</v>
      </c>
    </row>
    <row r="14" spans="1:3" s="399" customFormat="1" ht="12" customHeight="1">
      <c r="A14" s="488" t="s">
        <v>106</v>
      </c>
      <c r="B14" s="8" t="s">
        <v>410</v>
      </c>
      <c r="C14" s="340">
        <v>4385</v>
      </c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>
        <v>1</v>
      </c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535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415</v>
      </c>
      <c r="C26" s="342">
        <f>+C27+C28</f>
        <v>0</v>
      </c>
    </row>
    <row r="27" spans="1:3" s="496" customFormat="1" ht="12" customHeight="1">
      <c r="A27" s="489" t="s">
        <v>271</v>
      </c>
      <c r="B27" s="490" t="s">
        <v>413</v>
      </c>
      <c r="C27" s="87"/>
    </row>
    <row r="28" spans="1:3" s="496" customFormat="1" ht="12" customHeight="1">
      <c r="A28" s="489" t="s">
        <v>274</v>
      </c>
      <c r="B28" s="491" t="s">
        <v>416</v>
      </c>
      <c r="C28" s="343"/>
    </row>
    <row r="29" spans="1:3" s="496" customFormat="1" ht="12" customHeight="1" thickBot="1">
      <c r="A29" s="488" t="s">
        <v>275</v>
      </c>
      <c r="B29" s="153" t="s">
        <v>536</v>
      </c>
      <c r="C29" s="94"/>
    </row>
    <row r="30" spans="1:3" s="496" customFormat="1" ht="12" customHeight="1" thickBot="1">
      <c r="A30" s="224" t="s">
        <v>23</v>
      </c>
      <c r="B30" s="143" t="s">
        <v>417</v>
      </c>
      <c r="C30" s="342">
        <f>+C31+C32+C33</f>
        <v>0</v>
      </c>
    </row>
    <row r="31" spans="1:3" s="496" customFormat="1" ht="12" customHeight="1">
      <c r="A31" s="489" t="s">
        <v>95</v>
      </c>
      <c r="B31" s="490" t="s">
        <v>298</v>
      </c>
      <c r="C31" s="87"/>
    </row>
    <row r="32" spans="1:3" s="496" customFormat="1" ht="12" customHeight="1">
      <c r="A32" s="489" t="s">
        <v>96</v>
      </c>
      <c r="B32" s="491" t="s">
        <v>299</v>
      </c>
      <c r="C32" s="343"/>
    </row>
    <row r="33" spans="1:3" s="496" customFormat="1" ht="12" customHeight="1" thickBot="1">
      <c r="A33" s="488" t="s">
        <v>97</v>
      </c>
      <c r="B33" s="153" t="s">
        <v>300</v>
      </c>
      <c r="C33" s="94"/>
    </row>
    <row r="34" spans="1:3" s="399" customFormat="1" ht="12" customHeight="1" thickBot="1">
      <c r="A34" s="224" t="s">
        <v>24</v>
      </c>
      <c r="B34" s="143" t="s">
        <v>386</v>
      </c>
      <c r="C34" s="369"/>
    </row>
    <row r="35" spans="1:3" s="399" customFormat="1" ht="12" customHeight="1" thickBot="1">
      <c r="A35" s="224" t="s">
        <v>25</v>
      </c>
      <c r="B35" s="143" t="s">
        <v>418</v>
      </c>
      <c r="C35" s="390"/>
    </row>
    <row r="36" spans="1:3" s="399" customFormat="1" ht="12" customHeight="1" thickBot="1">
      <c r="A36" s="216" t="s">
        <v>26</v>
      </c>
      <c r="B36" s="143" t="s">
        <v>537</v>
      </c>
      <c r="C36" s="391">
        <f>+C8+C20+C25+C26+C30+C34+C35</f>
        <v>20924</v>
      </c>
    </row>
    <row r="37" spans="1:3" s="399" customFormat="1" ht="12" customHeight="1" thickBot="1">
      <c r="A37" s="261" t="s">
        <v>27</v>
      </c>
      <c r="B37" s="143" t="s">
        <v>420</v>
      </c>
      <c r="C37" s="391">
        <f>+C38+C39+C40</f>
        <v>125762</v>
      </c>
    </row>
    <row r="38" spans="1:3" s="399" customFormat="1" ht="12" customHeight="1">
      <c r="A38" s="489" t="s">
        <v>421</v>
      </c>
      <c r="B38" s="490" t="s">
        <v>239</v>
      </c>
      <c r="C38" s="87"/>
    </row>
    <row r="39" spans="1:3" s="399" customFormat="1" ht="12" customHeight="1">
      <c r="A39" s="489" t="s">
        <v>422</v>
      </c>
      <c r="B39" s="491" t="s">
        <v>2</v>
      </c>
      <c r="C39" s="343"/>
    </row>
    <row r="40" spans="1:3" s="496" customFormat="1" ht="12" customHeight="1" thickBot="1">
      <c r="A40" s="488" t="s">
        <v>423</v>
      </c>
      <c r="B40" s="153" t="s">
        <v>424</v>
      </c>
      <c r="C40" s="94">
        <v>125762</v>
      </c>
    </row>
    <row r="41" spans="1:3" s="496" customFormat="1" ht="15" customHeight="1" thickBot="1">
      <c r="A41" s="261" t="s">
        <v>28</v>
      </c>
      <c r="B41" s="262" t="s">
        <v>425</v>
      </c>
      <c r="C41" s="394">
        <f>+C36+C37</f>
        <v>146686</v>
      </c>
    </row>
    <row r="42" spans="1:3" s="496" customFormat="1" ht="15" customHeight="1">
      <c r="A42" s="263"/>
      <c r="B42" s="264"/>
      <c r="C42" s="392"/>
    </row>
    <row r="43" spans="1:3" ht="13.5" thickBot="1">
      <c r="A43" s="265"/>
      <c r="B43" s="266"/>
      <c r="C43" s="393"/>
    </row>
    <row r="44" spans="1:3" s="495" customFormat="1" ht="16.5" customHeight="1" thickBot="1">
      <c r="A44" s="267"/>
      <c r="B44" s="268" t="s">
        <v>60</v>
      </c>
      <c r="C44" s="394"/>
    </row>
    <row r="45" spans="1:3" s="497" customFormat="1" ht="12" customHeight="1" thickBot="1">
      <c r="A45" s="224" t="s">
        <v>19</v>
      </c>
      <c r="B45" s="143" t="s">
        <v>426</v>
      </c>
      <c r="C45" s="342">
        <f>SUM(C46:C50)</f>
        <v>146686</v>
      </c>
    </row>
    <row r="46" spans="1:3" ht="12" customHeight="1">
      <c r="A46" s="488" t="s">
        <v>102</v>
      </c>
      <c r="B46" s="9" t="s">
        <v>50</v>
      </c>
      <c r="C46" s="87">
        <v>82284</v>
      </c>
    </row>
    <row r="47" spans="1:3" ht="12" customHeight="1">
      <c r="A47" s="488" t="s">
        <v>103</v>
      </c>
      <c r="B47" s="8" t="s">
        <v>186</v>
      </c>
      <c r="C47" s="90">
        <v>18763</v>
      </c>
    </row>
    <row r="48" spans="1:3" ht="12" customHeight="1">
      <c r="A48" s="488" t="s">
        <v>104</v>
      </c>
      <c r="B48" s="8" t="s">
        <v>145</v>
      </c>
      <c r="C48" s="90">
        <v>45639</v>
      </c>
    </row>
    <row r="49" spans="1:3" ht="12" customHeight="1">
      <c r="A49" s="488" t="s">
        <v>105</v>
      </c>
      <c r="B49" s="8" t="s">
        <v>187</v>
      </c>
      <c r="C49" s="90"/>
    </row>
    <row r="50" spans="1:3" ht="12" customHeight="1" thickBot="1">
      <c r="A50" s="488" t="s">
        <v>153</v>
      </c>
      <c r="B50" s="8" t="s">
        <v>188</v>
      </c>
      <c r="C50" s="90"/>
    </row>
    <row r="51" spans="1:3" ht="12" customHeight="1" thickBot="1">
      <c r="A51" s="224" t="s">
        <v>20</v>
      </c>
      <c r="B51" s="143" t="s">
        <v>427</v>
      </c>
      <c r="C51" s="342">
        <f>SUM(C52:C54)</f>
        <v>0</v>
      </c>
    </row>
    <row r="52" spans="1:3" s="497" customFormat="1" ht="12" customHeight="1">
      <c r="A52" s="488" t="s">
        <v>108</v>
      </c>
      <c r="B52" s="9" t="s">
        <v>230</v>
      </c>
      <c r="C52" s="87"/>
    </row>
    <row r="53" spans="1:3" ht="12" customHeight="1">
      <c r="A53" s="488" t="s">
        <v>109</v>
      </c>
      <c r="B53" s="8" t="s">
        <v>190</v>
      </c>
      <c r="C53" s="90"/>
    </row>
    <row r="54" spans="1:3" ht="12" customHeight="1">
      <c r="A54" s="488" t="s">
        <v>110</v>
      </c>
      <c r="B54" s="8" t="s">
        <v>61</v>
      </c>
      <c r="C54" s="90"/>
    </row>
    <row r="55" spans="1:3" ht="12" customHeight="1" thickBot="1">
      <c r="A55" s="488" t="s">
        <v>111</v>
      </c>
      <c r="B55" s="8" t="s">
        <v>534</v>
      </c>
      <c r="C55" s="90"/>
    </row>
    <row r="56" spans="1:3" ht="15" customHeight="1" thickBot="1">
      <c r="A56" s="224" t="s">
        <v>21</v>
      </c>
      <c r="B56" s="143" t="s">
        <v>13</v>
      </c>
      <c r="C56" s="369"/>
    </row>
    <row r="57" spans="1:3" ht="13.5" thickBot="1">
      <c r="A57" s="224" t="s">
        <v>22</v>
      </c>
      <c r="B57" s="269" t="s">
        <v>541</v>
      </c>
      <c r="C57" s="395">
        <f>+C45+C51+C56</f>
        <v>146686</v>
      </c>
    </row>
    <row r="58" ht="15" customHeight="1" thickBot="1">
      <c r="C58" s="396"/>
    </row>
    <row r="59" spans="1:3" ht="14.25" customHeight="1" thickBot="1">
      <c r="A59" s="272" t="s">
        <v>529</v>
      </c>
      <c r="B59" s="273"/>
      <c r="C59" s="140">
        <v>32</v>
      </c>
    </row>
    <row r="60" spans="1:3" ht="13.5" thickBot="1">
      <c r="A60" s="272" t="s">
        <v>209</v>
      </c>
      <c r="B60" s="273"/>
      <c r="C60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0" zoomScaleNormal="110" workbookViewId="0" topLeftCell="A31">
      <selection activeCell="D63" sqref="D63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596</v>
      </c>
    </row>
    <row r="2" spans="1:3" s="493" customFormat="1" ht="25.5" customHeight="1">
      <c r="A2" s="441" t="s">
        <v>207</v>
      </c>
      <c r="B2" s="383" t="s">
        <v>566</v>
      </c>
      <c r="C2" s="397" t="s">
        <v>63</v>
      </c>
    </row>
    <row r="3" spans="1:3" s="493" customFormat="1" ht="24.75" thickBot="1">
      <c r="A3" s="486" t="s">
        <v>206</v>
      </c>
      <c r="B3" s="384" t="s">
        <v>428</v>
      </c>
      <c r="C3" s="398" t="s">
        <v>62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20924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>
        <v>880</v>
      </c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>
        <v>15658</v>
      </c>
    </row>
    <row r="14" spans="1:3" s="399" customFormat="1" ht="12" customHeight="1">
      <c r="A14" s="488" t="s">
        <v>106</v>
      </c>
      <c r="B14" s="8" t="s">
        <v>410</v>
      </c>
      <c r="C14" s="340">
        <v>4385</v>
      </c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>
        <v>1</v>
      </c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535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415</v>
      </c>
      <c r="C26" s="342">
        <f>+C27+C28</f>
        <v>0</v>
      </c>
    </row>
    <row r="27" spans="1:3" s="496" customFormat="1" ht="12" customHeight="1">
      <c r="A27" s="489" t="s">
        <v>271</v>
      </c>
      <c r="B27" s="490" t="s">
        <v>413</v>
      </c>
      <c r="C27" s="87"/>
    </row>
    <row r="28" spans="1:3" s="496" customFormat="1" ht="12" customHeight="1">
      <c r="A28" s="489" t="s">
        <v>274</v>
      </c>
      <c r="B28" s="491" t="s">
        <v>416</v>
      </c>
      <c r="C28" s="343"/>
    </row>
    <row r="29" spans="1:3" s="496" customFormat="1" ht="12" customHeight="1" thickBot="1">
      <c r="A29" s="488" t="s">
        <v>275</v>
      </c>
      <c r="B29" s="153" t="s">
        <v>536</v>
      </c>
      <c r="C29" s="94"/>
    </row>
    <row r="30" spans="1:3" s="496" customFormat="1" ht="12" customHeight="1" thickBot="1">
      <c r="A30" s="224" t="s">
        <v>23</v>
      </c>
      <c r="B30" s="143" t="s">
        <v>417</v>
      </c>
      <c r="C30" s="342">
        <f>+C31+C32+C33</f>
        <v>0</v>
      </c>
    </row>
    <row r="31" spans="1:3" s="496" customFormat="1" ht="12" customHeight="1">
      <c r="A31" s="489" t="s">
        <v>95</v>
      </c>
      <c r="B31" s="490" t="s">
        <v>298</v>
      </c>
      <c r="C31" s="87"/>
    </row>
    <row r="32" spans="1:3" s="496" customFormat="1" ht="12" customHeight="1">
      <c r="A32" s="489" t="s">
        <v>96</v>
      </c>
      <c r="B32" s="491" t="s">
        <v>299</v>
      </c>
      <c r="C32" s="343"/>
    </row>
    <row r="33" spans="1:3" s="496" customFormat="1" ht="12" customHeight="1" thickBot="1">
      <c r="A33" s="488" t="s">
        <v>97</v>
      </c>
      <c r="B33" s="153" t="s">
        <v>300</v>
      </c>
      <c r="C33" s="94"/>
    </row>
    <row r="34" spans="1:3" s="399" customFormat="1" ht="12" customHeight="1" thickBot="1">
      <c r="A34" s="224" t="s">
        <v>24</v>
      </c>
      <c r="B34" s="143" t="s">
        <v>386</v>
      </c>
      <c r="C34" s="369"/>
    </row>
    <row r="35" spans="1:3" s="399" customFormat="1" ht="12" customHeight="1" thickBot="1">
      <c r="A35" s="224" t="s">
        <v>25</v>
      </c>
      <c r="B35" s="143" t="s">
        <v>418</v>
      </c>
      <c r="C35" s="390"/>
    </row>
    <row r="36" spans="1:3" s="399" customFormat="1" ht="12" customHeight="1" thickBot="1">
      <c r="A36" s="216" t="s">
        <v>26</v>
      </c>
      <c r="B36" s="143" t="s">
        <v>537</v>
      </c>
      <c r="C36" s="391">
        <f>+C8+C20+C25+C26+C30+C34+C35</f>
        <v>20924</v>
      </c>
    </row>
    <row r="37" spans="1:3" s="399" customFormat="1" ht="12" customHeight="1" thickBot="1">
      <c r="A37" s="261" t="s">
        <v>27</v>
      </c>
      <c r="B37" s="143" t="s">
        <v>420</v>
      </c>
      <c r="C37" s="391">
        <f>+C38+C39+C40</f>
        <v>125762</v>
      </c>
    </row>
    <row r="38" spans="1:3" s="399" customFormat="1" ht="12" customHeight="1">
      <c r="A38" s="489" t="s">
        <v>421</v>
      </c>
      <c r="B38" s="490" t="s">
        <v>239</v>
      </c>
      <c r="C38" s="87"/>
    </row>
    <row r="39" spans="1:3" s="399" customFormat="1" ht="12" customHeight="1">
      <c r="A39" s="489" t="s">
        <v>422</v>
      </c>
      <c r="B39" s="491" t="s">
        <v>2</v>
      </c>
      <c r="C39" s="343"/>
    </row>
    <row r="40" spans="1:3" s="496" customFormat="1" ht="12" customHeight="1" thickBot="1">
      <c r="A40" s="488" t="s">
        <v>423</v>
      </c>
      <c r="B40" s="153" t="s">
        <v>424</v>
      </c>
      <c r="C40" s="94">
        <v>125762</v>
      </c>
    </row>
    <row r="41" spans="1:3" s="496" customFormat="1" ht="15" customHeight="1" thickBot="1">
      <c r="A41" s="261" t="s">
        <v>28</v>
      </c>
      <c r="B41" s="262" t="s">
        <v>425</v>
      </c>
      <c r="C41" s="394">
        <f>+C36+C37</f>
        <v>146686</v>
      </c>
    </row>
    <row r="42" spans="1:3" s="496" customFormat="1" ht="15" customHeight="1">
      <c r="A42" s="263"/>
      <c r="B42" s="264"/>
      <c r="C42" s="392"/>
    </row>
    <row r="43" spans="1:3" ht="13.5" thickBot="1">
      <c r="A43" s="265"/>
      <c r="B43" s="266"/>
      <c r="C43" s="393"/>
    </row>
    <row r="44" spans="1:3" s="495" customFormat="1" ht="16.5" customHeight="1" thickBot="1">
      <c r="A44" s="267"/>
      <c r="B44" s="268" t="s">
        <v>60</v>
      </c>
      <c r="C44" s="394"/>
    </row>
    <row r="45" spans="1:3" s="497" customFormat="1" ht="12" customHeight="1" thickBot="1">
      <c r="A45" s="224" t="s">
        <v>19</v>
      </c>
      <c r="B45" s="143" t="s">
        <v>426</v>
      </c>
      <c r="C45" s="342">
        <f>SUM(C46:C50)</f>
        <v>146686</v>
      </c>
    </row>
    <row r="46" spans="1:3" ht="12" customHeight="1">
      <c r="A46" s="488" t="s">
        <v>102</v>
      </c>
      <c r="B46" s="9" t="s">
        <v>50</v>
      </c>
      <c r="C46" s="87">
        <v>82284</v>
      </c>
    </row>
    <row r="47" spans="1:3" ht="12" customHeight="1">
      <c r="A47" s="488" t="s">
        <v>103</v>
      </c>
      <c r="B47" s="8" t="s">
        <v>186</v>
      </c>
      <c r="C47" s="90">
        <v>18763</v>
      </c>
    </row>
    <row r="48" spans="1:3" ht="12" customHeight="1">
      <c r="A48" s="488" t="s">
        <v>104</v>
      </c>
      <c r="B48" s="8" t="s">
        <v>145</v>
      </c>
      <c r="C48" s="90">
        <v>45639</v>
      </c>
    </row>
    <row r="49" spans="1:3" ht="12" customHeight="1">
      <c r="A49" s="488" t="s">
        <v>105</v>
      </c>
      <c r="B49" s="8" t="s">
        <v>187</v>
      </c>
      <c r="C49" s="90"/>
    </row>
    <row r="50" spans="1:3" ht="12" customHeight="1" thickBot="1">
      <c r="A50" s="488" t="s">
        <v>153</v>
      </c>
      <c r="B50" s="8" t="s">
        <v>188</v>
      </c>
      <c r="C50" s="90"/>
    </row>
    <row r="51" spans="1:3" ht="12" customHeight="1" thickBot="1">
      <c r="A51" s="224" t="s">
        <v>20</v>
      </c>
      <c r="B51" s="143" t="s">
        <v>427</v>
      </c>
      <c r="C51" s="342">
        <f>SUM(C52:C54)</f>
        <v>0</v>
      </c>
    </row>
    <row r="52" spans="1:3" s="497" customFormat="1" ht="12" customHeight="1">
      <c r="A52" s="488" t="s">
        <v>108</v>
      </c>
      <c r="B52" s="9" t="s">
        <v>230</v>
      </c>
      <c r="C52" s="87"/>
    </row>
    <row r="53" spans="1:3" ht="12" customHeight="1">
      <c r="A53" s="488" t="s">
        <v>109</v>
      </c>
      <c r="B53" s="8" t="s">
        <v>190</v>
      </c>
      <c r="C53" s="90"/>
    </row>
    <row r="54" spans="1:3" ht="12" customHeight="1">
      <c r="A54" s="488" t="s">
        <v>110</v>
      </c>
      <c r="B54" s="8" t="s">
        <v>61</v>
      </c>
      <c r="C54" s="90"/>
    </row>
    <row r="55" spans="1:3" ht="12" customHeight="1" thickBot="1">
      <c r="A55" s="488" t="s">
        <v>111</v>
      </c>
      <c r="B55" s="8" t="s">
        <v>534</v>
      </c>
      <c r="C55" s="90"/>
    </row>
    <row r="56" spans="1:3" ht="15" customHeight="1" thickBot="1">
      <c r="A56" s="224" t="s">
        <v>21</v>
      </c>
      <c r="B56" s="143" t="s">
        <v>13</v>
      </c>
      <c r="C56" s="369"/>
    </row>
    <row r="57" spans="1:3" ht="13.5" thickBot="1">
      <c r="A57" s="224" t="s">
        <v>22</v>
      </c>
      <c r="B57" s="269" t="s">
        <v>541</v>
      </c>
      <c r="C57" s="395">
        <f>+C45+C51+C56</f>
        <v>146686</v>
      </c>
    </row>
    <row r="58" ht="15" customHeight="1" thickBot="1">
      <c r="C58" s="396"/>
    </row>
    <row r="59" spans="1:3" ht="14.25" customHeight="1" thickBot="1">
      <c r="A59" s="272" t="s">
        <v>529</v>
      </c>
      <c r="B59" s="273"/>
      <c r="C59" s="140">
        <v>32</v>
      </c>
    </row>
    <row r="60" spans="1:3" ht="13.5" thickBot="1">
      <c r="A60" s="272" t="s">
        <v>209</v>
      </c>
      <c r="B60" s="273"/>
      <c r="C60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E16" sqref="E16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597</v>
      </c>
    </row>
    <row r="2" spans="1:3" s="493" customFormat="1" ht="25.5" customHeight="1">
      <c r="A2" s="441" t="s">
        <v>207</v>
      </c>
      <c r="B2" s="383" t="s">
        <v>567</v>
      </c>
      <c r="C2" s="397" t="s">
        <v>63</v>
      </c>
    </row>
    <row r="3" spans="1:3" s="493" customFormat="1" ht="24.75" thickBot="1">
      <c r="A3" s="486" t="s">
        <v>206</v>
      </c>
      <c r="B3" s="384" t="s">
        <v>429</v>
      </c>
      <c r="C3" s="398" t="s">
        <v>63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/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/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535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415</v>
      </c>
      <c r="C26" s="342">
        <f>+C27+C28</f>
        <v>0</v>
      </c>
    </row>
    <row r="27" spans="1:3" s="496" customFormat="1" ht="12" customHeight="1">
      <c r="A27" s="489" t="s">
        <v>271</v>
      </c>
      <c r="B27" s="490" t="s">
        <v>413</v>
      </c>
      <c r="C27" s="87"/>
    </row>
    <row r="28" spans="1:3" s="496" customFormat="1" ht="12" customHeight="1">
      <c r="A28" s="489" t="s">
        <v>274</v>
      </c>
      <c r="B28" s="491" t="s">
        <v>416</v>
      </c>
      <c r="C28" s="343"/>
    </row>
    <row r="29" spans="1:3" s="496" customFormat="1" ht="12" customHeight="1" thickBot="1">
      <c r="A29" s="488" t="s">
        <v>275</v>
      </c>
      <c r="B29" s="153" t="s">
        <v>536</v>
      </c>
      <c r="C29" s="94"/>
    </row>
    <row r="30" spans="1:3" s="496" customFormat="1" ht="12" customHeight="1" thickBot="1">
      <c r="A30" s="224" t="s">
        <v>23</v>
      </c>
      <c r="B30" s="143" t="s">
        <v>417</v>
      </c>
      <c r="C30" s="342">
        <f>+C31+C32+C33</f>
        <v>0</v>
      </c>
    </row>
    <row r="31" spans="1:3" s="496" customFormat="1" ht="12" customHeight="1">
      <c r="A31" s="489" t="s">
        <v>95</v>
      </c>
      <c r="B31" s="490" t="s">
        <v>298</v>
      </c>
      <c r="C31" s="87"/>
    </row>
    <row r="32" spans="1:3" s="496" customFormat="1" ht="12" customHeight="1">
      <c r="A32" s="489" t="s">
        <v>96</v>
      </c>
      <c r="B32" s="491" t="s">
        <v>299</v>
      </c>
      <c r="C32" s="343"/>
    </row>
    <row r="33" spans="1:3" s="496" customFormat="1" ht="12" customHeight="1" thickBot="1">
      <c r="A33" s="488" t="s">
        <v>97</v>
      </c>
      <c r="B33" s="153" t="s">
        <v>300</v>
      </c>
      <c r="C33" s="94"/>
    </row>
    <row r="34" spans="1:3" s="399" customFormat="1" ht="12" customHeight="1" thickBot="1">
      <c r="A34" s="224" t="s">
        <v>24</v>
      </c>
      <c r="B34" s="143" t="s">
        <v>386</v>
      </c>
      <c r="C34" s="369"/>
    </row>
    <row r="35" spans="1:3" s="399" customFormat="1" ht="12" customHeight="1" thickBot="1">
      <c r="A35" s="224" t="s">
        <v>25</v>
      </c>
      <c r="B35" s="143" t="s">
        <v>418</v>
      </c>
      <c r="C35" s="390"/>
    </row>
    <row r="36" spans="1:3" s="399" customFormat="1" ht="12" customHeight="1" thickBot="1">
      <c r="A36" s="216" t="s">
        <v>26</v>
      </c>
      <c r="B36" s="143" t="s">
        <v>537</v>
      </c>
      <c r="C36" s="391">
        <f>+C8+C20+C25+C26+C30+C34+C35</f>
        <v>0</v>
      </c>
    </row>
    <row r="37" spans="1:3" s="399" customFormat="1" ht="12" customHeight="1" thickBot="1">
      <c r="A37" s="261" t="s">
        <v>27</v>
      </c>
      <c r="B37" s="143" t="s">
        <v>420</v>
      </c>
      <c r="C37" s="391">
        <f>+C38+C39+C40</f>
        <v>0</v>
      </c>
    </row>
    <row r="38" spans="1:3" s="399" customFormat="1" ht="12" customHeight="1">
      <c r="A38" s="489" t="s">
        <v>421</v>
      </c>
      <c r="B38" s="490" t="s">
        <v>239</v>
      </c>
      <c r="C38" s="87"/>
    </row>
    <row r="39" spans="1:3" s="399" customFormat="1" ht="12" customHeight="1">
      <c r="A39" s="489" t="s">
        <v>422</v>
      </c>
      <c r="B39" s="491" t="s">
        <v>2</v>
      </c>
      <c r="C39" s="343"/>
    </row>
    <row r="40" spans="1:3" s="496" customFormat="1" ht="12" customHeight="1" thickBot="1">
      <c r="A40" s="488" t="s">
        <v>423</v>
      </c>
      <c r="B40" s="153" t="s">
        <v>424</v>
      </c>
      <c r="C40" s="94"/>
    </row>
    <row r="41" spans="1:3" s="496" customFormat="1" ht="15" customHeight="1" thickBot="1">
      <c r="A41" s="261" t="s">
        <v>28</v>
      </c>
      <c r="B41" s="262" t="s">
        <v>425</v>
      </c>
      <c r="C41" s="394">
        <f>+C36+C37</f>
        <v>0</v>
      </c>
    </row>
    <row r="42" spans="1:3" s="496" customFormat="1" ht="15" customHeight="1">
      <c r="A42" s="263"/>
      <c r="B42" s="264"/>
      <c r="C42" s="392"/>
    </row>
    <row r="43" spans="1:3" ht="13.5" thickBot="1">
      <c r="A43" s="265"/>
      <c r="B43" s="266"/>
      <c r="C43" s="393"/>
    </row>
    <row r="44" spans="1:3" s="495" customFormat="1" ht="16.5" customHeight="1" thickBot="1">
      <c r="A44" s="267"/>
      <c r="B44" s="268" t="s">
        <v>60</v>
      </c>
      <c r="C44" s="394"/>
    </row>
    <row r="45" spans="1:3" s="497" customFormat="1" ht="12" customHeight="1" thickBot="1">
      <c r="A45" s="224" t="s">
        <v>19</v>
      </c>
      <c r="B45" s="143" t="s">
        <v>426</v>
      </c>
      <c r="C45" s="342">
        <f>SUM(C46:C50)</f>
        <v>0</v>
      </c>
    </row>
    <row r="46" spans="1:3" ht="12" customHeight="1">
      <c r="A46" s="488" t="s">
        <v>102</v>
      </c>
      <c r="B46" s="9" t="s">
        <v>50</v>
      </c>
      <c r="C46" s="87"/>
    </row>
    <row r="47" spans="1:3" ht="12" customHeight="1">
      <c r="A47" s="488" t="s">
        <v>103</v>
      </c>
      <c r="B47" s="8" t="s">
        <v>186</v>
      </c>
      <c r="C47" s="90"/>
    </row>
    <row r="48" spans="1:3" ht="12" customHeight="1">
      <c r="A48" s="488" t="s">
        <v>104</v>
      </c>
      <c r="B48" s="8" t="s">
        <v>145</v>
      </c>
      <c r="C48" s="90"/>
    </row>
    <row r="49" spans="1:3" ht="12" customHeight="1">
      <c r="A49" s="488" t="s">
        <v>105</v>
      </c>
      <c r="B49" s="8" t="s">
        <v>187</v>
      </c>
      <c r="C49" s="90"/>
    </row>
    <row r="50" spans="1:3" ht="12" customHeight="1" thickBot="1">
      <c r="A50" s="488" t="s">
        <v>153</v>
      </c>
      <c r="B50" s="8" t="s">
        <v>188</v>
      </c>
      <c r="C50" s="90"/>
    </row>
    <row r="51" spans="1:3" ht="12" customHeight="1" thickBot="1">
      <c r="A51" s="224" t="s">
        <v>20</v>
      </c>
      <c r="B51" s="143" t="s">
        <v>427</v>
      </c>
      <c r="C51" s="342">
        <f>SUM(C52:C54)</f>
        <v>0</v>
      </c>
    </row>
    <row r="52" spans="1:3" s="497" customFormat="1" ht="12" customHeight="1">
      <c r="A52" s="488" t="s">
        <v>108</v>
      </c>
      <c r="B52" s="9" t="s">
        <v>230</v>
      </c>
      <c r="C52" s="87"/>
    </row>
    <row r="53" spans="1:3" ht="12" customHeight="1">
      <c r="A53" s="488" t="s">
        <v>109</v>
      </c>
      <c r="B53" s="8" t="s">
        <v>190</v>
      </c>
      <c r="C53" s="90"/>
    </row>
    <row r="54" spans="1:3" ht="12" customHeight="1">
      <c r="A54" s="488" t="s">
        <v>110</v>
      </c>
      <c r="B54" s="8" t="s">
        <v>61</v>
      </c>
      <c r="C54" s="90"/>
    </row>
    <row r="55" spans="1:3" ht="12" customHeight="1" thickBot="1">
      <c r="A55" s="488" t="s">
        <v>111</v>
      </c>
      <c r="B55" s="8" t="s">
        <v>534</v>
      </c>
      <c r="C55" s="90"/>
    </row>
    <row r="56" spans="1:3" ht="15" customHeight="1" thickBot="1">
      <c r="A56" s="224" t="s">
        <v>21</v>
      </c>
      <c r="B56" s="143" t="s">
        <v>13</v>
      </c>
      <c r="C56" s="369"/>
    </row>
    <row r="57" spans="1:3" ht="13.5" thickBot="1">
      <c r="A57" s="224" t="s">
        <v>22</v>
      </c>
      <c r="B57" s="269" t="s">
        <v>541</v>
      </c>
      <c r="C57" s="395">
        <f>+C45+C51+C56</f>
        <v>0</v>
      </c>
    </row>
    <row r="58" ht="15" customHeight="1" thickBot="1">
      <c r="C58" s="396"/>
    </row>
    <row r="59" spans="1:3" ht="14.25" customHeight="1" thickBot="1">
      <c r="A59" s="272" t="s">
        <v>529</v>
      </c>
      <c r="B59" s="273"/>
      <c r="C59" s="140">
        <v>0</v>
      </c>
    </row>
    <row r="60" spans="1:3" ht="13.5" thickBot="1">
      <c r="A60" s="272" t="s">
        <v>209</v>
      </c>
      <c r="B60" s="273"/>
      <c r="C60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I9" sqref="I9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598</v>
      </c>
    </row>
    <row r="2" spans="1:3" s="493" customFormat="1" ht="25.5" customHeight="1">
      <c r="A2" s="441" t="s">
        <v>207</v>
      </c>
      <c r="B2" s="383" t="s">
        <v>566</v>
      </c>
      <c r="C2" s="397" t="s">
        <v>63</v>
      </c>
    </row>
    <row r="3" spans="1:3" s="493" customFormat="1" ht="24.75" thickBot="1">
      <c r="A3" s="486" t="s">
        <v>206</v>
      </c>
      <c r="B3" s="384" t="s">
        <v>542</v>
      </c>
      <c r="C3" s="398" t="s">
        <v>442</v>
      </c>
    </row>
    <row r="4" spans="1:3" s="494" customFormat="1" ht="15.75" customHeight="1" thickBot="1">
      <c r="A4" s="253"/>
      <c r="B4" s="253"/>
      <c r="C4" s="254" t="s">
        <v>56</v>
      </c>
    </row>
    <row r="5" spans="1:3" ht="13.5" thickBot="1">
      <c r="A5" s="442" t="s">
        <v>208</v>
      </c>
      <c r="B5" s="255" t="s">
        <v>57</v>
      </c>
      <c r="C5" s="256" t="s">
        <v>58</v>
      </c>
    </row>
    <row r="6" spans="1:3" s="495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5" customFormat="1" ht="15.75" customHeight="1" thickBot="1">
      <c r="A7" s="257"/>
      <c r="B7" s="258" t="s">
        <v>59</v>
      </c>
      <c r="C7" s="259"/>
    </row>
    <row r="8" spans="1:3" s="399" customFormat="1" ht="12" customHeight="1" thickBot="1">
      <c r="A8" s="216" t="s">
        <v>19</v>
      </c>
      <c r="B8" s="260" t="s">
        <v>530</v>
      </c>
      <c r="C8" s="342">
        <f>SUM(C9:C19)</f>
        <v>0</v>
      </c>
    </row>
    <row r="9" spans="1:3" s="399" customFormat="1" ht="12" customHeight="1">
      <c r="A9" s="487" t="s">
        <v>102</v>
      </c>
      <c r="B9" s="10" t="s">
        <v>284</v>
      </c>
      <c r="C9" s="388"/>
    </row>
    <row r="10" spans="1:3" s="399" customFormat="1" ht="12" customHeight="1">
      <c r="A10" s="488" t="s">
        <v>103</v>
      </c>
      <c r="B10" s="8" t="s">
        <v>285</v>
      </c>
      <c r="C10" s="340"/>
    </row>
    <row r="11" spans="1:3" s="399" customFormat="1" ht="12" customHeight="1">
      <c r="A11" s="488" t="s">
        <v>104</v>
      </c>
      <c r="B11" s="8" t="s">
        <v>286</v>
      </c>
      <c r="C11" s="340"/>
    </row>
    <row r="12" spans="1:3" s="399" customFormat="1" ht="12" customHeight="1">
      <c r="A12" s="488" t="s">
        <v>105</v>
      </c>
      <c r="B12" s="8" t="s">
        <v>287</v>
      </c>
      <c r="C12" s="340"/>
    </row>
    <row r="13" spans="1:3" s="399" customFormat="1" ht="12" customHeight="1">
      <c r="A13" s="488" t="s">
        <v>153</v>
      </c>
      <c r="B13" s="8" t="s">
        <v>288</v>
      </c>
      <c r="C13" s="340"/>
    </row>
    <row r="14" spans="1:3" s="399" customFormat="1" ht="12" customHeight="1">
      <c r="A14" s="488" t="s">
        <v>106</v>
      </c>
      <c r="B14" s="8" t="s">
        <v>410</v>
      </c>
      <c r="C14" s="340"/>
    </row>
    <row r="15" spans="1:3" s="399" customFormat="1" ht="12" customHeight="1">
      <c r="A15" s="488" t="s">
        <v>107</v>
      </c>
      <c r="B15" s="7" t="s">
        <v>411</v>
      </c>
      <c r="C15" s="340"/>
    </row>
    <row r="16" spans="1:3" s="399" customFormat="1" ht="12" customHeight="1">
      <c r="A16" s="488" t="s">
        <v>117</v>
      </c>
      <c r="B16" s="8" t="s">
        <v>291</v>
      </c>
      <c r="C16" s="389"/>
    </row>
    <row r="17" spans="1:3" s="496" customFormat="1" ht="12" customHeight="1">
      <c r="A17" s="488" t="s">
        <v>118</v>
      </c>
      <c r="B17" s="8" t="s">
        <v>292</v>
      </c>
      <c r="C17" s="340"/>
    </row>
    <row r="18" spans="1:3" s="496" customFormat="1" ht="12" customHeight="1">
      <c r="A18" s="488" t="s">
        <v>119</v>
      </c>
      <c r="B18" s="8" t="s">
        <v>447</v>
      </c>
      <c r="C18" s="341"/>
    </row>
    <row r="19" spans="1:3" s="496" customFormat="1" ht="12" customHeight="1" thickBot="1">
      <c r="A19" s="488" t="s">
        <v>120</v>
      </c>
      <c r="B19" s="7" t="s">
        <v>293</v>
      </c>
      <c r="C19" s="341"/>
    </row>
    <row r="20" spans="1:3" s="399" customFormat="1" ht="12" customHeight="1" thickBot="1">
      <c r="A20" s="216" t="s">
        <v>20</v>
      </c>
      <c r="B20" s="260" t="s">
        <v>412</v>
      </c>
      <c r="C20" s="342">
        <f>SUM(C21:C23)</f>
        <v>0</v>
      </c>
    </row>
    <row r="21" spans="1:3" s="496" customFormat="1" ht="12" customHeight="1">
      <c r="A21" s="488" t="s">
        <v>108</v>
      </c>
      <c r="B21" s="9" t="s">
        <v>261</v>
      </c>
      <c r="C21" s="340"/>
    </row>
    <row r="22" spans="1:3" s="496" customFormat="1" ht="12" customHeight="1">
      <c r="A22" s="488" t="s">
        <v>109</v>
      </c>
      <c r="B22" s="8" t="s">
        <v>413</v>
      </c>
      <c r="C22" s="340"/>
    </row>
    <row r="23" spans="1:3" s="496" customFormat="1" ht="12" customHeight="1">
      <c r="A23" s="488" t="s">
        <v>110</v>
      </c>
      <c r="B23" s="8" t="s">
        <v>414</v>
      </c>
      <c r="C23" s="340"/>
    </row>
    <row r="24" spans="1:3" s="496" customFormat="1" ht="12" customHeight="1" thickBot="1">
      <c r="A24" s="488" t="s">
        <v>111</v>
      </c>
      <c r="B24" s="8" t="s">
        <v>535</v>
      </c>
      <c r="C24" s="340"/>
    </row>
    <row r="25" spans="1:3" s="496" customFormat="1" ht="12" customHeight="1" thickBot="1">
      <c r="A25" s="224" t="s">
        <v>21</v>
      </c>
      <c r="B25" s="143" t="s">
        <v>177</v>
      </c>
      <c r="C25" s="369"/>
    </row>
    <row r="26" spans="1:3" s="496" customFormat="1" ht="12" customHeight="1" thickBot="1">
      <c r="A26" s="224" t="s">
        <v>22</v>
      </c>
      <c r="B26" s="143" t="s">
        <v>415</v>
      </c>
      <c r="C26" s="342">
        <f>+C27+C28</f>
        <v>0</v>
      </c>
    </row>
    <row r="27" spans="1:3" s="496" customFormat="1" ht="12" customHeight="1">
      <c r="A27" s="489" t="s">
        <v>271</v>
      </c>
      <c r="B27" s="490" t="s">
        <v>413</v>
      </c>
      <c r="C27" s="87"/>
    </row>
    <row r="28" spans="1:3" s="496" customFormat="1" ht="12" customHeight="1">
      <c r="A28" s="489" t="s">
        <v>274</v>
      </c>
      <c r="B28" s="491" t="s">
        <v>416</v>
      </c>
      <c r="C28" s="343"/>
    </row>
    <row r="29" spans="1:3" s="496" customFormat="1" ht="12" customHeight="1" thickBot="1">
      <c r="A29" s="488" t="s">
        <v>275</v>
      </c>
      <c r="B29" s="153" t="s">
        <v>536</v>
      </c>
      <c r="C29" s="94"/>
    </row>
    <row r="30" spans="1:3" s="496" customFormat="1" ht="12" customHeight="1" thickBot="1">
      <c r="A30" s="224" t="s">
        <v>23</v>
      </c>
      <c r="B30" s="143" t="s">
        <v>417</v>
      </c>
      <c r="C30" s="342">
        <f>+C31+C32+C33</f>
        <v>0</v>
      </c>
    </row>
    <row r="31" spans="1:3" s="496" customFormat="1" ht="12" customHeight="1">
      <c r="A31" s="489" t="s">
        <v>95</v>
      </c>
      <c r="B31" s="490" t="s">
        <v>298</v>
      </c>
      <c r="C31" s="87"/>
    </row>
    <row r="32" spans="1:3" s="496" customFormat="1" ht="12" customHeight="1">
      <c r="A32" s="489" t="s">
        <v>96</v>
      </c>
      <c r="B32" s="491" t="s">
        <v>299</v>
      </c>
      <c r="C32" s="343"/>
    </row>
    <row r="33" spans="1:3" s="496" customFormat="1" ht="12" customHeight="1" thickBot="1">
      <c r="A33" s="488" t="s">
        <v>97</v>
      </c>
      <c r="B33" s="153" t="s">
        <v>300</v>
      </c>
      <c r="C33" s="94"/>
    </row>
    <row r="34" spans="1:3" s="399" customFormat="1" ht="12" customHeight="1" thickBot="1">
      <c r="A34" s="224" t="s">
        <v>24</v>
      </c>
      <c r="B34" s="143" t="s">
        <v>386</v>
      </c>
      <c r="C34" s="369"/>
    </row>
    <row r="35" spans="1:3" s="399" customFormat="1" ht="12" customHeight="1" thickBot="1">
      <c r="A35" s="224" t="s">
        <v>25</v>
      </c>
      <c r="B35" s="143" t="s">
        <v>418</v>
      </c>
      <c r="C35" s="390"/>
    </row>
    <row r="36" spans="1:3" s="399" customFormat="1" ht="12" customHeight="1" thickBot="1">
      <c r="A36" s="216" t="s">
        <v>26</v>
      </c>
      <c r="B36" s="143" t="s">
        <v>537</v>
      </c>
      <c r="C36" s="391">
        <f>+C8+C20+C25+C26+C30+C34+C35</f>
        <v>0</v>
      </c>
    </row>
    <row r="37" spans="1:3" s="399" customFormat="1" ht="12" customHeight="1" thickBot="1">
      <c r="A37" s="261" t="s">
        <v>27</v>
      </c>
      <c r="B37" s="143" t="s">
        <v>420</v>
      </c>
      <c r="C37" s="391">
        <f>+C38+C39+C40</f>
        <v>0</v>
      </c>
    </row>
    <row r="38" spans="1:3" s="399" customFormat="1" ht="12" customHeight="1">
      <c r="A38" s="489" t="s">
        <v>421</v>
      </c>
      <c r="B38" s="490" t="s">
        <v>239</v>
      </c>
      <c r="C38" s="87"/>
    </row>
    <row r="39" spans="1:3" s="399" customFormat="1" ht="12" customHeight="1">
      <c r="A39" s="489" t="s">
        <v>422</v>
      </c>
      <c r="B39" s="491" t="s">
        <v>2</v>
      </c>
      <c r="C39" s="343"/>
    </row>
    <row r="40" spans="1:3" s="496" customFormat="1" ht="12" customHeight="1" thickBot="1">
      <c r="A40" s="488" t="s">
        <v>423</v>
      </c>
      <c r="B40" s="153" t="s">
        <v>424</v>
      </c>
      <c r="C40" s="94"/>
    </row>
    <row r="41" spans="1:3" s="496" customFormat="1" ht="15" customHeight="1" thickBot="1">
      <c r="A41" s="261" t="s">
        <v>28</v>
      </c>
      <c r="B41" s="262" t="s">
        <v>425</v>
      </c>
      <c r="C41" s="394">
        <f>+C36+C37</f>
        <v>0</v>
      </c>
    </row>
    <row r="42" spans="1:3" s="496" customFormat="1" ht="15" customHeight="1">
      <c r="A42" s="263"/>
      <c r="B42" s="264"/>
      <c r="C42" s="392"/>
    </row>
    <row r="43" spans="1:3" ht="13.5" thickBot="1">
      <c r="A43" s="265"/>
      <c r="B43" s="266"/>
      <c r="C43" s="393"/>
    </row>
    <row r="44" spans="1:3" s="495" customFormat="1" ht="16.5" customHeight="1" thickBot="1">
      <c r="A44" s="267"/>
      <c r="B44" s="268" t="s">
        <v>60</v>
      </c>
      <c r="C44" s="394"/>
    </row>
    <row r="45" spans="1:3" s="497" customFormat="1" ht="12" customHeight="1" thickBot="1">
      <c r="A45" s="224" t="s">
        <v>19</v>
      </c>
      <c r="B45" s="143" t="s">
        <v>426</v>
      </c>
      <c r="C45" s="342">
        <f>SUM(C46:C50)</f>
        <v>0</v>
      </c>
    </row>
    <row r="46" spans="1:3" ht="12" customHeight="1">
      <c r="A46" s="488" t="s">
        <v>102</v>
      </c>
      <c r="B46" s="9" t="s">
        <v>50</v>
      </c>
      <c r="C46" s="87"/>
    </row>
    <row r="47" spans="1:3" ht="12" customHeight="1">
      <c r="A47" s="488" t="s">
        <v>103</v>
      </c>
      <c r="B47" s="8" t="s">
        <v>186</v>
      </c>
      <c r="C47" s="90"/>
    </row>
    <row r="48" spans="1:3" ht="12" customHeight="1">
      <c r="A48" s="488" t="s">
        <v>104</v>
      </c>
      <c r="B48" s="8" t="s">
        <v>145</v>
      </c>
      <c r="C48" s="90"/>
    </row>
    <row r="49" spans="1:3" ht="12" customHeight="1">
      <c r="A49" s="488" t="s">
        <v>105</v>
      </c>
      <c r="B49" s="8" t="s">
        <v>187</v>
      </c>
      <c r="C49" s="90"/>
    </row>
    <row r="50" spans="1:3" ht="12" customHeight="1" thickBot="1">
      <c r="A50" s="488" t="s">
        <v>153</v>
      </c>
      <c r="B50" s="8" t="s">
        <v>188</v>
      </c>
      <c r="C50" s="90"/>
    </row>
    <row r="51" spans="1:3" ht="12" customHeight="1" thickBot="1">
      <c r="A51" s="224" t="s">
        <v>20</v>
      </c>
      <c r="B51" s="143" t="s">
        <v>427</v>
      </c>
      <c r="C51" s="342">
        <f>SUM(C52:C54)</f>
        <v>0</v>
      </c>
    </row>
    <row r="52" spans="1:3" s="497" customFormat="1" ht="12" customHeight="1">
      <c r="A52" s="488" t="s">
        <v>108</v>
      </c>
      <c r="B52" s="9" t="s">
        <v>230</v>
      </c>
      <c r="C52" s="87"/>
    </row>
    <row r="53" spans="1:3" ht="12" customHeight="1">
      <c r="A53" s="488" t="s">
        <v>109</v>
      </c>
      <c r="B53" s="8" t="s">
        <v>190</v>
      </c>
      <c r="C53" s="90"/>
    </row>
    <row r="54" spans="1:3" ht="12" customHeight="1">
      <c r="A54" s="488" t="s">
        <v>110</v>
      </c>
      <c r="B54" s="8" t="s">
        <v>61</v>
      </c>
      <c r="C54" s="90"/>
    </row>
    <row r="55" spans="1:3" ht="12" customHeight="1" thickBot="1">
      <c r="A55" s="488" t="s">
        <v>111</v>
      </c>
      <c r="B55" s="8" t="s">
        <v>534</v>
      </c>
      <c r="C55" s="90"/>
    </row>
    <row r="56" spans="1:3" ht="15" customHeight="1" thickBot="1">
      <c r="A56" s="224" t="s">
        <v>21</v>
      </c>
      <c r="B56" s="143" t="s">
        <v>13</v>
      </c>
      <c r="C56" s="369"/>
    </row>
    <row r="57" spans="1:3" ht="13.5" thickBot="1">
      <c r="A57" s="224" t="s">
        <v>22</v>
      </c>
      <c r="B57" s="269" t="s">
        <v>541</v>
      </c>
      <c r="C57" s="395">
        <f>+C45+C51+C56</f>
        <v>0</v>
      </c>
    </row>
    <row r="58" ht="15" customHeight="1" thickBot="1">
      <c r="C58" s="396"/>
    </row>
    <row r="59" spans="1:3" ht="14.25" customHeight="1" thickBot="1">
      <c r="A59" s="272" t="s">
        <v>529</v>
      </c>
      <c r="B59" s="273"/>
      <c r="C59" s="140">
        <v>0</v>
      </c>
    </row>
    <row r="60" spans="1:3" ht="13.5" thickBot="1">
      <c r="A60" s="272" t="s">
        <v>209</v>
      </c>
      <c r="B60" s="273"/>
      <c r="C60" s="14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J9" sqref="J9"/>
    </sheetView>
  </sheetViews>
  <sheetFormatPr defaultColWidth="9.00390625" defaultRowHeight="12.75"/>
  <cols>
    <col min="1" max="1" width="5.50390625" style="51" customWidth="1"/>
    <col min="2" max="2" width="33.125" style="51" customWidth="1"/>
    <col min="3" max="3" width="12.375" style="51" customWidth="1"/>
    <col min="4" max="4" width="11.50390625" style="51" customWidth="1"/>
    <col min="5" max="5" width="11.375" style="51" customWidth="1"/>
    <col min="6" max="6" width="11.00390625" style="51" customWidth="1"/>
    <col min="7" max="7" width="14.375" style="51" customWidth="1"/>
    <col min="8" max="16384" width="9.375" style="51" customWidth="1"/>
  </cols>
  <sheetData>
    <row r="1" spans="1:7" ht="43.5" customHeight="1">
      <c r="A1" s="647" t="s">
        <v>3</v>
      </c>
      <c r="B1" s="647"/>
      <c r="C1" s="647"/>
      <c r="D1" s="647"/>
      <c r="E1" s="647"/>
      <c r="F1" s="647"/>
      <c r="G1" s="647"/>
    </row>
    <row r="3" spans="1:7" s="175" customFormat="1" ht="27" customHeight="1">
      <c r="A3" s="173" t="s">
        <v>211</v>
      </c>
      <c r="B3" s="174"/>
      <c r="C3" s="646" t="s">
        <v>562</v>
      </c>
      <c r="D3" s="646"/>
      <c r="E3" s="646"/>
      <c r="F3" s="646"/>
      <c r="G3" s="646"/>
    </row>
    <row r="4" spans="1:7" s="175" customFormat="1" ht="15.75">
      <c r="A4" s="174"/>
      <c r="B4" s="174"/>
      <c r="C4" s="174"/>
      <c r="D4" s="174"/>
      <c r="E4" s="174"/>
      <c r="F4" s="174"/>
      <c r="G4" s="174"/>
    </row>
    <row r="5" spans="1:7" s="175" customFormat="1" ht="24.75" customHeight="1">
      <c r="A5" s="173" t="s">
        <v>212</v>
      </c>
      <c r="B5" s="174"/>
      <c r="C5" s="646" t="s">
        <v>568</v>
      </c>
      <c r="D5" s="646"/>
      <c r="E5" s="646"/>
      <c r="F5" s="646"/>
      <c r="G5" s="174"/>
    </row>
    <row r="6" spans="1:7" s="176" customFormat="1" ht="12.75">
      <c r="A6" s="234"/>
      <c r="B6" s="234"/>
      <c r="C6" s="234"/>
      <c r="D6" s="234"/>
      <c r="E6" s="234"/>
      <c r="F6" s="234"/>
      <c r="G6" s="234"/>
    </row>
    <row r="7" spans="1:7" s="177" customFormat="1" ht="15" customHeight="1">
      <c r="A7" s="291" t="s">
        <v>600</v>
      </c>
      <c r="B7" s="290"/>
      <c r="C7" s="290"/>
      <c r="D7" s="276"/>
      <c r="E7" s="276"/>
      <c r="F7" s="276"/>
      <c r="G7" s="276"/>
    </row>
    <row r="8" spans="1:7" s="177" customFormat="1" ht="15" customHeight="1" thickBot="1">
      <c r="A8" s="291" t="s">
        <v>213</v>
      </c>
      <c r="B8" s="276"/>
      <c r="C8" s="276"/>
      <c r="D8" s="276"/>
      <c r="E8" s="276"/>
      <c r="F8" s="276"/>
      <c r="G8" s="276"/>
    </row>
    <row r="9" spans="1:7" s="86" customFormat="1" ht="42" customHeight="1" thickBot="1">
      <c r="A9" s="213" t="s">
        <v>17</v>
      </c>
      <c r="B9" s="214" t="s">
        <v>214</v>
      </c>
      <c r="C9" s="214" t="s">
        <v>215</v>
      </c>
      <c r="D9" s="214" t="s">
        <v>216</v>
      </c>
      <c r="E9" s="214" t="s">
        <v>217</v>
      </c>
      <c r="F9" s="214" t="s">
        <v>218</v>
      </c>
      <c r="G9" s="215" t="s">
        <v>54</v>
      </c>
    </row>
    <row r="10" spans="1:7" ht="24" customHeight="1">
      <c r="A10" s="277" t="s">
        <v>19</v>
      </c>
      <c r="B10" s="222" t="s">
        <v>219</v>
      </c>
      <c r="C10" s="178"/>
      <c r="D10" s="178"/>
      <c r="E10" s="178"/>
      <c r="F10" s="178"/>
      <c r="G10" s="278">
        <f>SUM(C10:F10)</f>
        <v>0</v>
      </c>
    </row>
    <row r="11" spans="1:7" ht="24" customHeight="1">
      <c r="A11" s="279" t="s">
        <v>20</v>
      </c>
      <c r="B11" s="223" t="s">
        <v>220</v>
      </c>
      <c r="C11" s="179"/>
      <c r="D11" s="179"/>
      <c r="E11" s="179"/>
      <c r="F11" s="179"/>
      <c r="G11" s="280">
        <f aca="true" t="shared" si="0" ref="G11:G16">SUM(C11:F11)</f>
        <v>0</v>
      </c>
    </row>
    <row r="12" spans="1:7" ht="24" customHeight="1">
      <c r="A12" s="279" t="s">
        <v>21</v>
      </c>
      <c r="B12" s="223" t="s">
        <v>221</v>
      </c>
      <c r="C12" s="179"/>
      <c r="D12" s="179"/>
      <c r="E12" s="179"/>
      <c r="F12" s="179"/>
      <c r="G12" s="280">
        <f t="shared" si="0"/>
        <v>0</v>
      </c>
    </row>
    <row r="13" spans="1:7" ht="24" customHeight="1">
      <c r="A13" s="279" t="s">
        <v>22</v>
      </c>
      <c r="B13" s="223" t="s">
        <v>222</v>
      </c>
      <c r="C13" s="179"/>
      <c r="D13" s="179"/>
      <c r="E13" s="179"/>
      <c r="F13" s="179"/>
      <c r="G13" s="280">
        <f t="shared" si="0"/>
        <v>0</v>
      </c>
    </row>
    <row r="14" spans="1:7" ht="24" customHeight="1">
      <c r="A14" s="279" t="s">
        <v>23</v>
      </c>
      <c r="B14" s="223" t="s">
        <v>223</v>
      </c>
      <c r="C14" s="179"/>
      <c r="D14" s="179"/>
      <c r="E14" s="179"/>
      <c r="F14" s="179"/>
      <c r="G14" s="280">
        <f t="shared" si="0"/>
        <v>0</v>
      </c>
    </row>
    <row r="15" spans="1:7" ht="24" customHeight="1" thickBot="1">
      <c r="A15" s="281" t="s">
        <v>24</v>
      </c>
      <c r="B15" s="282" t="s">
        <v>224</v>
      </c>
      <c r="C15" s="180"/>
      <c r="D15" s="180"/>
      <c r="E15" s="180"/>
      <c r="F15" s="180"/>
      <c r="G15" s="283">
        <f t="shared" si="0"/>
        <v>0</v>
      </c>
    </row>
    <row r="16" spans="1:7" s="181" customFormat="1" ht="24" customHeight="1" thickBot="1">
      <c r="A16" s="284" t="s">
        <v>25</v>
      </c>
      <c r="B16" s="285" t="s">
        <v>54</v>
      </c>
      <c r="C16" s="286">
        <f>SUM(C10:C15)</f>
        <v>0</v>
      </c>
      <c r="D16" s="286">
        <f>SUM(D10:D15)</f>
        <v>0</v>
      </c>
      <c r="E16" s="286">
        <f>SUM(E10:E15)</f>
        <v>0</v>
      </c>
      <c r="F16" s="286">
        <f>SUM(F10:F15)</f>
        <v>0</v>
      </c>
      <c r="G16" s="287">
        <f t="shared" si="0"/>
        <v>0</v>
      </c>
    </row>
    <row r="17" spans="1:7" s="176" customFormat="1" ht="12.75">
      <c r="A17" s="234"/>
      <c r="B17" s="234"/>
      <c r="C17" s="234"/>
      <c r="D17" s="234"/>
      <c r="E17" s="234"/>
      <c r="F17" s="234"/>
      <c r="G17" s="234"/>
    </row>
    <row r="18" spans="1:7" s="176" customFormat="1" ht="12.75">
      <c r="A18" s="234"/>
      <c r="B18" s="234"/>
      <c r="C18" s="234"/>
      <c r="D18" s="234"/>
      <c r="E18" s="234"/>
      <c r="F18" s="234"/>
      <c r="G18" s="234"/>
    </row>
    <row r="19" spans="1:7" s="176" customFormat="1" ht="12.75">
      <c r="A19" s="234"/>
      <c r="B19" s="234"/>
      <c r="C19" s="234"/>
      <c r="D19" s="234"/>
      <c r="E19" s="234"/>
      <c r="F19" s="234"/>
      <c r="G19" s="234"/>
    </row>
    <row r="20" spans="1:7" s="176" customFormat="1" ht="15.75">
      <c r="A20" s="175" t="s">
        <v>599</v>
      </c>
      <c r="B20" s="234"/>
      <c r="C20" s="234"/>
      <c r="D20" s="234"/>
      <c r="E20" s="234"/>
      <c r="F20" s="234"/>
      <c r="G20" s="234"/>
    </row>
    <row r="21" spans="1:7" s="176" customFormat="1" ht="12.75">
      <c r="A21" s="234"/>
      <c r="B21" s="234"/>
      <c r="C21" s="234"/>
      <c r="D21" s="234"/>
      <c r="E21" s="234"/>
      <c r="F21" s="234"/>
      <c r="G21" s="234"/>
    </row>
    <row r="22" spans="1:7" ht="12.75">
      <c r="A22" s="234"/>
      <c r="B22" s="234"/>
      <c r="C22" s="234"/>
      <c r="D22" s="234"/>
      <c r="E22" s="234"/>
      <c r="F22" s="234"/>
      <c r="G22" s="234"/>
    </row>
    <row r="23" spans="1:7" ht="12.75">
      <c r="A23" s="234"/>
      <c r="B23" s="234"/>
      <c r="C23" s="176"/>
      <c r="D23" s="176"/>
      <c r="E23" s="176"/>
      <c r="F23" s="176"/>
      <c r="G23" s="234"/>
    </row>
    <row r="24" spans="1:7" ht="13.5">
      <c r="A24" s="234"/>
      <c r="B24" s="234"/>
      <c r="C24" s="288"/>
      <c r="D24" s="289" t="s">
        <v>225</v>
      </c>
      <c r="E24" s="289"/>
      <c r="F24" s="288"/>
      <c r="G24" s="234"/>
    </row>
    <row r="25" spans="3:6" ht="13.5">
      <c r="C25" s="182"/>
      <c r="D25" s="183"/>
      <c r="E25" s="183"/>
      <c r="F25" s="182"/>
    </row>
    <row r="26" spans="3:6" ht="13.5">
      <c r="C26" s="182"/>
      <c r="D26" s="183"/>
      <c r="E26" s="183"/>
      <c r="F26" s="18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 22.)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1">
      <selection activeCell="I143" sqref="I143"/>
    </sheetView>
  </sheetViews>
  <sheetFormatPr defaultColWidth="9.00390625" defaultRowHeight="12.75"/>
  <cols>
    <col min="1" max="1" width="9.00390625" style="416" customWidth="1"/>
    <col min="2" max="2" width="75.875" style="416" customWidth="1"/>
    <col min="3" max="3" width="15.50390625" style="417" customWidth="1"/>
    <col min="4" max="4" width="15.50390625" style="416" customWidth="1"/>
    <col min="5" max="5" width="14.00390625" style="416" customWidth="1"/>
    <col min="6" max="6" width="9.00390625" style="42" customWidth="1"/>
    <col min="7" max="16384" width="9.375" style="42" customWidth="1"/>
  </cols>
  <sheetData>
    <row r="1" spans="1:5" ht="15.75" customHeight="1">
      <c r="A1" s="600" t="s">
        <v>16</v>
      </c>
      <c r="B1" s="600"/>
      <c r="C1" s="600"/>
      <c r="D1" s="600"/>
      <c r="E1" s="600"/>
    </row>
    <row r="2" spans="1:5" ht="15.75" customHeight="1" thickBot="1">
      <c r="A2" s="601" t="s">
        <v>156</v>
      </c>
      <c r="B2" s="601"/>
      <c r="D2" s="152"/>
      <c r="E2" s="332" t="s">
        <v>231</v>
      </c>
    </row>
    <row r="3" spans="1:5" ht="37.5" customHeight="1" thickBot="1">
      <c r="A3" s="23" t="s">
        <v>73</v>
      </c>
      <c r="B3" s="24" t="s">
        <v>18</v>
      </c>
      <c r="C3" s="24" t="s">
        <v>620</v>
      </c>
      <c r="D3" s="439" t="s">
        <v>619</v>
      </c>
      <c r="E3" s="172" t="str">
        <f>+'1.1.sz.mell.'!C3</f>
        <v>2017. évi előirányzat</v>
      </c>
    </row>
    <row r="4" spans="1:5" s="44" customFormat="1" ht="12" customHeight="1" thickBot="1">
      <c r="A4" s="35" t="s">
        <v>501</v>
      </c>
      <c r="B4" s="36" t="s">
        <v>502</v>
      </c>
      <c r="C4" s="36" t="s">
        <v>503</v>
      </c>
      <c r="D4" s="36" t="s">
        <v>505</v>
      </c>
      <c r="E4" s="485" t="s">
        <v>504</v>
      </c>
    </row>
    <row r="5" spans="1:5" s="1" customFormat="1" ht="12" customHeight="1" thickBot="1">
      <c r="A5" s="20" t="s">
        <v>19</v>
      </c>
      <c r="B5" s="21" t="s">
        <v>255</v>
      </c>
      <c r="C5" s="431">
        <f>+C6+C7+C8+C9+C10+C11</f>
        <v>157043</v>
      </c>
      <c r="D5" s="431">
        <f>+D6+D7+D8+D9+D10+D11</f>
        <v>172408</v>
      </c>
      <c r="E5" s="292">
        <f>+E6+E7+E8+E9+E10+E11</f>
        <v>195728</v>
      </c>
    </row>
    <row r="6" spans="1:5" s="1" customFormat="1" ht="12" customHeight="1">
      <c r="A6" s="15" t="s">
        <v>102</v>
      </c>
      <c r="B6" s="451" t="s">
        <v>256</v>
      </c>
      <c r="C6" s="433">
        <v>51657</v>
      </c>
      <c r="D6" s="433">
        <v>51698</v>
      </c>
      <c r="E6" s="294">
        <v>64753</v>
      </c>
    </row>
    <row r="7" spans="1:5" s="1" customFormat="1" ht="12" customHeight="1">
      <c r="A7" s="14" t="s">
        <v>103</v>
      </c>
      <c r="B7" s="452" t="s">
        <v>257</v>
      </c>
      <c r="C7" s="432">
        <v>64489</v>
      </c>
      <c r="D7" s="432">
        <v>69757</v>
      </c>
      <c r="E7" s="293">
        <v>73988</v>
      </c>
    </row>
    <row r="8" spans="1:5" s="1" customFormat="1" ht="12" customHeight="1">
      <c r="A8" s="14" t="s">
        <v>104</v>
      </c>
      <c r="B8" s="452" t="s">
        <v>258</v>
      </c>
      <c r="C8" s="432">
        <v>32450</v>
      </c>
      <c r="D8" s="432">
        <v>47869</v>
      </c>
      <c r="E8" s="293">
        <v>53810</v>
      </c>
    </row>
    <row r="9" spans="1:5" s="1" customFormat="1" ht="12" customHeight="1">
      <c r="A9" s="14" t="s">
        <v>105</v>
      </c>
      <c r="B9" s="452" t="s">
        <v>259</v>
      </c>
      <c r="C9" s="432">
        <v>2961</v>
      </c>
      <c r="D9" s="432">
        <v>3084</v>
      </c>
      <c r="E9" s="293">
        <v>3177</v>
      </c>
    </row>
    <row r="10" spans="1:5" s="1" customFormat="1" ht="12" customHeight="1">
      <c r="A10" s="14" t="s">
        <v>153</v>
      </c>
      <c r="B10" s="318" t="s">
        <v>443</v>
      </c>
      <c r="C10" s="432">
        <v>5486</v>
      </c>
      <c r="D10" s="432"/>
      <c r="E10" s="293"/>
    </row>
    <row r="11" spans="1:5" s="1" customFormat="1" ht="12" customHeight="1" thickBot="1">
      <c r="A11" s="16" t="s">
        <v>106</v>
      </c>
      <c r="B11" s="319" t="s">
        <v>444</v>
      </c>
      <c r="C11" s="432"/>
      <c r="D11" s="432"/>
      <c r="E11" s="293"/>
    </row>
    <row r="12" spans="1:5" s="1" customFormat="1" ht="12" customHeight="1" thickBot="1">
      <c r="A12" s="20" t="s">
        <v>20</v>
      </c>
      <c r="B12" s="317" t="s">
        <v>260</v>
      </c>
      <c r="C12" s="431">
        <f>+C13+C14+C15+C16+C17</f>
        <v>16418</v>
      </c>
      <c r="D12" s="431">
        <f>+D13+D14+D15+D16+D17</f>
        <v>10708</v>
      </c>
      <c r="E12" s="292">
        <f>+E13+E14+E15+E16+E17</f>
        <v>12113</v>
      </c>
    </row>
    <row r="13" spans="1:5" s="1" customFormat="1" ht="12" customHeight="1">
      <c r="A13" s="15" t="s">
        <v>108</v>
      </c>
      <c r="B13" s="451" t="s">
        <v>261</v>
      </c>
      <c r="C13" s="433"/>
      <c r="D13" s="433"/>
      <c r="E13" s="294"/>
    </row>
    <row r="14" spans="1:5" s="1" customFormat="1" ht="12" customHeight="1">
      <c r="A14" s="14" t="s">
        <v>109</v>
      </c>
      <c r="B14" s="452" t="s">
        <v>262</v>
      </c>
      <c r="C14" s="432"/>
      <c r="D14" s="432"/>
      <c r="E14" s="293"/>
    </row>
    <row r="15" spans="1:5" s="1" customFormat="1" ht="12" customHeight="1">
      <c r="A15" s="14" t="s">
        <v>110</v>
      </c>
      <c r="B15" s="452" t="s">
        <v>433</v>
      </c>
      <c r="C15" s="432"/>
      <c r="D15" s="432"/>
      <c r="E15" s="293"/>
    </row>
    <row r="16" spans="1:5" s="1" customFormat="1" ht="12" customHeight="1">
      <c r="A16" s="14" t="s">
        <v>111</v>
      </c>
      <c r="B16" s="452" t="s">
        <v>434</v>
      </c>
      <c r="C16" s="432"/>
      <c r="D16" s="432"/>
      <c r="E16" s="293"/>
    </row>
    <row r="17" spans="1:5" s="1" customFormat="1" ht="12" customHeight="1">
      <c r="A17" s="14" t="s">
        <v>112</v>
      </c>
      <c r="B17" s="452" t="s">
        <v>263</v>
      </c>
      <c r="C17" s="432">
        <v>16418</v>
      </c>
      <c r="D17" s="432">
        <v>10708</v>
      </c>
      <c r="E17" s="293">
        <v>12113</v>
      </c>
    </row>
    <row r="18" spans="1:5" s="1" customFormat="1" ht="12" customHeight="1" thickBot="1">
      <c r="A18" s="16" t="s">
        <v>121</v>
      </c>
      <c r="B18" s="319" t="s">
        <v>264</v>
      </c>
      <c r="C18" s="434"/>
      <c r="D18" s="434"/>
      <c r="E18" s="295"/>
    </row>
    <row r="19" spans="1:5" s="1" customFormat="1" ht="12" customHeight="1" thickBot="1">
      <c r="A19" s="20" t="s">
        <v>21</v>
      </c>
      <c r="B19" s="21" t="s">
        <v>265</v>
      </c>
      <c r="C19" s="431">
        <f>+C20+C21+C22+C23+C24</f>
        <v>91977</v>
      </c>
      <c r="D19" s="431">
        <f>+D20+D21+D22+D23+D24</f>
        <v>0</v>
      </c>
      <c r="E19" s="292">
        <f>+E20+E21+E22+E23+E24</f>
        <v>0</v>
      </c>
    </row>
    <row r="20" spans="1:5" s="1" customFormat="1" ht="12" customHeight="1">
      <c r="A20" s="15" t="s">
        <v>91</v>
      </c>
      <c r="B20" s="451" t="s">
        <v>266</v>
      </c>
      <c r="C20" s="433"/>
      <c r="D20" s="433"/>
      <c r="E20" s="294"/>
    </row>
    <row r="21" spans="1:5" s="1" customFormat="1" ht="12" customHeight="1">
      <c r="A21" s="14" t="s">
        <v>92</v>
      </c>
      <c r="B21" s="452" t="s">
        <v>267</v>
      </c>
      <c r="C21" s="432"/>
      <c r="D21" s="432"/>
      <c r="E21" s="293"/>
    </row>
    <row r="22" spans="1:5" s="1" customFormat="1" ht="12" customHeight="1">
      <c r="A22" s="14" t="s">
        <v>93</v>
      </c>
      <c r="B22" s="452" t="s">
        <v>435</v>
      </c>
      <c r="C22" s="432"/>
      <c r="D22" s="432"/>
      <c r="E22" s="293"/>
    </row>
    <row r="23" spans="1:5" s="1" customFormat="1" ht="12" customHeight="1">
      <c r="A23" s="14" t="s">
        <v>94</v>
      </c>
      <c r="B23" s="452" t="s">
        <v>436</v>
      </c>
      <c r="C23" s="432"/>
      <c r="D23" s="432"/>
      <c r="E23" s="293"/>
    </row>
    <row r="24" spans="1:5" s="1" customFormat="1" ht="12" customHeight="1">
      <c r="A24" s="14" t="s">
        <v>174</v>
      </c>
      <c r="B24" s="452" t="s">
        <v>268</v>
      </c>
      <c r="C24" s="432">
        <v>91977</v>
      </c>
      <c r="D24" s="432"/>
      <c r="E24" s="293"/>
    </row>
    <row r="25" spans="1:5" s="1" customFormat="1" ht="12" customHeight="1" thickBot="1">
      <c r="A25" s="16" t="s">
        <v>175</v>
      </c>
      <c r="B25" s="453" t="s">
        <v>269</v>
      </c>
      <c r="C25" s="434"/>
      <c r="D25" s="434"/>
      <c r="E25" s="295"/>
    </row>
    <row r="26" spans="1:5" s="1" customFormat="1" ht="12" customHeight="1" thickBot="1">
      <c r="A26" s="20" t="s">
        <v>176</v>
      </c>
      <c r="B26" s="21" t="s">
        <v>270</v>
      </c>
      <c r="C26" s="438">
        <f>+C27+C31+C32+C33</f>
        <v>55077</v>
      </c>
      <c r="D26" s="438">
        <f>+D27+D31+D32+D33</f>
        <v>49079</v>
      </c>
      <c r="E26" s="482">
        <f>+E27+E31+E32+E33</f>
        <v>44779</v>
      </c>
    </row>
    <row r="27" spans="1:5" s="1" customFormat="1" ht="12" customHeight="1">
      <c r="A27" s="15" t="s">
        <v>271</v>
      </c>
      <c r="B27" s="451" t="s">
        <v>450</v>
      </c>
      <c r="C27" s="484">
        <v>45662</v>
      </c>
      <c r="D27" s="484">
        <f>+D28+D29+D30</f>
        <v>41000</v>
      </c>
      <c r="E27" s="483">
        <f>+E28+E29+E30</f>
        <v>36200</v>
      </c>
    </row>
    <row r="28" spans="1:5" s="1" customFormat="1" ht="12" customHeight="1">
      <c r="A28" s="14" t="s">
        <v>272</v>
      </c>
      <c r="B28" s="452" t="s">
        <v>277</v>
      </c>
      <c r="C28" s="432">
        <v>6455</v>
      </c>
      <c r="D28" s="432">
        <v>6000</v>
      </c>
      <c r="E28" s="293">
        <v>6500</v>
      </c>
    </row>
    <row r="29" spans="1:5" s="1" customFormat="1" ht="12" customHeight="1">
      <c r="A29" s="14" t="s">
        <v>273</v>
      </c>
      <c r="B29" s="452" t="s">
        <v>278</v>
      </c>
      <c r="C29" s="432"/>
      <c r="D29" s="432"/>
      <c r="E29" s="293"/>
    </row>
    <row r="30" spans="1:5" s="1" customFormat="1" ht="12" customHeight="1">
      <c r="A30" s="14" t="s">
        <v>448</v>
      </c>
      <c r="B30" s="524" t="s">
        <v>449</v>
      </c>
      <c r="C30" s="432">
        <v>39207</v>
      </c>
      <c r="D30" s="432">
        <v>35000</v>
      </c>
      <c r="E30" s="293">
        <v>29700</v>
      </c>
    </row>
    <row r="31" spans="1:5" s="1" customFormat="1" ht="12" customHeight="1">
      <c r="A31" s="14" t="s">
        <v>274</v>
      </c>
      <c r="B31" s="452" t="s">
        <v>279</v>
      </c>
      <c r="C31" s="432">
        <v>8608</v>
      </c>
      <c r="D31" s="432">
        <v>7500</v>
      </c>
      <c r="E31" s="293">
        <v>8000</v>
      </c>
    </row>
    <row r="32" spans="1:5" s="1" customFormat="1" ht="12" customHeight="1">
      <c r="A32" s="14" t="s">
        <v>275</v>
      </c>
      <c r="B32" s="452" t="s">
        <v>280</v>
      </c>
      <c r="C32" s="432">
        <v>338</v>
      </c>
      <c r="D32" s="432">
        <v>200</v>
      </c>
      <c r="E32" s="293">
        <v>200</v>
      </c>
    </row>
    <row r="33" spans="1:5" s="1" customFormat="1" ht="12" customHeight="1" thickBot="1">
      <c r="A33" s="16" t="s">
        <v>276</v>
      </c>
      <c r="B33" s="453" t="s">
        <v>281</v>
      </c>
      <c r="C33" s="434">
        <v>469</v>
      </c>
      <c r="D33" s="434">
        <v>379</v>
      </c>
      <c r="E33" s="295">
        <v>379</v>
      </c>
    </row>
    <row r="34" spans="1:5" s="1" customFormat="1" ht="12" customHeight="1" thickBot="1">
      <c r="A34" s="20" t="s">
        <v>23</v>
      </c>
      <c r="B34" s="21" t="s">
        <v>445</v>
      </c>
      <c r="C34" s="431">
        <f>SUM(C35:C45)</f>
        <v>48002</v>
      </c>
      <c r="D34" s="431">
        <f>SUM(D35:D45)</f>
        <v>52734</v>
      </c>
      <c r="E34" s="292">
        <f>SUM(E35:E45)</f>
        <v>102734</v>
      </c>
    </row>
    <row r="35" spans="1:5" s="1" customFormat="1" ht="12" customHeight="1">
      <c r="A35" s="15" t="s">
        <v>95</v>
      </c>
      <c r="B35" s="451" t="s">
        <v>284</v>
      </c>
      <c r="C35" s="433">
        <v>2443</v>
      </c>
      <c r="D35" s="433"/>
      <c r="E35" s="294"/>
    </row>
    <row r="36" spans="1:5" s="1" customFormat="1" ht="12" customHeight="1">
      <c r="A36" s="14" t="s">
        <v>96</v>
      </c>
      <c r="B36" s="452" t="s">
        <v>285</v>
      </c>
      <c r="C36" s="432">
        <v>5157</v>
      </c>
      <c r="D36" s="432">
        <v>4902</v>
      </c>
      <c r="E36" s="293">
        <v>5274</v>
      </c>
    </row>
    <row r="37" spans="1:5" s="1" customFormat="1" ht="12" customHeight="1">
      <c r="A37" s="14" t="s">
        <v>97</v>
      </c>
      <c r="B37" s="452" t="s">
        <v>286</v>
      </c>
      <c r="C37" s="432">
        <v>1162</v>
      </c>
      <c r="D37" s="432">
        <v>2712</v>
      </c>
      <c r="E37" s="293">
        <v>4200</v>
      </c>
    </row>
    <row r="38" spans="1:5" s="1" customFormat="1" ht="12" customHeight="1">
      <c r="A38" s="14" t="s">
        <v>178</v>
      </c>
      <c r="B38" s="452" t="s">
        <v>287</v>
      </c>
      <c r="C38" s="432">
        <v>477</v>
      </c>
      <c r="D38" s="432">
        <v>326</v>
      </c>
      <c r="E38" s="293">
        <v>347</v>
      </c>
    </row>
    <row r="39" spans="1:5" s="1" customFormat="1" ht="12" customHeight="1">
      <c r="A39" s="14" t="s">
        <v>179</v>
      </c>
      <c r="B39" s="452" t="s">
        <v>288</v>
      </c>
      <c r="C39" s="432">
        <v>16238</v>
      </c>
      <c r="D39" s="432">
        <v>13771</v>
      </c>
      <c r="E39" s="293">
        <v>15658</v>
      </c>
    </row>
    <row r="40" spans="1:5" s="1" customFormat="1" ht="12" customHeight="1">
      <c r="A40" s="14" t="s">
        <v>180</v>
      </c>
      <c r="B40" s="452" t="s">
        <v>289</v>
      </c>
      <c r="C40" s="432">
        <v>22406</v>
      </c>
      <c r="D40" s="432">
        <v>30723</v>
      </c>
      <c r="E40" s="293">
        <v>55897</v>
      </c>
    </row>
    <row r="41" spans="1:5" s="1" customFormat="1" ht="12" customHeight="1">
      <c r="A41" s="14" t="s">
        <v>181</v>
      </c>
      <c r="B41" s="452" t="s">
        <v>290</v>
      </c>
      <c r="C41" s="432"/>
      <c r="D41" s="432"/>
      <c r="E41" s="293">
        <v>21305</v>
      </c>
    </row>
    <row r="42" spans="1:5" s="1" customFormat="1" ht="12" customHeight="1">
      <c r="A42" s="14" t="s">
        <v>182</v>
      </c>
      <c r="B42" s="452" t="s">
        <v>291</v>
      </c>
      <c r="C42" s="432">
        <v>119</v>
      </c>
      <c r="D42" s="432">
        <v>300</v>
      </c>
      <c r="E42" s="293">
        <v>50</v>
      </c>
    </row>
    <row r="43" spans="1:5" s="1" customFormat="1" ht="12" customHeight="1">
      <c r="A43" s="14" t="s">
        <v>282</v>
      </c>
      <c r="B43" s="452" t="s">
        <v>292</v>
      </c>
      <c r="C43" s="435"/>
      <c r="D43" s="435"/>
      <c r="E43" s="296"/>
    </row>
    <row r="44" spans="1:5" s="1" customFormat="1" ht="12" customHeight="1">
      <c r="A44" s="16" t="s">
        <v>283</v>
      </c>
      <c r="B44" s="453" t="s">
        <v>447</v>
      </c>
      <c r="C44" s="436"/>
      <c r="D44" s="436"/>
      <c r="E44" s="297"/>
    </row>
    <row r="45" spans="1:5" s="1" customFormat="1" ht="12" customHeight="1" thickBot="1">
      <c r="A45" s="16" t="s">
        <v>446</v>
      </c>
      <c r="B45" s="319" t="s">
        <v>293</v>
      </c>
      <c r="C45" s="436"/>
      <c r="D45" s="436"/>
      <c r="E45" s="297">
        <v>3</v>
      </c>
    </row>
    <row r="46" spans="1:5" s="1" customFormat="1" ht="12" customHeight="1" thickBot="1">
      <c r="A46" s="20" t="s">
        <v>24</v>
      </c>
      <c r="B46" s="21" t="s">
        <v>294</v>
      </c>
      <c r="C46" s="431">
        <f>SUM(C47:C51)</f>
        <v>58574</v>
      </c>
      <c r="D46" s="431">
        <f>SUM(D47:D51)</f>
        <v>92756</v>
      </c>
      <c r="E46" s="292">
        <f>SUM(E47:E51)</f>
        <v>183035</v>
      </c>
    </row>
    <row r="47" spans="1:5" s="1" customFormat="1" ht="12" customHeight="1">
      <c r="A47" s="15" t="s">
        <v>98</v>
      </c>
      <c r="B47" s="451" t="s">
        <v>298</v>
      </c>
      <c r="C47" s="500"/>
      <c r="D47" s="500"/>
      <c r="E47" s="315"/>
    </row>
    <row r="48" spans="1:5" s="1" customFormat="1" ht="12" customHeight="1">
      <c r="A48" s="14" t="s">
        <v>99</v>
      </c>
      <c r="B48" s="452" t="s">
        <v>299</v>
      </c>
      <c r="C48" s="435">
        <v>58574</v>
      </c>
      <c r="D48" s="435">
        <v>92756</v>
      </c>
      <c r="E48" s="296">
        <v>182135</v>
      </c>
    </row>
    <row r="49" spans="1:5" s="1" customFormat="1" ht="12" customHeight="1">
      <c r="A49" s="14" t="s">
        <v>295</v>
      </c>
      <c r="B49" s="452" t="s">
        <v>300</v>
      </c>
      <c r="C49" s="435"/>
      <c r="D49" s="435"/>
      <c r="E49" s="296">
        <v>900</v>
      </c>
    </row>
    <row r="50" spans="1:5" s="1" customFormat="1" ht="12" customHeight="1">
      <c r="A50" s="14" t="s">
        <v>296</v>
      </c>
      <c r="B50" s="452" t="s">
        <v>301</v>
      </c>
      <c r="C50" s="435"/>
      <c r="D50" s="435"/>
      <c r="E50" s="296"/>
    </row>
    <row r="51" spans="1:5" s="1" customFormat="1" ht="12" customHeight="1" thickBot="1">
      <c r="A51" s="16" t="s">
        <v>297</v>
      </c>
      <c r="B51" s="319" t="s">
        <v>302</v>
      </c>
      <c r="C51" s="436"/>
      <c r="D51" s="436"/>
      <c r="E51" s="297"/>
    </row>
    <row r="52" spans="1:5" s="1" customFormat="1" ht="12" customHeight="1" thickBot="1">
      <c r="A52" s="20" t="s">
        <v>183</v>
      </c>
      <c r="B52" s="21" t="s">
        <v>303</v>
      </c>
      <c r="C52" s="431">
        <f>SUM(C53:C55)</f>
        <v>165</v>
      </c>
      <c r="D52" s="431">
        <f>SUM(D53:D55)</f>
        <v>1851</v>
      </c>
      <c r="E52" s="292">
        <f>SUM(E53:E55)</f>
        <v>0</v>
      </c>
    </row>
    <row r="53" spans="1:5" s="1" customFormat="1" ht="12" customHeight="1">
      <c r="A53" s="15" t="s">
        <v>100</v>
      </c>
      <c r="B53" s="451" t="s">
        <v>304</v>
      </c>
      <c r="C53" s="433"/>
      <c r="D53" s="433"/>
      <c r="E53" s="294"/>
    </row>
    <row r="54" spans="1:5" s="1" customFormat="1" ht="12" customHeight="1">
      <c r="A54" s="14" t="s">
        <v>101</v>
      </c>
      <c r="B54" s="452" t="s">
        <v>437</v>
      </c>
      <c r="C54" s="432"/>
      <c r="D54" s="432">
        <v>200</v>
      </c>
      <c r="E54" s="293"/>
    </row>
    <row r="55" spans="1:5" s="1" customFormat="1" ht="12" customHeight="1">
      <c r="A55" s="14" t="s">
        <v>307</v>
      </c>
      <c r="B55" s="452" t="s">
        <v>305</v>
      </c>
      <c r="C55" s="432">
        <v>165</v>
      </c>
      <c r="D55" s="432">
        <v>1651</v>
      </c>
      <c r="E55" s="293"/>
    </row>
    <row r="56" spans="1:5" s="1" customFormat="1" ht="12" customHeight="1" thickBot="1">
      <c r="A56" s="16" t="s">
        <v>308</v>
      </c>
      <c r="B56" s="319" t="s">
        <v>306</v>
      </c>
      <c r="C56" s="434"/>
      <c r="D56" s="434"/>
      <c r="E56" s="295"/>
    </row>
    <row r="57" spans="1:5" s="1" customFormat="1" ht="12" customHeight="1" thickBot="1">
      <c r="A57" s="20" t="s">
        <v>26</v>
      </c>
      <c r="B57" s="317" t="s">
        <v>309</v>
      </c>
      <c r="C57" s="431">
        <f>SUM(C58:C60)</f>
        <v>22181</v>
      </c>
      <c r="D57" s="431">
        <f>SUM(D58:D60)</f>
        <v>5580</v>
      </c>
      <c r="E57" s="292">
        <f>SUM(E58:E60)</f>
        <v>15152</v>
      </c>
    </row>
    <row r="58" spans="1:5" s="1" customFormat="1" ht="12" customHeight="1">
      <c r="A58" s="15" t="s">
        <v>184</v>
      </c>
      <c r="B58" s="451" t="s">
        <v>311</v>
      </c>
      <c r="C58" s="435"/>
      <c r="D58" s="435"/>
      <c r="E58" s="296"/>
    </row>
    <row r="59" spans="1:5" s="1" customFormat="1" ht="12" customHeight="1">
      <c r="A59" s="14" t="s">
        <v>185</v>
      </c>
      <c r="B59" s="452" t="s">
        <v>438</v>
      </c>
      <c r="C59" s="435"/>
      <c r="D59" s="435"/>
      <c r="E59" s="296"/>
    </row>
    <row r="60" spans="1:5" s="1" customFormat="1" ht="12" customHeight="1">
      <c r="A60" s="14" t="s">
        <v>232</v>
      </c>
      <c r="B60" s="452" t="s">
        <v>312</v>
      </c>
      <c r="C60" s="435">
        <v>22181</v>
      </c>
      <c r="D60" s="435">
        <v>5580</v>
      </c>
      <c r="E60" s="296">
        <v>15152</v>
      </c>
    </row>
    <row r="61" spans="1:5" s="1" customFormat="1" ht="12" customHeight="1" thickBot="1">
      <c r="A61" s="16" t="s">
        <v>310</v>
      </c>
      <c r="B61" s="319" t="s">
        <v>313</v>
      </c>
      <c r="C61" s="435"/>
      <c r="D61" s="435"/>
      <c r="E61" s="296"/>
    </row>
    <row r="62" spans="1:5" s="1" customFormat="1" ht="12" customHeight="1" thickBot="1">
      <c r="A62" s="531" t="s">
        <v>490</v>
      </c>
      <c r="B62" s="21" t="s">
        <v>314</v>
      </c>
      <c r="C62" s="438">
        <f>+C5+C12+C19+C26+C34+C46+C52+C57</f>
        <v>449437</v>
      </c>
      <c r="D62" s="438">
        <f>+D5+D12+D19+D26+D34+D46+D52+D57</f>
        <v>385116</v>
      </c>
      <c r="E62" s="482">
        <f>+E5+E12+E19+E26+E34+E46+E52+E57</f>
        <v>553541</v>
      </c>
    </row>
    <row r="63" spans="1:5" s="1" customFormat="1" ht="12" customHeight="1" thickBot="1">
      <c r="A63" s="501" t="s">
        <v>315</v>
      </c>
      <c r="B63" s="317" t="s">
        <v>555</v>
      </c>
      <c r="C63" s="431">
        <f>SUM(C64:C66)</f>
        <v>0</v>
      </c>
      <c r="D63" s="431">
        <f>SUM(D64:D66)</f>
        <v>51921</v>
      </c>
      <c r="E63" s="292">
        <f>SUM(E64:E66)</f>
        <v>45000</v>
      </c>
    </row>
    <row r="64" spans="1:5" s="1" customFormat="1" ht="12" customHeight="1">
      <c r="A64" s="15" t="s">
        <v>347</v>
      </c>
      <c r="B64" s="451" t="s">
        <v>317</v>
      </c>
      <c r="C64" s="435"/>
      <c r="D64" s="435"/>
      <c r="E64" s="296">
        <v>45000</v>
      </c>
    </row>
    <row r="65" spans="1:5" s="1" customFormat="1" ht="12" customHeight="1">
      <c r="A65" s="14" t="s">
        <v>356</v>
      </c>
      <c r="B65" s="452" t="s">
        <v>318</v>
      </c>
      <c r="C65" s="435"/>
      <c r="D65" s="435"/>
      <c r="E65" s="296"/>
    </row>
    <row r="66" spans="1:5" s="1" customFormat="1" ht="12" customHeight="1" thickBot="1">
      <c r="A66" s="16" t="s">
        <v>357</v>
      </c>
      <c r="B66" s="525" t="s">
        <v>475</v>
      </c>
      <c r="C66" s="435"/>
      <c r="D66" s="435">
        <v>51921</v>
      </c>
      <c r="E66" s="296"/>
    </row>
    <row r="67" spans="1:5" s="1" customFormat="1" ht="12" customHeight="1" thickBot="1">
      <c r="A67" s="501" t="s">
        <v>320</v>
      </c>
      <c r="B67" s="317" t="s">
        <v>321</v>
      </c>
      <c r="C67" s="431">
        <f>SUM(C68:C71)</f>
        <v>0</v>
      </c>
      <c r="D67" s="431">
        <f>SUM(D68:D71)</f>
        <v>0</v>
      </c>
      <c r="E67" s="292">
        <f>SUM(E68:E71)</f>
        <v>0</v>
      </c>
    </row>
    <row r="68" spans="1:5" s="1" customFormat="1" ht="12" customHeight="1">
      <c r="A68" s="15" t="s">
        <v>154</v>
      </c>
      <c r="B68" s="451" t="s">
        <v>322</v>
      </c>
      <c r="C68" s="435"/>
      <c r="D68" s="435"/>
      <c r="E68" s="296"/>
    </row>
    <row r="69" spans="1:7" s="1" customFormat="1" ht="17.25" customHeight="1">
      <c r="A69" s="14" t="s">
        <v>155</v>
      </c>
      <c r="B69" s="452" t="s">
        <v>323</v>
      </c>
      <c r="C69" s="435"/>
      <c r="D69" s="435"/>
      <c r="E69" s="296"/>
      <c r="G69" s="45"/>
    </row>
    <row r="70" spans="1:5" s="1" customFormat="1" ht="12" customHeight="1">
      <c r="A70" s="14" t="s">
        <v>348</v>
      </c>
      <c r="B70" s="452" t="s">
        <v>324</v>
      </c>
      <c r="C70" s="435"/>
      <c r="D70" s="435"/>
      <c r="E70" s="296"/>
    </row>
    <row r="71" spans="1:5" s="1" customFormat="1" ht="12" customHeight="1" thickBot="1">
      <c r="A71" s="16" t="s">
        <v>349</v>
      </c>
      <c r="B71" s="319" t="s">
        <v>325</v>
      </c>
      <c r="C71" s="435"/>
      <c r="D71" s="435"/>
      <c r="E71" s="296"/>
    </row>
    <row r="72" spans="1:5" s="1" customFormat="1" ht="12" customHeight="1" thickBot="1">
      <c r="A72" s="501" t="s">
        <v>326</v>
      </c>
      <c r="B72" s="317" t="s">
        <v>327</v>
      </c>
      <c r="C72" s="431">
        <f>SUM(C73:C74)</f>
        <v>40173</v>
      </c>
      <c r="D72" s="431">
        <f>SUM(D73:D74)</f>
        <v>119646</v>
      </c>
      <c r="E72" s="292">
        <f>SUM(E73:E74)</f>
        <v>116957</v>
      </c>
    </row>
    <row r="73" spans="1:5" s="1" customFormat="1" ht="12" customHeight="1">
      <c r="A73" s="15" t="s">
        <v>350</v>
      </c>
      <c r="B73" s="451" t="s">
        <v>328</v>
      </c>
      <c r="C73" s="435">
        <v>40173</v>
      </c>
      <c r="D73" s="435">
        <v>119646</v>
      </c>
      <c r="E73" s="296">
        <v>116957</v>
      </c>
    </row>
    <row r="74" spans="1:5" s="1" customFormat="1" ht="12" customHeight="1" thickBot="1">
      <c r="A74" s="16" t="s">
        <v>351</v>
      </c>
      <c r="B74" s="319" t="s">
        <v>329</v>
      </c>
      <c r="C74" s="435"/>
      <c r="D74" s="435"/>
      <c r="E74" s="296"/>
    </row>
    <row r="75" spans="1:5" s="1" customFormat="1" ht="12" customHeight="1" thickBot="1">
      <c r="A75" s="501" t="s">
        <v>330</v>
      </c>
      <c r="B75" s="317" t="s">
        <v>331</v>
      </c>
      <c r="C75" s="431">
        <f>SUM(C76:C78)</f>
        <v>5850</v>
      </c>
      <c r="D75" s="431">
        <f>SUM(D76:D78)</f>
        <v>0</v>
      </c>
      <c r="E75" s="292">
        <f>SUM(E76:E78)</f>
        <v>0</v>
      </c>
    </row>
    <row r="76" spans="1:5" s="1" customFormat="1" ht="12" customHeight="1">
      <c r="A76" s="15" t="s">
        <v>352</v>
      </c>
      <c r="B76" s="451" t="s">
        <v>332</v>
      </c>
      <c r="C76" s="435">
        <v>5850</v>
      </c>
      <c r="D76" s="435"/>
      <c r="E76" s="296"/>
    </row>
    <row r="77" spans="1:5" s="1" customFormat="1" ht="12" customHeight="1">
      <c r="A77" s="14" t="s">
        <v>353</v>
      </c>
      <c r="B77" s="452" t="s">
        <v>333</v>
      </c>
      <c r="C77" s="435"/>
      <c r="D77" s="435"/>
      <c r="E77" s="296"/>
    </row>
    <row r="78" spans="1:5" s="1" customFormat="1" ht="12" customHeight="1" thickBot="1">
      <c r="A78" s="16" t="s">
        <v>354</v>
      </c>
      <c r="B78" s="319" t="s">
        <v>334</v>
      </c>
      <c r="C78" s="435"/>
      <c r="D78" s="435"/>
      <c r="E78" s="296"/>
    </row>
    <row r="79" spans="1:5" s="1" customFormat="1" ht="12" customHeight="1" thickBot="1">
      <c r="A79" s="501" t="s">
        <v>335</v>
      </c>
      <c r="B79" s="317" t="s">
        <v>355</v>
      </c>
      <c r="C79" s="431">
        <f>SUM(C80:C83)</f>
        <v>0</v>
      </c>
      <c r="D79" s="431">
        <f>SUM(D80:D83)</f>
        <v>0</v>
      </c>
      <c r="E79" s="292">
        <f>SUM(E80:E83)</f>
        <v>0</v>
      </c>
    </row>
    <row r="80" spans="1:5" s="1" customFormat="1" ht="12" customHeight="1">
      <c r="A80" s="455" t="s">
        <v>336</v>
      </c>
      <c r="B80" s="451" t="s">
        <v>337</v>
      </c>
      <c r="C80" s="435"/>
      <c r="D80" s="435"/>
      <c r="E80" s="296"/>
    </row>
    <row r="81" spans="1:5" s="1" customFormat="1" ht="12" customHeight="1">
      <c r="A81" s="456" t="s">
        <v>338</v>
      </c>
      <c r="B81" s="452" t="s">
        <v>339</v>
      </c>
      <c r="C81" s="435"/>
      <c r="D81" s="435"/>
      <c r="E81" s="296"/>
    </row>
    <row r="82" spans="1:5" s="1" customFormat="1" ht="12" customHeight="1">
      <c r="A82" s="456" t="s">
        <v>340</v>
      </c>
      <c r="B82" s="452" t="s">
        <v>341</v>
      </c>
      <c r="C82" s="435"/>
      <c r="D82" s="435"/>
      <c r="E82" s="296"/>
    </row>
    <row r="83" spans="1:5" s="1" customFormat="1" ht="12" customHeight="1" thickBot="1">
      <c r="A83" s="457" t="s">
        <v>342</v>
      </c>
      <c r="B83" s="319" t="s">
        <v>343</v>
      </c>
      <c r="C83" s="435"/>
      <c r="D83" s="435"/>
      <c r="E83" s="296"/>
    </row>
    <row r="84" spans="1:5" s="1" customFormat="1" ht="12" customHeight="1" thickBot="1">
      <c r="A84" s="501" t="s">
        <v>344</v>
      </c>
      <c r="B84" s="317" t="s">
        <v>489</v>
      </c>
      <c r="C84" s="503"/>
      <c r="D84" s="503"/>
      <c r="E84" s="504"/>
    </row>
    <row r="85" spans="1:5" s="1" customFormat="1" ht="12" customHeight="1" thickBot="1">
      <c r="A85" s="501" t="s">
        <v>346</v>
      </c>
      <c r="B85" s="317" t="s">
        <v>345</v>
      </c>
      <c r="C85" s="503"/>
      <c r="D85" s="503"/>
      <c r="E85" s="504"/>
    </row>
    <row r="86" spans="1:5" s="1" customFormat="1" ht="12" customHeight="1" thickBot="1">
      <c r="A86" s="501" t="s">
        <v>358</v>
      </c>
      <c r="B86" s="458" t="s">
        <v>492</v>
      </c>
      <c r="C86" s="438">
        <f>+C63+C67+C72+C75+C79+C85+C84</f>
        <v>46023</v>
      </c>
      <c r="D86" s="438">
        <f>+D63+D67+D72+D75+D79+D85+D84</f>
        <v>171567</v>
      </c>
      <c r="E86" s="482">
        <f>+E63+E67+E72+E75+E79+E85+E84</f>
        <v>161957</v>
      </c>
    </row>
    <row r="87" spans="1:5" s="1" customFormat="1" ht="12" customHeight="1" thickBot="1">
      <c r="A87" s="502" t="s">
        <v>491</v>
      </c>
      <c r="B87" s="459" t="s">
        <v>493</v>
      </c>
      <c r="C87" s="438">
        <f>+C62+C86</f>
        <v>495460</v>
      </c>
      <c r="D87" s="438">
        <f>+D62+D86</f>
        <v>556683</v>
      </c>
      <c r="E87" s="482">
        <f>+E62+E86</f>
        <v>715498</v>
      </c>
    </row>
    <row r="88" spans="1:5" s="1" customFormat="1" ht="12" customHeight="1">
      <c r="A88" s="400"/>
      <c r="B88" s="401"/>
      <c r="C88" s="402"/>
      <c r="D88" s="403"/>
      <c r="E88" s="404"/>
    </row>
    <row r="89" spans="1:5" s="1" customFormat="1" ht="12" customHeight="1">
      <c r="A89" s="600" t="s">
        <v>48</v>
      </c>
      <c r="B89" s="600"/>
      <c r="C89" s="600"/>
      <c r="D89" s="600"/>
      <c r="E89" s="600"/>
    </row>
    <row r="90" spans="1:5" s="1" customFormat="1" ht="12" customHeight="1" thickBot="1">
      <c r="A90" s="602" t="s">
        <v>157</v>
      </c>
      <c r="B90" s="602"/>
      <c r="C90" s="417"/>
      <c r="D90" s="152"/>
      <c r="E90" s="332" t="s">
        <v>231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72" t="str">
        <f>+E3</f>
        <v>2017. évi előirányzat</v>
      </c>
      <c r="F91" s="158"/>
    </row>
    <row r="92" spans="1:6" s="1" customFormat="1" ht="12" customHeight="1" thickBot="1">
      <c r="A92" s="35" t="s">
        <v>501</v>
      </c>
      <c r="B92" s="36" t="s">
        <v>502</v>
      </c>
      <c r="C92" s="36" t="s">
        <v>503</v>
      </c>
      <c r="D92" s="36" t="s">
        <v>505</v>
      </c>
      <c r="E92" s="485" t="s">
        <v>504</v>
      </c>
      <c r="F92" s="158"/>
    </row>
    <row r="93" spans="1:6" s="1" customFormat="1" ht="15" customHeight="1" thickBot="1">
      <c r="A93" s="22" t="s">
        <v>19</v>
      </c>
      <c r="B93" s="29" t="s">
        <v>451</v>
      </c>
      <c r="C93" s="430">
        <f>C94+C95+C96+C97+C98+C111</f>
        <v>238632</v>
      </c>
      <c r="D93" s="430">
        <f>D94+D95+D96+D97+D98+D111</f>
        <v>291478</v>
      </c>
      <c r="E93" s="535">
        <f>E94+E95+E96+E97+E98+E111</f>
        <v>342892</v>
      </c>
      <c r="F93" s="158"/>
    </row>
    <row r="94" spans="1:5" s="1" customFormat="1" ht="12.75" customHeight="1">
      <c r="A94" s="17" t="s">
        <v>102</v>
      </c>
      <c r="B94" s="10" t="s">
        <v>50</v>
      </c>
      <c r="C94" s="542">
        <v>108653</v>
      </c>
      <c r="D94" s="542">
        <v>123936</v>
      </c>
      <c r="E94" s="536">
        <v>139932</v>
      </c>
    </row>
    <row r="95" spans="1:5" ht="16.5" customHeight="1">
      <c r="A95" s="14" t="s">
        <v>103</v>
      </c>
      <c r="B95" s="8" t="s">
        <v>186</v>
      </c>
      <c r="C95" s="432">
        <v>28746</v>
      </c>
      <c r="D95" s="432">
        <v>32730</v>
      </c>
      <c r="E95" s="293">
        <v>31102</v>
      </c>
    </row>
    <row r="96" spans="1:5" ht="15.75">
      <c r="A96" s="14" t="s">
        <v>104</v>
      </c>
      <c r="B96" s="8" t="s">
        <v>145</v>
      </c>
      <c r="C96" s="434">
        <v>77777</v>
      </c>
      <c r="D96" s="434">
        <v>117047</v>
      </c>
      <c r="E96" s="295">
        <v>150736</v>
      </c>
    </row>
    <row r="97" spans="1:5" s="44" customFormat="1" ht="12" customHeight="1">
      <c r="A97" s="14" t="s">
        <v>105</v>
      </c>
      <c r="B97" s="11" t="s">
        <v>187</v>
      </c>
      <c r="C97" s="434">
        <v>3889</v>
      </c>
      <c r="D97" s="434">
        <v>4256</v>
      </c>
      <c r="E97" s="295">
        <v>4248</v>
      </c>
    </row>
    <row r="98" spans="1:5" ht="12" customHeight="1">
      <c r="A98" s="14" t="s">
        <v>116</v>
      </c>
      <c r="B98" s="19" t="s">
        <v>188</v>
      </c>
      <c r="C98" s="434">
        <v>19567</v>
      </c>
      <c r="D98" s="434">
        <v>2989</v>
      </c>
      <c r="E98" s="295">
        <v>5874</v>
      </c>
    </row>
    <row r="99" spans="1:5" ht="12" customHeight="1">
      <c r="A99" s="14" t="s">
        <v>106</v>
      </c>
      <c r="B99" s="8" t="s">
        <v>456</v>
      </c>
      <c r="C99" s="434">
        <v>7397</v>
      </c>
      <c r="D99" s="434">
        <v>10</v>
      </c>
      <c r="E99" s="295">
        <v>6</v>
      </c>
    </row>
    <row r="100" spans="1:5" ht="12" customHeight="1">
      <c r="A100" s="14" t="s">
        <v>107</v>
      </c>
      <c r="B100" s="156" t="s">
        <v>455</v>
      </c>
      <c r="C100" s="434">
        <v>71</v>
      </c>
      <c r="D100" s="434"/>
      <c r="E100" s="295"/>
    </row>
    <row r="101" spans="1:5" ht="12" customHeight="1">
      <c r="A101" s="14" t="s">
        <v>117</v>
      </c>
      <c r="B101" s="156" t="s">
        <v>454</v>
      </c>
      <c r="C101" s="434"/>
      <c r="D101" s="434"/>
      <c r="E101" s="295"/>
    </row>
    <row r="102" spans="1:5" ht="12" customHeight="1">
      <c r="A102" s="14" t="s">
        <v>118</v>
      </c>
      <c r="B102" s="154" t="s">
        <v>361</v>
      </c>
      <c r="C102" s="434"/>
      <c r="D102" s="434"/>
      <c r="E102" s="295"/>
    </row>
    <row r="103" spans="1:5" ht="12" customHeight="1">
      <c r="A103" s="14" t="s">
        <v>119</v>
      </c>
      <c r="B103" s="155" t="s">
        <v>362</v>
      </c>
      <c r="C103" s="434"/>
      <c r="D103" s="434"/>
      <c r="E103" s="295"/>
    </row>
    <row r="104" spans="1:5" ht="12" customHeight="1">
      <c r="A104" s="14" t="s">
        <v>120</v>
      </c>
      <c r="B104" s="155" t="s">
        <v>363</v>
      </c>
      <c r="C104" s="434"/>
      <c r="D104" s="434"/>
      <c r="E104" s="295"/>
    </row>
    <row r="105" spans="1:5" ht="12" customHeight="1">
      <c r="A105" s="14" t="s">
        <v>122</v>
      </c>
      <c r="B105" s="154" t="s">
        <v>364</v>
      </c>
      <c r="C105" s="434">
        <v>7626</v>
      </c>
      <c r="D105" s="434">
        <v>442</v>
      </c>
      <c r="E105" s="295">
        <v>335</v>
      </c>
    </row>
    <row r="106" spans="1:5" ht="12" customHeight="1">
      <c r="A106" s="14" t="s">
        <v>189</v>
      </c>
      <c r="B106" s="154" t="s">
        <v>365</v>
      </c>
      <c r="C106" s="434"/>
      <c r="D106" s="434"/>
      <c r="E106" s="295"/>
    </row>
    <row r="107" spans="1:5" ht="12" customHeight="1">
      <c r="A107" s="14" t="s">
        <v>359</v>
      </c>
      <c r="B107" s="155" t="s">
        <v>366</v>
      </c>
      <c r="C107" s="434">
        <v>200</v>
      </c>
      <c r="D107" s="434"/>
      <c r="E107" s="295"/>
    </row>
    <row r="108" spans="1:5" ht="12" customHeight="1">
      <c r="A108" s="13" t="s">
        <v>360</v>
      </c>
      <c r="B108" s="156" t="s">
        <v>367</v>
      </c>
      <c r="C108" s="434"/>
      <c r="D108" s="434"/>
      <c r="E108" s="295"/>
    </row>
    <row r="109" spans="1:5" ht="12" customHeight="1">
      <c r="A109" s="14" t="s">
        <v>452</v>
      </c>
      <c r="B109" s="156" t="s">
        <v>368</v>
      </c>
      <c r="C109" s="434"/>
      <c r="D109" s="434"/>
      <c r="E109" s="295"/>
    </row>
    <row r="110" spans="1:5" ht="12" customHeight="1">
      <c r="A110" s="16" t="s">
        <v>453</v>
      </c>
      <c r="B110" s="156" t="s">
        <v>369</v>
      </c>
      <c r="C110" s="434">
        <v>4273</v>
      </c>
      <c r="D110" s="434">
        <v>2537</v>
      </c>
      <c r="E110" s="295">
        <v>5533</v>
      </c>
    </row>
    <row r="111" spans="1:5" ht="12" customHeight="1">
      <c r="A111" s="14" t="s">
        <v>457</v>
      </c>
      <c r="B111" s="11" t="s">
        <v>51</v>
      </c>
      <c r="C111" s="432"/>
      <c r="D111" s="432">
        <v>10520</v>
      </c>
      <c r="E111" s="293">
        <v>11000</v>
      </c>
    </row>
    <row r="112" spans="1:5" ht="12" customHeight="1">
      <c r="A112" s="14" t="s">
        <v>458</v>
      </c>
      <c r="B112" s="8" t="s">
        <v>460</v>
      </c>
      <c r="C112" s="432"/>
      <c r="D112" s="432">
        <v>8000</v>
      </c>
      <c r="E112" s="293">
        <v>8120</v>
      </c>
    </row>
    <row r="113" spans="1:5" ht="12" customHeight="1" thickBot="1">
      <c r="A113" s="18" t="s">
        <v>459</v>
      </c>
      <c r="B113" s="529" t="s">
        <v>461</v>
      </c>
      <c r="C113" s="543"/>
      <c r="D113" s="543">
        <v>2520</v>
      </c>
      <c r="E113" s="537">
        <v>2880</v>
      </c>
    </row>
    <row r="114" spans="1:5" ht="12" customHeight="1" thickBot="1">
      <c r="A114" s="526" t="s">
        <v>20</v>
      </c>
      <c r="B114" s="527" t="s">
        <v>370</v>
      </c>
      <c r="C114" s="544">
        <f>+C115+C117+C119</f>
        <v>131115</v>
      </c>
      <c r="D114" s="544">
        <f>+D115+D117+D119</f>
        <v>259355</v>
      </c>
      <c r="E114" s="538">
        <f>SUM(E115:E117)+E119</f>
        <v>363439</v>
      </c>
    </row>
    <row r="115" spans="1:5" ht="12" customHeight="1">
      <c r="A115" s="15" t="s">
        <v>108</v>
      </c>
      <c r="B115" s="8" t="s">
        <v>230</v>
      </c>
      <c r="C115" s="433">
        <v>13299</v>
      </c>
      <c r="D115" s="433">
        <v>230256</v>
      </c>
      <c r="E115" s="294">
        <v>302992</v>
      </c>
    </row>
    <row r="116" spans="1:5" ht="15.75">
      <c r="A116" s="15" t="s">
        <v>109</v>
      </c>
      <c r="B116" s="12" t="s">
        <v>374</v>
      </c>
      <c r="C116" s="433"/>
      <c r="D116" s="433"/>
      <c r="E116" s="294"/>
    </row>
    <row r="117" spans="1:5" ht="12" customHeight="1">
      <c r="A117" s="15" t="s">
        <v>110</v>
      </c>
      <c r="B117" s="12" t="s">
        <v>190</v>
      </c>
      <c r="C117" s="432">
        <v>107532</v>
      </c>
      <c r="D117" s="432">
        <v>29099</v>
      </c>
      <c r="E117" s="293">
        <v>55807</v>
      </c>
    </row>
    <row r="118" spans="1:5" ht="12" customHeight="1">
      <c r="A118" s="15" t="s">
        <v>111</v>
      </c>
      <c r="B118" s="12" t="s">
        <v>375</v>
      </c>
      <c r="C118" s="432"/>
      <c r="D118" s="432"/>
      <c r="E118" s="293"/>
    </row>
    <row r="119" spans="1:5" ht="12" customHeight="1">
      <c r="A119" s="15" t="s">
        <v>112</v>
      </c>
      <c r="B119" s="319" t="s">
        <v>233</v>
      </c>
      <c r="C119" s="432">
        <v>10284</v>
      </c>
      <c r="D119" s="432"/>
      <c r="E119" s="293">
        <v>4640</v>
      </c>
    </row>
    <row r="120" spans="1:5" ht="12" customHeight="1">
      <c r="A120" s="15" t="s">
        <v>121</v>
      </c>
      <c r="B120" s="318" t="s">
        <v>439</v>
      </c>
      <c r="C120" s="432"/>
      <c r="D120" s="432"/>
      <c r="E120" s="293"/>
    </row>
    <row r="121" spans="1:5" ht="12" customHeight="1">
      <c r="A121" s="15" t="s">
        <v>123</v>
      </c>
      <c r="B121" s="447" t="s">
        <v>380</v>
      </c>
      <c r="C121" s="432"/>
      <c r="D121" s="432"/>
      <c r="E121" s="293"/>
    </row>
    <row r="122" spans="1:5" ht="12" customHeight="1">
      <c r="A122" s="15" t="s">
        <v>191</v>
      </c>
      <c r="B122" s="155" t="s">
        <v>363</v>
      </c>
      <c r="C122" s="432"/>
      <c r="D122" s="432"/>
      <c r="E122" s="293"/>
    </row>
    <row r="123" spans="1:5" ht="12" customHeight="1">
      <c r="A123" s="15" t="s">
        <v>192</v>
      </c>
      <c r="B123" s="155" t="s">
        <v>379</v>
      </c>
      <c r="C123" s="432">
        <v>160</v>
      </c>
      <c r="D123" s="432"/>
      <c r="E123" s="293">
        <v>1040</v>
      </c>
    </row>
    <row r="124" spans="1:5" ht="12" customHeight="1">
      <c r="A124" s="15" t="s">
        <v>193</v>
      </c>
      <c r="B124" s="155" t="s">
        <v>378</v>
      </c>
      <c r="C124" s="432"/>
      <c r="D124" s="432"/>
      <c r="E124" s="293"/>
    </row>
    <row r="125" spans="1:5" ht="12" customHeight="1">
      <c r="A125" s="15" t="s">
        <v>371</v>
      </c>
      <c r="B125" s="155" t="s">
        <v>366</v>
      </c>
      <c r="C125" s="432"/>
      <c r="D125" s="432"/>
      <c r="E125" s="293"/>
    </row>
    <row r="126" spans="1:5" ht="12" customHeight="1">
      <c r="A126" s="15" t="s">
        <v>372</v>
      </c>
      <c r="B126" s="155" t="s">
        <v>377</v>
      </c>
      <c r="C126" s="432"/>
      <c r="D126" s="432"/>
      <c r="E126" s="293"/>
    </row>
    <row r="127" spans="1:5" ht="12" customHeight="1" thickBot="1">
      <c r="A127" s="13" t="s">
        <v>373</v>
      </c>
      <c r="B127" s="155" t="s">
        <v>376</v>
      </c>
      <c r="C127" s="434">
        <v>10124</v>
      </c>
      <c r="D127" s="434"/>
      <c r="E127" s="295">
        <v>3600</v>
      </c>
    </row>
    <row r="128" spans="1:5" ht="12" customHeight="1" thickBot="1">
      <c r="A128" s="20" t="s">
        <v>21</v>
      </c>
      <c r="B128" s="143" t="s">
        <v>462</v>
      </c>
      <c r="C128" s="431">
        <f>+C93+C114</f>
        <v>369747</v>
      </c>
      <c r="D128" s="431">
        <f>+D93+D114</f>
        <v>550833</v>
      </c>
      <c r="E128" s="292">
        <f>+E93+E114</f>
        <v>706331</v>
      </c>
    </row>
    <row r="129" spans="1:5" ht="12" customHeight="1" thickBot="1">
      <c r="A129" s="20" t="s">
        <v>22</v>
      </c>
      <c r="B129" s="143" t="s">
        <v>463</v>
      </c>
      <c r="C129" s="431">
        <f>+C130+C131+C132</f>
        <v>0</v>
      </c>
      <c r="D129" s="431">
        <f>+D130+D131+D132</f>
        <v>0</v>
      </c>
      <c r="E129" s="292">
        <f>+E130+E131+E132</f>
        <v>2430</v>
      </c>
    </row>
    <row r="130" spans="1:5" ht="12" customHeight="1">
      <c r="A130" s="15" t="s">
        <v>271</v>
      </c>
      <c r="B130" s="12" t="s">
        <v>470</v>
      </c>
      <c r="C130" s="432"/>
      <c r="D130" s="432"/>
      <c r="E130" s="293">
        <v>2430</v>
      </c>
    </row>
    <row r="131" spans="1:5" ht="12" customHeight="1">
      <c r="A131" s="15" t="s">
        <v>274</v>
      </c>
      <c r="B131" s="12" t="s">
        <v>471</v>
      </c>
      <c r="C131" s="432"/>
      <c r="D131" s="432"/>
      <c r="E131" s="293"/>
    </row>
    <row r="132" spans="1:5" ht="12" customHeight="1" thickBot="1">
      <c r="A132" s="13" t="s">
        <v>275</v>
      </c>
      <c r="B132" s="12" t="s">
        <v>472</v>
      </c>
      <c r="C132" s="432"/>
      <c r="D132" s="432"/>
      <c r="E132" s="293"/>
    </row>
    <row r="133" spans="1:5" ht="12" customHeight="1" thickBot="1">
      <c r="A133" s="20" t="s">
        <v>23</v>
      </c>
      <c r="B133" s="143" t="s">
        <v>464</v>
      </c>
      <c r="C133" s="431">
        <f>SUM(C134:C139)</f>
        <v>0</v>
      </c>
      <c r="D133" s="431">
        <f>SUM(D134:D139)</f>
        <v>0</v>
      </c>
      <c r="E133" s="292">
        <f>SUM(E134:E139)</f>
        <v>0</v>
      </c>
    </row>
    <row r="134" spans="1:5" ht="12" customHeight="1">
      <c r="A134" s="15" t="s">
        <v>95</v>
      </c>
      <c r="B134" s="9" t="s">
        <v>473</v>
      </c>
      <c r="C134" s="432"/>
      <c r="D134" s="432"/>
      <c r="E134" s="293"/>
    </row>
    <row r="135" spans="1:5" ht="12" customHeight="1">
      <c r="A135" s="15" t="s">
        <v>96</v>
      </c>
      <c r="B135" s="9" t="s">
        <v>465</v>
      </c>
      <c r="C135" s="432"/>
      <c r="D135" s="432"/>
      <c r="E135" s="293"/>
    </row>
    <row r="136" spans="1:5" ht="12" customHeight="1">
      <c r="A136" s="15" t="s">
        <v>97</v>
      </c>
      <c r="B136" s="9" t="s">
        <v>466</v>
      </c>
      <c r="C136" s="432"/>
      <c r="D136" s="432"/>
      <c r="E136" s="293"/>
    </row>
    <row r="137" spans="1:5" ht="12" customHeight="1">
      <c r="A137" s="15" t="s">
        <v>178</v>
      </c>
      <c r="B137" s="9" t="s">
        <v>467</v>
      </c>
      <c r="C137" s="432"/>
      <c r="D137" s="432"/>
      <c r="E137" s="293"/>
    </row>
    <row r="138" spans="1:5" ht="12" customHeight="1">
      <c r="A138" s="15" t="s">
        <v>179</v>
      </c>
      <c r="B138" s="9" t="s">
        <v>468</v>
      </c>
      <c r="C138" s="432"/>
      <c r="D138" s="432"/>
      <c r="E138" s="293"/>
    </row>
    <row r="139" spans="1:5" ht="12" customHeight="1" thickBot="1">
      <c r="A139" s="13" t="s">
        <v>180</v>
      </c>
      <c r="B139" s="9" t="s">
        <v>469</v>
      </c>
      <c r="C139" s="432"/>
      <c r="D139" s="432"/>
      <c r="E139" s="293"/>
    </row>
    <row r="140" spans="1:5" ht="12" customHeight="1" thickBot="1">
      <c r="A140" s="20" t="s">
        <v>24</v>
      </c>
      <c r="B140" s="143" t="s">
        <v>477</v>
      </c>
      <c r="C140" s="438">
        <f>+C141+C142+C143+C144</f>
        <v>5994</v>
      </c>
      <c r="D140" s="438">
        <f>+D141+D142+D143+D144</f>
        <v>5850</v>
      </c>
      <c r="E140" s="482">
        <f>+E141+E142+E143+E144</f>
        <v>6737</v>
      </c>
    </row>
    <row r="141" spans="1:5" ht="12" customHeight="1">
      <c r="A141" s="15" t="s">
        <v>98</v>
      </c>
      <c r="B141" s="9" t="s">
        <v>381</v>
      </c>
      <c r="C141" s="432"/>
      <c r="D141" s="432"/>
      <c r="E141" s="293"/>
    </row>
    <row r="142" spans="1:5" ht="12" customHeight="1">
      <c r="A142" s="15" t="s">
        <v>99</v>
      </c>
      <c r="B142" s="9" t="s">
        <v>382</v>
      </c>
      <c r="C142" s="432">
        <v>5994</v>
      </c>
      <c r="D142" s="432">
        <v>5850</v>
      </c>
      <c r="E142" s="293">
        <v>6737</v>
      </c>
    </row>
    <row r="143" spans="1:5" ht="12" customHeight="1">
      <c r="A143" s="15" t="s">
        <v>295</v>
      </c>
      <c r="B143" s="9" t="s">
        <v>478</v>
      </c>
      <c r="C143" s="432"/>
      <c r="D143" s="432"/>
      <c r="E143" s="293"/>
    </row>
    <row r="144" spans="1:5" ht="12" customHeight="1" thickBot="1">
      <c r="A144" s="13" t="s">
        <v>296</v>
      </c>
      <c r="B144" s="7" t="s">
        <v>401</v>
      </c>
      <c r="C144" s="432"/>
      <c r="D144" s="432"/>
      <c r="E144" s="293"/>
    </row>
    <row r="145" spans="1:5" ht="12" customHeight="1" thickBot="1">
      <c r="A145" s="20" t="s">
        <v>25</v>
      </c>
      <c r="B145" s="143" t="s">
        <v>479</v>
      </c>
      <c r="C145" s="545">
        <f>SUM(C146:C150)</f>
        <v>0</v>
      </c>
      <c r="D145" s="545">
        <f>SUM(D146:D150)</f>
        <v>0</v>
      </c>
      <c r="E145" s="539">
        <f>SUM(E146:E150)</f>
        <v>0</v>
      </c>
    </row>
    <row r="146" spans="1:5" ht="12" customHeight="1">
      <c r="A146" s="15" t="s">
        <v>100</v>
      </c>
      <c r="B146" s="9" t="s">
        <v>474</v>
      </c>
      <c r="C146" s="432"/>
      <c r="D146" s="432"/>
      <c r="E146" s="293"/>
    </row>
    <row r="147" spans="1:5" ht="12" customHeight="1">
      <c r="A147" s="15" t="s">
        <v>101</v>
      </c>
      <c r="B147" s="9" t="s">
        <v>481</v>
      </c>
      <c r="C147" s="432"/>
      <c r="D147" s="432"/>
      <c r="E147" s="293"/>
    </row>
    <row r="148" spans="1:5" ht="12" customHeight="1">
      <c r="A148" s="15" t="s">
        <v>307</v>
      </c>
      <c r="B148" s="9" t="s">
        <v>476</v>
      </c>
      <c r="C148" s="432"/>
      <c r="D148" s="432"/>
      <c r="E148" s="293"/>
    </row>
    <row r="149" spans="1:5" ht="12" customHeight="1">
      <c r="A149" s="15" t="s">
        <v>308</v>
      </c>
      <c r="B149" s="9" t="s">
        <v>482</v>
      </c>
      <c r="C149" s="432"/>
      <c r="D149" s="432"/>
      <c r="E149" s="293"/>
    </row>
    <row r="150" spans="1:5" ht="12" customHeight="1" thickBot="1">
      <c r="A150" s="15" t="s">
        <v>480</v>
      </c>
      <c r="B150" s="9" t="s">
        <v>483</v>
      </c>
      <c r="C150" s="432"/>
      <c r="D150" s="432"/>
      <c r="E150" s="293"/>
    </row>
    <row r="151" spans="1:5" ht="12" customHeight="1" thickBot="1">
      <c r="A151" s="20" t="s">
        <v>26</v>
      </c>
      <c r="B151" s="143" t="s">
        <v>484</v>
      </c>
      <c r="C151" s="546"/>
      <c r="D151" s="546"/>
      <c r="E151" s="540"/>
    </row>
    <row r="152" spans="1:5" ht="12" customHeight="1" thickBot="1">
      <c r="A152" s="20" t="s">
        <v>27</v>
      </c>
      <c r="B152" s="143" t="s">
        <v>485</v>
      </c>
      <c r="C152" s="546"/>
      <c r="D152" s="546"/>
      <c r="E152" s="540"/>
    </row>
    <row r="153" spans="1:6" ht="15" customHeight="1" thickBot="1">
      <c r="A153" s="20" t="s">
        <v>28</v>
      </c>
      <c r="B153" s="143" t="s">
        <v>487</v>
      </c>
      <c r="C153" s="547">
        <f>+C129+C133+C140+C145+C151+C152</f>
        <v>5994</v>
      </c>
      <c r="D153" s="547">
        <f>+D129+D133+D140+D145+D151+D152</f>
        <v>5850</v>
      </c>
      <c r="E153" s="541">
        <f>+E129+E133+E140+E145+E151+E152</f>
        <v>9167</v>
      </c>
      <c r="F153" s="144"/>
    </row>
    <row r="154" spans="1:5" s="1" customFormat="1" ht="12.75" customHeight="1" thickBot="1">
      <c r="A154" s="320" t="s">
        <v>29</v>
      </c>
      <c r="B154" s="413" t="s">
        <v>486</v>
      </c>
      <c r="C154" s="547">
        <f>+C128+C153</f>
        <v>375741</v>
      </c>
      <c r="D154" s="547">
        <f>+D128+D153</f>
        <v>556683</v>
      </c>
      <c r="E154" s="541">
        <f>+E128+E153</f>
        <v>715498</v>
      </c>
    </row>
    <row r="155" ht="15.75">
      <c r="C155" s="416"/>
    </row>
    <row r="156" ht="15.75">
      <c r="C156" s="416"/>
    </row>
    <row r="157" ht="15.75">
      <c r="C157" s="416"/>
    </row>
    <row r="158" ht="16.5" customHeight="1">
      <c r="C158" s="416"/>
    </row>
    <row r="159" ht="15.75">
      <c r="C159" s="416"/>
    </row>
    <row r="160" ht="15.75">
      <c r="C160" s="416"/>
    </row>
    <row r="161" ht="15.75">
      <c r="C161" s="416"/>
    </row>
    <row r="162" ht="15.75">
      <c r="C162" s="416"/>
    </row>
    <row r="163" ht="15.75">
      <c r="C163" s="416"/>
    </row>
    <row r="164" ht="15.75">
      <c r="C164" s="416"/>
    </row>
    <row r="165" ht="15.75">
      <c r="C165" s="416"/>
    </row>
    <row r="166" ht="15.75">
      <c r="C166" s="416"/>
    </row>
    <row r="167" ht="15.75">
      <c r="C167" s="41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2017.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workbookViewId="0" topLeftCell="A1">
      <selection activeCell="M15" sqref="M15"/>
    </sheetView>
  </sheetViews>
  <sheetFormatPr defaultColWidth="9.00390625" defaultRowHeight="12.75"/>
  <cols>
    <col min="1" max="1" width="6.875" style="208" customWidth="1"/>
    <col min="2" max="2" width="49.625" style="61" customWidth="1"/>
    <col min="3" max="8" width="12.875" style="61" customWidth="1"/>
    <col min="9" max="9" width="14.375" style="61" customWidth="1"/>
    <col min="10" max="10" width="3.375" style="61" customWidth="1"/>
    <col min="11" max="16384" width="9.375" style="61" customWidth="1"/>
  </cols>
  <sheetData>
    <row r="1" spans="1:9" ht="27.75" customHeight="1">
      <c r="A1" s="650" t="s">
        <v>4</v>
      </c>
      <c r="B1" s="650"/>
      <c r="C1" s="650"/>
      <c r="D1" s="650"/>
      <c r="E1" s="650"/>
      <c r="F1" s="650"/>
      <c r="G1" s="650"/>
      <c r="H1" s="650"/>
      <c r="I1" s="650"/>
    </row>
    <row r="2" ht="20.25" customHeight="1" thickBot="1">
      <c r="I2" s="518" t="s">
        <v>64</v>
      </c>
    </row>
    <row r="3" spans="1:9" s="519" customFormat="1" ht="26.25" customHeight="1">
      <c r="A3" s="658" t="s">
        <v>73</v>
      </c>
      <c r="B3" s="653" t="s">
        <v>89</v>
      </c>
      <c r="C3" s="658" t="s">
        <v>90</v>
      </c>
      <c r="D3" s="658" t="s">
        <v>621</v>
      </c>
      <c r="E3" s="655" t="s">
        <v>72</v>
      </c>
      <c r="F3" s="656"/>
      <c r="G3" s="656"/>
      <c r="H3" s="657"/>
      <c r="I3" s="653" t="s">
        <v>52</v>
      </c>
    </row>
    <row r="4" spans="1:9" s="520" customFormat="1" ht="32.25" customHeight="1" thickBot="1">
      <c r="A4" s="659"/>
      <c r="B4" s="654"/>
      <c r="C4" s="654"/>
      <c r="D4" s="659"/>
      <c r="E4" s="298" t="s">
        <v>557</v>
      </c>
      <c r="F4" s="298" t="s">
        <v>558</v>
      </c>
      <c r="G4" s="298" t="s">
        <v>614</v>
      </c>
      <c r="H4" s="299" t="s">
        <v>622</v>
      </c>
      <c r="I4" s="654"/>
    </row>
    <row r="5" spans="1:9" s="521" customFormat="1" ht="12.75" customHeight="1" thickBot="1">
      <c r="A5" s="300" t="s">
        <v>501</v>
      </c>
      <c r="B5" s="301" t="s">
        <v>502</v>
      </c>
      <c r="C5" s="302" t="s">
        <v>503</v>
      </c>
      <c r="D5" s="301" t="s">
        <v>505</v>
      </c>
      <c r="E5" s="300" t="s">
        <v>504</v>
      </c>
      <c r="F5" s="302" t="s">
        <v>506</v>
      </c>
      <c r="G5" s="302" t="s">
        <v>508</v>
      </c>
      <c r="H5" s="303" t="s">
        <v>509</v>
      </c>
      <c r="I5" s="304" t="s">
        <v>510</v>
      </c>
    </row>
    <row r="6" spans="1:9" ht="23.25" customHeight="1" thickBot="1">
      <c r="A6" s="305" t="s">
        <v>19</v>
      </c>
      <c r="B6" s="306" t="s">
        <v>5</v>
      </c>
      <c r="C6" s="515"/>
      <c r="D6" s="76"/>
      <c r="E6" s="77"/>
      <c r="F6" s="78"/>
      <c r="G6" s="78"/>
      <c r="H6" s="79"/>
      <c r="I6" s="76">
        <f aca="true" t="shared" si="0" ref="I6:I22">SUM(D6:H6)</f>
        <v>0</v>
      </c>
    </row>
    <row r="7" spans="1:10" ht="10.5" customHeight="1" thickBot="1">
      <c r="A7" s="307" t="s">
        <v>20</v>
      </c>
      <c r="B7" s="80" t="s">
        <v>629</v>
      </c>
      <c r="C7" s="516"/>
      <c r="D7" s="81"/>
      <c r="E7" s="82"/>
      <c r="F7" s="26"/>
      <c r="G7" s="26"/>
      <c r="H7" s="25"/>
      <c r="I7" s="308"/>
      <c r="J7" s="648" t="s">
        <v>538</v>
      </c>
    </row>
    <row r="8" spans="1:10" ht="25.5" customHeight="1" thickBot="1">
      <c r="A8" s="305" t="s">
        <v>21</v>
      </c>
      <c r="B8" s="309" t="s">
        <v>6</v>
      </c>
      <c r="C8" s="585"/>
      <c r="D8" s="586">
        <f>+D9+D10</f>
        <v>0</v>
      </c>
      <c r="E8" s="587">
        <f>+E9+E10</f>
        <v>3738</v>
      </c>
      <c r="F8" s="588">
        <f>+F9+F10</f>
        <v>6446</v>
      </c>
      <c r="G8" s="588">
        <f>+G9+G10</f>
        <v>6257</v>
      </c>
      <c r="H8" s="589">
        <f>+H9+H10</f>
        <v>37329</v>
      </c>
      <c r="I8" s="586">
        <f t="shared" si="0"/>
        <v>53770</v>
      </c>
      <c r="J8" s="648"/>
    </row>
    <row r="9" spans="1:10" ht="19.5" customHeight="1" thickBot="1">
      <c r="A9" s="307" t="s">
        <v>22</v>
      </c>
      <c r="B9" s="80" t="s">
        <v>647</v>
      </c>
      <c r="C9" s="516" t="s">
        <v>557</v>
      </c>
      <c r="D9" s="81"/>
      <c r="E9" s="82">
        <v>3738</v>
      </c>
      <c r="F9" s="26">
        <v>6446</v>
      </c>
      <c r="G9" s="26">
        <v>6257</v>
      </c>
      <c r="H9" s="25">
        <v>37329</v>
      </c>
      <c r="I9" s="308">
        <f t="shared" si="0"/>
        <v>53770</v>
      </c>
      <c r="J9" s="648"/>
    </row>
    <row r="10" spans="1:10" ht="14.25" customHeight="1" thickBot="1">
      <c r="A10" s="305" t="s">
        <v>23</v>
      </c>
      <c r="B10" s="80" t="s">
        <v>74</v>
      </c>
      <c r="C10" s="516"/>
      <c r="D10" s="81"/>
      <c r="E10" s="82"/>
      <c r="F10" s="26"/>
      <c r="G10" s="26"/>
      <c r="H10" s="25"/>
      <c r="I10" s="308">
        <f t="shared" si="0"/>
        <v>0</v>
      </c>
      <c r="J10" s="648"/>
    </row>
    <row r="11" spans="1:10" ht="19.5" customHeight="1" thickBot="1">
      <c r="A11" s="307" t="s">
        <v>24</v>
      </c>
      <c r="B11" s="309" t="s">
        <v>628</v>
      </c>
      <c r="C11" s="585"/>
      <c r="D11" s="587">
        <f>D12+D13+D14+D15+D16</f>
        <v>52449</v>
      </c>
      <c r="E11" s="587">
        <f>E12+E13+E14+E15+E16</f>
        <v>128194</v>
      </c>
      <c r="F11" s="587">
        <f>F12+F13+F14+F15+F16</f>
        <v>0</v>
      </c>
      <c r="G11" s="587">
        <f>G12+G13+G14+G15+G16</f>
        <v>0</v>
      </c>
      <c r="H11" s="587">
        <f>H12+H13+H14+H15+H16</f>
        <v>0</v>
      </c>
      <c r="I11" s="586">
        <f t="shared" si="0"/>
        <v>180643</v>
      </c>
      <c r="J11" s="648"/>
    </row>
    <row r="12" spans="1:10" ht="19.5" customHeight="1" thickBot="1">
      <c r="A12" s="305" t="s">
        <v>25</v>
      </c>
      <c r="B12" s="576" t="s">
        <v>627</v>
      </c>
      <c r="C12" s="566" t="s">
        <v>556</v>
      </c>
      <c r="D12" s="575">
        <v>5000</v>
      </c>
      <c r="E12" s="572">
        <v>52361</v>
      </c>
      <c r="F12" s="573"/>
      <c r="G12" s="573"/>
      <c r="H12" s="574"/>
      <c r="I12" s="308">
        <f t="shared" si="0"/>
        <v>57361</v>
      </c>
      <c r="J12" s="648"/>
    </row>
    <row r="13" spans="1:10" ht="19.5" customHeight="1">
      <c r="A13" s="590" t="s">
        <v>26</v>
      </c>
      <c r="B13" s="591" t="s">
        <v>623</v>
      </c>
      <c r="C13" s="516" t="s">
        <v>556</v>
      </c>
      <c r="D13" s="81">
        <v>89</v>
      </c>
      <c r="E13" s="82">
        <v>6883</v>
      </c>
      <c r="F13" s="26"/>
      <c r="G13" s="26"/>
      <c r="H13" s="25"/>
      <c r="I13" s="308">
        <f t="shared" si="0"/>
        <v>6972</v>
      </c>
      <c r="J13" s="648"/>
    </row>
    <row r="14" spans="1:10" ht="19.5" customHeight="1">
      <c r="A14" s="592" t="s">
        <v>27</v>
      </c>
      <c r="B14" s="593" t="s">
        <v>624</v>
      </c>
      <c r="C14" s="516" t="s">
        <v>556</v>
      </c>
      <c r="D14" s="26"/>
      <c r="E14" s="26">
        <v>2540</v>
      </c>
      <c r="F14" s="26"/>
      <c r="G14" s="26"/>
      <c r="H14" s="26"/>
      <c r="I14" s="581">
        <f t="shared" si="0"/>
        <v>2540</v>
      </c>
      <c r="J14" s="648"/>
    </row>
    <row r="15" spans="1:10" ht="19.5" customHeight="1" thickBot="1">
      <c r="A15" s="594" t="s">
        <v>28</v>
      </c>
      <c r="B15" s="593" t="s">
        <v>561</v>
      </c>
      <c r="C15" s="516" t="s">
        <v>556</v>
      </c>
      <c r="D15" s="26">
        <v>47360</v>
      </c>
      <c r="E15" s="26">
        <v>63110</v>
      </c>
      <c r="F15" s="26"/>
      <c r="G15" s="26"/>
      <c r="H15" s="26"/>
      <c r="I15" s="581">
        <f t="shared" si="0"/>
        <v>110470</v>
      </c>
      <c r="J15" s="648"/>
    </row>
    <row r="16" spans="1:10" ht="19.5" customHeight="1" thickBot="1">
      <c r="A16" s="305" t="s">
        <v>29</v>
      </c>
      <c r="B16" s="580" t="s">
        <v>625</v>
      </c>
      <c r="C16" s="517" t="s">
        <v>556</v>
      </c>
      <c r="D16" s="27"/>
      <c r="E16" s="27">
        <v>3300</v>
      </c>
      <c r="F16" s="27"/>
      <c r="G16" s="27"/>
      <c r="H16" s="27"/>
      <c r="I16" s="579">
        <f t="shared" si="0"/>
        <v>3300</v>
      </c>
      <c r="J16" s="648"/>
    </row>
    <row r="17" spans="1:10" ht="19.5" customHeight="1" thickBot="1">
      <c r="A17" s="307" t="s">
        <v>30</v>
      </c>
      <c r="B17" s="309" t="s">
        <v>585</v>
      </c>
      <c r="C17" s="585"/>
      <c r="D17" s="586">
        <f aca="true" t="shared" si="1" ref="D17:I17">D18+D19+D20</f>
        <v>4463</v>
      </c>
      <c r="E17" s="586">
        <f t="shared" si="1"/>
        <v>55045</v>
      </c>
      <c r="F17" s="586">
        <f t="shared" si="1"/>
        <v>0</v>
      </c>
      <c r="G17" s="586">
        <f t="shared" si="1"/>
        <v>0</v>
      </c>
      <c r="H17" s="586">
        <f t="shared" si="1"/>
        <v>0</v>
      </c>
      <c r="I17" s="586">
        <f t="shared" si="1"/>
        <v>59508</v>
      </c>
      <c r="J17" s="648"/>
    </row>
    <row r="18" spans="1:10" ht="26.25" customHeight="1" thickBot="1">
      <c r="A18" s="305" t="s">
        <v>31</v>
      </c>
      <c r="B18" s="580" t="s">
        <v>650</v>
      </c>
      <c r="C18" s="582" t="s">
        <v>556</v>
      </c>
      <c r="D18" s="583">
        <v>171</v>
      </c>
      <c r="E18" s="583">
        <v>18164</v>
      </c>
      <c r="F18" s="583"/>
      <c r="G18" s="583"/>
      <c r="H18" s="583"/>
      <c r="I18" s="584">
        <f t="shared" si="0"/>
        <v>18335</v>
      </c>
      <c r="J18" s="648"/>
    </row>
    <row r="19" spans="1:10" ht="19.5" customHeight="1" thickBot="1">
      <c r="A19" s="307" t="s">
        <v>32</v>
      </c>
      <c r="B19" s="578" t="s">
        <v>610</v>
      </c>
      <c r="C19" s="516" t="s">
        <v>556</v>
      </c>
      <c r="D19" s="26"/>
      <c r="E19" s="26">
        <v>36246</v>
      </c>
      <c r="F19" s="26"/>
      <c r="G19" s="26"/>
      <c r="H19" s="26"/>
      <c r="I19" s="579">
        <f t="shared" si="0"/>
        <v>36246</v>
      </c>
      <c r="J19" s="648"/>
    </row>
    <row r="20" spans="1:10" ht="24" customHeight="1" thickBot="1">
      <c r="A20" s="305" t="s">
        <v>33</v>
      </c>
      <c r="B20" s="577" t="s">
        <v>651</v>
      </c>
      <c r="C20" s="517" t="s">
        <v>556</v>
      </c>
      <c r="D20" s="27">
        <v>4292</v>
      </c>
      <c r="E20" s="27">
        <v>635</v>
      </c>
      <c r="F20" s="27"/>
      <c r="G20" s="27"/>
      <c r="H20" s="27"/>
      <c r="I20" s="579">
        <f t="shared" si="0"/>
        <v>4927</v>
      </c>
      <c r="J20" s="648"/>
    </row>
    <row r="21" spans="1:10" ht="19.5" customHeight="1" thickBot="1">
      <c r="A21" s="305" t="s">
        <v>34</v>
      </c>
      <c r="B21" s="309" t="s">
        <v>210</v>
      </c>
      <c r="C21" s="585"/>
      <c r="D21" s="586">
        <f>D22</f>
        <v>0</v>
      </c>
      <c r="E21" s="586">
        <f>E22</f>
        <v>2700</v>
      </c>
      <c r="F21" s="586">
        <f>F22</f>
        <v>0</v>
      </c>
      <c r="G21" s="586">
        <f>G22</f>
        <v>0</v>
      </c>
      <c r="H21" s="586">
        <f>H22</f>
        <v>0</v>
      </c>
      <c r="I21" s="586">
        <f t="shared" si="0"/>
        <v>2700</v>
      </c>
      <c r="J21" s="648"/>
    </row>
    <row r="22" spans="1:10" ht="19.5" customHeight="1">
      <c r="A22" s="597" t="s">
        <v>35</v>
      </c>
      <c r="B22" s="598" t="s">
        <v>626</v>
      </c>
      <c r="C22" s="582" t="s">
        <v>556</v>
      </c>
      <c r="D22" s="583"/>
      <c r="E22" s="583">
        <v>2700</v>
      </c>
      <c r="F22" s="583"/>
      <c r="G22" s="583"/>
      <c r="H22" s="583"/>
      <c r="I22" s="599">
        <f t="shared" si="0"/>
        <v>2700</v>
      </c>
      <c r="J22" s="649"/>
    </row>
    <row r="23" spans="1:10" ht="19.5" customHeight="1" thickBot="1">
      <c r="A23" s="651" t="s">
        <v>653</v>
      </c>
      <c r="B23" s="652"/>
      <c r="C23" s="595"/>
      <c r="D23" s="596">
        <f>D6+D8+D11+D17+D21</f>
        <v>56912</v>
      </c>
      <c r="E23" s="596">
        <f>E6+E8+E11+E17+E21</f>
        <v>189677</v>
      </c>
      <c r="F23" s="596">
        <f>F6+F8+F11+F17+F21</f>
        <v>6446</v>
      </c>
      <c r="G23" s="596">
        <f>G6+G8+G11+G17+G21</f>
        <v>6257</v>
      </c>
      <c r="H23" s="596">
        <f>H6+H8+H11+H17+H21</f>
        <v>37329</v>
      </c>
      <c r="I23" s="596">
        <f>+I6+I8+I11+I17+I21</f>
        <v>296621</v>
      </c>
      <c r="J23" s="648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D30" sqref="D30"/>
    </sheetView>
  </sheetViews>
  <sheetFormatPr defaultColWidth="9.00390625" defaultRowHeight="12.75"/>
  <cols>
    <col min="1" max="1" width="5.875" style="9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1" t="s">
        <v>7</v>
      </c>
      <c r="C1" s="661"/>
      <c r="D1" s="661"/>
    </row>
    <row r="2" spans="1:4" s="84" customFormat="1" ht="16.5" thickBot="1">
      <c r="A2" s="83"/>
      <c r="B2" s="405"/>
      <c r="D2" s="48" t="s">
        <v>64</v>
      </c>
    </row>
    <row r="3" spans="1:4" s="86" customFormat="1" ht="48" customHeight="1" thickBot="1">
      <c r="A3" s="85" t="s">
        <v>17</v>
      </c>
      <c r="B3" s="214" t="s">
        <v>18</v>
      </c>
      <c r="C3" s="214" t="s">
        <v>75</v>
      </c>
      <c r="D3" s="215" t="s">
        <v>76</v>
      </c>
    </row>
    <row r="4" spans="1:4" s="86" customFormat="1" ht="13.5" customHeight="1" thickBot="1">
      <c r="A4" s="39" t="s">
        <v>501</v>
      </c>
      <c r="B4" s="217" t="s">
        <v>502</v>
      </c>
      <c r="C4" s="217" t="s">
        <v>503</v>
      </c>
      <c r="D4" s="218" t="s">
        <v>505</v>
      </c>
    </row>
    <row r="5" spans="1:4" ht="18" customHeight="1">
      <c r="A5" s="149" t="s">
        <v>19</v>
      </c>
      <c r="B5" s="219" t="s">
        <v>170</v>
      </c>
      <c r="C5" s="147">
        <v>19886</v>
      </c>
      <c r="D5" s="87">
        <v>100</v>
      </c>
    </row>
    <row r="6" spans="1:4" ht="18" customHeight="1">
      <c r="A6" s="88" t="s">
        <v>20</v>
      </c>
      <c r="B6" s="220" t="s">
        <v>171</v>
      </c>
      <c r="C6" s="148"/>
      <c r="D6" s="90"/>
    </row>
    <row r="7" spans="1:4" ht="18" customHeight="1">
      <c r="A7" s="88" t="s">
        <v>21</v>
      </c>
      <c r="B7" s="220" t="s">
        <v>124</v>
      </c>
      <c r="C7" s="148"/>
      <c r="D7" s="90"/>
    </row>
    <row r="8" spans="1:4" ht="18" customHeight="1">
      <c r="A8" s="88" t="s">
        <v>22</v>
      </c>
      <c r="B8" s="220" t="s">
        <v>125</v>
      </c>
      <c r="C8" s="148"/>
      <c r="D8" s="90"/>
    </row>
    <row r="9" spans="1:4" ht="18" customHeight="1">
      <c r="A9" s="88" t="s">
        <v>23</v>
      </c>
      <c r="B9" s="220" t="s">
        <v>163</v>
      </c>
      <c r="C9" s="148">
        <v>36200</v>
      </c>
      <c r="D9" s="90"/>
    </row>
    <row r="10" spans="1:4" ht="18" customHeight="1">
      <c r="A10" s="88" t="s">
        <v>24</v>
      </c>
      <c r="B10" s="220" t="s">
        <v>164</v>
      </c>
      <c r="C10" s="148"/>
      <c r="D10" s="90"/>
    </row>
    <row r="11" spans="1:4" ht="18" customHeight="1">
      <c r="A11" s="88" t="s">
        <v>25</v>
      </c>
      <c r="B11" s="221" t="s">
        <v>165</v>
      </c>
      <c r="C11" s="148"/>
      <c r="D11" s="90"/>
    </row>
    <row r="12" spans="1:4" ht="18" customHeight="1">
      <c r="A12" s="88" t="s">
        <v>27</v>
      </c>
      <c r="B12" s="221" t="s">
        <v>166</v>
      </c>
      <c r="C12" s="148">
        <v>6500</v>
      </c>
      <c r="D12" s="90"/>
    </row>
    <row r="13" spans="1:4" ht="18" customHeight="1">
      <c r="A13" s="88" t="s">
        <v>28</v>
      </c>
      <c r="B13" s="221" t="s">
        <v>167</v>
      </c>
      <c r="C13" s="148"/>
      <c r="D13" s="90"/>
    </row>
    <row r="14" spans="1:4" ht="18" customHeight="1">
      <c r="A14" s="88" t="s">
        <v>29</v>
      </c>
      <c r="B14" s="221" t="s">
        <v>168</v>
      </c>
      <c r="C14" s="148"/>
      <c r="D14" s="90"/>
    </row>
    <row r="15" spans="1:4" ht="22.5" customHeight="1">
      <c r="A15" s="88" t="s">
        <v>30</v>
      </c>
      <c r="B15" s="221" t="s">
        <v>169</v>
      </c>
      <c r="C15" s="148">
        <v>29700</v>
      </c>
      <c r="D15" s="90"/>
    </row>
    <row r="16" spans="1:4" ht="18" customHeight="1">
      <c r="A16" s="88" t="s">
        <v>31</v>
      </c>
      <c r="B16" s="220" t="s">
        <v>126</v>
      </c>
      <c r="C16" s="148">
        <v>8000</v>
      </c>
      <c r="D16" s="90" t="s">
        <v>569</v>
      </c>
    </row>
    <row r="17" spans="1:4" ht="18" customHeight="1">
      <c r="A17" s="88" t="s">
        <v>32</v>
      </c>
      <c r="B17" s="220" t="s">
        <v>9</v>
      </c>
      <c r="C17" s="148"/>
      <c r="D17" s="90"/>
    </row>
    <row r="18" spans="1:4" ht="18" customHeight="1">
      <c r="A18" s="88" t="s">
        <v>33</v>
      </c>
      <c r="B18" s="220" t="s">
        <v>8</v>
      </c>
      <c r="C18" s="148"/>
      <c r="D18" s="90"/>
    </row>
    <row r="19" spans="1:4" ht="18" customHeight="1">
      <c r="A19" s="88" t="s">
        <v>34</v>
      </c>
      <c r="B19" s="220" t="s">
        <v>127</v>
      </c>
      <c r="C19" s="148"/>
      <c r="D19" s="90"/>
    </row>
    <row r="20" spans="1:4" ht="18" customHeight="1">
      <c r="A20" s="88" t="s">
        <v>35</v>
      </c>
      <c r="B20" s="220" t="s">
        <v>128</v>
      </c>
      <c r="C20" s="148"/>
      <c r="D20" s="90"/>
    </row>
    <row r="21" spans="1:4" ht="18" customHeight="1">
      <c r="A21" s="88" t="s">
        <v>36</v>
      </c>
      <c r="B21" s="142" t="s">
        <v>570</v>
      </c>
      <c r="C21" s="89">
        <v>200</v>
      </c>
      <c r="D21" s="90"/>
    </row>
    <row r="22" spans="1:4" ht="18" customHeight="1">
      <c r="A22" s="88" t="s">
        <v>37</v>
      </c>
      <c r="B22" s="91" t="s">
        <v>571</v>
      </c>
      <c r="C22" s="89">
        <v>300</v>
      </c>
      <c r="D22" s="90">
        <v>20</v>
      </c>
    </row>
    <row r="23" spans="1:4" ht="18" customHeight="1">
      <c r="A23" s="88" t="s">
        <v>38</v>
      </c>
      <c r="B23" s="91"/>
      <c r="C23" s="89"/>
      <c r="D23" s="90"/>
    </row>
    <row r="24" spans="1:4" ht="18" customHeight="1">
      <c r="A24" s="88" t="s">
        <v>39</v>
      </c>
      <c r="B24" s="91"/>
      <c r="C24" s="89"/>
      <c r="D24" s="90"/>
    </row>
    <row r="25" spans="1:4" ht="18" customHeight="1">
      <c r="A25" s="88" t="s">
        <v>40</v>
      </c>
      <c r="B25" s="91"/>
      <c r="C25" s="89"/>
      <c r="D25" s="90"/>
    </row>
    <row r="26" spans="1:4" ht="18" customHeight="1">
      <c r="A26" s="88" t="s">
        <v>41</v>
      </c>
      <c r="B26" s="91"/>
      <c r="C26" s="89"/>
      <c r="D26" s="90"/>
    </row>
    <row r="27" spans="1:4" ht="18" customHeight="1">
      <c r="A27" s="88" t="s">
        <v>42</v>
      </c>
      <c r="B27" s="91"/>
      <c r="C27" s="89"/>
      <c r="D27" s="90"/>
    </row>
    <row r="28" spans="1:4" ht="18" customHeight="1">
      <c r="A28" s="88" t="s">
        <v>43</v>
      </c>
      <c r="B28" s="91"/>
      <c r="C28" s="89"/>
      <c r="D28" s="90"/>
    </row>
    <row r="29" spans="1:4" ht="18" customHeight="1" thickBot="1">
      <c r="A29" s="150" t="s">
        <v>44</v>
      </c>
      <c r="B29" s="92"/>
      <c r="C29" s="93"/>
      <c r="D29" s="94"/>
    </row>
    <row r="30" spans="1:4" ht="18" customHeight="1" thickBot="1">
      <c r="A30" s="40" t="s">
        <v>45</v>
      </c>
      <c r="B30" s="225" t="s">
        <v>54</v>
      </c>
      <c r="C30" s="226">
        <f>+C5+C6+C7+C8+C9+C16+C17+C18+C19+C20+C21+C22+C23+C24+C25+C26+C27+C28+C29</f>
        <v>64586</v>
      </c>
      <c r="D30" s="227">
        <v>120</v>
      </c>
    </row>
    <row r="31" spans="1:4" ht="8.25" customHeight="1">
      <c r="A31" s="95"/>
      <c r="B31" s="660"/>
      <c r="C31" s="660"/>
      <c r="D31" s="66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H32" sqref="H32"/>
    </sheetView>
  </sheetViews>
  <sheetFormatPr defaultColWidth="9.00390625" defaultRowHeight="12.75"/>
  <cols>
    <col min="1" max="1" width="4.875" style="113" customWidth="1"/>
    <col min="2" max="2" width="31.125" style="131" customWidth="1"/>
    <col min="3" max="4" width="9.00390625" style="131" customWidth="1"/>
    <col min="5" max="5" width="9.50390625" style="131" customWidth="1"/>
    <col min="6" max="6" width="8.875" style="131" customWidth="1"/>
    <col min="7" max="7" width="8.625" style="131" customWidth="1"/>
    <col min="8" max="8" width="8.875" style="131" customWidth="1"/>
    <col min="9" max="9" width="8.125" style="131" customWidth="1"/>
    <col min="10" max="14" width="9.50390625" style="131" customWidth="1"/>
    <col min="15" max="15" width="12.625" style="113" customWidth="1"/>
    <col min="16" max="16384" width="9.375" style="131" customWidth="1"/>
  </cols>
  <sheetData>
    <row r="1" spans="1:15" ht="31.5" customHeight="1">
      <c r="A1" s="665" t="s">
        <v>635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ht="16.5" thickBot="1">
      <c r="O2" s="4" t="s">
        <v>56</v>
      </c>
    </row>
    <row r="3" spans="1:15" s="113" customFormat="1" ht="25.5" customHeight="1" thickBot="1">
      <c r="A3" s="110" t="s">
        <v>17</v>
      </c>
      <c r="B3" s="111" t="s">
        <v>65</v>
      </c>
      <c r="C3" s="111" t="s">
        <v>77</v>
      </c>
      <c r="D3" s="111" t="s">
        <v>78</v>
      </c>
      <c r="E3" s="111" t="s">
        <v>79</v>
      </c>
      <c r="F3" s="111" t="s">
        <v>80</v>
      </c>
      <c r="G3" s="111" t="s">
        <v>81</v>
      </c>
      <c r="H3" s="111" t="s">
        <v>82</v>
      </c>
      <c r="I3" s="111" t="s">
        <v>83</v>
      </c>
      <c r="J3" s="111" t="s">
        <v>84</v>
      </c>
      <c r="K3" s="111" t="s">
        <v>85</v>
      </c>
      <c r="L3" s="111" t="s">
        <v>86</v>
      </c>
      <c r="M3" s="111" t="s">
        <v>87</v>
      </c>
      <c r="N3" s="111" t="s">
        <v>88</v>
      </c>
      <c r="O3" s="112" t="s">
        <v>54</v>
      </c>
    </row>
    <row r="4" spans="1:15" s="115" customFormat="1" ht="15" customHeight="1" thickBot="1">
      <c r="A4" s="114" t="s">
        <v>19</v>
      </c>
      <c r="B4" s="662" t="s">
        <v>59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4"/>
    </row>
    <row r="5" spans="1:15" s="115" customFormat="1" ht="22.5">
      <c r="A5" s="116" t="s">
        <v>20</v>
      </c>
      <c r="B5" s="522" t="s">
        <v>384</v>
      </c>
      <c r="C5" s="117">
        <v>16310</v>
      </c>
      <c r="D5" s="117">
        <v>16310</v>
      </c>
      <c r="E5" s="117">
        <v>16310</v>
      </c>
      <c r="F5" s="117">
        <v>16310</v>
      </c>
      <c r="G5" s="117">
        <v>16310</v>
      </c>
      <c r="H5" s="117">
        <v>16310</v>
      </c>
      <c r="I5" s="117">
        <v>16318</v>
      </c>
      <c r="J5" s="117">
        <v>16310</v>
      </c>
      <c r="K5" s="117">
        <v>16310</v>
      </c>
      <c r="L5" s="117">
        <v>16310</v>
      </c>
      <c r="M5" s="117">
        <v>16310</v>
      </c>
      <c r="N5" s="117">
        <v>16310</v>
      </c>
      <c r="O5" s="118">
        <f aca="true" t="shared" si="0" ref="O5:O25">SUM(C5:N5)</f>
        <v>195728</v>
      </c>
    </row>
    <row r="6" spans="1:15" s="122" customFormat="1" ht="22.5">
      <c r="A6" s="119" t="s">
        <v>21</v>
      </c>
      <c r="B6" s="312" t="s">
        <v>430</v>
      </c>
      <c r="C6" s="120">
        <v>1009</v>
      </c>
      <c r="D6" s="120">
        <v>1009</v>
      </c>
      <c r="E6" s="120">
        <v>504</v>
      </c>
      <c r="F6" s="120">
        <v>1009</v>
      </c>
      <c r="G6" s="120">
        <v>1200</v>
      </c>
      <c r="H6" s="120">
        <v>1200</v>
      </c>
      <c r="I6" s="120">
        <v>1200</v>
      </c>
      <c r="J6" s="120">
        <v>973</v>
      </c>
      <c r="K6" s="120">
        <v>973</v>
      </c>
      <c r="L6" s="120">
        <v>973</v>
      </c>
      <c r="M6" s="120">
        <v>1090</v>
      </c>
      <c r="N6" s="120">
        <v>973</v>
      </c>
      <c r="O6" s="121">
        <f t="shared" si="0"/>
        <v>12113</v>
      </c>
    </row>
    <row r="7" spans="1:15" s="122" customFormat="1" ht="22.5">
      <c r="A7" s="119" t="s">
        <v>22</v>
      </c>
      <c r="B7" s="311" t="s">
        <v>431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>
        <f t="shared" si="0"/>
        <v>0</v>
      </c>
    </row>
    <row r="8" spans="1:15" s="122" customFormat="1" ht="13.5" customHeight="1">
      <c r="A8" s="119" t="s">
        <v>23</v>
      </c>
      <c r="B8" s="310" t="s">
        <v>177</v>
      </c>
      <c r="C8" s="120">
        <v>200</v>
      </c>
      <c r="D8" s="120">
        <v>200</v>
      </c>
      <c r="E8" s="120">
        <v>5287</v>
      </c>
      <c r="F8" s="120">
        <v>7420</v>
      </c>
      <c r="G8" s="120">
        <v>9420</v>
      </c>
      <c r="H8" s="120">
        <v>1000</v>
      </c>
      <c r="I8" s="120">
        <v>500</v>
      </c>
      <c r="J8" s="120">
        <v>500</v>
      </c>
      <c r="K8" s="120">
        <v>7920</v>
      </c>
      <c r="L8" s="120">
        <v>6420</v>
      </c>
      <c r="M8" s="120">
        <v>2700</v>
      </c>
      <c r="N8" s="120">
        <v>3212</v>
      </c>
      <c r="O8" s="121">
        <f t="shared" si="0"/>
        <v>44779</v>
      </c>
    </row>
    <row r="9" spans="1:15" s="122" customFormat="1" ht="13.5" customHeight="1">
      <c r="A9" s="119" t="s">
        <v>24</v>
      </c>
      <c r="B9" s="310" t="s">
        <v>432</v>
      </c>
      <c r="C9" s="120">
        <v>8269</v>
      </c>
      <c r="D9" s="120">
        <v>5800</v>
      </c>
      <c r="E9" s="120">
        <v>8140</v>
      </c>
      <c r="F9" s="120">
        <v>5800</v>
      </c>
      <c r="G9" s="120">
        <v>5800</v>
      </c>
      <c r="H9" s="120">
        <v>4600</v>
      </c>
      <c r="I9" s="120">
        <v>15180</v>
      </c>
      <c r="J9" s="120">
        <v>8320</v>
      </c>
      <c r="K9" s="120">
        <v>10220</v>
      </c>
      <c r="L9" s="120">
        <v>10220</v>
      </c>
      <c r="M9" s="120">
        <v>10220</v>
      </c>
      <c r="N9" s="120">
        <v>10165</v>
      </c>
      <c r="O9" s="121">
        <f t="shared" si="0"/>
        <v>102734</v>
      </c>
    </row>
    <row r="10" spans="1:15" s="122" customFormat="1" ht="13.5" customHeight="1">
      <c r="A10" s="119" t="s">
        <v>25</v>
      </c>
      <c r="B10" s="310" t="s">
        <v>10</v>
      </c>
      <c r="C10" s="120">
        <v>10523</v>
      </c>
      <c r="D10" s="120">
        <v>10523</v>
      </c>
      <c r="E10" s="120">
        <v>15600</v>
      </c>
      <c r="F10" s="120">
        <v>18000</v>
      </c>
      <c r="G10" s="120">
        <v>12000</v>
      </c>
      <c r="H10" s="120">
        <v>18150</v>
      </c>
      <c r="I10" s="120">
        <v>14460</v>
      </c>
      <c r="J10" s="120">
        <v>19460</v>
      </c>
      <c r="K10" s="120">
        <v>14460</v>
      </c>
      <c r="L10" s="120">
        <v>15943</v>
      </c>
      <c r="M10" s="120">
        <v>14460</v>
      </c>
      <c r="N10" s="120">
        <v>19456</v>
      </c>
      <c r="O10" s="121">
        <f t="shared" si="0"/>
        <v>183035</v>
      </c>
    </row>
    <row r="11" spans="1:15" s="122" customFormat="1" ht="13.5" customHeight="1">
      <c r="A11" s="119" t="s">
        <v>26</v>
      </c>
      <c r="B11" s="310" t="s">
        <v>386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>
        <f t="shared" si="0"/>
        <v>0</v>
      </c>
    </row>
    <row r="12" spans="1:15" s="122" customFormat="1" ht="22.5">
      <c r="A12" s="119" t="s">
        <v>27</v>
      </c>
      <c r="B12" s="312" t="s">
        <v>418</v>
      </c>
      <c r="C12" s="120">
        <v>4796</v>
      </c>
      <c r="D12" s="120">
        <v>225</v>
      </c>
      <c r="E12" s="120">
        <v>375</v>
      </c>
      <c r="F12" s="120">
        <v>1315</v>
      </c>
      <c r="G12" s="120">
        <v>1315</v>
      </c>
      <c r="H12" s="120">
        <v>500</v>
      </c>
      <c r="I12" s="120">
        <v>500</v>
      </c>
      <c r="J12" s="120">
        <v>905</v>
      </c>
      <c r="K12" s="120">
        <v>905</v>
      </c>
      <c r="L12" s="120">
        <v>905</v>
      </c>
      <c r="M12" s="120">
        <v>905</v>
      </c>
      <c r="N12" s="120">
        <v>2506</v>
      </c>
      <c r="O12" s="121">
        <f t="shared" si="0"/>
        <v>15152</v>
      </c>
    </row>
    <row r="13" spans="1:15" s="122" customFormat="1" ht="13.5" customHeight="1" thickBot="1">
      <c r="A13" s="119" t="s">
        <v>28</v>
      </c>
      <c r="B13" s="310" t="s">
        <v>11</v>
      </c>
      <c r="C13" s="120"/>
      <c r="D13" s="120"/>
      <c r="E13" s="120"/>
      <c r="F13" s="120">
        <v>5354</v>
      </c>
      <c r="G13" s="120">
        <v>30000</v>
      </c>
      <c r="H13" s="120">
        <v>36921</v>
      </c>
      <c r="I13" s="120">
        <v>44682</v>
      </c>
      <c r="J13" s="120">
        <v>45000</v>
      </c>
      <c r="K13" s="120"/>
      <c r="L13" s="120"/>
      <c r="M13" s="120"/>
      <c r="N13" s="120"/>
      <c r="O13" s="121">
        <f t="shared" si="0"/>
        <v>161957</v>
      </c>
    </row>
    <row r="14" spans="1:15" s="115" customFormat="1" ht="15.75" customHeight="1" thickBot="1">
      <c r="A14" s="114" t="s">
        <v>29</v>
      </c>
      <c r="B14" s="41" t="s">
        <v>113</v>
      </c>
      <c r="C14" s="125">
        <f aca="true" t="shared" si="1" ref="C14:N14">SUM(C5:C13)</f>
        <v>41107</v>
      </c>
      <c r="D14" s="125">
        <f t="shared" si="1"/>
        <v>34067</v>
      </c>
      <c r="E14" s="125">
        <f t="shared" si="1"/>
        <v>46216</v>
      </c>
      <c r="F14" s="125">
        <f t="shared" si="1"/>
        <v>55208</v>
      </c>
      <c r="G14" s="125">
        <f t="shared" si="1"/>
        <v>76045</v>
      </c>
      <c r="H14" s="125">
        <f t="shared" si="1"/>
        <v>78681</v>
      </c>
      <c r="I14" s="125">
        <f t="shared" si="1"/>
        <v>92840</v>
      </c>
      <c r="J14" s="125">
        <f t="shared" si="1"/>
        <v>91468</v>
      </c>
      <c r="K14" s="125">
        <f t="shared" si="1"/>
        <v>50788</v>
      </c>
      <c r="L14" s="125">
        <f t="shared" si="1"/>
        <v>50771</v>
      </c>
      <c r="M14" s="125">
        <f t="shared" si="1"/>
        <v>45685</v>
      </c>
      <c r="N14" s="125">
        <f t="shared" si="1"/>
        <v>52622</v>
      </c>
      <c r="O14" s="126">
        <f>SUM(C14:N14)</f>
        <v>715498</v>
      </c>
    </row>
    <row r="15" spans="1:15" s="115" customFormat="1" ht="15" customHeight="1" thickBot="1">
      <c r="A15" s="114" t="s">
        <v>30</v>
      </c>
      <c r="B15" s="662" t="s">
        <v>60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4"/>
    </row>
    <row r="16" spans="1:15" s="122" customFormat="1" ht="13.5" customHeight="1">
      <c r="A16" s="127" t="s">
        <v>31</v>
      </c>
      <c r="B16" s="313" t="s">
        <v>66</v>
      </c>
      <c r="C16" s="123">
        <v>9794</v>
      </c>
      <c r="D16" s="123">
        <v>9794</v>
      </c>
      <c r="E16" s="123">
        <v>9794</v>
      </c>
      <c r="F16" s="123">
        <v>11548</v>
      </c>
      <c r="G16" s="123">
        <v>11548</v>
      </c>
      <c r="H16" s="123">
        <v>11548</v>
      </c>
      <c r="I16" s="123">
        <v>11548</v>
      </c>
      <c r="J16" s="123">
        <v>11548</v>
      </c>
      <c r="K16" s="123">
        <v>13804</v>
      </c>
      <c r="L16" s="123">
        <v>13804</v>
      </c>
      <c r="M16" s="123">
        <v>13804</v>
      </c>
      <c r="N16" s="123">
        <v>11398</v>
      </c>
      <c r="O16" s="124">
        <f t="shared" si="0"/>
        <v>139932</v>
      </c>
    </row>
    <row r="17" spans="1:15" s="122" customFormat="1" ht="27" customHeight="1">
      <c r="A17" s="119" t="s">
        <v>32</v>
      </c>
      <c r="B17" s="312" t="s">
        <v>186</v>
      </c>
      <c r="C17" s="120">
        <v>2644</v>
      </c>
      <c r="D17" s="120">
        <v>2509</v>
      </c>
      <c r="E17" s="120">
        <v>2509</v>
      </c>
      <c r="F17" s="120">
        <v>2509</v>
      </c>
      <c r="G17" s="120">
        <v>2509</v>
      </c>
      <c r="H17" s="120">
        <v>2509</v>
      </c>
      <c r="I17" s="120">
        <v>2509</v>
      </c>
      <c r="J17" s="120">
        <v>2509</v>
      </c>
      <c r="K17" s="120">
        <v>2918</v>
      </c>
      <c r="L17" s="120">
        <v>2918</v>
      </c>
      <c r="M17" s="120">
        <v>2918</v>
      </c>
      <c r="N17" s="120">
        <v>2141</v>
      </c>
      <c r="O17" s="121">
        <f t="shared" si="0"/>
        <v>31102</v>
      </c>
    </row>
    <row r="18" spans="1:15" s="122" customFormat="1" ht="13.5" customHeight="1">
      <c r="A18" s="119" t="s">
        <v>33</v>
      </c>
      <c r="B18" s="310" t="s">
        <v>145</v>
      </c>
      <c r="C18" s="120">
        <v>10549</v>
      </c>
      <c r="D18" s="120">
        <v>12680</v>
      </c>
      <c r="E18" s="120">
        <v>19545</v>
      </c>
      <c r="F18" s="120">
        <v>11300</v>
      </c>
      <c r="G18" s="120">
        <v>7950</v>
      </c>
      <c r="H18" s="120">
        <v>17190</v>
      </c>
      <c r="I18" s="120">
        <v>10470</v>
      </c>
      <c r="J18" s="120">
        <v>11670</v>
      </c>
      <c r="K18" s="120">
        <v>12100</v>
      </c>
      <c r="L18" s="120">
        <v>8900</v>
      </c>
      <c r="M18" s="120">
        <v>12768</v>
      </c>
      <c r="N18" s="120">
        <v>15614</v>
      </c>
      <c r="O18" s="121">
        <f t="shared" si="0"/>
        <v>150736</v>
      </c>
    </row>
    <row r="19" spans="1:15" s="122" customFormat="1" ht="13.5" customHeight="1">
      <c r="A19" s="119" t="s">
        <v>34</v>
      </c>
      <c r="B19" s="310" t="s">
        <v>187</v>
      </c>
      <c r="C19" s="120">
        <v>600</v>
      </c>
      <c r="D19" s="120">
        <v>200</v>
      </c>
      <c r="E19" s="120">
        <v>150</v>
      </c>
      <c r="F19" s="120">
        <v>150</v>
      </c>
      <c r="G19" s="120">
        <v>150</v>
      </c>
      <c r="H19" s="120">
        <v>150</v>
      </c>
      <c r="I19" s="120">
        <v>150</v>
      </c>
      <c r="J19" s="120">
        <v>276</v>
      </c>
      <c r="K19" s="120">
        <v>800</v>
      </c>
      <c r="L19" s="120">
        <v>800</v>
      </c>
      <c r="M19" s="120">
        <v>553</v>
      </c>
      <c r="N19" s="120">
        <v>269</v>
      </c>
      <c r="O19" s="121">
        <f t="shared" si="0"/>
        <v>4248</v>
      </c>
    </row>
    <row r="20" spans="1:15" s="122" customFormat="1" ht="13.5" customHeight="1">
      <c r="A20" s="119" t="s">
        <v>35</v>
      </c>
      <c r="B20" s="310" t="s">
        <v>12</v>
      </c>
      <c r="C20" s="120">
        <v>170</v>
      </c>
      <c r="D20" s="120"/>
      <c r="E20" s="120"/>
      <c r="F20" s="120">
        <v>400</v>
      </c>
      <c r="G20" s="120">
        <v>112</v>
      </c>
      <c r="H20" s="120">
        <v>3150</v>
      </c>
      <c r="I20" s="120">
        <v>1009</v>
      </c>
      <c r="J20" s="120">
        <v>11112</v>
      </c>
      <c r="K20" s="120">
        <v>36</v>
      </c>
      <c r="L20" s="120">
        <v>400</v>
      </c>
      <c r="M20" s="120">
        <v>35</v>
      </c>
      <c r="N20" s="120">
        <v>450</v>
      </c>
      <c r="O20" s="121">
        <f t="shared" si="0"/>
        <v>16874</v>
      </c>
    </row>
    <row r="21" spans="1:15" s="122" customFormat="1" ht="13.5" customHeight="1">
      <c r="A21" s="119" t="s">
        <v>36</v>
      </c>
      <c r="B21" s="310" t="s">
        <v>230</v>
      </c>
      <c r="C21" s="120">
        <v>9573</v>
      </c>
      <c r="D21" s="120">
        <v>8884</v>
      </c>
      <c r="E21" s="120">
        <v>14218</v>
      </c>
      <c r="F21" s="120">
        <v>29301</v>
      </c>
      <c r="G21" s="120">
        <v>53776</v>
      </c>
      <c r="H21" s="120">
        <v>44134</v>
      </c>
      <c r="I21" s="120">
        <v>51455</v>
      </c>
      <c r="J21" s="120">
        <v>51848</v>
      </c>
      <c r="K21" s="120">
        <v>15814</v>
      </c>
      <c r="L21" s="120">
        <v>9030</v>
      </c>
      <c r="M21" s="120"/>
      <c r="N21" s="120">
        <v>14959</v>
      </c>
      <c r="O21" s="121">
        <f t="shared" si="0"/>
        <v>302992</v>
      </c>
    </row>
    <row r="22" spans="1:15" s="122" customFormat="1" ht="15.75">
      <c r="A22" s="119" t="s">
        <v>37</v>
      </c>
      <c r="B22" s="312" t="s">
        <v>190</v>
      </c>
      <c r="C22" s="120"/>
      <c r="D22" s="120"/>
      <c r="E22" s="120"/>
      <c r="F22" s="120"/>
      <c r="G22" s="120"/>
      <c r="H22" s="120"/>
      <c r="I22" s="120">
        <v>15699</v>
      </c>
      <c r="J22" s="120">
        <v>2505</v>
      </c>
      <c r="K22" s="120">
        <v>3516</v>
      </c>
      <c r="L22" s="120">
        <v>14019</v>
      </c>
      <c r="M22" s="120">
        <v>12277</v>
      </c>
      <c r="N22" s="120">
        <v>7791</v>
      </c>
      <c r="O22" s="121">
        <f t="shared" si="0"/>
        <v>55807</v>
      </c>
    </row>
    <row r="23" spans="1:15" s="122" customFormat="1" ht="13.5" customHeight="1">
      <c r="A23" s="119" t="s">
        <v>38</v>
      </c>
      <c r="B23" s="310" t="s">
        <v>233</v>
      </c>
      <c r="C23" s="120">
        <v>1040</v>
      </c>
      <c r="D23" s="120" t="s">
        <v>564</v>
      </c>
      <c r="E23" s="120"/>
      <c r="F23" s="120"/>
      <c r="G23" s="120"/>
      <c r="H23" s="120"/>
      <c r="I23" s="120"/>
      <c r="J23" s="120"/>
      <c r="K23" s="120">
        <v>1800</v>
      </c>
      <c r="L23" s="120">
        <v>900</v>
      </c>
      <c r="M23" s="120">
        <v>900</v>
      </c>
      <c r="N23" s="120"/>
      <c r="O23" s="121">
        <f t="shared" si="0"/>
        <v>4640</v>
      </c>
    </row>
    <row r="24" spans="1:15" s="122" customFormat="1" ht="13.5" customHeight="1" thickBot="1">
      <c r="A24" s="119" t="s">
        <v>39</v>
      </c>
      <c r="B24" s="310" t="s">
        <v>13</v>
      </c>
      <c r="C24" s="120">
        <v>6737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>
        <v>2430</v>
      </c>
      <c r="N24" s="120"/>
      <c r="O24" s="121">
        <f t="shared" si="0"/>
        <v>9167</v>
      </c>
    </row>
    <row r="25" spans="1:15" s="115" customFormat="1" ht="15.75" customHeight="1" thickBot="1">
      <c r="A25" s="128" t="s">
        <v>40</v>
      </c>
      <c r="B25" s="41" t="s">
        <v>114</v>
      </c>
      <c r="C25" s="125">
        <f aca="true" t="shared" si="2" ref="C25:N25">SUM(C16:C24)</f>
        <v>41107</v>
      </c>
      <c r="D25" s="125">
        <f t="shared" si="2"/>
        <v>34067</v>
      </c>
      <c r="E25" s="125">
        <f t="shared" si="2"/>
        <v>46216</v>
      </c>
      <c r="F25" s="125">
        <f t="shared" si="2"/>
        <v>55208</v>
      </c>
      <c r="G25" s="125">
        <f t="shared" si="2"/>
        <v>76045</v>
      </c>
      <c r="H25" s="125">
        <f t="shared" si="2"/>
        <v>78681</v>
      </c>
      <c r="I25" s="125">
        <f t="shared" si="2"/>
        <v>92840</v>
      </c>
      <c r="J25" s="125">
        <f t="shared" si="2"/>
        <v>91468</v>
      </c>
      <c r="K25" s="125">
        <f t="shared" si="2"/>
        <v>50788</v>
      </c>
      <c r="L25" s="125">
        <f t="shared" si="2"/>
        <v>50771</v>
      </c>
      <c r="M25" s="125">
        <f t="shared" si="2"/>
        <v>45685</v>
      </c>
      <c r="N25" s="125">
        <f t="shared" si="2"/>
        <v>52622</v>
      </c>
      <c r="O25" s="126">
        <f t="shared" si="0"/>
        <v>715498</v>
      </c>
    </row>
    <row r="26" spans="1:15" ht="16.5" thickBot="1">
      <c r="A26" s="128" t="s">
        <v>41</v>
      </c>
      <c r="B26" s="314" t="s">
        <v>115</v>
      </c>
      <c r="C26" s="129">
        <f aca="true" t="shared" si="3" ref="C26:O26">C14-C25</f>
        <v>0</v>
      </c>
      <c r="D26" s="129">
        <f t="shared" si="3"/>
        <v>0</v>
      </c>
      <c r="E26" s="129">
        <f t="shared" si="3"/>
        <v>0</v>
      </c>
      <c r="F26" s="129">
        <f t="shared" si="3"/>
        <v>0</v>
      </c>
      <c r="G26" s="129">
        <f t="shared" si="3"/>
        <v>0</v>
      </c>
      <c r="H26" s="129">
        <f t="shared" si="3"/>
        <v>0</v>
      </c>
      <c r="I26" s="129">
        <f t="shared" si="3"/>
        <v>0</v>
      </c>
      <c r="J26" s="129">
        <f t="shared" si="3"/>
        <v>0</v>
      </c>
      <c r="K26" s="129">
        <f t="shared" si="3"/>
        <v>0</v>
      </c>
      <c r="L26" s="129">
        <f t="shared" si="3"/>
        <v>0</v>
      </c>
      <c r="M26" s="129">
        <f t="shared" si="3"/>
        <v>0</v>
      </c>
      <c r="N26" s="129">
        <f t="shared" si="3"/>
        <v>0</v>
      </c>
      <c r="O26" s="130">
        <f t="shared" si="3"/>
        <v>0</v>
      </c>
    </row>
    <row r="27" ht="15.75">
      <c r="A27" s="132"/>
    </row>
    <row r="28" spans="2:15" ht="15.75">
      <c r="B28" s="133"/>
      <c r="C28" s="134"/>
      <c r="D28" s="134"/>
      <c r="O28" s="131"/>
    </row>
    <row r="29" ht="15.75">
      <c r="O29" s="131"/>
    </row>
    <row r="30" ht="15.75">
      <c r="O30" s="131"/>
    </row>
    <row r="31" ht="15.75">
      <c r="O31" s="131"/>
    </row>
    <row r="32" ht="15.75">
      <c r="O32" s="131"/>
    </row>
    <row r="33" ht="15.75">
      <c r="O33" s="131"/>
    </row>
    <row r="34" ht="15.75">
      <c r="O34" s="131"/>
    </row>
    <row r="35" ht="15.75">
      <c r="O35" s="131"/>
    </row>
    <row r="36" ht="15.75">
      <c r="O36" s="131"/>
    </row>
    <row r="37" ht="15.75">
      <c r="O37" s="131"/>
    </row>
    <row r="38" ht="15.75">
      <c r="O38" s="131"/>
    </row>
    <row r="39" ht="15.75">
      <c r="O39" s="131"/>
    </row>
    <row r="40" ht="15.75">
      <c r="O40" s="131"/>
    </row>
    <row r="41" ht="15.75">
      <c r="O41" s="131"/>
    </row>
    <row r="42" ht="15.75">
      <c r="O42" s="131"/>
    </row>
    <row r="43" ht="15.75">
      <c r="O43" s="131"/>
    </row>
    <row r="44" ht="15.75">
      <c r="O44" s="131"/>
    </row>
    <row r="45" ht="15.75">
      <c r="O45" s="131"/>
    </row>
    <row r="46" ht="15.75">
      <c r="O46" s="131"/>
    </row>
    <row r="47" ht="15.75">
      <c r="O47" s="131"/>
    </row>
    <row r="48" ht="15.75">
      <c r="O48" s="131"/>
    </row>
    <row r="49" ht="15.75">
      <c r="O49" s="131"/>
    </row>
    <row r="50" ht="15.75">
      <c r="O50" s="131"/>
    </row>
    <row r="51" ht="15.75">
      <c r="O51" s="131"/>
    </row>
    <row r="52" ht="15.75">
      <c r="O52" s="131"/>
    </row>
    <row r="53" ht="15.75">
      <c r="O53" s="131"/>
    </row>
    <row r="54" ht="15.75">
      <c r="O54" s="131"/>
    </row>
    <row r="55" ht="15.75">
      <c r="O55" s="131"/>
    </row>
    <row r="56" ht="15.75">
      <c r="O56" s="131"/>
    </row>
    <row r="57" ht="15.75">
      <c r="O57" s="131"/>
    </row>
    <row r="58" ht="15.75">
      <c r="O58" s="131"/>
    </row>
    <row r="59" ht="15.75">
      <c r="O59" s="131"/>
    </row>
    <row r="60" ht="15.75">
      <c r="O60" s="131"/>
    </row>
    <row r="61" ht="15.75">
      <c r="O61" s="131"/>
    </row>
    <row r="62" ht="15.75">
      <c r="O62" s="131"/>
    </row>
    <row r="63" ht="15.75">
      <c r="O63" s="131"/>
    </row>
    <row r="64" ht="15.75">
      <c r="O64" s="131"/>
    </row>
    <row r="65" ht="15.75">
      <c r="O65" s="131"/>
    </row>
    <row r="66" ht="15.75">
      <c r="O66" s="131"/>
    </row>
    <row r="67" ht="15.75">
      <c r="O67" s="131"/>
    </row>
    <row r="68" ht="15.75">
      <c r="O68" s="131"/>
    </row>
    <row r="69" ht="15.75">
      <c r="O69" s="131"/>
    </row>
    <row r="70" ht="15.75">
      <c r="O70" s="131"/>
    </row>
    <row r="71" ht="15.75">
      <c r="O71" s="131"/>
    </row>
    <row r="72" ht="15.75">
      <c r="O72" s="131"/>
    </row>
    <row r="73" ht="15.75">
      <c r="O73" s="131"/>
    </row>
    <row r="74" ht="15.75">
      <c r="O74" s="131"/>
    </row>
    <row r="75" ht="15.75">
      <c r="O75" s="131"/>
    </row>
    <row r="76" ht="15.75">
      <c r="O76" s="131"/>
    </row>
    <row r="77" ht="15.75">
      <c r="O77" s="131"/>
    </row>
    <row r="78" ht="15.75">
      <c r="O78" s="131"/>
    </row>
    <row r="79" ht="15.75">
      <c r="O79" s="131"/>
    </row>
    <row r="80" ht="15.75">
      <c r="O80" s="131"/>
    </row>
    <row r="81" ht="15.75">
      <c r="O81" s="13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79">
      <selection activeCell="H60" sqref="H60"/>
    </sheetView>
  </sheetViews>
  <sheetFormatPr defaultColWidth="9.00390625" defaultRowHeight="12.75"/>
  <cols>
    <col min="1" max="1" width="9.50390625" style="414" customWidth="1"/>
    <col min="2" max="2" width="91.625" style="414" customWidth="1"/>
    <col min="3" max="3" width="21.625" style="415" customWidth="1"/>
    <col min="4" max="4" width="9.00390625" style="448" customWidth="1"/>
    <col min="5" max="16384" width="9.375" style="448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156</v>
      </c>
      <c r="B2" s="601"/>
      <c r="C2" s="332" t="s">
        <v>231</v>
      </c>
    </row>
    <row r="3" spans="1:3" ht="37.5" customHeight="1" thickBot="1">
      <c r="A3" s="23" t="s">
        <v>73</v>
      </c>
      <c r="B3" s="24" t="s">
        <v>18</v>
      </c>
      <c r="C3" s="43" t="s">
        <v>615</v>
      </c>
    </row>
    <row r="4" spans="1:3" s="449" customFormat="1" ht="12" customHeight="1" thickBot="1">
      <c r="A4" s="443" t="s">
        <v>501</v>
      </c>
      <c r="B4" s="444" t="s">
        <v>502</v>
      </c>
      <c r="C4" s="445" t="s">
        <v>503</v>
      </c>
    </row>
    <row r="5" spans="1:3" s="450" customFormat="1" ht="12" customHeight="1" thickBot="1">
      <c r="A5" s="20" t="s">
        <v>19</v>
      </c>
      <c r="B5" s="21" t="s">
        <v>255</v>
      </c>
      <c r="C5" s="322">
        <f>+C6+C7+C8+C9+C10+C11</f>
        <v>0</v>
      </c>
    </row>
    <row r="6" spans="1:3" s="450" customFormat="1" ht="12" customHeight="1">
      <c r="A6" s="15" t="s">
        <v>102</v>
      </c>
      <c r="B6" s="451" t="s">
        <v>256</v>
      </c>
      <c r="C6" s="325"/>
    </row>
    <row r="7" spans="1:3" s="450" customFormat="1" ht="12" customHeight="1">
      <c r="A7" s="14" t="s">
        <v>103</v>
      </c>
      <c r="B7" s="452" t="s">
        <v>257</v>
      </c>
      <c r="C7" s="324"/>
    </row>
    <row r="8" spans="1:3" s="450" customFormat="1" ht="12" customHeight="1">
      <c r="A8" s="14" t="s">
        <v>104</v>
      </c>
      <c r="B8" s="452" t="s">
        <v>258</v>
      </c>
      <c r="C8" s="324"/>
    </row>
    <row r="9" spans="1:3" s="450" customFormat="1" ht="12" customHeight="1">
      <c r="A9" s="14" t="s">
        <v>105</v>
      </c>
      <c r="B9" s="452" t="s">
        <v>259</v>
      </c>
      <c r="C9" s="324"/>
    </row>
    <row r="10" spans="1:3" s="450" customFormat="1" ht="12" customHeight="1">
      <c r="A10" s="14" t="s">
        <v>153</v>
      </c>
      <c r="B10" s="318" t="s">
        <v>443</v>
      </c>
      <c r="C10" s="324"/>
    </row>
    <row r="11" spans="1:3" s="450" customFormat="1" ht="12" customHeight="1" thickBot="1">
      <c r="A11" s="16" t="s">
        <v>106</v>
      </c>
      <c r="B11" s="319" t="s">
        <v>444</v>
      </c>
      <c r="C11" s="324"/>
    </row>
    <row r="12" spans="1:3" s="450" customFormat="1" ht="12" customHeight="1" thickBot="1">
      <c r="A12" s="20" t="s">
        <v>20</v>
      </c>
      <c r="B12" s="317" t="s">
        <v>260</v>
      </c>
      <c r="C12" s="322">
        <f>+C13+C14+C15+C16+C17</f>
        <v>0</v>
      </c>
    </row>
    <row r="13" spans="1:3" s="450" customFormat="1" ht="12" customHeight="1">
      <c r="A13" s="15" t="s">
        <v>108</v>
      </c>
      <c r="B13" s="451" t="s">
        <v>261</v>
      </c>
      <c r="C13" s="325"/>
    </row>
    <row r="14" spans="1:3" s="450" customFormat="1" ht="12" customHeight="1">
      <c r="A14" s="14" t="s">
        <v>109</v>
      </c>
      <c r="B14" s="452" t="s">
        <v>262</v>
      </c>
      <c r="C14" s="324"/>
    </row>
    <row r="15" spans="1:3" s="450" customFormat="1" ht="12" customHeight="1">
      <c r="A15" s="14" t="s">
        <v>110</v>
      </c>
      <c r="B15" s="452" t="s">
        <v>433</v>
      </c>
      <c r="C15" s="324"/>
    </row>
    <row r="16" spans="1:3" s="450" customFormat="1" ht="12" customHeight="1">
      <c r="A16" s="14" t="s">
        <v>111</v>
      </c>
      <c r="B16" s="452" t="s">
        <v>434</v>
      </c>
      <c r="C16" s="324"/>
    </row>
    <row r="17" spans="1:3" s="450" customFormat="1" ht="12" customHeight="1">
      <c r="A17" s="14" t="s">
        <v>112</v>
      </c>
      <c r="B17" s="452" t="s">
        <v>263</v>
      </c>
      <c r="C17" s="324"/>
    </row>
    <row r="18" spans="1:3" s="450" customFormat="1" ht="12" customHeight="1" thickBot="1">
      <c r="A18" s="16" t="s">
        <v>121</v>
      </c>
      <c r="B18" s="319" t="s">
        <v>264</v>
      </c>
      <c r="C18" s="326"/>
    </row>
    <row r="19" spans="1:3" s="450" customFormat="1" ht="12" customHeight="1" thickBot="1">
      <c r="A19" s="20" t="s">
        <v>21</v>
      </c>
      <c r="B19" s="21" t="s">
        <v>265</v>
      </c>
      <c r="C19" s="322">
        <f>+C20+C21+C22+C23+C24</f>
        <v>0</v>
      </c>
    </row>
    <row r="20" spans="1:3" s="450" customFormat="1" ht="12" customHeight="1">
      <c r="A20" s="15" t="s">
        <v>91</v>
      </c>
      <c r="B20" s="451" t="s">
        <v>266</v>
      </c>
      <c r="C20" s="325"/>
    </row>
    <row r="21" spans="1:3" s="450" customFormat="1" ht="12" customHeight="1">
      <c r="A21" s="14" t="s">
        <v>92</v>
      </c>
      <c r="B21" s="452" t="s">
        <v>267</v>
      </c>
      <c r="C21" s="324"/>
    </row>
    <row r="22" spans="1:3" s="450" customFormat="1" ht="12" customHeight="1">
      <c r="A22" s="14" t="s">
        <v>93</v>
      </c>
      <c r="B22" s="452" t="s">
        <v>435</v>
      </c>
      <c r="C22" s="324"/>
    </row>
    <row r="23" spans="1:3" s="450" customFormat="1" ht="12" customHeight="1">
      <c r="A23" s="14" t="s">
        <v>94</v>
      </c>
      <c r="B23" s="452" t="s">
        <v>436</v>
      </c>
      <c r="C23" s="324"/>
    </row>
    <row r="24" spans="1:3" s="450" customFormat="1" ht="12" customHeight="1">
      <c r="A24" s="14" t="s">
        <v>174</v>
      </c>
      <c r="B24" s="452" t="s">
        <v>268</v>
      </c>
      <c r="C24" s="324"/>
    </row>
    <row r="25" spans="1:3" s="450" customFormat="1" ht="12" customHeight="1" thickBot="1">
      <c r="A25" s="16" t="s">
        <v>175</v>
      </c>
      <c r="B25" s="453" t="s">
        <v>269</v>
      </c>
      <c r="C25" s="326"/>
    </row>
    <row r="26" spans="1:3" s="450" customFormat="1" ht="12" customHeight="1" thickBot="1">
      <c r="A26" s="20" t="s">
        <v>176</v>
      </c>
      <c r="B26" s="21" t="s">
        <v>270</v>
      </c>
      <c r="C26" s="328">
        <f>+C27+C31+C32+C33</f>
        <v>0</v>
      </c>
    </row>
    <row r="27" spans="1:3" s="450" customFormat="1" ht="12" customHeight="1">
      <c r="A27" s="15" t="s">
        <v>271</v>
      </c>
      <c r="B27" s="451" t="s">
        <v>450</v>
      </c>
      <c r="C27" s="446">
        <f>+C28+C29+C30</f>
        <v>0</v>
      </c>
    </row>
    <row r="28" spans="1:3" s="450" customFormat="1" ht="12" customHeight="1">
      <c r="A28" s="14" t="s">
        <v>272</v>
      </c>
      <c r="B28" s="452" t="s">
        <v>277</v>
      </c>
      <c r="C28" s="324"/>
    </row>
    <row r="29" spans="1:3" s="450" customFormat="1" ht="12" customHeight="1">
      <c r="A29" s="14" t="s">
        <v>273</v>
      </c>
      <c r="B29" s="452" t="s">
        <v>278</v>
      </c>
      <c r="C29" s="324"/>
    </row>
    <row r="30" spans="1:3" s="450" customFormat="1" ht="12" customHeight="1">
      <c r="A30" s="14" t="s">
        <v>448</v>
      </c>
      <c r="B30" s="524" t="s">
        <v>449</v>
      </c>
      <c r="C30" s="324"/>
    </row>
    <row r="31" spans="1:3" s="450" customFormat="1" ht="12" customHeight="1">
      <c r="A31" s="14" t="s">
        <v>274</v>
      </c>
      <c r="B31" s="452" t="s">
        <v>279</v>
      </c>
      <c r="C31" s="324"/>
    </row>
    <row r="32" spans="1:3" s="450" customFormat="1" ht="12" customHeight="1">
      <c r="A32" s="14" t="s">
        <v>275</v>
      </c>
      <c r="B32" s="452" t="s">
        <v>280</v>
      </c>
      <c r="C32" s="324"/>
    </row>
    <row r="33" spans="1:3" s="450" customFormat="1" ht="12" customHeight="1" thickBot="1">
      <c r="A33" s="16" t="s">
        <v>276</v>
      </c>
      <c r="B33" s="453" t="s">
        <v>281</v>
      </c>
      <c r="C33" s="326"/>
    </row>
    <row r="34" spans="1:3" s="450" customFormat="1" ht="12" customHeight="1" thickBot="1">
      <c r="A34" s="20" t="s">
        <v>23</v>
      </c>
      <c r="B34" s="21" t="s">
        <v>445</v>
      </c>
      <c r="C34" s="322">
        <f>SUM(C35:C45)</f>
        <v>0</v>
      </c>
    </row>
    <row r="35" spans="1:3" s="450" customFormat="1" ht="12" customHeight="1">
      <c r="A35" s="15" t="s">
        <v>95</v>
      </c>
      <c r="B35" s="451" t="s">
        <v>284</v>
      </c>
      <c r="C35" s="325"/>
    </row>
    <row r="36" spans="1:3" s="450" customFormat="1" ht="12" customHeight="1">
      <c r="A36" s="14" t="s">
        <v>96</v>
      </c>
      <c r="B36" s="452" t="s">
        <v>285</v>
      </c>
      <c r="C36" s="324"/>
    </row>
    <row r="37" spans="1:3" s="450" customFormat="1" ht="12" customHeight="1">
      <c r="A37" s="14" t="s">
        <v>97</v>
      </c>
      <c r="B37" s="452" t="s">
        <v>286</v>
      </c>
      <c r="C37" s="324"/>
    </row>
    <row r="38" spans="1:3" s="450" customFormat="1" ht="12" customHeight="1">
      <c r="A38" s="14" t="s">
        <v>178</v>
      </c>
      <c r="B38" s="452" t="s">
        <v>287</v>
      </c>
      <c r="C38" s="324"/>
    </row>
    <row r="39" spans="1:3" s="450" customFormat="1" ht="12" customHeight="1">
      <c r="A39" s="14" t="s">
        <v>179</v>
      </c>
      <c r="B39" s="452" t="s">
        <v>288</v>
      </c>
      <c r="C39" s="324"/>
    </row>
    <row r="40" spans="1:3" s="450" customFormat="1" ht="12" customHeight="1">
      <c r="A40" s="14" t="s">
        <v>180</v>
      </c>
      <c r="B40" s="452" t="s">
        <v>289</v>
      </c>
      <c r="C40" s="324"/>
    </row>
    <row r="41" spans="1:3" s="450" customFormat="1" ht="12" customHeight="1">
      <c r="A41" s="14" t="s">
        <v>181</v>
      </c>
      <c r="B41" s="452" t="s">
        <v>290</v>
      </c>
      <c r="C41" s="324"/>
    </row>
    <row r="42" spans="1:3" s="450" customFormat="1" ht="12" customHeight="1">
      <c r="A42" s="14" t="s">
        <v>182</v>
      </c>
      <c r="B42" s="452" t="s">
        <v>291</v>
      </c>
      <c r="C42" s="324"/>
    </row>
    <row r="43" spans="1:3" s="450" customFormat="1" ht="12" customHeight="1">
      <c r="A43" s="14" t="s">
        <v>282</v>
      </c>
      <c r="B43" s="452" t="s">
        <v>292</v>
      </c>
      <c r="C43" s="327"/>
    </row>
    <row r="44" spans="1:3" s="450" customFormat="1" ht="12" customHeight="1">
      <c r="A44" s="16" t="s">
        <v>283</v>
      </c>
      <c r="B44" s="453" t="s">
        <v>447</v>
      </c>
      <c r="C44" s="437"/>
    </row>
    <row r="45" spans="1:3" s="450" customFormat="1" ht="12" customHeight="1" thickBot="1">
      <c r="A45" s="16" t="s">
        <v>446</v>
      </c>
      <c r="B45" s="319" t="s">
        <v>293</v>
      </c>
      <c r="C45" s="437"/>
    </row>
    <row r="46" spans="1:3" s="450" customFormat="1" ht="12" customHeight="1" thickBot="1">
      <c r="A46" s="20" t="s">
        <v>24</v>
      </c>
      <c r="B46" s="21" t="s">
        <v>294</v>
      </c>
      <c r="C46" s="322">
        <f>SUM(C47:C51)</f>
        <v>0</v>
      </c>
    </row>
    <row r="47" spans="1:3" s="450" customFormat="1" ht="12" customHeight="1">
      <c r="A47" s="15" t="s">
        <v>98</v>
      </c>
      <c r="B47" s="451" t="s">
        <v>298</v>
      </c>
      <c r="C47" s="498"/>
    </row>
    <row r="48" spans="1:3" s="450" customFormat="1" ht="12" customHeight="1">
      <c r="A48" s="14" t="s">
        <v>99</v>
      </c>
      <c r="B48" s="452" t="s">
        <v>299</v>
      </c>
      <c r="C48" s="327"/>
    </row>
    <row r="49" spans="1:3" s="450" customFormat="1" ht="12" customHeight="1">
      <c r="A49" s="14" t="s">
        <v>295</v>
      </c>
      <c r="B49" s="452" t="s">
        <v>300</v>
      </c>
      <c r="C49" s="327"/>
    </row>
    <row r="50" spans="1:3" s="450" customFormat="1" ht="12" customHeight="1">
      <c r="A50" s="14" t="s">
        <v>296</v>
      </c>
      <c r="B50" s="452" t="s">
        <v>301</v>
      </c>
      <c r="C50" s="327"/>
    </row>
    <row r="51" spans="1:3" s="450" customFormat="1" ht="12" customHeight="1" thickBot="1">
      <c r="A51" s="16" t="s">
        <v>297</v>
      </c>
      <c r="B51" s="319" t="s">
        <v>302</v>
      </c>
      <c r="C51" s="437"/>
    </row>
    <row r="52" spans="1:3" s="450" customFormat="1" ht="12" customHeight="1" thickBot="1">
      <c r="A52" s="20" t="s">
        <v>183</v>
      </c>
      <c r="B52" s="21" t="s">
        <v>303</v>
      </c>
      <c r="C52" s="322">
        <f>SUM(C53:C55)</f>
        <v>0</v>
      </c>
    </row>
    <row r="53" spans="1:3" s="450" customFormat="1" ht="12" customHeight="1">
      <c r="A53" s="15" t="s">
        <v>100</v>
      </c>
      <c r="B53" s="451" t="s">
        <v>304</v>
      </c>
      <c r="C53" s="325"/>
    </row>
    <row r="54" spans="1:3" s="450" customFormat="1" ht="12" customHeight="1">
      <c r="A54" s="14" t="s">
        <v>101</v>
      </c>
      <c r="B54" s="452" t="s">
        <v>437</v>
      </c>
      <c r="C54" s="324"/>
    </row>
    <row r="55" spans="1:3" s="450" customFormat="1" ht="12" customHeight="1">
      <c r="A55" s="14" t="s">
        <v>307</v>
      </c>
      <c r="B55" s="452" t="s">
        <v>305</v>
      </c>
      <c r="C55" s="324"/>
    </row>
    <row r="56" spans="1:3" s="450" customFormat="1" ht="12" customHeight="1" thickBot="1">
      <c r="A56" s="16" t="s">
        <v>308</v>
      </c>
      <c r="B56" s="319" t="s">
        <v>306</v>
      </c>
      <c r="C56" s="326"/>
    </row>
    <row r="57" spans="1:3" s="450" customFormat="1" ht="12" customHeight="1" thickBot="1">
      <c r="A57" s="20" t="s">
        <v>26</v>
      </c>
      <c r="B57" s="317" t="s">
        <v>309</v>
      </c>
      <c r="C57" s="322">
        <f>SUM(C58:C60)</f>
        <v>0</v>
      </c>
    </row>
    <row r="58" spans="1:3" s="450" customFormat="1" ht="12" customHeight="1">
      <c r="A58" s="15" t="s">
        <v>184</v>
      </c>
      <c r="B58" s="451" t="s">
        <v>311</v>
      </c>
      <c r="C58" s="327"/>
    </row>
    <row r="59" spans="1:3" s="450" customFormat="1" ht="12" customHeight="1">
      <c r="A59" s="14" t="s">
        <v>185</v>
      </c>
      <c r="B59" s="452" t="s">
        <v>438</v>
      </c>
      <c r="C59" s="327"/>
    </row>
    <row r="60" spans="1:3" s="450" customFormat="1" ht="12" customHeight="1">
      <c r="A60" s="14" t="s">
        <v>232</v>
      </c>
      <c r="B60" s="452" t="s">
        <v>312</v>
      </c>
      <c r="C60" s="327"/>
    </row>
    <row r="61" spans="1:3" s="450" customFormat="1" ht="12" customHeight="1" thickBot="1">
      <c r="A61" s="16" t="s">
        <v>310</v>
      </c>
      <c r="B61" s="319" t="s">
        <v>313</v>
      </c>
      <c r="C61" s="327"/>
    </row>
    <row r="62" spans="1:3" s="450" customFormat="1" ht="12" customHeight="1" thickBot="1">
      <c r="A62" s="531" t="s">
        <v>490</v>
      </c>
      <c r="B62" s="21" t="s">
        <v>314</v>
      </c>
      <c r="C62" s="328">
        <f>+C5+C12+C19+C26+C34+C46+C52+C57</f>
        <v>0</v>
      </c>
    </row>
    <row r="63" spans="1:3" s="450" customFormat="1" ht="12" customHeight="1" thickBot="1">
      <c r="A63" s="501" t="s">
        <v>315</v>
      </c>
      <c r="B63" s="317" t="s">
        <v>316</v>
      </c>
      <c r="C63" s="322">
        <f>SUM(C64:C66)</f>
        <v>0</v>
      </c>
    </row>
    <row r="64" spans="1:3" s="450" customFormat="1" ht="12" customHeight="1">
      <c r="A64" s="15" t="s">
        <v>347</v>
      </c>
      <c r="B64" s="451" t="s">
        <v>317</v>
      </c>
      <c r="C64" s="327"/>
    </row>
    <row r="65" spans="1:3" s="450" customFormat="1" ht="12" customHeight="1">
      <c r="A65" s="14" t="s">
        <v>356</v>
      </c>
      <c r="B65" s="452" t="s">
        <v>318</v>
      </c>
      <c r="C65" s="327"/>
    </row>
    <row r="66" spans="1:3" s="450" customFormat="1" ht="12" customHeight="1" thickBot="1">
      <c r="A66" s="16" t="s">
        <v>357</v>
      </c>
      <c r="B66" s="525" t="s">
        <v>475</v>
      </c>
      <c r="C66" s="327"/>
    </row>
    <row r="67" spans="1:3" s="450" customFormat="1" ht="12" customHeight="1" thickBot="1">
      <c r="A67" s="501" t="s">
        <v>320</v>
      </c>
      <c r="B67" s="317" t="s">
        <v>321</v>
      </c>
      <c r="C67" s="322">
        <f>SUM(C68:C71)</f>
        <v>0</v>
      </c>
    </row>
    <row r="68" spans="1:3" s="450" customFormat="1" ht="12" customHeight="1">
      <c r="A68" s="15" t="s">
        <v>154</v>
      </c>
      <c r="B68" s="451" t="s">
        <v>322</v>
      </c>
      <c r="C68" s="327"/>
    </row>
    <row r="69" spans="1:3" s="450" customFormat="1" ht="12" customHeight="1">
      <c r="A69" s="14" t="s">
        <v>155</v>
      </c>
      <c r="B69" s="452" t="s">
        <v>323</v>
      </c>
      <c r="C69" s="327"/>
    </row>
    <row r="70" spans="1:3" s="450" customFormat="1" ht="12" customHeight="1">
      <c r="A70" s="14" t="s">
        <v>348</v>
      </c>
      <c r="B70" s="452" t="s">
        <v>324</v>
      </c>
      <c r="C70" s="327"/>
    </row>
    <row r="71" spans="1:3" s="450" customFormat="1" ht="12" customHeight="1" thickBot="1">
      <c r="A71" s="16" t="s">
        <v>349</v>
      </c>
      <c r="B71" s="319" t="s">
        <v>325</v>
      </c>
      <c r="C71" s="327"/>
    </row>
    <row r="72" spans="1:3" s="450" customFormat="1" ht="12" customHeight="1" thickBot="1">
      <c r="A72" s="501" t="s">
        <v>326</v>
      </c>
      <c r="B72" s="317" t="s">
        <v>327</v>
      </c>
      <c r="C72" s="322">
        <f>SUM(C73:C74)</f>
        <v>5300</v>
      </c>
    </row>
    <row r="73" spans="1:3" s="450" customFormat="1" ht="12" customHeight="1">
      <c r="A73" s="15" t="s">
        <v>350</v>
      </c>
      <c r="B73" s="451" t="s">
        <v>328</v>
      </c>
      <c r="C73" s="327">
        <v>5300</v>
      </c>
    </row>
    <row r="74" spans="1:3" s="450" customFormat="1" ht="12" customHeight="1" thickBot="1">
      <c r="A74" s="16" t="s">
        <v>351</v>
      </c>
      <c r="B74" s="319" t="s">
        <v>329</v>
      </c>
      <c r="C74" s="327"/>
    </row>
    <row r="75" spans="1:3" s="450" customFormat="1" ht="12" customHeight="1" thickBot="1">
      <c r="A75" s="501" t="s">
        <v>330</v>
      </c>
      <c r="B75" s="317" t="s">
        <v>331</v>
      </c>
      <c r="C75" s="322">
        <f>SUM(C76:C78)</f>
        <v>0</v>
      </c>
    </row>
    <row r="76" spans="1:3" s="450" customFormat="1" ht="12" customHeight="1">
      <c r="A76" s="15" t="s">
        <v>352</v>
      </c>
      <c r="B76" s="451" t="s">
        <v>332</v>
      </c>
      <c r="C76" s="327"/>
    </row>
    <row r="77" spans="1:3" s="450" customFormat="1" ht="12" customHeight="1">
      <c r="A77" s="14" t="s">
        <v>353</v>
      </c>
      <c r="B77" s="452" t="s">
        <v>333</v>
      </c>
      <c r="C77" s="327"/>
    </row>
    <row r="78" spans="1:3" s="450" customFormat="1" ht="12" customHeight="1" thickBot="1">
      <c r="A78" s="16" t="s">
        <v>354</v>
      </c>
      <c r="B78" s="319" t="s">
        <v>334</v>
      </c>
      <c r="C78" s="327"/>
    </row>
    <row r="79" spans="1:3" s="450" customFormat="1" ht="12" customHeight="1" thickBot="1">
      <c r="A79" s="501" t="s">
        <v>335</v>
      </c>
      <c r="B79" s="317" t="s">
        <v>355</v>
      </c>
      <c r="C79" s="322">
        <f>SUM(C80:C83)</f>
        <v>0</v>
      </c>
    </row>
    <row r="80" spans="1:3" s="450" customFormat="1" ht="12" customHeight="1">
      <c r="A80" s="455" t="s">
        <v>336</v>
      </c>
      <c r="B80" s="451" t="s">
        <v>337</v>
      </c>
      <c r="C80" s="327"/>
    </row>
    <row r="81" spans="1:3" s="450" customFormat="1" ht="12" customHeight="1">
      <c r="A81" s="456" t="s">
        <v>338</v>
      </c>
      <c r="B81" s="452" t="s">
        <v>339</v>
      </c>
      <c r="C81" s="327"/>
    </row>
    <row r="82" spans="1:3" s="450" customFormat="1" ht="12" customHeight="1">
      <c r="A82" s="456" t="s">
        <v>340</v>
      </c>
      <c r="B82" s="452" t="s">
        <v>341</v>
      </c>
      <c r="C82" s="327"/>
    </row>
    <row r="83" spans="1:3" s="450" customFormat="1" ht="12" customHeight="1" thickBot="1">
      <c r="A83" s="457" t="s">
        <v>342</v>
      </c>
      <c r="B83" s="319" t="s">
        <v>343</v>
      </c>
      <c r="C83" s="327"/>
    </row>
    <row r="84" spans="1:3" s="450" customFormat="1" ht="12" customHeight="1" thickBot="1">
      <c r="A84" s="501" t="s">
        <v>344</v>
      </c>
      <c r="B84" s="317" t="s">
        <v>489</v>
      </c>
      <c r="C84" s="499"/>
    </row>
    <row r="85" spans="1:3" s="450" customFormat="1" ht="13.5" customHeight="1" thickBot="1">
      <c r="A85" s="501" t="s">
        <v>346</v>
      </c>
      <c r="B85" s="317" t="s">
        <v>345</v>
      </c>
      <c r="C85" s="499"/>
    </row>
    <row r="86" spans="1:3" s="450" customFormat="1" ht="15.75" customHeight="1" thickBot="1">
      <c r="A86" s="501" t="s">
        <v>358</v>
      </c>
      <c r="B86" s="458" t="s">
        <v>492</v>
      </c>
      <c r="C86" s="328">
        <f>+C63+C67+C72+C75+C79+C85+C84</f>
        <v>5300</v>
      </c>
    </row>
    <row r="87" spans="1:3" s="450" customFormat="1" ht="16.5" customHeight="1" thickBot="1">
      <c r="A87" s="502" t="s">
        <v>491</v>
      </c>
      <c r="B87" s="459" t="s">
        <v>493</v>
      </c>
      <c r="C87" s="328">
        <f>+C62+C86</f>
        <v>5300</v>
      </c>
    </row>
    <row r="88" spans="1:3" s="450" customFormat="1" ht="83.25" customHeight="1">
      <c r="A88" s="5"/>
      <c r="B88" s="6"/>
      <c r="C88" s="329"/>
    </row>
    <row r="89" spans="1:3" ht="16.5" customHeight="1">
      <c r="A89" s="600" t="s">
        <v>48</v>
      </c>
      <c r="B89" s="600"/>
      <c r="C89" s="600"/>
    </row>
    <row r="90" spans="1:3" s="460" customFormat="1" ht="16.5" customHeight="1" thickBot="1">
      <c r="A90" s="602" t="s">
        <v>157</v>
      </c>
      <c r="B90" s="602"/>
      <c r="C90" s="151" t="s">
        <v>231</v>
      </c>
    </row>
    <row r="91" spans="1:3" ht="37.5" customHeight="1" thickBot="1">
      <c r="A91" s="23" t="s">
        <v>73</v>
      </c>
      <c r="B91" s="24" t="s">
        <v>49</v>
      </c>
      <c r="C91" s="43" t="str">
        <f>+C3</f>
        <v>2017. évi eredeti előirányzat</v>
      </c>
    </row>
    <row r="92" spans="1:3" s="449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19</v>
      </c>
      <c r="B93" s="29" t="s">
        <v>451</v>
      </c>
      <c r="C93" s="321">
        <f>C94+C95+C96+C97+C98+C111</f>
        <v>5300</v>
      </c>
    </row>
    <row r="94" spans="1:3" ht="12" customHeight="1">
      <c r="A94" s="17" t="s">
        <v>102</v>
      </c>
      <c r="B94" s="10" t="s">
        <v>50</v>
      </c>
      <c r="C94" s="323"/>
    </row>
    <row r="95" spans="1:3" ht="12" customHeight="1">
      <c r="A95" s="14" t="s">
        <v>103</v>
      </c>
      <c r="B95" s="8" t="s">
        <v>186</v>
      </c>
      <c r="C95" s="324"/>
    </row>
    <row r="96" spans="1:3" ht="12" customHeight="1">
      <c r="A96" s="14" t="s">
        <v>104</v>
      </c>
      <c r="B96" s="8" t="s">
        <v>145</v>
      </c>
      <c r="C96" s="326"/>
    </row>
    <row r="97" spans="1:3" ht="12" customHeight="1">
      <c r="A97" s="14" t="s">
        <v>105</v>
      </c>
      <c r="B97" s="11" t="s">
        <v>187</v>
      </c>
      <c r="C97" s="326"/>
    </row>
    <row r="98" spans="1:3" ht="12" customHeight="1">
      <c r="A98" s="14" t="s">
        <v>116</v>
      </c>
      <c r="B98" s="19" t="s">
        <v>188</v>
      </c>
      <c r="C98" s="326">
        <v>5300</v>
      </c>
    </row>
    <row r="99" spans="1:3" ht="12" customHeight="1">
      <c r="A99" s="14" t="s">
        <v>106</v>
      </c>
      <c r="B99" s="8" t="s">
        <v>456</v>
      </c>
      <c r="C99" s="326"/>
    </row>
    <row r="100" spans="1:3" ht="12" customHeight="1">
      <c r="A100" s="14" t="s">
        <v>107</v>
      </c>
      <c r="B100" s="156" t="s">
        <v>455</v>
      </c>
      <c r="C100" s="326"/>
    </row>
    <row r="101" spans="1:3" ht="12" customHeight="1">
      <c r="A101" s="14" t="s">
        <v>117</v>
      </c>
      <c r="B101" s="156" t="s">
        <v>454</v>
      </c>
      <c r="C101" s="326"/>
    </row>
    <row r="102" spans="1:3" ht="12" customHeight="1">
      <c r="A102" s="14" t="s">
        <v>118</v>
      </c>
      <c r="B102" s="154" t="s">
        <v>361</v>
      </c>
      <c r="C102" s="326"/>
    </row>
    <row r="103" spans="1:3" ht="12" customHeight="1">
      <c r="A103" s="14" t="s">
        <v>119</v>
      </c>
      <c r="B103" s="155" t="s">
        <v>362</v>
      </c>
      <c r="C103" s="326"/>
    </row>
    <row r="104" spans="1:3" ht="12" customHeight="1">
      <c r="A104" s="14" t="s">
        <v>120</v>
      </c>
      <c r="B104" s="155" t="s">
        <v>363</v>
      </c>
      <c r="C104" s="326"/>
    </row>
    <row r="105" spans="1:3" ht="12" customHeight="1">
      <c r="A105" s="14" t="s">
        <v>122</v>
      </c>
      <c r="B105" s="154" t="s">
        <v>364</v>
      </c>
      <c r="C105" s="326"/>
    </row>
    <row r="106" spans="1:3" ht="12" customHeight="1">
      <c r="A106" s="14" t="s">
        <v>189</v>
      </c>
      <c r="B106" s="154" t="s">
        <v>365</v>
      </c>
      <c r="C106" s="326"/>
    </row>
    <row r="107" spans="1:3" ht="12" customHeight="1">
      <c r="A107" s="14" t="s">
        <v>359</v>
      </c>
      <c r="B107" s="155" t="s">
        <v>366</v>
      </c>
      <c r="C107" s="326"/>
    </row>
    <row r="108" spans="1:3" ht="12" customHeight="1">
      <c r="A108" s="13" t="s">
        <v>360</v>
      </c>
      <c r="B108" s="156" t="s">
        <v>367</v>
      </c>
      <c r="C108" s="326"/>
    </row>
    <row r="109" spans="1:3" ht="12" customHeight="1">
      <c r="A109" s="14" t="s">
        <v>452</v>
      </c>
      <c r="B109" s="156" t="s">
        <v>368</v>
      </c>
      <c r="C109" s="326"/>
    </row>
    <row r="110" spans="1:3" ht="12" customHeight="1">
      <c r="A110" s="16" t="s">
        <v>453</v>
      </c>
      <c r="B110" s="156" t="s">
        <v>369</v>
      </c>
      <c r="C110" s="326">
        <v>5300</v>
      </c>
    </row>
    <row r="111" spans="1:3" ht="12" customHeight="1">
      <c r="A111" s="14" t="s">
        <v>457</v>
      </c>
      <c r="B111" s="11" t="s">
        <v>51</v>
      </c>
      <c r="C111" s="324"/>
    </row>
    <row r="112" spans="1:3" ht="12" customHeight="1">
      <c r="A112" s="14" t="s">
        <v>458</v>
      </c>
      <c r="B112" s="8" t="s">
        <v>460</v>
      </c>
      <c r="C112" s="324"/>
    </row>
    <row r="113" spans="1:3" ht="12" customHeight="1" thickBot="1">
      <c r="A113" s="18" t="s">
        <v>459</v>
      </c>
      <c r="B113" s="529" t="s">
        <v>461</v>
      </c>
      <c r="C113" s="330"/>
    </row>
    <row r="114" spans="1:3" ht="12" customHeight="1" thickBot="1">
      <c r="A114" s="526" t="s">
        <v>20</v>
      </c>
      <c r="B114" s="527" t="s">
        <v>370</v>
      </c>
      <c r="C114" s="528">
        <f>+C115+C117+C119</f>
        <v>0</v>
      </c>
    </row>
    <row r="115" spans="1:3" ht="12" customHeight="1">
      <c r="A115" s="15" t="s">
        <v>108</v>
      </c>
      <c r="B115" s="8" t="s">
        <v>230</v>
      </c>
      <c r="C115" s="325"/>
    </row>
    <row r="116" spans="1:3" ht="12" customHeight="1">
      <c r="A116" s="15" t="s">
        <v>109</v>
      </c>
      <c r="B116" s="12" t="s">
        <v>374</v>
      </c>
      <c r="C116" s="325"/>
    </row>
    <row r="117" spans="1:3" ht="12" customHeight="1">
      <c r="A117" s="15" t="s">
        <v>110</v>
      </c>
      <c r="B117" s="12" t="s">
        <v>190</v>
      </c>
      <c r="C117" s="324"/>
    </row>
    <row r="118" spans="1:3" ht="12" customHeight="1">
      <c r="A118" s="15" t="s">
        <v>111</v>
      </c>
      <c r="B118" s="12" t="s">
        <v>375</v>
      </c>
      <c r="C118" s="293"/>
    </row>
    <row r="119" spans="1:3" ht="12" customHeight="1">
      <c r="A119" s="15" t="s">
        <v>112</v>
      </c>
      <c r="B119" s="319" t="s">
        <v>233</v>
      </c>
      <c r="C119" s="293"/>
    </row>
    <row r="120" spans="1:3" ht="12" customHeight="1">
      <c r="A120" s="15" t="s">
        <v>121</v>
      </c>
      <c r="B120" s="318" t="s">
        <v>439</v>
      </c>
      <c r="C120" s="293"/>
    </row>
    <row r="121" spans="1:3" ht="12" customHeight="1">
      <c r="A121" s="15" t="s">
        <v>123</v>
      </c>
      <c r="B121" s="447" t="s">
        <v>380</v>
      </c>
      <c r="C121" s="293"/>
    </row>
    <row r="122" spans="1:3" ht="15.75">
      <c r="A122" s="15" t="s">
        <v>191</v>
      </c>
      <c r="B122" s="155" t="s">
        <v>363</v>
      </c>
      <c r="C122" s="293"/>
    </row>
    <row r="123" spans="1:3" ht="12" customHeight="1">
      <c r="A123" s="15" t="s">
        <v>192</v>
      </c>
      <c r="B123" s="155" t="s">
        <v>379</v>
      </c>
      <c r="C123" s="293"/>
    </row>
    <row r="124" spans="1:3" ht="12" customHeight="1">
      <c r="A124" s="15" t="s">
        <v>193</v>
      </c>
      <c r="B124" s="155" t="s">
        <v>378</v>
      </c>
      <c r="C124" s="293"/>
    </row>
    <row r="125" spans="1:3" ht="12" customHeight="1">
      <c r="A125" s="15" t="s">
        <v>371</v>
      </c>
      <c r="B125" s="155" t="s">
        <v>366</v>
      </c>
      <c r="C125" s="293"/>
    </row>
    <row r="126" spans="1:3" ht="12" customHeight="1">
      <c r="A126" s="15" t="s">
        <v>372</v>
      </c>
      <c r="B126" s="155" t="s">
        <v>377</v>
      </c>
      <c r="C126" s="293"/>
    </row>
    <row r="127" spans="1:3" ht="16.5" thickBot="1">
      <c r="A127" s="13" t="s">
        <v>373</v>
      </c>
      <c r="B127" s="155" t="s">
        <v>376</v>
      </c>
      <c r="C127" s="295"/>
    </row>
    <row r="128" spans="1:3" ht="12" customHeight="1" thickBot="1">
      <c r="A128" s="20" t="s">
        <v>21</v>
      </c>
      <c r="B128" s="143" t="s">
        <v>462</v>
      </c>
      <c r="C128" s="322">
        <f>+C93+C114</f>
        <v>5300</v>
      </c>
    </row>
    <row r="129" spans="1:3" ht="12" customHeight="1" thickBot="1">
      <c r="A129" s="20" t="s">
        <v>22</v>
      </c>
      <c r="B129" s="143" t="s">
        <v>463</v>
      </c>
      <c r="C129" s="322">
        <f>+C130+C131+C132</f>
        <v>0</v>
      </c>
    </row>
    <row r="130" spans="1:3" ht="12" customHeight="1">
      <c r="A130" s="15" t="s">
        <v>271</v>
      </c>
      <c r="B130" s="12" t="s">
        <v>470</v>
      </c>
      <c r="C130" s="293"/>
    </row>
    <row r="131" spans="1:3" ht="12" customHeight="1">
      <c r="A131" s="15" t="s">
        <v>274</v>
      </c>
      <c r="B131" s="12" t="s">
        <v>471</v>
      </c>
      <c r="C131" s="293"/>
    </row>
    <row r="132" spans="1:3" ht="12" customHeight="1" thickBot="1">
      <c r="A132" s="13" t="s">
        <v>275</v>
      </c>
      <c r="B132" s="12" t="s">
        <v>472</v>
      </c>
      <c r="C132" s="293"/>
    </row>
    <row r="133" spans="1:3" ht="12" customHeight="1" thickBot="1">
      <c r="A133" s="20" t="s">
        <v>23</v>
      </c>
      <c r="B133" s="143" t="s">
        <v>464</v>
      </c>
      <c r="C133" s="322">
        <f>SUM(C134:C139)</f>
        <v>0</v>
      </c>
    </row>
    <row r="134" spans="1:3" ht="12" customHeight="1">
      <c r="A134" s="15" t="s">
        <v>95</v>
      </c>
      <c r="B134" s="9" t="s">
        <v>473</v>
      </c>
      <c r="C134" s="293"/>
    </row>
    <row r="135" spans="1:3" ht="12" customHeight="1">
      <c r="A135" s="15" t="s">
        <v>96</v>
      </c>
      <c r="B135" s="9" t="s">
        <v>465</v>
      </c>
      <c r="C135" s="293"/>
    </row>
    <row r="136" spans="1:3" ht="12" customHeight="1">
      <c r="A136" s="15" t="s">
        <v>97</v>
      </c>
      <c r="B136" s="9" t="s">
        <v>466</v>
      </c>
      <c r="C136" s="293"/>
    </row>
    <row r="137" spans="1:3" ht="12" customHeight="1">
      <c r="A137" s="15" t="s">
        <v>178</v>
      </c>
      <c r="B137" s="9" t="s">
        <v>467</v>
      </c>
      <c r="C137" s="293"/>
    </row>
    <row r="138" spans="1:3" ht="12" customHeight="1">
      <c r="A138" s="15" t="s">
        <v>179</v>
      </c>
      <c r="B138" s="9" t="s">
        <v>468</v>
      </c>
      <c r="C138" s="293"/>
    </row>
    <row r="139" spans="1:3" ht="12" customHeight="1" thickBot="1">
      <c r="A139" s="13" t="s">
        <v>180</v>
      </c>
      <c r="B139" s="9" t="s">
        <v>469</v>
      </c>
      <c r="C139" s="293"/>
    </row>
    <row r="140" spans="1:3" ht="12" customHeight="1" thickBot="1">
      <c r="A140" s="20" t="s">
        <v>24</v>
      </c>
      <c r="B140" s="143" t="s">
        <v>477</v>
      </c>
      <c r="C140" s="328">
        <f>+C141+C142+C143+C144</f>
        <v>0</v>
      </c>
    </row>
    <row r="141" spans="1:3" ht="12" customHeight="1">
      <c r="A141" s="15" t="s">
        <v>98</v>
      </c>
      <c r="B141" s="9" t="s">
        <v>381</v>
      </c>
      <c r="C141" s="293"/>
    </row>
    <row r="142" spans="1:3" ht="12" customHeight="1">
      <c r="A142" s="15" t="s">
        <v>99</v>
      </c>
      <c r="B142" s="9" t="s">
        <v>382</v>
      </c>
      <c r="C142" s="293"/>
    </row>
    <row r="143" spans="1:3" ht="12" customHeight="1">
      <c r="A143" s="15" t="s">
        <v>295</v>
      </c>
      <c r="B143" s="9" t="s">
        <v>478</v>
      </c>
      <c r="C143" s="293"/>
    </row>
    <row r="144" spans="1:3" ht="12" customHeight="1" thickBot="1">
      <c r="A144" s="13" t="s">
        <v>296</v>
      </c>
      <c r="B144" s="7" t="s">
        <v>401</v>
      </c>
      <c r="C144" s="293"/>
    </row>
    <row r="145" spans="1:3" ht="12" customHeight="1" thickBot="1">
      <c r="A145" s="20" t="s">
        <v>25</v>
      </c>
      <c r="B145" s="143" t="s">
        <v>479</v>
      </c>
      <c r="C145" s="331">
        <f>SUM(C146:C150)</f>
        <v>0</v>
      </c>
    </row>
    <row r="146" spans="1:3" ht="12" customHeight="1">
      <c r="A146" s="15" t="s">
        <v>100</v>
      </c>
      <c r="B146" s="9" t="s">
        <v>474</v>
      </c>
      <c r="C146" s="293"/>
    </row>
    <row r="147" spans="1:3" ht="12" customHeight="1">
      <c r="A147" s="15" t="s">
        <v>101</v>
      </c>
      <c r="B147" s="9" t="s">
        <v>481</v>
      </c>
      <c r="C147" s="293"/>
    </row>
    <row r="148" spans="1:3" ht="12" customHeight="1">
      <c r="A148" s="15" t="s">
        <v>307</v>
      </c>
      <c r="B148" s="9" t="s">
        <v>476</v>
      </c>
      <c r="C148" s="293"/>
    </row>
    <row r="149" spans="1:3" ht="12" customHeight="1">
      <c r="A149" s="15" t="s">
        <v>308</v>
      </c>
      <c r="B149" s="9" t="s">
        <v>482</v>
      </c>
      <c r="C149" s="293"/>
    </row>
    <row r="150" spans="1:3" ht="12" customHeight="1" thickBot="1">
      <c r="A150" s="15" t="s">
        <v>480</v>
      </c>
      <c r="B150" s="9" t="s">
        <v>483</v>
      </c>
      <c r="C150" s="293"/>
    </row>
    <row r="151" spans="1:3" ht="12" customHeight="1" thickBot="1">
      <c r="A151" s="20" t="s">
        <v>26</v>
      </c>
      <c r="B151" s="143" t="s">
        <v>484</v>
      </c>
      <c r="C151" s="530"/>
    </row>
    <row r="152" spans="1:3" ht="12" customHeight="1" thickBot="1">
      <c r="A152" s="20" t="s">
        <v>27</v>
      </c>
      <c r="B152" s="143" t="s">
        <v>485</v>
      </c>
      <c r="C152" s="530"/>
    </row>
    <row r="153" spans="1:9" ht="15" customHeight="1" thickBot="1">
      <c r="A153" s="20" t="s">
        <v>28</v>
      </c>
      <c r="B153" s="143" t="s">
        <v>487</v>
      </c>
      <c r="C153" s="461">
        <f>+C129+C133+C140+C145+C151+C152</f>
        <v>0</v>
      </c>
      <c r="F153" s="462"/>
      <c r="G153" s="463"/>
      <c r="H153" s="463"/>
      <c r="I153" s="463"/>
    </row>
    <row r="154" spans="1:3" s="450" customFormat="1" ht="12.75" customHeight="1" thickBot="1">
      <c r="A154" s="320" t="s">
        <v>29</v>
      </c>
      <c r="B154" s="413" t="s">
        <v>486</v>
      </c>
      <c r="C154" s="461">
        <f>+C128+C153</f>
        <v>5300</v>
      </c>
    </row>
    <row r="155" ht="7.5" customHeight="1"/>
    <row r="156" spans="1:3" ht="15.75">
      <c r="A156" s="603" t="s">
        <v>383</v>
      </c>
      <c r="B156" s="603"/>
      <c r="C156" s="603"/>
    </row>
    <row r="157" spans="1:3" ht="15" customHeight="1" thickBot="1">
      <c r="A157" s="601" t="s">
        <v>158</v>
      </c>
      <c r="B157" s="601"/>
      <c r="C157" s="332" t="s">
        <v>231</v>
      </c>
    </row>
    <row r="158" spans="1:4" ht="13.5" customHeight="1" thickBot="1">
      <c r="A158" s="20">
        <v>1</v>
      </c>
      <c r="B158" s="28" t="s">
        <v>488</v>
      </c>
      <c r="C158" s="322">
        <f>+C62-C128</f>
        <v>-5300</v>
      </c>
      <c r="D158" s="464"/>
    </row>
    <row r="159" spans="1:3" ht="27.75" customHeight="1" thickBot="1">
      <c r="A159" s="20" t="s">
        <v>20</v>
      </c>
      <c r="B159" s="28" t="s">
        <v>494</v>
      </c>
      <c r="C159" s="322">
        <f>+C86-C153</f>
        <v>5300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ÖNKÉNT VÁLLALT FELADATAINAK MÉRLEGE
&amp;R&amp;"Times New Roman CE,Félkövér dőlt"&amp;11 1.3. melléklet az 1/2017. (II. 22.)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19" sqref="G19"/>
    </sheetView>
  </sheetViews>
  <sheetFormatPr defaultColWidth="9.00390625" defaultRowHeight="12.75"/>
  <cols>
    <col min="1" max="1" width="88.625" style="51" customWidth="1"/>
    <col min="2" max="2" width="27.875" style="51" customWidth="1"/>
    <col min="3" max="3" width="3.50390625" style="51" customWidth="1"/>
    <col min="4" max="16384" width="9.375" style="51" customWidth="1"/>
  </cols>
  <sheetData>
    <row r="1" spans="1:2" ht="47.25" customHeight="1">
      <c r="A1" s="667" t="s">
        <v>630</v>
      </c>
      <c r="B1" s="667"/>
    </row>
    <row r="2" spans="1:2" ht="22.5" customHeight="1" thickBot="1">
      <c r="A2" s="408"/>
      <c r="B2" s="409" t="s">
        <v>14</v>
      </c>
    </row>
    <row r="3" spans="1:2" s="52" customFormat="1" ht="24" customHeight="1" thickBot="1">
      <c r="A3" s="316" t="s">
        <v>53</v>
      </c>
      <c r="B3" s="407" t="s">
        <v>631</v>
      </c>
    </row>
    <row r="4" spans="1:2" s="53" customFormat="1" ht="13.5" thickBot="1">
      <c r="A4" s="206" t="s">
        <v>501</v>
      </c>
      <c r="B4" s="207" t="s">
        <v>502</v>
      </c>
    </row>
    <row r="5" spans="1:2" ht="12.75">
      <c r="A5" s="135" t="s">
        <v>256</v>
      </c>
      <c r="B5" s="440">
        <v>64753</v>
      </c>
    </row>
    <row r="6" spans="1:2" ht="12.75" customHeight="1">
      <c r="A6" s="136" t="s">
        <v>572</v>
      </c>
      <c r="B6" s="440">
        <v>73988</v>
      </c>
    </row>
    <row r="7" spans="1:2" ht="12.75">
      <c r="A7" s="136" t="s">
        <v>573</v>
      </c>
      <c r="B7" s="440">
        <v>53810</v>
      </c>
    </row>
    <row r="8" spans="1:2" ht="12.75">
      <c r="A8" s="136" t="s">
        <v>574</v>
      </c>
      <c r="B8" s="440">
        <v>3177</v>
      </c>
    </row>
    <row r="9" spans="1:2" ht="12.75">
      <c r="A9" s="136"/>
      <c r="B9" s="440"/>
    </row>
    <row r="10" spans="1:2" ht="12.75">
      <c r="A10" s="136"/>
      <c r="B10" s="440"/>
    </row>
    <row r="11" spans="1:2" ht="12.75">
      <c r="A11" s="136"/>
      <c r="B11" s="440"/>
    </row>
    <row r="12" spans="1:2" ht="12.75">
      <c r="A12" s="136"/>
      <c r="B12" s="440"/>
    </row>
    <row r="13" spans="1:3" ht="12.75">
      <c r="A13" s="136"/>
      <c r="B13" s="440"/>
      <c r="C13" s="668" t="s">
        <v>539</v>
      </c>
    </row>
    <row r="14" spans="1:3" ht="12.75">
      <c r="A14" s="136"/>
      <c r="B14" s="440"/>
      <c r="C14" s="668"/>
    </row>
    <row r="15" spans="1:3" ht="12.75">
      <c r="A15" s="136"/>
      <c r="B15" s="440"/>
      <c r="C15" s="668"/>
    </row>
    <row r="16" spans="1:3" ht="12.75">
      <c r="A16" s="136"/>
      <c r="B16" s="440"/>
      <c r="C16" s="668"/>
    </row>
    <row r="17" spans="1:3" ht="12.75">
      <c r="A17" s="136"/>
      <c r="B17" s="440"/>
      <c r="C17" s="668"/>
    </row>
    <row r="18" spans="1:3" ht="12.75">
      <c r="A18" s="136"/>
      <c r="B18" s="440"/>
      <c r="C18" s="668"/>
    </row>
    <row r="19" spans="1:3" ht="12.75">
      <c r="A19" s="136"/>
      <c r="B19" s="440"/>
      <c r="C19" s="668"/>
    </row>
    <row r="20" spans="1:3" ht="12.75">
      <c r="A20" s="136"/>
      <c r="B20" s="440"/>
      <c r="C20" s="668"/>
    </row>
    <row r="21" spans="1:3" ht="12.75">
      <c r="A21" s="136"/>
      <c r="B21" s="440"/>
      <c r="C21" s="668"/>
    </row>
    <row r="22" spans="1:3" ht="12.75">
      <c r="A22" s="136"/>
      <c r="B22" s="440"/>
      <c r="C22" s="668"/>
    </row>
    <row r="23" spans="1:3" ht="12.75">
      <c r="A23" s="136"/>
      <c r="B23" s="440"/>
      <c r="C23" s="668"/>
    </row>
    <row r="24" spans="1:3" ht="13.5" thickBot="1">
      <c r="A24" s="137"/>
      <c r="B24" s="440"/>
      <c r="C24" s="668"/>
    </row>
    <row r="25" spans="1:3" s="55" customFormat="1" ht="19.5" customHeight="1" thickBot="1">
      <c r="A25" s="38" t="s">
        <v>54</v>
      </c>
      <c r="B25" s="54">
        <f>SUM(B5:B24)</f>
        <v>195728</v>
      </c>
      <c r="C25" s="668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3">
      <selection activeCell="I18" sqref="I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2" t="s">
        <v>632</v>
      </c>
      <c r="B1" s="672"/>
      <c r="C1" s="672"/>
      <c r="D1" s="672"/>
    </row>
    <row r="2" spans="1:4" ht="17.25" customHeight="1">
      <c r="A2" s="406"/>
      <c r="B2" s="406"/>
      <c r="C2" s="406"/>
      <c r="D2" s="406"/>
    </row>
    <row r="3" spans="1:4" ht="13.5" thickBot="1">
      <c r="A3" s="228"/>
      <c r="B3" s="228"/>
      <c r="C3" s="669" t="s">
        <v>56</v>
      </c>
      <c r="D3" s="669"/>
    </row>
    <row r="4" spans="1:4" ht="42.75" customHeight="1" thickBot="1">
      <c r="A4" s="410" t="s">
        <v>73</v>
      </c>
      <c r="B4" s="411" t="s">
        <v>129</v>
      </c>
      <c r="C4" s="411" t="s">
        <v>130</v>
      </c>
      <c r="D4" s="412" t="s">
        <v>15</v>
      </c>
    </row>
    <row r="5" spans="1:4" ht="15.75" customHeight="1">
      <c r="A5" s="229" t="s">
        <v>19</v>
      </c>
      <c r="B5" s="30" t="s">
        <v>575</v>
      </c>
      <c r="C5" s="30" t="s">
        <v>576</v>
      </c>
      <c r="D5" s="31">
        <v>4000</v>
      </c>
    </row>
    <row r="6" spans="1:4" ht="15.75" customHeight="1">
      <c r="A6" s="230" t="s">
        <v>20</v>
      </c>
      <c r="B6" s="32" t="s">
        <v>577</v>
      </c>
      <c r="C6" s="32" t="s">
        <v>576</v>
      </c>
      <c r="D6" s="33">
        <v>500</v>
      </c>
    </row>
    <row r="7" spans="1:4" ht="15.75" customHeight="1">
      <c r="A7" s="230" t="s">
        <v>21</v>
      </c>
      <c r="B7" s="32" t="s">
        <v>578</v>
      </c>
      <c r="C7" s="32" t="s">
        <v>576</v>
      </c>
      <c r="D7" s="33">
        <v>400</v>
      </c>
    </row>
    <row r="8" spans="1:4" ht="15.75" customHeight="1">
      <c r="A8" s="230" t="s">
        <v>22</v>
      </c>
      <c r="B8" s="32" t="s">
        <v>579</v>
      </c>
      <c r="C8" s="32" t="s">
        <v>576</v>
      </c>
      <c r="D8" s="33">
        <v>200</v>
      </c>
    </row>
    <row r="9" spans="1:4" ht="15.75" customHeight="1">
      <c r="A9" s="230" t="s">
        <v>23</v>
      </c>
      <c r="B9" s="32" t="s">
        <v>580</v>
      </c>
      <c r="C9" s="32" t="s">
        <v>576</v>
      </c>
      <c r="D9" s="33">
        <v>100</v>
      </c>
    </row>
    <row r="10" spans="1:4" ht="15.75" customHeight="1">
      <c r="A10" s="230" t="s">
        <v>24</v>
      </c>
      <c r="B10" s="32" t="s">
        <v>633</v>
      </c>
      <c r="C10" s="32" t="s">
        <v>576</v>
      </c>
      <c r="D10" s="33">
        <v>100</v>
      </c>
    </row>
    <row r="11" spans="1:4" ht="15.75" customHeight="1">
      <c r="A11" s="230" t="s">
        <v>25</v>
      </c>
      <c r="B11" s="32"/>
      <c r="C11" s="32"/>
      <c r="D11" s="33"/>
    </row>
    <row r="12" spans="1:4" ht="15.75" customHeight="1">
      <c r="A12" s="230" t="s">
        <v>26</v>
      </c>
      <c r="B12" s="32"/>
      <c r="C12" s="32"/>
      <c r="D12" s="33"/>
    </row>
    <row r="13" spans="1:4" ht="15.75" customHeight="1">
      <c r="A13" s="230" t="s">
        <v>27</v>
      </c>
      <c r="B13" s="32"/>
      <c r="C13" s="32"/>
      <c r="D13" s="33"/>
    </row>
    <row r="14" spans="1:4" ht="15.75" customHeight="1">
      <c r="A14" s="230" t="s">
        <v>28</v>
      </c>
      <c r="B14" s="32"/>
      <c r="C14" s="32"/>
      <c r="D14" s="33"/>
    </row>
    <row r="15" spans="1:4" ht="15.75" customHeight="1">
      <c r="A15" s="230" t="s">
        <v>29</v>
      </c>
      <c r="B15" s="32"/>
      <c r="C15" s="32"/>
      <c r="D15" s="33"/>
    </row>
    <row r="16" spans="1:4" ht="15.75" customHeight="1">
      <c r="A16" s="230" t="s">
        <v>30</v>
      </c>
      <c r="B16" s="32"/>
      <c r="C16" s="32"/>
      <c r="D16" s="33"/>
    </row>
    <row r="17" spans="1:4" ht="15.75" customHeight="1">
      <c r="A17" s="230" t="s">
        <v>31</v>
      </c>
      <c r="B17" s="32"/>
      <c r="C17" s="32"/>
      <c r="D17" s="33"/>
    </row>
    <row r="18" spans="1:4" ht="15.75" customHeight="1">
      <c r="A18" s="230" t="s">
        <v>32</v>
      </c>
      <c r="B18" s="32"/>
      <c r="C18" s="32"/>
      <c r="D18" s="33"/>
    </row>
    <row r="19" spans="1:4" ht="15.75" customHeight="1">
      <c r="A19" s="230" t="s">
        <v>33</v>
      </c>
      <c r="B19" s="32"/>
      <c r="C19" s="32"/>
      <c r="D19" s="33"/>
    </row>
    <row r="20" spans="1:4" ht="15.75" customHeight="1">
      <c r="A20" s="230" t="s">
        <v>34</v>
      </c>
      <c r="B20" s="32"/>
      <c r="C20" s="32"/>
      <c r="D20" s="33"/>
    </row>
    <row r="21" spans="1:4" ht="15.75" customHeight="1">
      <c r="A21" s="230" t="s">
        <v>35</v>
      </c>
      <c r="B21" s="32"/>
      <c r="C21" s="32"/>
      <c r="D21" s="33"/>
    </row>
    <row r="22" spans="1:4" ht="15.75" customHeight="1">
      <c r="A22" s="230" t="s">
        <v>36</v>
      </c>
      <c r="B22" s="32"/>
      <c r="C22" s="32"/>
      <c r="D22" s="33"/>
    </row>
    <row r="23" spans="1:4" ht="15.75" customHeight="1">
      <c r="A23" s="230" t="s">
        <v>37</v>
      </c>
      <c r="B23" s="32"/>
      <c r="C23" s="32"/>
      <c r="D23" s="33"/>
    </row>
    <row r="24" spans="1:4" ht="15.75" customHeight="1">
      <c r="A24" s="230" t="s">
        <v>38</v>
      </c>
      <c r="B24" s="32"/>
      <c r="C24" s="32"/>
      <c r="D24" s="33"/>
    </row>
    <row r="25" spans="1:4" ht="15.75" customHeight="1">
      <c r="A25" s="230" t="s">
        <v>39</v>
      </c>
      <c r="B25" s="32"/>
      <c r="C25" s="32"/>
      <c r="D25" s="33"/>
    </row>
    <row r="26" spans="1:4" ht="15.75" customHeight="1">
      <c r="A26" s="230" t="s">
        <v>40</v>
      </c>
      <c r="B26" s="32"/>
      <c r="C26" s="32"/>
      <c r="D26" s="33"/>
    </row>
    <row r="27" spans="1:4" ht="15.75" customHeight="1">
      <c r="A27" s="230" t="s">
        <v>41</v>
      </c>
      <c r="B27" s="32"/>
      <c r="C27" s="32"/>
      <c r="D27" s="33"/>
    </row>
    <row r="28" spans="1:4" ht="15.75" customHeight="1">
      <c r="A28" s="230" t="s">
        <v>42</v>
      </c>
      <c r="B28" s="32"/>
      <c r="C28" s="32"/>
      <c r="D28" s="33"/>
    </row>
    <row r="29" spans="1:4" ht="15.75" customHeight="1">
      <c r="A29" s="230" t="s">
        <v>43</v>
      </c>
      <c r="B29" s="32"/>
      <c r="C29" s="32"/>
      <c r="D29" s="33"/>
    </row>
    <row r="30" spans="1:4" ht="15.75" customHeight="1">
      <c r="A30" s="230" t="s">
        <v>44</v>
      </c>
      <c r="B30" s="32"/>
      <c r="C30" s="32"/>
      <c r="D30" s="33"/>
    </row>
    <row r="31" spans="1:4" ht="15.75" customHeight="1">
      <c r="A31" s="230" t="s">
        <v>45</v>
      </c>
      <c r="B31" s="32"/>
      <c r="C31" s="32"/>
      <c r="D31" s="33"/>
    </row>
    <row r="32" spans="1:4" ht="15.75" customHeight="1">
      <c r="A32" s="230" t="s">
        <v>46</v>
      </c>
      <c r="B32" s="32"/>
      <c r="C32" s="32"/>
      <c r="D32" s="33"/>
    </row>
    <row r="33" spans="1:4" ht="15.75" customHeight="1">
      <c r="A33" s="230" t="s">
        <v>47</v>
      </c>
      <c r="B33" s="32"/>
      <c r="C33" s="32"/>
      <c r="D33" s="33"/>
    </row>
    <row r="34" spans="1:4" ht="15.75" customHeight="1">
      <c r="A34" s="230" t="s">
        <v>131</v>
      </c>
      <c r="B34" s="32"/>
      <c r="C34" s="32"/>
      <c r="D34" s="97"/>
    </row>
    <row r="35" spans="1:4" ht="15.75" customHeight="1">
      <c r="A35" s="230" t="s">
        <v>132</v>
      </c>
      <c r="B35" s="32"/>
      <c r="C35" s="32"/>
      <c r="D35" s="97"/>
    </row>
    <row r="36" spans="1:4" ht="15.75" customHeight="1">
      <c r="A36" s="230" t="s">
        <v>133</v>
      </c>
      <c r="B36" s="32"/>
      <c r="C36" s="32"/>
      <c r="D36" s="97"/>
    </row>
    <row r="37" spans="1:4" ht="15.75" customHeight="1" thickBot="1">
      <c r="A37" s="231" t="s">
        <v>134</v>
      </c>
      <c r="B37" s="34"/>
      <c r="C37" s="34"/>
      <c r="D37" s="98"/>
    </row>
    <row r="38" spans="1:4" ht="15.75" customHeight="1" thickBot="1">
      <c r="A38" s="670" t="s">
        <v>54</v>
      </c>
      <c r="B38" s="671"/>
      <c r="C38" s="232"/>
      <c r="D38" s="233">
        <f>SUM(D5:D37)</f>
        <v>5300</v>
      </c>
    </row>
    <row r="39" ht="12.75">
      <c r="A39" t="s">
        <v>205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I19" sqref="I19"/>
    </sheetView>
  </sheetViews>
  <sheetFormatPr defaultColWidth="9.00390625" defaultRowHeight="12.75"/>
  <cols>
    <col min="1" max="1" width="9.00390625" style="414" customWidth="1"/>
    <col min="2" max="2" width="66.375" style="414" bestFit="1" customWidth="1"/>
    <col min="3" max="3" width="15.50390625" style="415" customWidth="1"/>
    <col min="4" max="5" width="15.50390625" style="414" customWidth="1"/>
    <col min="6" max="6" width="9.00390625" style="448" customWidth="1"/>
    <col min="7" max="16384" width="9.375" style="448" customWidth="1"/>
  </cols>
  <sheetData>
    <row r="1" spans="1:5" ht="15.75" customHeight="1">
      <c r="A1" s="600" t="s">
        <v>16</v>
      </c>
      <c r="B1" s="600"/>
      <c r="C1" s="600"/>
      <c r="D1" s="600"/>
      <c r="E1" s="600"/>
    </row>
    <row r="2" spans="1:5" ht="15.75" customHeight="1" thickBot="1">
      <c r="A2" s="601" t="s">
        <v>156</v>
      </c>
      <c r="B2" s="601"/>
      <c r="D2" s="152"/>
      <c r="E2" s="332" t="s">
        <v>231</v>
      </c>
    </row>
    <row r="3" spans="1:5" ht="37.5" customHeight="1" thickBot="1">
      <c r="A3" s="23" t="s">
        <v>73</v>
      </c>
      <c r="B3" s="24" t="s">
        <v>18</v>
      </c>
      <c r="C3" s="24" t="s">
        <v>581</v>
      </c>
      <c r="D3" s="439" t="s">
        <v>586</v>
      </c>
      <c r="E3" s="172" t="s">
        <v>634</v>
      </c>
    </row>
    <row r="4" spans="1:5" s="449" customFormat="1" ht="12" customHeight="1" thickBot="1">
      <c r="A4" s="35" t="s">
        <v>501</v>
      </c>
      <c r="B4" s="36" t="s">
        <v>502</v>
      </c>
      <c r="C4" s="36" t="s">
        <v>503</v>
      </c>
      <c r="D4" s="36" t="s">
        <v>505</v>
      </c>
      <c r="E4" s="485" t="s">
        <v>504</v>
      </c>
    </row>
    <row r="5" spans="1:5" s="450" customFormat="1" ht="12" customHeight="1" thickBot="1">
      <c r="A5" s="20" t="s">
        <v>19</v>
      </c>
      <c r="B5" s="21" t="s">
        <v>543</v>
      </c>
      <c r="C5" s="503">
        <v>199000</v>
      </c>
      <c r="D5" s="503">
        <v>202000</v>
      </c>
      <c r="E5" s="504">
        <v>205000</v>
      </c>
    </row>
    <row r="6" spans="1:5" s="450" customFormat="1" ht="12" customHeight="1" thickBot="1">
      <c r="A6" s="20" t="s">
        <v>20</v>
      </c>
      <c r="B6" s="317" t="s">
        <v>385</v>
      </c>
      <c r="C6" s="503">
        <v>6400</v>
      </c>
      <c r="D6" s="503">
        <v>6500</v>
      </c>
      <c r="E6" s="504">
        <v>6600</v>
      </c>
    </row>
    <row r="7" spans="1:5" s="450" customFormat="1" ht="12" customHeight="1" thickBot="1">
      <c r="A7" s="20" t="s">
        <v>21</v>
      </c>
      <c r="B7" s="21" t="s">
        <v>393</v>
      </c>
      <c r="C7" s="503"/>
      <c r="D7" s="503"/>
      <c r="E7" s="504"/>
    </row>
    <row r="8" spans="1:5" s="450" customFormat="1" ht="12" customHeight="1" thickBot="1">
      <c r="A8" s="20" t="s">
        <v>176</v>
      </c>
      <c r="B8" s="21" t="s">
        <v>270</v>
      </c>
      <c r="C8" s="438">
        <f>+C9+C13+C14+C15</f>
        <v>45860</v>
      </c>
      <c r="D8" s="438">
        <f>+D9+D13+D14+D15</f>
        <v>47520</v>
      </c>
      <c r="E8" s="482">
        <f>+E9+E13+E14+E15</f>
        <v>47720</v>
      </c>
    </row>
    <row r="9" spans="1:5" s="450" customFormat="1" ht="12" customHeight="1">
      <c r="A9" s="15" t="s">
        <v>271</v>
      </c>
      <c r="B9" s="451" t="s">
        <v>450</v>
      </c>
      <c r="C9" s="484">
        <f>+C10+C11+C12</f>
        <v>36860</v>
      </c>
      <c r="D9" s="484">
        <f>+D10+D11+D12</f>
        <v>38220</v>
      </c>
      <c r="E9" s="483">
        <f>+E10+E11+E12</f>
        <v>38220</v>
      </c>
    </row>
    <row r="10" spans="1:5" s="450" customFormat="1" ht="12" customHeight="1">
      <c r="A10" s="14" t="s">
        <v>272</v>
      </c>
      <c r="B10" s="452" t="s">
        <v>277</v>
      </c>
      <c r="C10" s="432">
        <v>6860</v>
      </c>
      <c r="D10" s="432">
        <v>7220</v>
      </c>
      <c r="E10" s="293">
        <v>7220</v>
      </c>
    </row>
    <row r="11" spans="1:5" s="450" customFormat="1" ht="12" customHeight="1">
      <c r="A11" s="14" t="s">
        <v>273</v>
      </c>
      <c r="B11" s="452" t="s">
        <v>278</v>
      </c>
      <c r="C11" s="432"/>
      <c r="D11" s="432"/>
      <c r="E11" s="293"/>
    </row>
    <row r="12" spans="1:5" s="450" customFormat="1" ht="12" customHeight="1">
      <c r="A12" s="14" t="s">
        <v>448</v>
      </c>
      <c r="B12" s="524" t="s">
        <v>449</v>
      </c>
      <c r="C12" s="432">
        <v>30000</v>
      </c>
      <c r="D12" s="432">
        <v>31000</v>
      </c>
      <c r="E12" s="293">
        <v>31000</v>
      </c>
    </row>
    <row r="13" spans="1:5" s="450" customFormat="1" ht="12" customHeight="1">
      <c r="A13" s="14" t="s">
        <v>274</v>
      </c>
      <c r="B13" s="452" t="s">
        <v>279</v>
      </c>
      <c r="C13" s="432">
        <v>8500</v>
      </c>
      <c r="D13" s="432">
        <v>8800</v>
      </c>
      <c r="E13" s="293">
        <v>9000</v>
      </c>
    </row>
    <row r="14" spans="1:5" s="450" customFormat="1" ht="12" customHeight="1">
      <c r="A14" s="14" t="s">
        <v>275</v>
      </c>
      <c r="B14" s="452" t="s">
        <v>280</v>
      </c>
      <c r="C14" s="432">
        <v>200</v>
      </c>
      <c r="D14" s="432">
        <v>200</v>
      </c>
      <c r="E14" s="293">
        <v>200</v>
      </c>
    </row>
    <row r="15" spans="1:5" s="450" customFormat="1" ht="12" customHeight="1" thickBot="1">
      <c r="A15" s="16" t="s">
        <v>276</v>
      </c>
      <c r="B15" s="453" t="s">
        <v>281</v>
      </c>
      <c r="C15" s="434">
        <v>300</v>
      </c>
      <c r="D15" s="434">
        <v>300</v>
      </c>
      <c r="E15" s="295">
        <v>300</v>
      </c>
    </row>
    <row r="16" spans="1:5" s="450" customFormat="1" ht="12" customHeight="1" thickBot="1">
      <c r="A16" s="20" t="s">
        <v>23</v>
      </c>
      <c r="B16" s="21" t="s">
        <v>546</v>
      </c>
      <c r="C16" s="503">
        <v>81000</v>
      </c>
      <c r="D16" s="503">
        <v>81000</v>
      </c>
      <c r="E16" s="504">
        <v>81000</v>
      </c>
    </row>
    <row r="17" spans="1:5" s="450" customFormat="1" ht="12" customHeight="1" thickBot="1">
      <c r="A17" s="20" t="s">
        <v>24</v>
      </c>
      <c r="B17" s="21" t="s">
        <v>10</v>
      </c>
      <c r="C17" s="503">
        <v>88581</v>
      </c>
      <c r="D17" s="503">
        <v>125196</v>
      </c>
      <c r="E17" s="504">
        <v>125196</v>
      </c>
    </row>
    <row r="18" spans="1:5" s="450" customFormat="1" ht="12" customHeight="1" thickBot="1">
      <c r="A18" s="20" t="s">
        <v>183</v>
      </c>
      <c r="B18" s="21" t="s">
        <v>545</v>
      </c>
      <c r="C18" s="503"/>
      <c r="D18" s="503"/>
      <c r="E18" s="504"/>
    </row>
    <row r="19" spans="1:5" s="450" customFormat="1" ht="12" customHeight="1" thickBot="1">
      <c r="A19" s="20" t="s">
        <v>26</v>
      </c>
      <c r="B19" s="317" t="s">
        <v>544</v>
      </c>
      <c r="C19" s="503">
        <v>2000</v>
      </c>
      <c r="D19" s="503">
        <v>2000</v>
      </c>
      <c r="E19" s="504">
        <v>2000</v>
      </c>
    </row>
    <row r="20" spans="1:5" s="450" customFormat="1" ht="12" customHeight="1" thickBot="1">
      <c r="A20" s="20" t="s">
        <v>27</v>
      </c>
      <c r="B20" s="21" t="s">
        <v>314</v>
      </c>
      <c r="C20" s="438">
        <f>+C5+C6+C7+C8+C16+C17+C18+C19</f>
        <v>422841</v>
      </c>
      <c r="D20" s="438">
        <f>+D5+D6+D7+D8+D16+D17+D18+D19</f>
        <v>464216</v>
      </c>
      <c r="E20" s="328">
        <f>+E5+E6+E7+E8+E16+E17+E18+E19</f>
        <v>467516</v>
      </c>
    </row>
    <row r="21" spans="1:5" s="450" customFormat="1" ht="12" customHeight="1" thickBot="1">
      <c r="A21" s="20" t="s">
        <v>28</v>
      </c>
      <c r="B21" s="21" t="s">
        <v>547</v>
      </c>
      <c r="C21" s="554"/>
      <c r="D21" s="554"/>
      <c r="E21" s="555"/>
    </row>
    <row r="22" spans="1:5" s="450" customFormat="1" ht="12" customHeight="1" thickBot="1">
      <c r="A22" s="20" t="s">
        <v>29</v>
      </c>
      <c r="B22" s="21" t="s">
        <v>548</v>
      </c>
      <c r="C22" s="438">
        <f>+C20+C21</f>
        <v>422841</v>
      </c>
      <c r="D22" s="438">
        <f>+D20+D21</f>
        <v>464216</v>
      </c>
      <c r="E22" s="482">
        <f>+E20+E21</f>
        <v>467516</v>
      </c>
    </row>
    <row r="23" spans="1:5" s="450" customFormat="1" ht="12" customHeight="1">
      <c r="A23" s="400"/>
      <c r="B23" s="401"/>
      <c r="C23" s="402"/>
      <c r="D23" s="551"/>
      <c r="E23" s="552"/>
    </row>
    <row r="24" spans="1:5" s="450" customFormat="1" ht="12" customHeight="1">
      <c r="A24" s="600" t="s">
        <v>48</v>
      </c>
      <c r="B24" s="600"/>
      <c r="C24" s="600"/>
      <c r="D24" s="600"/>
      <c r="E24" s="600"/>
    </row>
    <row r="25" spans="1:5" s="450" customFormat="1" ht="12" customHeight="1" thickBot="1">
      <c r="A25" s="602" t="s">
        <v>157</v>
      </c>
      <c r="B25" s="602"/>
      <c r="C25" s="415"/>
      <c r="D25" s="152"/>
      <c r="E25" s="332" t="s">
        <v>231</v>
      </c>
    </row>
    <row r="26" spans="1:6" s="450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72" t="str">
        <f>+E3</f>
        <v>2020. évi</v>
      </c>
      <c r="F26" s="553"/>
    </row>
    <row r="27" spans="1:6" s="450" customFormat="1" ht="12" customHeight="1" thickBot="1">
      <c r="A27" s="443" t="s">
        <v>501</v>
      </c>
      <c r="B27" s="444" t="s">
        <v>502</v>
      </c>
      <c r="C27" s="444" t="s">
        <v>503</v>
      </c>
      <c r="D27" s="444" t="s">
        <v>505</v>
      </c>
      <c r="E27" s="548" t="s">
        <v>504</v>
      </c>
      <c r="F27" s="553"/>
    </row>
    <row r="28" spans="1:6" s="450" customFormat="1" ht="15" customHeight="1" thickBot="1">
      <c r="A28" s="20" t="s">
        <v>19</v>
      </c>
      <c r="B28" s="28" t="s">
        <v>549</v>
      </c>
      <c r="C28" s="503">
        <v>342000</v>
      </c>
      <c r="D28" s="503">
        <v>350000</v>
      </c>
      <c r="E28" s="499">
        <v>350000</v>
      </c>
      <c r="F28" s="553"/>
    </row>
    <row r="29" spans="1:5" ht="12" customHeight="1" thickBot="1">
      <c r="A29" s="526" t="s">
        <v>20</v>
      </c>
      <c r="B29" s="549" t="s">
        <v>554</v>
      </c>
      <c r="C29" s="550">
        <f>C30+C31+C32</f>
        <v>80000</v>
      </c>
      <c r="D29" s="550">
        <f>D30+D31+D32</f>
        <v>110000</v>
      </c>
      <c r="E29" s="550">
        <f>E30+E31+E32</f>
        <v>115000</v>
      </c>
    </row>
    <row r="30" spans="1:5" ht="12" customHeight="1">
      <c r="A30" s="15" t="s">
        <v>108</v>
      </c>
      <c r="B30" s="8" t="s">
        <v>230</v>
      </c>
      <c r="C30" s="433">
        <v>60000</v>
      </c>
      <c r="D30" s="433">
        <v>70000</v>
      </c>
      <c r="E30" s="294">
        <v>65000</v>
      </c>
    </row>
    <row r="31" spans="1:5" ht="12" customHeight="1">
      <c r="A31" s="15" t="s">
        <v>109</v>
      </c>
      <c r="B31" s="12" t="s">
        <v>190</v>
      </c>
      <c r="C31" s="432">
        <v>20000</v>
      </c>
      <c r="D31" s="432">
        <v>40000</v>
      </c>
      <c r="E31" s="293">
        <v>50000</v>
      </c>
    </row>
    <row r="32" spans="1:5" ht="12" customHeight="1" thickBot="1">
      <c r="A32" s="15" t="s">
        <v>110</v>
      </c>
      <c r="B32" s="319" t="s">
        <v>233</v>
      </c>
      <c r="C32" s="432"/>
      <c r="D32" s="432"/>
      <c r="E32" s="293"/>
    </row>
    <row r="33" spans="1:5" ht="12" customHeight="1" thickBot="1">
      <c r="A33" s="20" t="s">
        <v>21</v>
      </c>
      <c r="B33" s="143" t="s">
        <v>462</v>
      </c>
      <c r="C33" s="431">
        <f>+C28+C29</f>
        <v>422000</v>
      </c>
      <c r="D33" s="431">
        <f>+D28+D29</f>
        <v>460000</v>
      </c>
      <c r="E33" s="292">
        <f>+E28+E29</f>
        <v>465000</v>
      </c>
    </row>
    <row r="34" spans="1:6" ht="15" customHeight="1" thickBot="1">
      <c r="A34" s="20" t="s">
        <v>22</v>
      </c>
      <c r="B34" s="143" t="s">
        <v>550</v>
      </c>
      <c r="C34" s="556"/>
      <c r="D34" s="556"/>
      <c r="E34" s="557"/>
      <c r="F34" s="463"/>
    </row>
    <row r="35" spans="1:5" s="450" customFormat="1" ht="12.75" customHeight="1" thickBot="1">
      <c r="A35" s="320" t="s">
        <v>23</v>
      </c>
      <c r="B35" s="413" t="s">
        <v>551</v>
      </c>
      <c r="C35" s="547">
        <f>+C33+C34</f>
        <v>422000</v>
      </c>
      <c r="D35" s="547">
        <f>+D33+D34</f>
        <v>460000</v>
      </c>
      <c r="E35" s="541">
        <f>+E33+E34</f>
        <v>465000</v>
      </c>
    </row>
    <row r="36" ht="15.75">
      <c r="C36" s="414"/>
    </row>
    <row r="37" ht="15.75">
      <c r="C37" s="414"/>
    </row>
    <row r="38" ht="15.75">
      <c r="C38" s="414"/>
    </row>
    <row r="39" ht="16.5" customHeight="1">
      <c r="C39" s="414"/>
    </row>
    <row r="40" ht="15.75">
      <c r="C40" s="414"/>
    </row>
    <row r="41" ht="15.75">
      <c r="C41" s="414"/>
    </row>
    <row r="42" spans="6:7" s="414" customFormat="1" ht="15.75">
      <c r="F42" s="448"/>
      <c r="G42" s="448"/>
    </row>
    <row r="43" spans="6:7" s="414" customFormat="1" ht="15.75">
      <c r="F43" s="448"/>
      <c r="G43" s="448"/>
    </row>
    <row r="44" spans="6:7" s="414" customFormat="1" ht="15.75">
      <c r="F44" s="448"/>
      <c r="G44" s="448"/>
    </row>
    <row r="45" spans="6:7" s="414" customFormat="1" ht="15.75">
      <c r="F45" s="448"/>
      <c r="G45" s="448"/>
    </row>
    <row r="46" spans="6:7" s="414" customFormat="1" ht="15.75">
      <c r="F46" s="448"/>
      <c r="G46" s="448"/>
    </row>
    <row r="47" spans="6:7" s="414" customFormat="1" ht="15.75">
      <c r="F47" s="448"/>
      <c r="G47" s="448"/>
    </row>
    <row r="48" spans="6:7" s="414" customFormat="1" ht="15.75">
      <c r="F48" s="448"/>
      <c r="G48" s="44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CE,Félkövér"&amp;12Győrzámoly Község Önkormányzat
2017. ÉVI KÖLTSÉGVETÉSI ÉVET KÖVETŐ 3 ÉV TERVEZETT BEVÉTELEI, KIADÁSAI&amp;R&amp;"Times New Roman CE,Félkövér dőlt"&amp;11 7.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56">
      <selection activeCell="C95" sqref="C95"/>
    </sheetView>
  </sheetViews>
  <sheetFormatPr defaultColWidth="9.00390625" defaultRowHeight="12.75"/>
  <cols>
    <col min="1" max="1" width="9.50390625" style="414" customWidth="1"/>
    <col min="2" max="2" width="91.625" style="414" customWidth="1"/>
    <col min="3" max="3" width="21.625" style="415" customWidth="1"/>
    <col min="4" max="4" width="9.00390625" style="448" customWidth="1"/>
    <col min="5" max="16384" width="9.375" style="448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156</v>
      </c>
      <c r="B2" s="601"/>
      <c r="C2" s="332" t="s">
        <v>231</v>
      </c>
    </row>
    <row r="3" spans="1:3" ht="37.5" customHeight="1" thickBot="1">
      <c r="A3" s="23" t="s">
        <v>73</v>
      </c>
      <c r="B3" s="24" t="s">
        <v>18</v>
      </c>
      <c r="C3" s="43" t="s">
        <v>615</v>
      </c>
    </row>
    <row r="4" spans="1:3" s="449" customFormat="1" ht="12" customHeight="1" thickBot="1">
      <c r="A4" s="443" t="s">
        <v>501</v>
      </c>
      <c r="B4" s="444" t="s">
        <v>502</v>
      </c>
      <c r="C4" s="445" t="s">
        <v>503</v>
      </c>
    </row>
    <row r="5" spans="1:3" s="450" customFormat="1" ht="12" customHeight="1" thickBot="1">
      <c r="A5" s="20" t="s">
        <v>19</v>
      </c>
      <c r="B5" s="21" t="s">
        <v>255</v>
      </c>
      <c r="C5" s="322">
        <f>+C6+C7+C8+C9+C10+C11</f>
        <v>41775</v>
      </c>
    </row>
    <row r="6" spans="1:3" s="450" customFormat="1" ht="12" customHeight="1">
      <c r="A6" s="15" t="s">
        <v>102</v>
      </c>
      <c r="B6" s="451" t="s">
        <v>256</v>
      </c>
      <c r="C6" s="325">
        <v>41775</v>
      </c>
    </row>
    <row r="7" spans="1:3" s="450" customFormat="1" ht="12" customHeight="1">
      <c r="A7" s="14" t="s">
        <v>103</v>
      </c>
      <c r="B7" s="452" t="s">
        <v>257</v>
      </c>
      <c r="C7" s="324"/>
    </row>
    <row r="8" spans="1:3" s="450" customFormat="1" ht="12" customHeight="1">
      <c r="A8" s="14" t="s">
        <v>104</v>
      </c>
      <c r="B8" s="452" t="s">
        <v>258</v>
      </c>
      <c r="C8" s="324"/>
    </row>
    <row r="9" spans="1:3" s="450" customFormat="1" ht="12" customHeight="1">
      <c r="A9" s="14" t="s">
        <v>105</v>
      </c>
      <c r="B9" s="452" t="s">
        <v>259</v>
      </c>
      <c r="C9" s="324"/>
    </row>
    <row r="10" spans="1:3" s="450" customFormat="1" ht="12" customHeight="1">
      <c r="A10" s="14" t="s">
        <v>153</v>
      </c>
      <c r="B10" s="318" t="s">
        <v>443</v>
      </c>
      <c r="C10" s="324"/>
    </row>
    <row r="11" spans="1:3" s="450" customFormat="1" ht="12" customHeight="1" thickBot="1">
      <c r="A11" s="16" t="s">
        <v>106</v>
      </c>
      <c r="B11" s="319" t="s">
        <v>444</v>
      </c>
      <c r="C11" s="324"/>
    </row>
    <row r="12" spans="1:3" s="450" customFormat="1" ht="12" customHeight="1" thickBot="1">
      <c r="A12" s="20" t="s">
        <v>20</v>
      </c>
      <c r="B12" s="317" t="s">
        <v>260</v>
      </c>
      <c r="C12" s="322">
        <f>+C13+C14+C15+C16+C17</f>
        <v>0</v>
      </c>
    </row>
    <row r="13" spans="1:3" s="450" customFormat="1" ht="12" customHeight="1">
      <c r="A13" s="15" t="s">
        <v>108</v>
      </c>
      <c r="B13" s="451" t="s">
        <v>261</v>
      </c>
      <c r="C13" s="325"/>
    </row>
    <row r="14" spans="1:3" s="450" customFormat="1" ht="12" customHeight="1">
      <c r="A14" s="14" t="s">
        <v>109</v>
      </c>
      <c r="B14" s="452" t="s">
        <v>262</v>
      </c>
      <c r="C14" s="324"/>
    </row>
    <row r="15" spans="1:3" s="450" customFormat="1" ht="12" customHeight="1">
      <c r="A15" s="14" t="s">
        <v>110</v>
      </c>
      <c r="B15" s="452" t="s">
        <v>433</v>
      </c>
      <c r="C15" s="324"/>
    </row>
    <row r="16" spans="1:3" s="450" customFormat="1" ht="12" customHeight="1">
      <c r="A16" s="14" t="s">
        <v>111</v>
      </c>
      <c r="B16" s="452" t="s">
        <v>434</v>
      </c>
      <c r="C16" s="324"/>
    </row>
    <row r="17" spans="1:3" s="450" customFormat="1" ht="12" customHeight="1">
      <c r="A17" s="14" t="s">
        <v>112</v>
      </c>
      <c r="B17" s="452" t="s">
        <v>263</v>
      </c>
      <c r="C17" s="324"/>
    </row>
    <row r="18" spans="1:3" s="450" customFormat="1" ht="12" customHeight="1" thickBot="1">
      <c r="A18" s="16" t="s">
        <v>121</v>
      </c>
      <c r="B18" s="319" t="s">
        <v>264</v>
      </c>
      <c r="C18" s="326"/>
    </row>
    <row r="19" spans="1:3" s="450" customFormat="1" ht="12" customHeight="1" thickBot="1">
      <c r="A19" s="20" t="s">
        <v>21</v>
      </c>
      <c r="B19" s="21" t="s">
        <v>265</v>
      </c>
      <c r="C19" s="322">
        <f>+C20+C21+C22+C23+C24</f>
        <v>0</v>
      </c>
    </row>
    <row r="20" spans="1:3" s="450" customFormat="1" ht="12" customHeight="1">
      <c r="A20" s="15" t="s">
        <v>91</v>
      </c>
      <c r="B20" s="451" t="s">
        <v>266</v>
      </c>
      <c r="C20" s="325"/>
    </row>
    <row r="21" spans="1:3" s="450" customFormat="1" ht="12" customHeight="1">
      <c r="A21" s="14" t="s">
        <v>92</v>
      </c>
      <c r="B21" s="452" t="s">
        <v>267</v>
      </c>
      <c r="C21" s="324"/>
    </row>
    <row r="22" spans="1:3" s="450" customFormat="1" ht="12" customHeight="1">
      <c r="A22" s="14" t="s">
        <v>93</v>
      </c>
      <c r="B22" s="452" t="s">
        <v>435</v>
      </c>
      <c r="C22" s="324"/>
    </row>
    <row r="23" spans="1:3" s="450" customFormat="1" ht="12" customHeight="1">
      <c r="A23" s="14" t="s">
        <v>94</v>
      </c>
      <c r="B23" s="452" t="s">
        <v>436</v>
      </c>
      <c r="C23" s="324"/>
    </row>
    <row r="24" spans="1:3" s="450" customFormat="1" ht="12" customHeight="1">
      <c r="A24" s="14" t="s">
        <v>174</v>
      </c>
      <c r="B24" s="452" t="s">
        <v>268</v>
      </c>
      <c r="C24" s="324"/>
    </row>
    <row r="25" spans="1:3" s="450" customFormat="1" ht="12" customHeight="1" thickBot="1">
      <c r="A25" s="16" t="s">
        <v>175</v>
      </c>
      <c r="B25" s="453" t="s">
        <v>269</v>
      </c>
      <c r="C25" s="326"/>
    </row>
    <row r="26" spans="1:3" s="450" customFormat="1" ht="12" customHeight="1" thickBot="1">
      <c r="A26" s="20" t="s">
        <v>176</v>
      </c>
      <c r="B26" s="21" t="s">
        <v>270</v>
      </c>
      <c r="C26" s="328">
        <v>79</v>
      </c>
    </row>
    <row r="27" spans="1:3" s="450" customFormat="1" ht="12" customHeight="1">
      <c r="A27" s="15" t="s">
        <v>271</v>
      </c>
      <c r="B27" s="451" t="s">
        <v>450</v>
      </c>
      <c r="C27" s="446">
        <f>+C28+C29+C30</f>
        <v>0</v>
      </c>
    </row>
    <row r="28" spans="1:3" s="450" customFormat="1" ht="12" customHeight="1">
      <c r="A28" s="14" t="s">
        <v>272</v>
      </c>
      <c r="B28" s="452" t="s">
        <v>277</v>
      </c>
      <c r="C28" s="324"/>
    </row>
    <row r="29" spans="1:3" s="450" customFormat="1" ht="12" customHeight="1">
      <c r="A29" s="14" t="s">
        <v>273</v>
      </c>
      <c r="B29" s="452" t="s">
        <v>278</v>
      </c>
      <c r="C29" s="324"/>
    </row>
    <row r="30" spans="1:3" s="450" customFormat="1" ht="12" customHeight="1">
      <c r="A30" s="14" t="s">
        <v>448</v>
      </c>
      <c r="B30" s="524" t="s">
        <v>449</v>
      </c>
      <c r="C30" s="324"/>
    </row>
    <row r="31" spans="1:3" s="450" customFormat="1" ht="12" customHeight="1">
      <c r="A31" s="14" t="s">
        <v>274</v>
      </c>
      <c r="B31" s="452" t="s">
        <v>279</v>
      </c>
      <c r="C31" s="324"/>
    </row>
    <row r="32" spans="1:3" s="450" customFormat="1" ht="12" customHeight="1">
      <c r="A32" s="14" t="s">
        <v>275</v>
      </c>
      <c r="B32" s="452" t="s">
        <v>280</v>
      </c>
      <c r="C32" s="324"/>
    </row>
    <row r="33" spans="1:3" s="450" customFormat="1" ht="12" customHeight="1" thickBot="1">
      <c r="A33" s="16" t="s">
        <v>276</v>
      </c>
      <c r="B33" s="453" t="s">
        <v>281</v>
      </c>
      <c r="C33" s="326"/>
    </row>
    <row r="34" spans="1:3" s="450" customFormat="1" ht="12" customHeight="1" thickBot="1">
      <c r="A34" s="20" t="s">
        <v>23</v>
      </c>
      <c r="B34" s="21" t="s">
        <v>445</v>
      </c>
      <c r="C34" s="322">
        <f>SUM(C35:C45)</f>
        <v>80</v>
      </c>
    </row>
    <row r="35" spans="1:3" s="450" customFormat="1" ht="12" customHeight="1">
      <c r="A35" s="15" t="s">
        <v>95</v>
      </c>
      <c r="B35" s="451" t="s">
        <v>284</v>
      </c>
      <c r="C35" s="325"/>
    </row>
    <row r="36" spans="1:3" s="450" customFormat="1" ht="12" customHeight="1">
      <c r="A36" s="14" t="s">
        <v>96</v>
      </c>
      <c r="B36" s="452" t="s">
        <v>285</v>
      </c>
      <c r="C36" s="324"/>
    </row>
    <row r="37" spans="1:3" s="450" customFormat="1" ht="12" customHeight="1">
      <c r="A37" s="14" t="s">
        <v>97</v>
      </c>
      <c r="B37" s="452" t="s">
        <v>286</v>
      </c>
      <c r="C37" s="324">
        <v>62</v>
      </c>
    </row>
    <row r="38" spans="1:3" s="450" customFormat="1" ht="12" customHeight="1">
      <c r="A38" s="14" t="s">
        <v>178</v>
      </c>
      <c r="B38" s="452" t="s">
        <v>287</v>
      </c>
      <c r="C38" s="324"/>
    </row>
    <row r="39" spans="1:3" s="450" customFormat="1" ht="12" customHeight="1">
      <c r="A39" s="14" t="s">
        <v>179</v>
      </c>
      <c r="B39" s="452" t="s">
        <v>288</v>
      </c>
      <c r="C39" s="324"/>
    </row>
    <row r="40" spans="1:3" s="450" customFormat="1" ht="12" customHeight="1">
      <c r="A40" s="14" t="s">
        <v>180</v>
      </c>
      <c r="B40" s="452" t="s">
        <v>289</v>
      </c>
      <c r="C40" s="324">
        <v>17</v>
      </c>
    </row>
    <row r="41" spans="1:3" s="450" customFormat="1" ht="12" customHeight="1">
      <c r="A41" s="14" t="s">
        <v>181</v>
      </c>
      <c r="B41" s="452" t="s">
        <v>290</v>
      </c>
      <c r="C41" s="324"/>
    </row>
    <row r="42" spans="1:3" s="450" customFormat="1" ht="12" customHeight="1">
      <c r="A42" s="14" t="s">
        <v>182</v>
      </c>
      <c r="B42" s="452" t="s">
        <v>291</v>
      </c>
      <c r="C42" s="324"/>
    </row>
    <row r="43" spans="1:3" s="450" customFormat="1" ht="12" customHeight="1">
      <c r="A43" s="14" t="s">
        <v>282</v>
      </c>
      <c r="B43" s="452" t="s">
        <v>292</v>
      </c>
      <c r="C43" s="327"/>
    </row>
    <row r="44" spans="1:3" s="450" customFormat="1" ht="12" customHeight="1">
      <c r="A44" s="16" t="s">
        <v>283</v>
      </c>
      <c r="B44" s="453" t="s">
        <v>447</v>
      </c>
      <c r="C44" s="437"/>
    </row>
    <row r="45" spans="1:3" s="450" customFormat="1" ht="12" customHeight="1" thickBot="1">
      <c r="A45" s="16" t="s">
        <v>446</v>
      </c>
      <c r="B45" s="319" t="s">
        <v>293</v>
      </c>
      <c r="C45" s="437">
        <v>1</v>
      </c>
    </row>
    <row r="46" spans="1:3" s="450" customFormat="1" ht="12" customHeight="1" thickBot="1">
      <c r="A46" s="20" t="s">
        <v>24</v>
      </c>
      <c r="B46" s="21" t="s">
        <v>294</v>
      </c>
      <c r="C46" s="322">
        <f>SUM(C47:C51)</f>
        <v>0</v>
      </c>
    </row>
    <row r="47" spans="1:3" s="450" customFormat="1" ht="12" customHeight="1">
      <c r="A47" s="15" t="s">
        <v>98</v>
      </c>
      <c r="B47" s="451" t="s">
        <v>298</v>
      </c>
      <c r="C47" s="498"/>
    </row>
    <row r="48" spans="1:3" s="450" customFormat="1" ht="12" customHeight="1">
      <c r="A48" s="14" t="s">
        <v>99</v>
      </c>
      <c r="B48" s="452" t="s">
        <v>299</v>
      </c>
      <c r="C48" s="327"/>
    </row>
    <row r="49" spans="1:3" s="450" customFormat="1" ht="12" customHeight="1">
      <c r="A49" s="14" t="s">
        <v>295</v>
      </c>
      <c r="B49" s="452" t="s">
        <v>300</v>
      </c>
      <c r="C49" s="327"/>
    </row>
    <row r="50" spans="1:3" s="450" customFormat="1" ht="12" customHeight="1">
      <c r="A50" s="14" t="s">
        <v>296</v>
      </c>
      <c r="B50" s="452" t="s">
        <v>301</v>
      </c>
      <c r="C50" s="327"/>
    </row>
    <row r="51" spans="1:3" s="450" customFormat="1" ht="12" customHeight="1" thickBot="1">
      <c r="A51" s="16" t="s">
        <v>297</v>
      </c>
      <c r="B51" s="319" t="s">
        <v>302</v>
      </c>
      <c r="C51" s="437"/>
    </row>
    <row r="52" spans="1:3" s="450" customFormat="1" ht="12" customHeight="1" thickBot="1">
      <c r="A52" s="20" t="s">
        <v>183</v>
      </c>
      <c r="B52" s="21" t="s">
        <v>303</v>
      </c>
      <c r="C52" s="322">
        <f>SUM(C53:C55)</f>
        <v>0</v>
      </c>
    </row>
    <row r="53" spans="1:3" s="450" customFormat="1" ht="12" customHeight="1">
      <c r="A53" s="15" t="s">
        <v>100</v>
      </c>
      <c r="B53" s="451" t="s">
        <v>304</v>
      </c>
      <c r="C53" s="325"/>
    </row>
    <row r="54" spans="1:3" s="450" customFormat="1" ht="12" customHeight="1">
      <c r="A54" s="14" t="s">
        <v>101</v>
      </c>
      <c r="B54" s="452" t="s">
        <v>437</v>
      </c>
      <c r="C54" s="324"/>
    </row>
    <row r="55" spans="1:3" s="450" customFormat="1" ht="12" customHeight="1">
      <c r="A55" s="14" t="s">
        <v>307</v>
      </c>
      <c r="B55" s="452" t="s">
        <v>305</v>
      </c>
      <c r="C55" s="324"/>
    </row>
    <row r="56" spans="1:3" s="450" customFormat="1" ht="12" customHeight="1" thickBot="1">
      <c r="A56" s="16" t="s">
        <v>308</v>
      </c>
      <c r="B56" s="319" t="s">
        <v>306</v>
      </c>
      <c r="C56" s="326"/>
    </row>
    <row r="57" spans="1:3" s="450" customFormat="1" ht="12" customHeight="1" thickBot="1">
      <c r="A57" s="20" t="s">
        <v>26</v>
      </c>
      <c r="B57" s="317" t="s">
        <v>309</v>
      </c>
      <c r="C57" s="322">
        <f>SUM(C58:C60)</f>
        <v>0</v>
      </c>
    </row>
    <row r="58" spans="1:3" s="450" customFormat="1" ht="12" customHeight="1">
      <c r="A58" s="15" t="s">
        <v>184</v>
      </c>
      <c r="B58" s="451" t="s">
        <v>311</v>
      </c>
      <c r="C58" s="327"/>
    </row>
    <row r="59" spans="1:3" s="450" customFormat="1" ht="12" customHeight="1">
      <c r="A59" s="14" t="s">
        <v>185</v>
      </c>
      <c r="B59" s="452" t="s">
        <v>438</v>
      </c>
      <c r="C59" s="327"/>
    </row>
    <row r="60" spans="1:3" s="450" customFormat="1" ht="12" customHeight="1">
      <c r="A60" s="14" t="s">
        <v>232</v>
      </c>
      <c r="B60" s="452" t="s">
        <v>312</v>
      </c>
      <c r="C60" s="327"/>
    </row>
    <row r="61" spans="1:3" s="450" customFormat="1" ht="12" customHeight="1" thickBot="1">
      <c r="A61" s="16" t="s">
        <v>310</v>
      </c>
      <c r="B61" s="319" t="s">
        <v>313</v>
      </c>
      <c r="C61" s="327"/>
    </row>
    <row r="62" spans="1:3" s="450" customFormat="1" ht="12" customHeight="1" thickBot="1">
      <c r="A62" s="531" t="s">
        <v>490</v>
      </c>
      <c r="B62" s="21" t="s">
        <v>314</v>
      </c>
      <c r="C62" s="328">
        <f>+C5+C12+C19+C26+C34+C46+C52+C57</f>
        <v>41934</v>
      </c>
    </row>
    <row r="63" spans="1:3" s="450" customFormat="1" ht="12" customHeight="1" thickBot="1">
      <c r="A63" s="501" t="s">
        <v>315</v>
      </c>
      <c r="B63" s="317" t="s">
        <v>316</v>
      </c>
      <c r="C63" s="322">
        <f>SUM(C64:C66)</f>
        <v>0</v>
      </c>
    </row>
    <row r="64" spans="1:3" s="450" customFormat="1" ht="12" customHeight="1">
      <c r="A64" s="15" t="s">
        <v>347</v>
      </c>
      <c r="B64" s="451" t="s">
        <v>317</v>
      </c>
      <c r="C64" s="327"/>
    </row>
    <row r="65" spans="1:3" s="450" customFormat="1" ht="12" customHeight="1">
      <c r="A65" s="14" t="s">
        <v>356</v>
      </c>
      <c r="B65" s="452" t="s">
        <v>318</v>
      </c>
      <c r="C65" s="327"/>
    </row>
    <row r="66" spans="1:3" s="450" customFormat="1" ht="12" customHeight="1" thickBot="1">
      <c r="A66" s="16" t="s">
        <v>357</v>
      </c>
      <c r="B66" s="525" t="s">
        <v>475</v>
      </c>
      <c r="C66" s="327"/>
    </row>
    <row r="67" spans="1:3" s="450" customFormat="1" ht="12" customHeight="1" thickBot="1">
      <c r="A67" s="501" t="s">
        <v>320</v>
      </c>
      <c r="B67" s="317" t="s">
        <v>321</v>
      </c>
      <c r="C67" s="322">
        <f>SUM(C68:C71)</f>
        <v>0</v>
      </c>
    </row>
    <row r="68" spans="1:3" s="450" customFormat="1" ht="12" customHeight="1">
      <c r="A68" s="15" t="s">
        <v>154</v>
      </c>
      <c r="B68" s="451" t="s">
        <v>322</v>
      </c>
      <c r="C68" s="327"/>
    </row>
    <row r="69" spans="1:3" s="450" customFormat="1" ht="12" customHeight="1">
      <c r="A69" s="14" t="s">
        <v>155</v>
      </c>
      <c r="B69" s="452" t="s">
        <v>323</v>
      </c>
      <c r="C69" s="327"/>
    </row>
    <row r="70" spans="1:3" s="450" customFormat="1" ht="12" customHeight="1">
      <c r="A70" s="14" t="s">
        <v>348</v>
      </c>
      <c r="B70" s="452" t="s">
        <v>324</v>
      </c>
      <c r="C70" s="327"/>
    </row>
    <row r="71" spans="1:3" s="450" customFormat="1" ht="12" customHeight="1" thickBot="1">
      <c r="A71" s="16" t="s">
        <v>349</v>
      </c>
      <c r="B71" s="319" t="s">
        <v>325</v>
      </c>
      <c r="C71" s="327"/>
    </row>
    <row r="72" spans="1:3" s="450" customFormat="1" ht="12" customHeight="1" thickBot="1">
      <c r="A72" s="501" t="s">
        <v>326</v>
      </c>
      <c r="B72" s="317" t="s">
        <v>327</v>
      </c>
      <c r="C72" s="322">
        <f>SUM(C73:C74)</f>
        <v>0</v>
      </c>
    </row>
    <row r="73" spans="1:3" s="450" customFormat="1" ht="12" customHeight="1">
      <c r="A73" s="15" t="s">
        <v>350</v>
      </c>
      <c r="B73" s="451" t="s">
        <v>328</v>
      </c>
      <c r="C73" s="327"/>
    </row>
    <row r="74" spans="1:3" s="450" customFormat="1" ht="12" customHeight="1" thickBot="1">
      <c r="A74" s="16" t="s">
        <v>351</v>
      </c>
      <c r="B74" s="319" t="s">
        <v>329</v>
      </c>
      <c r="C74" s="327"/>
    </row>
    <row r="75" spans="1:3" s="450" customFormat="1" ht="12" customHeight="1" thickBot="1">
      <c r="A75" s="501" t="s">
        <v>330</v>
      </c>
      <c r="B75" s="317" t="s">
        <v>331</v>
      </c>
      <c r="C75" s="322">
        <f>SUM(C76:C78)</f>
        <v>0</v>
      </c>
    </row>
    <row r="76" spans="1:3" s="450" customFormat="1" ht="12" customHeight="1">
      <c r="A76" s="15" t="s">
        <v>352</v>
      </c>
      <c r="B76" s="451" t="s">
        <v>332</v>
      </c>
      <c r="C76" s="327"/>
    </row>
    <row r="77" spans="1:3" s="450" customFormat="1" ht="12" customHeight="1">
      <c r="A77" s="14" t="s">
        <v>353</v>
      </c>
      <c r="B77" s="452" t="s">
        <v>333</v>
      </c>
      <c r="C77" s="327"/>
    </row>
    <row r="78" spans="1:3" s="450" customFormat="1" ht="12" customHeight="1" thickBot="1">
      <c r="A78" s="16" t="s">
        <v>354</v>
      </c>
      <c r="B78" s="319" t="s">
        <v>334</v>
      </c>
      <c r="C78" s="327"/>
    </row>
    <row r="79" spans="1:3" s="450" customFormat="1" ht="12" customHeight="1" thickBot="1">
      <c r="A79" s="501" t="s">
        <v>335</v>
      </c>
      <c r="B79" s="317" t="s">
        <v>355</v>
      </c>
      <c r="C79" s="322">
        <f>SUM(C80:C83)</f>
        <v>0</v>
      </c>
    </row>
    <row r="80" spans="1:3" s="450" customFormat="1" ht="12" customHeight="1">
      <c r="A80" s="455" t="s">
        <v>336</v>
      </c>
      <c r="B80" s="451" t="s">
        <v>337</v>
      </c>
      <c r="C80" s="327"/>
    </row>
    <row r="81" spans="1:3" s="450" customFormat="1" ht="12" customHeight="1">
      <c r="A81" s="456" t="s">
        <v>338</v>
      </c>
      <c r="B81" s="452" t="s">
        <v>339</v>
      </c>
      <c r="C81" s="327"/>
    </row>
    <row r="82" spans="1:3" s="450" customFormat="1" ht="12" customHeight="1">
      <c r="A82" s="456" t="s">
        <v>340</v>
      </c>
      <c r="B82" s="452" t="s">
        <v>341</v>
      </c>
      <c r="C82" s="327"/>
    </row>
    <row r="83" spans="1:3" s="450" customFormat="1" ht="12" customHeight="1" thickBot="1">
      <c r="A83" s="457" t="s">
        <v>342</v>
      </c>
      <c r="B83" s="319" t="s">
        <v>343</v>
      </c>
      <c r="C83" s="327"/>
    </row>
    <row r="84" spans="1:3" s="450" customFormat="1" ht="12" customHeight="1" thickBot="1">
      <c r="A84" s="501" t="s">
        <v>344</v>
      </c>
      <c r="B84" s="317" t="s">
        <v>489</v>
      </c>
      <c r="C84" s="499"/>
    </row>
    <row r="85" spans="1:3" s="450" customFormat="1" ht="13.5" customHeight="1" thickBot="1">
      <c r="A85" s="501" t="s">
        <v>346</v>
      </c>
      <c r="B85" s="317" t="s">
        <v>345</v>
      </c>
      <c r="C85" s="499"/>
    </row>
    <row r="86" spans="1:3" s="450" customFormat="1" ht="15.75" customHeight="1" thickBot="1">
      <c r="A86" s="501" t="s">
        <v>358</v>
      </c>
      <c r="B86" s="458" t="s">
        <v>492</v>
      </c>
      <c r="C86" s="328">
        <f>+C63+C67+C72+C75+C79+C85+C84</f>
        <v>0</v>
      </c>
    </row>
    <row r="87" spans="1:3" s="450" customFormat="1" ht="16.5" customHeight="1" thickBot="1">
      <c r="A87" s="502" t="s">
        <v>491</v>
      </c>
      <c r="B87" s="459" t="s">
        <v>493</v>
      </c>
      <c r="C87" s="328">
        <f>+C62+C86</f>
        <v>41934</v>
      </c>
    </row>
    <row r="88" spans="1:3" s="450" customFormat="1" ht="83.25" customHeight="1">
      <c r="A88" s="5"/>
      <c r="B88" s="6"/>
      <c r="C88" s="329"/>
    </row>
    <row r="89" spans="1:3" ht="16.5" customHeight="1">
      <c r="A89" s="600" t="s">
        <v>48</v>
      </c>
      <c r="B89" s="600"/>
      <c r="C89" s="600"/>
    </row>
    <row r="90" spans="1:3" s="460" customFormat="1" ht="16.5" customHeight="1" thickBot="1">
      <c r="A90" s="602" t="s">
        <v>157</v>
      </c>
      <c r="B90" s="602"/>
      <c r="C90" s="151" t="s">
        <v>231</v>
      </c>
    </row>
    <row r="91" spans="1:3" ht="37.5" customHeight="1" thickBot="1">
      <c r="A91" s="23" t="s">
        <v>73</v>
      </c>
      <c r="B91" s="24" t="s">
        <v>49</v>
      </c>
      <c r="C91" s="43" t="str">
        <f>+C3</f>
        <v>2017. évi eredeti előirányzat</v>
      </c>
    </row>
    <row r="92" spans="1:3" s="449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19</v>
      </c>
      <c r="B93" s="29" t="s">
        <v>451</v>
      </c>
      <c r="C93" s="321">
        <f>C94+C95+C96+C97+C98+C111</f>
        <v>41934</v>
      </c>
    </row>
    <row r="94" spans="1:3" ht="12" customHeight="1">
      <c r="A94" s="17" t="s">
        <v>102</v>
      </c>
      <c r="B94" s="10" t="s">
        <v>50</v>
      </c>
      <c r="C94" s="323">
        <v>28136</v>
      </c>
    </row>
    <row r="95" spans="1:3" ht="12" customHeight="1">
      <c r="A95" s="14" t="s">
        <v>103</v>
      </c>
      <c r="B95" s="8" t="s">
        <v>186</v>
      </c>
      <c r="C95" s="324">
        <v>6323</v>
      </c>
    </row>
    <row r="96" spans="1:3" ht="12" customHeight="1">
      <c r="A96" s="14" t="s">
        <v>104</v>
      </c>
      <c r="B96" s="8" t="s">
        <v>145</v>
      </c>
      <c r="C96" s="326">
        <v>7475</v>
      </c>
    </row>
    <row r="97" spans="1:3" ht="12" customHeight="1">
      <c r="A97" s="14" t="s">
        <v>105</v>
      </c>
      <c r="B97" s="11" t="s">
        <v>187</v>
      </c>
      <c r="C97" s="326"/>
    </row>
    <row r="98" spans="1:3" ht="12" customHeight="1">
      <c r="A98" s="14" t="s">
        <v>116</v>
      </c>
      <c r="B98" s="19" t="s">
        <v>188</v>
      </c>
      <c r="C98" s="326"/>
    </row>
    <row r="99" spans="1:3" ht="12" customHeight="1">
      <c r="A99" s="14" t="s">
        <v>106</v>
      </c>
      <c r="B99" s="8" t="s">
        <v>456</v>
      </c>
      <c r="C99" s="326"/>
    </row>
    <row r="100" spans="1:3" ht="12" customHeight="1">
      <c r="A100" s="14" t="s">
        <v>107</v>
      </c>
      <c r="B100" s="156" t="s">
        <v>455</v>
      </c>
      <c r="C100" s="326"/>
    </row>
    <row r="101" spans="1:3" ht="12" customHeight="1">
      <c r="A101" s="14" t="s">
        <v>117</v>
      </c>
      <c r="B101" s="156" t="s">
        <v>454</v>
      </c>
      <c r="C101" s="326"/>
    </row>
    <row r="102" spans="1:3" ht="12" customHeight="1">
      <c r="A102" s="14" t="s">
        <v>118</v>
      </c>
      <c r="B102" s="154" t="s">
        <v>361</v>
      </c>
      <c r="C102" s="326"/>
    </row>
    <row r="103" spans="1:3" ht="12" customHeight="1">
      <c r="A103" s="14" t="s">
        <v>119</v>
      </c>
      <c r="B103" s="155" t="s">
        <v>362</v>
      </c>
      <c r="C103" s="326"/>
    </row>
    <row r="104" spans="1:3" ht="12" customHeight="1">
      <c r="A104" s="14" t="s">
        <v>120</v>
      </c>
      <c r="B104" s="155" t="s">
        <v>363</v>
      </c>
      <c r="C104" s="326"/>
    </row>
    <row r="105" spans="1:3" ht="12" customHeight="1">
      <c r="A105" s="14" t="s">
        <v>122</v>
      </c>
      <c r="B105" s="154" t="s">
        <v>364</v>
      </c>
      <c r="C105" s="326"/>
    </row>
    <row r="106" spans="1:3" ht="12" customHeight="1">
      <c r="A106" s="14" t="s">
        <v>189</v>
      </c>
      <c r="B106" s="154" t="s">
        <v>365</v>
      </c>
      <c r="C106" s="326"/>
    </row>
    <row r="107" spans="1:3" ht="12" customHeight="1">
      <c r="A107" s="14" t="s">
        <v>359</v>
      </c>
      <c r="B107" s="155" t="s">
        <v>366</v>
      </c>
      <c r="C107" s="326"/>
    </row>
    <row r="108" spans="1:3" ht="12" customHeight="1">
      <c r="A108" s="13" t="s">
        <v>360</v>
      </c>
      <c r="B108" s="156" t="s">
        <v>367</v>
      </c>
      <c r="C108" s="326"/>
    </row>
    <row r="109" spans="1:3" ht="12" customHeight="1">
      <c r="A109" s="14" t="s">
        <v>452</v>
      </c>
      <c r="B109" s="156" t="s">
        <v>368</v>
      </c>
      <c r="C109" s="326"/>
    </row>
    <row r="110" spans="1:3" ht="12" customHeight="1">
      <c r="A110" s="16" t="s">
        <v>453</v>
      </c>
      <c r="B110" s="156" t="s">
        <v>369</v>
      </c>
      <c r="C110" s="326"/>
    </row>
    <row r="111" spans="1:3" ht="12" customHeight="1">
      <c r="A111" s="14" t="s">
        <v>457</v>
      </c>
      <c r="B111" s="11" t="s">
        <v>51</v>
      </c>
      <c r="C111" s="324"/>
    </row>
    <row r="112" spans="1:3" ht="12" customHeight="1">
      <c r="A112" s="14" t="s">
        <v>458</v>
      </c>
      <c r="B112" s="8" t="s">
        <v>460</v>
      </c>
      <c r="C112" s="324"/>
    </row>
    <row r="113" spans="1:3" ht="12" customHeight="1" thickBot="1">
      <c r="A113" s="18" t="s">
        <v>459</v>
      </c>
      <c r="B113" s="529" t="s">
        <v>461</v>
      </c>
      <c r="C113" s="330"/>
    </row>
    <row r="114" spans="1:3" ht="12" customHeight="1" thickBot="1">
      <c r="A114" s="526" t="s">
        <v>20</v>
      </c>
      <c r="B114" s="527" t="s">
        <v>370</v>
      </c>
      <c r="C114" s="528">
        <f>+C115+C117+C119</f>
        <v>0</v>
      </c>
    </row>
    <row r="115" spans="1:3" ht="12" customHeight="1">
      <c r="A115" s="15" t="s">
        <v>108</v>
      </c>
      <c r="B115" s="8" t="s">
        <v>230</v>
      </c>
      <c r="C115" s="325"/>
    </row>
    <row r="116" spans="1:3" ht="12" customHeight="1">
      <c r="A116" s="15" t="s">
        <v>109</v>
      </c>
      <c r="B116" s="12" t="s">
        <v>374</v>
      </c>
      <c r="C116" s="325"/>
    </row>
    <row r="117" spans="1:3" ht="12" customHeight="1">
      <c r="A117" s="15" t="s">
        <v>110</v>
      </c>
      <c r="B117" s="12" t="s">
        <v>190</v>
      </c>
      <c r="C117" s="324"/>
    </row>
    <row r="118" spans="1:3" ht="12" customHeight="1">
      <c r="A118" s="15" t="s">
        <v>111</v>
      </c>
      <c r="B118" s="12" t="s">
        <v>375</v>
      </c>
      <c r="C118" s="293"/>
    </row>
    <row r="119" spans="1:3" ht="12" customHeight="1">
      <c r="A119" s="15" t="s">
        <v>112</v>
      </c>
      <c r="B119" s="319" t="s">
        <v>233</v>
      </c>
      <c r="C119" s="293"/>
    </row>
    <row r="120" spans="1:3" ht="12" customHeight="1">
      <c r="A120" s="15" t="s">
        <v>121</v>
      </c>
      <c r="B120" s="318" t="s">
        <v>439</v>
      </c>
      <c r="C120" s="293"/>
    </row>
    <row r="121" spans="1:3" ht="12" customHeight="1">
      <c r="A121" s="15" t="s">
        <v>123</v>
      </c>
      <c r="B121" s="447" t="s">
        <v>380</v>
      </c>
      <c r="C121" s="293"/>
    </row>
    <row r="122" spans="1:3" ht="15.75">
      <c r="A122" s="15" t="s">
        <v>191</v>
      </c>
      <c r="B122" s="155" t="s">
        <v>363</v>
      </c>
      <c r="C122" s="293"/>
    </row>
    <row r="123" spans="1:3" ht="12" customHeight="1">
      <c r="A123" s="15" t="s">
        <v>192</v>
      </c>
      <c r="B123" s="155" t="s">
        <v>379</v>
      </c>
      <c r="C123" s="293"/>
    </row>
    <row r="124" spans="1:3" ht="12" customHeight="1">
      <c r="A124" s="15" t="s">
        <v>193</v>
      </c>
      <c r="B124" s="155" t="s">
        <v>378</v>
      </c>
      <c r="C124" s="293"/>
    </row>
    <row r="125" spans="1:3" ht="12" customHeight="1">
      <c r="A125" s="15" t="s">
        <v>371</v>
      </c>
      <c r="B125" s="155" t="s">
        <v>366</v>
      </c>
      <c r="C125" s="293"/>
    </row>
    <row r="126" spans="1:3" ht="12" customHeight="1">
      <c r="A126" s="15" t="s">
        <v>372</v>
      </c>
      <c r="B126" s="155" t="s">
        <v>377</v>
      </c>
      <c r="C126" s="293"/>
    </row>
    <row r="127" spans="1:3" ht="16.5" thickBot="1">
      <c r="A127" s="13" t="s">
        <v>373</v>
      </c>
      <c r="B127" s="155" t="s">
        <v>376</v>
      </c>
      <c r="C127" s="295"/>
    </row>
    <row r="128" spans="1:3" ht="12" customHeight="1" thickBot="1">
      <c r="A128" s="20" t="s">
        <v>21</v>
      </c>
      <c r="B128" s="143" t="s">
        <v>462</v>
      </c>
      <c r="C128" s="322">
        <f>+C93+C114</f>
        <v>41934</v>
      </c>
    </row>
    <row r="129" spans="1:3" ht="12" customHeight="1" thickBot="1">
      <c r="A129" s="20" t="s">
        <v>22</v>
      </c>
      <c r="B129" s="143" t="s">
        <v>463</v>
      </c>
      <c r="C129" s="322">
        <f>+C130+C131+C132</f>
        <v>0</v>
      </c>
    </row>
    <row r="130" spans="1:3" ht="12" customHeight="1">
      <c r="A130" s="15" t="s">
        <v>271</v>
      </c>
      <c r="B130" s="12" t="s">
        <v>470</v>
      </c>
      <c r="C130" s="293"/>
    </row>
    <row r="131" spans="1:3" ht="12" customHeight="1">
      <c r="A131" s="15" t="s">
        <v>274</v>
      </c>
      <c r="B131" s="12" t="s">
        <v>471</v>
      </c>
      <c r="C131" s="293"/>
    </row>
    <row r="132" spans="1:3" ht="12" customHeight="1" thickBot="1">
      <c r="A132" s="13" t="s">
        <v>275</v>
      </c>
      <c r="B132" s="12" t="s">
        <v>472</v>
      </c>
      <c r="C132" s="293"/>
    </row>
    <row r="133" spans="1:3" ht="12" customHeight="1" thickBot="1">
      <c r="A133" s="20" t="s">
        <v>23</v>
      </c>
      <c r="B133" s="143" t="s">
        <v>464</v>
      </c>
      <c r="C133" s="322">
        <f>SUM(C134:C139)</f>
        <v>0</v>
      </c>
    </row>
    <row r="134" spans="1:3" ht="12" customHeight="1">
      <c r="A134" s="15" t="s">
        <v>95</v>
      </c>
      <c r="B134" s="9" t="s">
        <v>473</v>
      </c>
      <c r="C134" s="293"/>
    </row>
    <row r="135" spans="1:3" ht="12" customHeight="1">
      <c r="A135" s="15" t="s">
        <v>96</v>
      </c>
      <c r="B135" s="9" t="s">
        <v>465</v>
      </c>
      <c r="C135" s="293"/>
    </row>
    <row r="136" spans="1:3" ht="12" customHeight="1">
      <c r="A136" s="15" t="s">
        <v>97</v>
      </c>
      <c r="B136" s="9" t="s">
        <v>466</v>
      </c>
      <c r="C136" s="293"/>
    </row>
    <row r="137" spans="1:3" ht="12" customHeight="1">
      <c r="A137" s="15" t="s">
        <v>178</v>
      </c>
      <c r="B137" s="9" t="s">
        <v>467</v>
      </c>
      <c r="C137" s="293"/>
    </row>
    <row r="138" spans="1:3" ht="12" customHeight="1">
      <c r="A138" s="15" t="s">
        <v>179</v>
      </c>
      <c r="B138" s="9" t="s">
        <v>468</v>
      </c>
      <c r="C138" s="293"/>
    </row>
    <row r="139" spans="1:3" ht="12" customHeight="1" thickBot="1">
      <c r="A139" s="13" t="s">
        <v>180</v>
      </c>
      <c r="B139" s="9" t="s">
        <v>469</v>
      </c>
      <c r="C139" s="293"/>
    </row>
    <row r="140" spans="1:3" ht="12" customHeight="1" thickBot="1">
      <c r="A140" s="20" t="s">
        <v>24</v>
      </c>
      <c r="B140" s="143" t="s">
        <v>477</v>
      </c>
      <c r="C140" s="328">
        <f>+C141+C142+C143+C144</f>
        <v>0</v>
      </c>
    </row>
    <row r="141" spans="1:3" ht="12" customHeight="1">
      <c r="A141" s="15" t="s">
        <v>98</v>
      </c>
      <c r="B141" s="9" t="s">
        <v>381</v>
      </c>
      <c r="C141" s="293"/>
    </row>
    <row r="142" spans="1:3" ht="12" customHeight="1">
      <c r="A142" s="15" t="s">
        <v>99</v>
      </c>
      <c r="B142" s="9" t="s">
        <v>382</v>
      </c>
      <c r="C142" s="293"/>
    </row>
    <row r="143" spans="1:3" ht="12" customHeight="1">
      <c r="A143" s="15" t="s">
        <v>295</v>
      </c>
      <c r="B143" s="9" t="s">
        <v>478</v>
      </c>
      <c r="C143" s="293"/>
    </row>
    <row r="144" spans="1:3" ht="12" customHeight="1" thickBot="1">
      <c r="A144" s="13" t="s">
        <v>296</v>
      </c>
      <c r="B144" s="7" t="s">
        <v>401</v>
      </c>
      <c r="C144" s="293"/>
    </row>
    <row r="145" spans="1:3" ht="12" customHeight="1" thickBot="1">
      <c r="A145" s="20" t="s">
        <v>25</v>
      </c>
      <c r="B145" s="143" t="s">
        <v>479</v>
      </c>
      <c r="C145" s="331">
        <f>SUM(C146:C150)</f>
        <v>0</v>
      </c>
    </row>
    <row r="146" spans="1:3" ht="12" customHeight="1">
      <c r="A146" s="15" t="s">
        <v>100</v>
      </c>
      <c r="B146" s="9" t="s">
        <v>474</v>
      </c>
      <c r="C146" s="293"/>
    </row>
    <row r="147" spans="1:3" ht="12" customHeight="1">
      <c r="A147" s="15" t="s">
        <v>101</v>
      </c>
      <c r="B147" s="9" t="s">
        <v>481</v>
      </c>
      <c r="C147" s="293"/>
    </row>
    <row r="148" spans="1:3" ht="12" customHeight="1">
      <c r="A148" s="15" t="s">
        <v>307</v>
      </c>
      <c r="B148" s="9" t="s">
        <v>476</v>
      </c>
      <c r="C148" s="293"/>
    </row>
    <row r="149" spans="1:3" ht="12" customHeight="1">
      <c r="A149" s="15" t="s">
        <v>308</v>
      </c>
      <c r="B149" s="9" t="s">
        <v>482</v>
      </c>
      <c r="C149" s="293"/>
    </row>
    <row r="150" spans="1:3" ht="12" customHeight="1" thickBot="1">
      <c r="A150" s="15" t="s">
        <v>480</v>
      </c>
      <c r="B150" s="9" t="s">
        <v>483</v>
      </c>
      <c r="C150" s="293"/>
    </row>
    <row r="151" spans="1:3" ht="12" customHeight="1" thickBot="1">
      <c r="A151" s="20" t="s">
        <v>26</v>
      </c>
      <c r="B151" s="143" t="s">
        <v>484</v>
      </c>
      <c r="C151" s="530"/>
    </row>
    <row r="152" spans="1:3" ht="12" customHeight="1" thickBot="1">
      <c r="A152" s="20" t="s">
        <v>27</v>
      </c>
      <c r="B152" s="143" t="s">
        <v>485</v>
      </c>
      <c r="C152" s="530"/>
    </row>
    <row r="153" spans="1:9" ht="15" customHeight="1" thickBot="1">
      <c r="A153" s="20" t="s">
        <v>28</v>
      </c>
      <c r="B153" s="143" t="s">
        <v>487</v>
      </c>
      <c r="C153" s="461">
        <f>+C129+C133+C140+C145+C151+C152</f>
        <v>0</v>
      </c>
      <c r="F153" s="462"/>
      <c r="G153" s="463"/>
      <c r="H153" s="463"/>
      <c r="I153" s="463"/>
    </row>
    <row r="154" spans="1:3" s="450" customFormat="1" ht="12.75" customHeight="1" thickBot="1">
      <c r="A154" s="320" t="s">
        <v>29</v>
      </c>
      <c r="B154" s="413" t="s">
        <v>486</v>
      </c>
      <c r="C154" s="461">
        <f>+C128+C153</f>
        <v>41934</v>
      </c>
    </row>
    <row r="155" ht="7.5" customHeight="1"/>
    <row r="156" spans="1:3" ht="15.75">
      <c r="A156" s="603" t="s">
        <v>383</v>
      </c>
      <c r="B156" s="603"/>
      <c r="C156" s="603"/>
    </row>
    <row r="157" spans="1:3" ht="15" customHeight="1" thickBot="1">
      <c r="A157" s="601" t="s">
        <v>158</v>
      </c>
      <c r="B157" s="601"/>
      <c r="C157" s="332" t="s">
        <v>231</v>
      </c>
    </row>
    <row r="158" spans="1:4" ht="13.5" customHeight="1" thickBot="1">
      <c r="A158" s="20">
        <v>1</v>
      </c>
      <c r="B158" s="28" t="s">
        <v>488</v>
      </c>
      <c r="C158" s="322">
        <f>+C62-C128</f>
        <v>0</v>
      </c>
      <c r="D158" s="464"/>
    </row>
    <row r="159" spans="1:3" ht="27.75" customHeight="1" thickBot="1">
      <c r="A159" s="20" t="s">
        <v>20</v>
      </c>
      <c r="B159" s="28" t="s">
        <v>494</v>
      </c>
      <c r="C159" s="322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ÁLLAMI (ÁLLAMIGAZGATÁSI) FELADATOK MÉRLEGE
&amp;R&amp;"Times New Roman CE,Félkövér dőlt"&amp;11 1.4. melléklet az 1/2017. (II. 22.)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L25" sqref="L25"/>
    </sheetView>
  </sheetViews>
  <sheetFormatPr defaultColWidth="9.00390625" defaultRowHeight="12.75"/>
  <cols>
    <col min="1" max="1" width="6.875" style="61" customWidth="1"/>
    <col min="2" max="2" width="55.125" style="208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44" t="s">
        <v>161</v>
      </c>
      <c r="C1" s="345"/>
      <c r="D1" s="345"/>
      <c r="E1" s="345"/>
      <c r="F1" s="606" t="s">
        <v>616</v>
      </c>
    </row>
    <row r="2" spans="5:6" ht="14.25" thickBot="1">
      <c r="E2" s="346" t="s">
        <v>64</v>
      </c>
      <c r="F2" s="606"/>
    </row>
    <row r="3" spans="1:6" ht="18" customHeight="1" thickBot="1">
      <c r="A3" s="604" t="s">
        <v>73</v>
      </c>
      <c r="B3" s="347" t="s">
        <v>59</v>
      </c>
      <c r="C3" s="348"/>
      <c r="D3" s="347" t="s">
        <v>60</v>
      </c>
      <c r="E3" s="349"/>
      <c r="F3" s="606"/>
    </row>
    <row r="4" spans="1:6" s="350" customFormat="1" ht="35.25" customHeight="1" thickBot="1">
      <c r="A4" s="605"/>
      <c r="B4" s="209" t="s">
        <v>65</v>
      </c>
      <c r="C4" s="210" t="str">
        <f>+'1.1.sz.mell.'!C3</f>
        <v>2017. évi előirányzat</v>
      </c>
      <c r="D4" s="209" t="s">
        <v>65</v>
      </c>
      <c r="E4" s="57" t="str">
        <f>+C4</f>
        <v>2017. évi előirányzat</v>
      </c>
      <c r="F4" s="606"/>
    </row>
    <row r="5" spans="1:6" s="355" customFormat="1" ht="12" customHeight="1" thickBot="1">
      <c r="A5" s="351" t="s">
        <v>501</v>
      </c>
      <c r="B5" s="352" t="s">
        <v>502</v>
      </c>
      <c r="C5" s="353" t="s">
        <v>503</v>
      </c>
      <c r="D5" s="352" t="s">
        <v>505</v>
      </c>
      <c r="E5" s="354" t="s">
        <v>504</v>
      </c>
      <c r="F5" s="606"/>
    </row>
    <row r="6" spans="1:6" ht="12.75" customHeight="1">
      <c r="A6" s="356" t="s">
        <v>19</v>
      </c>
      <c r="B6" s="357" t="s">
        <v>384</v>
      </c>
      <c r="C6" s="333">
        <v>195728</v>
      </c>
      <c r="D6" s="357" t="s">
        <v>66</v>
      </c>
      <c r="E6" s="339">
        <v>139932</v>
      </c>
      <c r="F6" s="606"/>
    </row>
    <row r="7" spans="1:6" ht="12.75" customHeight="1">
      <c r="A7" s="358" t="s">
        <v>20</v>
      </c>
      <c r="B7" s="359" t="s">
        <v>385</v>
      </c>
      <c r="C7" s="334">
        <v>12113</v>
      </c>
      <c r="D7" s="359" t="s">
        <v>186</v>
      </c>
      <c r="E7" s="340">
        <v>31102</v>
      </c>
      <c r="F7" s="606"/>
    </row>
    <row r="8" spans="1:6" ht="12.75" customHeight="1">
      <c r="A8" s="358" t="s">
        <v>21</v>
      </c>
      <c r="B8" s="359" t="s">
        <v>406</v>
      </c>
      <c r="C8" s="334"/>
      <c r="D8" s="359" t="s">
        <v>235</v>
      </c>
      <c r="E8" s="340">
        <v>150736</v>
      </c>
      <c r="F8" s="606"/>
    </row>
    <row r="9" spans="1:6" ht="12.75" customHeight="1">
      <c r="A9" s="358" t="s">
        <v>22</v>
      </c>
      <c r="B9" s="359" t="s">
        <v>177</v>
      </c>
      <c r="C9" s="334">
        <v>32317</v>
      </c>
      <c r="D9" s="359" t="s">
        <v>187</v>
      </c>
      <c r="E9" s="340">
        <v>4248</v>
      </c>
      <c r="F9" s="606"/>
    </row>
    <row r="10" spans="1:6" ht="12.75" customHeight="1">
      <c r="A10" s="358" t="s">
        <v>23</v>
      </c>
      <c r="B10" s="360" t="s">
        <v>432</v>
      </c>
      <c r="C10" s="334">
        <v>102734</v>
      </c>
      <c r="D10" s="359" t="s">
        <v>188</v>
      </c>
      <c r="E10" s="340">
        <v>5874</v>
      </c>
      <c r="F10" s="606"/>
    </row>
    <row r="11" spans="1:6" ht="12.75" customHeight="1">
      <c r="A11" s="358" t="s">
        <v>24</v>
      </c>
      <c r="B11" s="359" t="s">
        <v>386</v>
      </c>
      <c r="C11" s="335"/>
      <c r="D11" s="359" t="s">
        <v>51</v>
      </c>
      <c r="E11" s="340">
        <v>11000</v>
      </c>
      <c r="F11" s="606"/>
    </row>
    <row r="12" spans="1:6" ht="12.75" customHeight="1">
      <c r="A12" s="358" t="s">
        <v>25</v>
      </c>
      <c r="B12" s="359" t="s">
        <v>495</v>
      </c>
      <c r="C12" s="334"/>
      <c r="D12" s="50"/>
      <c r="E12" s="340"/>
      <c r="F12" s="606"/>
    </row>
    <row r="13" spans="1:6" ht="12.75" customHeight="1">
      <c r="A13" s="358" t="s">
        <v>26</v>
      </c>
      <c r="B13" s="50"/>
      <c r="C13" s="334"/>
      <c r="D13" s="50"/>
      <c r="E13" s="340"/>
      <c r="F13" s="606"/>
    </row>
    <row r="14" spans="1:6" ht="12.75" customHeight="1">
      <c r="A14" s="358" t="s">
        <v>27</v>
      </c>
      <c r="B14" s="465"/>
      <c r="C14" s="335"/>
      <c r="D14" s="50"/>
      <c r="E14" s="340"/>
      <c r="F14" s="606"/>
    </row>
    <row r="15" spans="1:6" ht="12.75" customHeight="1">
      <c r="A15" s="358" t="s">
        <v>28</v>
      </c>
      <c r="B15" s="50"/>
      <c r="C15" s="334"/>
      <c r="D15" s="50"/>
      <c r="E15" s="340"/>
      <c r="F15" s="606"/>
    </row>
    <row r="16" spans="1:6" ht="12.75" customHeight="1">
      <c r="A16" s="358" t="s">
        <v>29</v>
      </c>
      <c r="B16" s="50"/>
      <c r="C16" s="334"/>
      <c r="D16" s="50"/>
      <c r="E16" s="340"/>
      <c r="F16" s="606"/>
    </row>
    <row r="17" spans="1:6" ht="12.75" customHeight="1" thickBot="1">
      <c r="A17" s="358" t="s">
        <v>30</v>
      </c>
      <c r="B17" s="63"/>
      <c r="C17" s="336"/>
      <c r="D17" s="50"/>
      <c r="E17" s="341"/>
      <c r="F17" s="606"/>
    </row>
    <row r="18" spans="1:6" ht="15.75" customHeight="1" thickBot="1">
      <c r="A18" s="361" t="s">
        <v>31</v>
      </c>
      <c r="B18" s="145" t="s">
        <v>496</v>
      </c>
      <c r="C18" s="337">
        <f>SUM(C6:C17)</f>
        <v>342892</v>
      </c>
      <c r="D18" s="145" t="s">
        <v>392</v>
      </c>
      <c r="E18" s="342">
        <f>SUM(E6:E17)</f>
        <v>342892</v>
      </c>
      <c r="F18" s="606"/>
    </row>
    <row r="19" spans="1:6" ht="12.75" customHeight="1">
      <c r="A19" s="362" t="s">
        <v>32</v>
      </c>
      <c r="B19" s="363" t="s">
        <v>389</v>
      </c>
      <c r="C19" s="532">
        <f>+C20+C21+C22+C23</f>
        <v>6737</v>
      </c>
      <c r="D19" s="364" t="s">
        <v>194</v>
      </c>
      <c r="E19" s="343"/>
      <c r="F19" s="606"/>
    </row>
    <row r="20" spans="1:6" ht="12.75" customHeight="1">
      <c r="A20" s="365" t="s">
        <v>33</v>
      </c>
      <c r="B20" s="364" t="s">
        <v>228</v>
      </c>
      <c r="C20" s="89"/>
      <c r="D20" s="364" t="s">
        <v>391</v>
      </c>
      <c r="E20" s="90"/>
      <c r="F20" s="606"/>
    </row>
    <row r="21" spans="1:6" ht="12.75" customHeight="1">
      <c r="A21" s="365" t="s">
        <v>34</v>
      </c>
      <c r="B21" s="364" t="s">
        <v>229</v>
      </c>
      <c r="C21" s="89"/>
      <c r="D21" s="364" t="s">
        <v>159</v>
      </c>
      <c r="E21" s="90"/>
      <c r="F21" s="606"/>
    </row>
    <row r="22" spans="1:6" ht="12.75" customHeight="1">
      <c r="A22" s="365" t="s">
        <v>35</v>
      </c>
      <c r="B22" s="364" t="s">
        <v>234</v>
      </c>
      <c r="C22" s="89"/>
      <c r="D22" s="364" t="s">
        <v>160</v>
      </c>
      <c r="E22" s="90"/>
      <c r="F22" s="606"/>
    </row>
    <row r="23" spans="1:6" ht="21" customHeight="1">
      <c r="A23" s="365" t="s">
        <v>36</v>
      </c>
      <c r="B23" s="364" t="s">
        <v>654</v>
      </c>
      <c r="C23" s="89">
        <v>6737</v>
      </c>
      <c r="D23" s="363" t="s">
        <v>236</v>
      </c>
      <c r="E23" s="90"/>
      <c r="F23" s="606"/>
    </row>
    <row r="24" spans="1:6" ht="12.75" customHeight="1">
      <c r="A24" s="365" t="s">
        <v>37</v>
      </c>
      <c r="B24" s="364" t="s">
        <v>390</v>
      </c>
      <c r="C24" s="366">
        <f>+C25+C26</f>
        <v>0</v>
      </c>
      <c r="D24" s="364" t="s">
        <v>195</v>
      </c>
      <c r="E24" s="90"/>
      <c r="F24" s="606"/>
    </row>
    <row r="25" spans="1:6" ht="12.75" customHeight="1">
      <c r="A25" s="362" t="s">
        <v>38</v>
      </c>
      <c r="B25" s="363" t="s">
        <v>387</v>
      </c>
      <c r="C25" s="338"/>
      <c r="D25" s="357" t="s">
        <v>478</v>
      </c>
      <c r="E25" s="343"/>
      <c r="F25" s="606"/>
    </row>
    <row r="26" spans="1:6" ht="12.75" customHeight="1">
      <c r="A26" s="365" t="s">
        <v>39</v>
      </c>
      <c r="B26" s="364" t="s">
        <v>388</v>
      </c>
      <c r="C26" s="89"/>
      <c r="D26" s="359" t="s">
        <v>484</v>
      </c>
      <c r="E26" s="90"/>
      <c r="F26" s="606"/>
    </row>
    <row r="27" spans="1:6" ht="12.75" customHeight="1">
      <c r="A27" s="358" t="s">
        <v>40</v>
      </c>
      <c r="B27" s="364" t="s">
        <v>489</v>
      </c>
      <c r="C27" s="89"/>
      <c r="D27" s="359" t="s">
        <v>485</v>
      </c>
      <c r="E27" s="90"/>
      <c r="F27" s="606"/>
    </row>
    <row r="28" spans="1:6" ht="12.75" customHeight="1" thickBot="1">
      <c r="A28" s="427" t="s">
        <v>41</v>
      </c>
      <c r="B28" s="363" t="s">
        <v>345</v>
      </c>
      <c r="C28" s="338"/>
      <c r="D28" s="467" t="s">
        <v>382</v>
      </c>
      <c r="E28" s="343">
        <v>6737</v>
      </c>
      <c r="F28" s="606"/>
    </row>
    <row r="29" spans="1:6" ht="15.75" customHeight="1" thickBot="1">
      <c r="A29" s="361" t="s">
        <v>42</v>
      </c>
      <c r="B29" s="145" t="s">
        <v>497</v>
      </c>
      <c r="C29" s="337">
        <f>+C19+C24+C27+C28</f>
        <v>6737</v>
      </c>
      <c r="D29" s="145" t="s">
        <v>499</v>
      </c>
      <c r="E29" s="342">
        <f>SUM(E19:E28)</f>
        <v>6737</v>
      </c>
      <c r="F29" s="606"/>
    </row>
    <row r="30" spans="1:6" ht="13.5" thickBot="1">
      <c r="A30" s="361" t="s">
        <v>43</v>
      </c>
      <c r="B30" s="367" t="s">
        <v>498</v>
      </c>
      <c r="C30" s="368">
        <f>+C18+C29</f>
        <v>349629</v>
      </c>
      <c r="D30" s="367" t="s">
        <v>500</v>
      </c>
      <c r="E30" s="368">
        <f>+E18+E29</f>
        <v>349629</v>
      </c>
      <c r="F30" s="606"/>
    </row>
    <row r="31" spans="1:6" ht="13.5" thickBot="1">
      <c r="A31" s="361" t="s">
        <v>44</v>
      </c>
      <c r="B31" s="367" t="s">
        <v>172</v>
      </c>
      <c r="C31" s="368" t="str">
        <f>IF(C18-E18&lt;0,E18-C18,"-")</f>
        <v>-</v>
      </c>
      <c r="D31" s="367" t="s">
        <v>173</v>
      </c>
      <c r="E31" s="368" t="str">
        <f>IF(C18-E18&gt;0,C18-E18,"-")</f>
        <v>-</v>
      </c>
      <c r="F31" s="606"/>
    </row>
    <row r="32" spans="1:6" ht="13.5" thickBot="1">
      <c r="A32" s="361" t="s">
        <v>45</v>
      </c>
      <c r="B32" s="367" t="s">
        <v>237</v>
      </c>
      <c r="C32" s="368" t="str">
        <f>IF(C18+C29-E30&lt;0,E30-(C18+C29),"-")</f>
        <v>-</v>
      </c>
      <c r="D32" s="367" t="s">
        <v>238</v>
      </c>
      <c r="E32" s="368" t="str">
        <f>IF(C18+C29-E30&gt;0,C18+C29-E30,"-")</f>
        <v>-</v>
      </c>
      <c r="F32" s="606"/>
    </row>
    <row r="33" spans="2:4" ht="18.75">
      <c r="B33" s="607"/>
      <c r="C33" s="607"/>
      <c r="D33" s="60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SheetLayoutView="115" workbookViewId="0" topLeftCell="B1">
      <selection activeCell="C19" sqref="C19"/>
    </sheetView>
  </sheetViews>
  <sheetFormatPr defaultColWidth="9.00390625" defaultRowHeight="12.75"/>
  <cols>
    <col min="1" max="1" width="6.875" style="61" customWidth="1"/>
    <col min="2" max="2" width="55.125" style="208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44" t="s">
        <v>162</v>
      </c>
      <c r="C1" s="345"/>
      <c r="D1" s="345"/>
      <c r="E1" s="345"/>
      <c r="F1" s="606" t="s">
        <v>618</v>
      </c>
    </row>
    <row r="2" spans="5:6" ht="14.25" thickBot="1">
      <c r="E2" s="346" t="s">
        <v>64</v>
      </c>
      <c r="F2" s="606"/>
    </row>
    <row r="3" spans="1:6" ht="13.5" thickBot="1">
      <c r="A3" s="608" t="s">
        <v>73</v>
      </c>
      <c r="B3" s="347" t="s">
        <v>59</v>
      </c>
      <c r="C3" s="348"/>
      <c r="D3" s="347" t="s">
        <v>60</v>
      </c>
      <c r="E3" s="349"/>
      <c r="F3" s="606"/>
    </row>
    <row r="4" spans="1:6" s="350" customFormat="1" ht="24.75" thickBot="1">
      <c r="A4" s="609"/>
      <c r="B4" s="209" t="s">
        <v>65</v>
      </c>
      <c r="C4" s="210" t="str">
        <f>+'2.1.sz.mell  '!C4</f>
        <v>2017. évi előirányzat</v>
      </c>
      <c r="D4" s="209" t="s">
        <v>65</v>
      </c>
      <c r="E4" s="210" t="str">
        <f>+'2.1.sz.mell  '!C4</f>
        <v>2017. évi előirányzat</v>
      </c>
      <c r="F4" s="606"/>
    </row>
    <row r="5" spans="1:6" s="350" customFormat="1" ht="13.5" thickBot="1">
      <c r="A5" s="351" t="s">
        <v>501</v>
      </c>
      <c r="B5" s="352" t="s">
        <v>502</v>
      </c>
      <c r="C5" s="353" t="s">
        <v>503</v>
      </c>
      <c r="D5" s="352" t="s">
        <v>505</v>
      </c>
      <c r="E5" s="354" t="s">
        <v>504</v>
      </c>
      <c r="F5" s="606"/>
    </row>
    <row r="6" spans="1:6" ht="12.75" customHeight="1">
      <c r="A6" s="356" t="s">
        <v>19</v>
      </c>
      <c r="B6" s="357" t="s">
        <v>393</v>
      </c>
      <c r="C6" s="333"/>
      <c r="D6" s="357" t="s">
        <v>230</v>
      </c>
      <c r="E6" s="339">
        <v>302992</v>
      </c>
      <c r="F6" s="606"/>
    </row>
    <row r="7" spans="1:6" ht="12.75">
      <c r="A7" s="358" t="s">
        <v>20</v>
      </c>
      <c r="B7" s="359" t="s">
        <v>394</v>
      </c>
      <c r="C7" s="334"/>
      <c r="D7" s="359" t="s">
        <v>399</v>
      </c>
      <c r="E7" s="340"/>
      <c r="F7" s="606"/>
    </row>
    <row r="8" spans="1:6" ht="12.75" customHeight="1">
      <c r="A8" s="358" t="s">
        <v>21</v>
      </c>
      <c r="B8" s="359" t="s">
        <v>10</v>
      </c>
      <c r="C8" s="334">
        <v>183035</v>
      </c>
      <c r="D8" s="359" t="s">
        <v>190</v>
      </c>
      <c r="E8" s="340">
        <v>55807</v>
      </c>
      <c r="F8" s="606"/>
    </row>
    <row r="9" spans="1:6" ht="12.75" customHeight="1">
      <c r="A9" s="358" t="s">
        <v>22</v>
      </c>
      <c r="B9" s="359" t="s">
        <v>395</v>
      </c>
      <c r="C9" s="334">
        <v>15152</v>
      </c>
      <c r="D9" s="359" t="s">
        <v>400</v>
      </c>
      <c r="E9" s="340"/>
      <c r="F9" s="606"/>
    </row>
    <row r="10" spans="1:6" ht="12.75" customHeight="1">
      <c r="A10" s="358" t="s">
        <v>23</v>
      </c>
      <c r="B10" s="359" t="s">
        <v>396</v>
      </c>
      <c r="C10" s="334"/>
      <c r="D10" s="359" t="s">
        <v>233</v>
      </c>
      <c r="E10" s="340">
        <v>4640</v>
      </c>
      <c r="F10" s="606"/>
    </row>
    <row r="11" spans="1:6" ht="12.75" customHeight="1">
      <c r="A11" s="358" t="s">
        <v>24</v>
      </c>
      <c r="B11" s="359" t="s">
        <v>397</v>
      </c>
      <c r="C11" s="335"/>
      <c r="D11" s="468"/>
      <c r="E11" s="340"/>
      <c r="F11" s="606"/>
    </row>
    <row r="12" spans="1:6" ht="12.75" customHeight="1">
      <c r="A12" s="358" t="s">
        <v>25</v>
      </c>
      <c r="B12" s="50" t="s">
        <v>617</v>
      </c>
      <c r="C12" s="334">
        <v>12462</v>
      </c>
      <c r="D12" s="468"/>
      <c r="E12" s="340"/>
      <c r="F12" s="606"/>
    </row>
    <row r="13" spans="1:6" ht="12.75" customHeight="1">
      <c r="A13" s="358" t="s">
        <v>26</v>
      </c>
      <c r="B13" s="50"/>
      <c r="C13" s="334"/>
      <c r="D13" s="469"/>
      <c r="E13" s="340"/>
      <c r="F13" s="606"/>
    </row>
    <row r="14" spans="1:7" ht="12.75" customHeight="1">
      <c r="A14" s="358" t="s">
        <v>27</v>
      </c>
      <c r="B14" s="466"/>
      <c r="C14" s="335"/>
      <c r="D14" s="468"/>
      <c r="E14" s="340"/>
      <c r="F14" s="606"/>
      <c r="G14" s="61" t="s">
        <v>564</v>
      </c>
    </row>
    <row r="15" spans="1:6" ht="12.75">
      <c r="A15" s="358" t="s">
        <v>28</v>
      </c>
      <c r="B15" s="50"/>
      <c r="C15" s="335"/>
      <c r="D15" s="468"/>
      <c r="E15" s="340"/>
      <c r="F15" s="606"/>
    </row>
    <row r="16" spans="1:6" ht="12.75" customHeight="1" thickBot="1">
      <c r="A16" s="427" t="s">
        <v>29</v>
      </c>
      <c r="B16" s="467"/>
      <c r="C16" s="429"/>
      <c r="D16" s="428" t="s">
        <v>51</v>
      </c>
      <c r="E16" s="389"/>
      <c r="F16" s="606"/>
    </row>
    <row r="17" spans="1:6" ht="15.75" customHeight="1" thickBot="1">
      <c r="A17" s="361" t="s">
        <v>30</v>
      </c>
      <c r="B17" s="145" t="s">
        <v>407</v>
      </c>
      <c r="C17" s="337">
        <f>+C6+C8+C9+C11+C12+C13+C14+C15+C16</f>
        <v>210649</v>
      </c>
      <c r="D17" s="145" t="s">
        <v>408</v>
      </c>
      <c r="E17" s="342">
        <f>+E6+E8+E10+E11+E12+E13+E14+E15+E16</f>
        <v>363439</v>
      </c>
      <c r="F17" s="606"/>
    </row>
    <row r="18" spans="1:6" ht="12.75" customHeight="1">
      <c r="A18" s="356" t="s">
        <v>31</v>
      </c>
      <c r="B18" s="371" t="s">
        <v>250</v>
      </c>
      <c r="C18" s="378">
        <f>+C19+C20+C21+C22+C23</f>
        <v>110220</v>
      </c>
      <c r="D18" s="364" t="s">
        <v>194</v>
      </c>
      <c r="E18" s="87"/>
      <c r="F18" s="606"/>
    </row>
    <row r="19" spans="1:6" ht="12.75" customHeight="1">
      <c r="A19" s="358" t="s">
        <v>32</v>
      </c>
      <c r="B19" s="372" t="s">
        <v>239</v>
      </c>
      <c r="C19" s="89">
        <v>110220</v>
      </c>
      <c r="D19" s="364" t="s">
        <v>197</v>
      </c>
      <c r="E19" s="90"/>
      <c r="F19" s="606"/>
    </row>
    <row r="20" spans="1:6" ht="12.75" customHeight="1">
      <c r="A20" s="356" t="s">
        <v>33</v>
      </c>
      <c r="B20" s="372" t="s">
        <v>240</v>
      </c>
      <c r="C20" s="89"/>
      <c r="D20" s="364" t="s">
        <v>159</v>
      </c>
      <c r="E20" s="90"/>
      <c r="F20" s="606"/>
    </row>
    <row r="21" spans="1:6" ht="12.75" customHeight="1">
      <c r="A21" s="358" t="s">
        <v>34</v>
      </c>
      <c r="B21" s="372" t="s">
        <v>241</v>
      </c>
      <c r="C21" s="89"/>
      <c r="D21" s="364" t="s">
        <v>160</v>
      </c>
      <c r="E21" s="90">
        <v>2430</v>
      </c>
      <c r="F21" s="606"/>
    </row>
    <row r="22" spans="1:6" ht="12.75" customHeight="1">
      <c r="A22" s="356" t="s">
        <v>35</v>
      </c>
      <c r="B22" s="372" t="s">
        <v>242</v>
      </c>
      <c r="C22" s="89"/>
      <c r="D22" s="363" t="s">
        <v>236</v>
      </c>
      <c r="E22" s="90"/>
      <c r="F22" s="606"/>
    </row>
    <row r="23" spans="1:6" ht="12.75" customHeight="1">
      <c r="A23" s="358" t="s">
        <v>36</v>
      </c>
      <c r="B23" s="373" t="s">
        <v>243</v>
      </c>
      <c r="C23" s="89"/>
      <c r="D23" s="364" t="s">
        <v>198</v>
      </c>
      <c r="E23" s="90"/>
      <c r="F23" s="606"/>
    </row>
    <row r="24" spans="1:6" ht="12.75" customHeight="1">
      <c r="A24" s="356" t="s">
        <v>37</v>
      </c>
      <c r="B24" s="374" t="s">
        <v>244</v>
      </c>
      <c r="C24" s="366">
        <f>+C25+C26+C27+C28+C29</f>
        <v>45000</v>
      </c>
      <c r="D24" s="375" t="s">
        <v>196</v>
      </c>
      <c r="E24" s="90"/>
      <c r="F24" s="606"/>
    </row>
    <row r="25" spans="1:6" ht="12.75" customHeight="1">
      <c r="A25" s="358" t="s">
        <v>38</v>
      </c>
      <c r="B25" s="373" t="s">
        <v>245</v>
      </c>
      <c r="C25" s="89">
        <v>45000</v>
      </c>
      <c r="D25" s="375" t="s">
        <v>401</v>
      </c>
      <c r="E25" s="90"/>
      <c r="F25" s="606"/>
    </row>
    <row r="26" spans="1:6" ht="12.75" customHeight="1">
      <c r="A26" s="356" t="s">
        <v>39</v>
      </c>
      <c r="B26" s="373" t="s">
        <v>246</v>
      </c>
      <c r="C26" s="89"/>
      <c r="D26" s="370"/>
      <c r="E26" s="90"/>
      <c r="F26" s="606"/>
    </row>
    <row r="27" spans="1:6" ht="12.75" customHeight="1">
      <c r="A27" s="358" t="s">
        <v>40</v>
      </c>
      <c r="B27" s="372" t="s">
        <v>247</v>
      </c>
      <c r="C27" s="89"/>
      <c r="D27" s="141"/>
      <c r="E27" s="90"/>
      <c r="F27" s="606"/>
    </row>
    <row r="28" spans="1:6" ht="12.75" customHeight="1">
      <c r="A28" s="356" t="s">
        <v>41</v>
      </c>
      <c r="B28" s="376" t="s">
        <v>248</v>
      </c>
      <c r="C28" s="89"/>
      <c r="D28" s="50"/>
      <c r="E28" s="90"/>
      <c r="F28" s="606"/>
    </row>
    <row r="29" spans="1:6" ht="12.75" customHeight="1" thickBot="1">
      <c r="A29" s="358" t="s">
        <v>42</v>
      </c>
      <c r="B29" s="377" t="s">
        <v>249</v>
      </c>
      <c r="C29" s="89"/>
      <c r="D29" s="141"/>
      <c r="E29" s="90"/>
      <c r="F29" s="606"/>
    </row>
    <row r="30" spans="1:6" ht="21.75" customHeight="1" thickBot="1">
      <c r="A30" s="361" t="s">
        <v>43</v>
      </c>
      <c r="B30" s="145" t="s">
        <v>398</v>
      </c>
      <c r="C30" s="337">
        <f>+C18+C24</f>
        <v>155220</v>
      </c>
      <c r="D30" s="145" t="s">
        <v>402</v>
      </c>
      <c r="E30" s="342">
        <f>SUM(E18:E29)</f>
        <v>2430</v>
      </c>
      <c r="F30" s="606"/>
    </row>
    <row r="31" spans="1:6" ht="13.5" thickBot="1">
      <c r="A31" s="361" t="s">
        <v>44</v>
      </c>
      <c r="B31" s="367" t="s">
        <v>403</v>
      </c>
      <c r="C31" s="368">
        <f>+C17+C30</f>
        <v>365869</v>
      </c>
      <c r="D31" s="367" t="s">
        <v>404</v>
      </c>
      <c r="E31" s="368">
        <f>+E17+E30</f>
        <v>365869</v>
      </c>
      <c r="F31" s="606"/>
    </row>
    <row r="32" spans="1:6" ht="13.5" thickBot="1">
      <c r="A32" s="361" t="s">
        <v>45</v>
      </c>
      <c r="B32" s="367" t="s">
        <v>172</v>
      </c>
      <c r="C32" s="368">
        <f>IF(C17-E17&lt;0,E17-C17,"-")</f>
        <v>152790</v>
      </c>
      <c r="D32" s="367" t="s">
        <v>173</v>
      </c>
      <c r="E32" s="368" t="str">
        <f>IF(C17-E17&gt;0,C17-E17,"-")</f>
        <v>-</v>
      </c>
      <c r="F32" s="606"/>
    </row>
    <row r="33" spans="1:6" ht="13.5" thickBot="1">
      <c r="A33" s="361" t="s">
        <v>46</v>
      </c>
      <c r="B33" s="367" t="s">
        <v>237</v>
      </c>
      <c r="C33" s="368" t="str">
        <f>IF(C17+C30-E26&lt;0,E26-(C17+C30),"-")</f>
        <v>-</v>
      </c>
      <c r="D33" s="367" t="s">
        <v>238</v>
      </c>
      <c r="E33" s="368">
        <f>IF(C17+C30-E26&gt;0,C17+C30-E26,"-")</f>
        <v>365869</v>
      </c>
      <c r="F33" s="60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59" customWidth="1"/>
    <col min="2" max="2" width="35.625" style="159" customWidth="1"/>
    <col min="3" max="6" width="14.00390625" style="159" customWidth="1"/>
    <col min="7" max="16384" width="9.375" style="159" customWidth="1"/>
  </cols>
  <sheetData>
    <row r="1" spans="1:6" ht="33" customHeight="1">
      <c r="A1" s="610" t="s">
        <v>559</v>
      </c>
      <c r="B1" s="610"/>
      <c r="C1" s="610"/>
      <c r="D1" s="610"/>
      <c r="E1" s="610"/>
      <c r="F1" s="610"/>
    </row>
    <row r="2" spans="1:7" ht="15.75" customHeight="1" thickBot="1">
      <c r="A2" s="160"/>
      <c r="B2" s="160"/>
      <c r="C2" s="611"/>
      <c r="D2" s="611"/>
      <c r="E2" s="618" t="s">
        <v>56</v>
      </c>
      <c r="F2" s="618"/>
      <c r="G2" s="166"/>
    </row>
    <row r="3" spans="1:6" ht="63" customHeight="1">
      <c r="A3" s="614" t="s">
        <v>17</v>
      </c>
      <c r="B3" s="616" t="s">
        <v>200</v>
      </c>
      <c r="C3" s="616" t="s">
        <v>254</v>
      </c>
      <c r="D3" s="616"/>
      <c r="E3" s="616"/>
      <c r="F3" s="612" t="s">
        <v>511</v>
      </c>
    </row>
    <row r="4" spans="1:6" ht="15.75" thickBot="1">
      <c r="A4" s="615"/>
      <c r="B4" s="617"/>
      <c r="C4" s="523" t="s">
        <v>557</v>
      </c>
      <c r="D4" s="523" t="s">
        <v>558</v>
      </c>
      <c r="E4" s="523" t="s">
        <v>614</v>
      </c>
      <c r="F4" s="613"/>
    </row>
    <row r="5" spans="1:6" ht="15.75" thickBot="1">
      <c r="A5" s="163" t="s">
        <v>501</v>
      </c>
      <c r="B5" s="164" t="s">
        <v>502</v>
      </c>
      <c r="C5" s="164" t="s">
        <v>503</v>
      </c>
      <c r="D5" s="164" t="s">
        <v>505</v>
      </c>
      <c r="E5" s="164" t="s">
        <v>504</v>
      </c>
      <c r="F5" s="165" t="s">
        <v>506</v>
      </c>
    </row>
    <row r="6" spans="1:6" ht="15">
      <c r="A6" s="162" t="s">
        <v>19</v>
      </c>
      <c r="B6" s="184" t="s">
        <v>583</v>
      </c>
      <c r="C6" s="185">
        <v>3738</v>
      </c>
      <c r="D6" s="185">
        <v>6446</v>
      </c>
      <c r="E6" s="185">
        <v>6257</v>
      </c>
      <c r="F6" s="169">
        <f>SUM(C6:E6)</f>
        <v>16441</v>
      </c>
    </row>
    <row r="7" spans="1:6" ht="15">
      <c r="A7" s="161" t="s">
        <v>20</v>
      </c>
      <c r="B7" s="186"/>
      <c r="C7" s="187"/>
      <c r="D7" s="187"/>
      <c r="E7" s="187"/>
      <c r="F7" s="170">
        <f>SUM(C7:E7)</f>
        <v>0</v>
      </c>
    </row>
    <row r="8" spans="1:6" ht="15">
      <c r="A8" s="161" t="s">
        <v>21</v>
      </c>
      <c r="B8" s="186"/>
      <c r="C8" s="187"/>
      <c r="D8" s="187"/>
      <c r="E8" s="187"/>
      <c r="F8" s="170">
        <f>SUM(C8:E8)</f>
        <v>0</v>
      </c>
    </row>
    <row r="9" spans="1:6" ht="15">
      <c r="A9" s="161" t="s">
        <v>22</v>
      </c>
      <c r="B9" s="186"/>
      <c r="C9" s="187"/>
      <c r="D9" s="187"/>
      <c r="E9" s="187"/>
      <c r="F9" s="170">
        <f>SUM(C9:E9)</f>
        <v>0</v>
      </c>
    </row>
    <row r="10" spans="1:6" ht="15.75" thickBot="1">
      <c r="A10" s="167" t="s">
        <v>23</v>
      </c>
      <c r="B10" s="188"/>
      <c r="C10" s="189"/>
      <c r="D10" s="189"/>
      <c r="E10" s="189"/>
      <c r="F10" s="170">
        <f>SUM(C10:E10)</f>
        <v>0</v>
      </c>
    </row>
    <row r="11" spans="1:6" s="508" customFormat="1" ht="15" thickBot="1">
      <c r="A11" s="505" t="s">
        <v>24</v>
      </c>
      <c r="B11" s="168" t="s">
        <v>201</v>
      </c>
      <c r="C11" s="506">
        <f>SUM(C6:C10)</f>
        <v>3738</v>
      </c>
      <c r="D11" s="506">
        <f>SUM(D6:D10)</f>
        <v>6446</v>
      </c>
      <c r="E11" s="506">
        <f>SUM(E6:E10)</f>
        <v>6257</v>
      </c>
      <c r="F11" s="507">
        <f>SUM(F6:F10)</f>
        <v>16441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 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5.625" style="159" customWidth="1"/>
    <col min="2" max="2" width="68.625" style="159" customWidth="1"/>
    <col min="3" max="3" width="19.50390625" style="159" customWidth="1"/>
    <col min="4" max="16384" width="9.375" style="159" customWidth="1"/>
  </cols>
  <sheetData>
    <row r="1" spans="1:3" ht="33" customHeight="1">
      <c r="A1" s="610" t="s">
        <v>560</v>
      </c>
      <c r="B1" s="610"/>
      <c r="C1" s="610"/>
    </row>
    <row r="2" spans="1:4" ht="15.75" customHeight="1" thickBot="1">
      <c r="A2" s="160"/>
      <c r="B2" s="160"/>
      <c r="C2" s="171" t="s">
        <v>56</v>
      </c>
      <c r="D2" s="166"/>
    </row>
    <row r="3" spans="1:3" ht="26.25" customHeight="1" thickBot="1">
      <c r="A3" s="190" t="s">
        <v>17</v>
      </c>
      <c r="B3" s="191" t="s">
        <v>199</v>
      </c>
      <c r="C3" s="192" t="s">
        <v>602</v>
      </c>
    </row>
    <row r="4" spans="1:3" ht="15.75" thickBot="1">
      <c r="A4" s="193" t="s">
        <v>501</v>
      </c>
      <c r="B4" s="194" t="s">
        <v>502</v>
      </c>
      <c r="C4" s="195" t="s">
        <v>503</v>
      </c>
    </row>
    <row r="5" spans="1:3" ht="15">
      <c r="A5" s="196" t="s">
        <v>19</v>
      </c>
      <c r="B5" s="382" t="s">
        <v>512</v>
      </c>
      <c r="C5" s="379">
        <v>36400</v>
      </c>
    </row>
    <row r="6" spans="1:3" ht="24.75">
      <c r="A6" s="197" t="s">
        <v>20</v>
      </c>
      <c r="B6" s="418" t="s">
        <v>251</v>
      </c>
      <c r="C6" s="380">
        <v>182135</v>
      </c>
    </row>
    <row r="7" spans="1:3" ht="15">
      <c r="A7" s="197" t="s">
        <v>21</v>
      </c>
      <c r="B7" s="419" t="s">
        <v>513</v>
      </c>
      <c r="C7" s="380"/>
    </row>
    <row r="8" spans="1:3" ht="24.75">
      <c r="A8" s="197" t="s">
        <v>22</v>
      </c>
      <c r="B8" s="419" t="s">
        <v>253</v>
      </c>
      <c r="C8" s="380"/>
    </row>
    <row r="9" spans="1:3" ht="15">
      <c r="A9" s="198" t="s">
        <v>23</v>
      </c>
      <c r="B9" s="419" t="s">
        <v>252</v>
      </c>
      <c r="C9" s="381">
        <v>300</v>
      </c>
    </row>
    <row r="10" spans="1:3" ht="15.75" thickBot="1">
      <c r="A10" s="197" t="s">
        <v>24</v>
      </c>
      <c r="B10" s="420" t="s">
        <v>514</v>
      </c>
      <c r="C10" s="380"/>
    </row>
    <row r="11" spans="1:3" ht="15.75" thickBot="1">
      <c r="A11" s="619" t="s">
        <v>202</v>
      </c>
      <c r="B11" s="620"/>
      <c r="C11" s="199">
        <f>SUM(C5:C10)</f>
        <v>218835</v>
      </c>
    </row>
    <row r="12" spans="1:3" ht="23.25" customHeight="1">
      <c r="A12" s="621" t="s">
        <v>227</v>
      </c>
      <c r="B12" s="621"/>
      <c r="C12" s="62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1/2017. (II. 22.)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workbookViewId="0" topLeftCell="A1">
      <selection activeCell="C16" sqref="C16"/>
    </sheetView>
  </sheetViews>
  <sheetFormatPr defaultColWidth="9.00390625" defaultRowHeight="12.75"/>
  <cols>
    <col min="1" max="1" width="5.625" style="159" customWidth="1"/>
    <col min="2" max="2" width="66.875" style="159" customWidth="1"/>
    <col min="3" max="3" width="27.00390625" style="159" customWidth="1"/>
    <col min="4" max="16384" width="9.375" style="159" customWidth="1"/>
  </cols>
  <sheetData>
    <row r="1" spans="1:3" ht="33" customHeight="1">
      <c r="A1" s="610" t="s">
        <v>613</v>
      </c>
      <c r="B1" s="610"/>
      <c r="C1" s="610"/>
    </row>
    <row r="2" spans="1:4" ht="15.75" customHeight="1" thickBot="1">
      <c r="A2" s="160"/>
      <c r="B2" s="160"/>
      <c r="C2" s="171" t="s">
        <v>56</v>
      </c>
      <c r="D2" s="166"/>
    </row>
    <row r="3" spans="1:3" ht="26.25" customHeight="1" thickBot="1">
      <c r="A3" s="190" t="s">
        <v>17</v>
      </c>
      <c r="B3" s="191" t="s">
        <v>203</v>
      </c>
      <c r="C3" s="192" t="s">
        <v>226</v>
      </c>
    </row>
    <row r="4" spans="1:3" ht="15.75" thickBot="1">
      <c r="A4" s="193" t="s">
        <v>501</v>
      </c>
      <c r="B4" s="194" t="s">
        <v>502</v>
      </c>
      <c r="C4" s="195" t="s">
        <v>503</v>
      </c>
    </row>
    <row r="5" spans="1:3" ht="15">
      <c r="A5" s="196" t="s">
        <v>19</v>
      </c>
      <c r="B5" s="203" t="s">
        <v>584</v>
      </c>
      <c r="C5" s="200">
        <v>58305</v>
      </c>
    </row>
    <row r="6" spans="1:3" ht="15">
      <c r="A6" s="197" t="s">
        <v>20</v>
      </c>
      <c r="B6" s="204"/>
      <c r="C6" s="201"/>
    </row>
    <row r="7" spans="1:3" ht="15.75" thickBot="1">
      <c r="A7" s="198" t="s">
        <v>21</v>
      </c>
      <c r="B7" s="205"/>
      <c r="C7" s="202"/>
    </row>
    <row r="8" spans="1:3" s="508" customFormat="1" ht="17.25" customHeight="1" thickBot="1">
      <c r="A8" s="509" t="s">
        <v>22</v>
      </c>
      <c r="B8" s="146" t="s">
        <v>204</v>
      </c>
      <c r="C8" s="199">
        <f>SUM(C5:C7)</f>
        <v>58305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 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Szabóné Vaszari Edit</cp:lastModifiedBy>
  <cp:lastPrinted>2017-03-07T10:44:58Z</cp:lastPrinted>
  <dcterms:created xsi:type="dcterms:W3CDTF">1999-10-30T10:30:45Z</dcterms:created>
  <dcterms:modified xsi:type="dcterms:W3CDTF">2017-03-14T14:56:00Z</dcterms:modified>
  <cp:category/>
  <cp:version/>
  <cp:contentType/>
  <cp:contentStatus/>
</cp:coreProperties>
</file>