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költségvetés módosítás\"/>
    </mc:Choice>
  </mc:AlternateContent>
  <xr:revisionPtr revIDLastSave="0" documentId="10_ncr:8100000_{13A99269-03C1-4DA5-8066-00A2935B2A8C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4.1.sz.mell." sheetId="1" r:id="rId1"/>
  </sheets>
  <definedNames>
    <definedName name="_xlnm.Print_Titles" localSheetId="0">'4.1.sz.mell.'!$1:$5</definedName>
    <definedName name="_xlnm.Print_Area" localSheetId="0">'4.1.sz.mell.'!$B$1:$H$146</definedName>
  </definedNames>
  <calcPr calcId="162913"/>
</workbook>
</file>

<file path=xl/calcChain.xml><?xml version="1.0" encoding="utf-8"?>
<calcChain xmlns="http://schemas.openxmlformats.org/spreadsheetml/2006/main">
  <c r="G121" i="1" l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3" i="1"/>
  <c r="G82" i="1"/>
  <c r="G81" i="1"/>
  <c r="G80" i="1"/>
  <c r="G79" i="1"/>
  <c r="G78" i="1"/>
  <c r="G77" i="1"/>
  <c r="G76" i="1"/>
  <c r="G74" i="1"/>
  <c r="G73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7" i="1"/>
  <c r="G26" i="1"/>
  <c r="G25" i="1"/>
  <c r="G24" i="1"/>
  <c r="G23" i="1"/>
  <c r="G22" i="1"/>
  <c r="G20" i="1"/>
  <c r="G19" i="1"/>
  <c r="G18" i="1"/>
  <c r="G17" i="1"/>
  <c r="G16" i="1"/>
  <c r="G15" i="1"/>
  <c r="G13" i="1"/>
  <c r="G12" i="1"/>
  <c r="G11" i="1"/>
  <c r="G10" i="1"/>
  <c r="G9" i="1"/>
  <c r="G8" i="1"/>
  <c r="H132" i="1" l="1"/>
  <c r="H119" i="1"/>
  <c r="H105" i="1"/>
  <c r="H89" i="1"/>
  <c r="H75" i="1"/>
  <c r="G75" i="1" s="1"/>
  <c r="H72" i="1"/>
  <c r="H46" i="1"/>
  <c r="H35" i="1"/>
  <c r="H29" i="1"/>
  <c r="H28" i="1"/>
  <c r="H21" i="1"/>
  <c r="H14" i="1"/>
  <c r="H7" i="1"/>
  <c r="H122" i="1" l="1"/>
  <c r="H142" i="1"/>
  <c r="H62" i="1"/>
  <c r="H85" i="1"/>
  <c r="E136" i="1"/>
  <c r="E135" i="1"/>
  <c r="E134" i="1"/>
  <c r="E133" i="1"/>
  <c r="E121" i="1"/>
  <c r="E120" i="1"/>
  <c r="F132" i="1"/>
  <c r="G132" i="1" s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2" i="1"/>
  <c r="E81" i="1"/>
  <c r="E80" i="1"/>
  <c r="E78" i="1"/>
  <c r="E77" i="1"/>
  <c r="E76" i="1"/>
  <c r="E74" i="1"/>
  <c r="E73" i="1"/>
  <c r="E71" i="1"/>
  <c r="E70" i="1"/>
  <c r="E69" i="1"/>
  <c r="E68" i="1"/>
  <c r="E66" i="1"/>
  <c r="E65" i="1"/>
  <c r="E64" i="1"/>
  <c r="E63" i="1"/>
  <c r="E61" i="1"/>
  <c r="E60" i="1"/>
  <c r="E59" i="1"/>
  <c r="E58" i="1"/>
  <c r="E56" i="1"/>
  <c r="E55" i="1"/>
  <c r="E54" i="1"/>
  <c r="E53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2" i="1"/>
  <c r="E27" i="1"/>
  <c r="E26" i="1"/>
  <c r="E25" i="1"/>
  <c r="E24" i="1"/>
  <c r="E23" i="1"/>
  <c r="E20" i="1"/>
  <c r="E19" i="1"/>
  <c r="E18" i="1"/>
  <c r="E17" i="1"/>
  <c r="E16" i="1"/>
  <c r="E15" i="1"/>
  <c r="E13" i="1"/>
  <c r="E12" i="1"/>
  <c r="E11" i="1"/>
  <c r="E10" i="1"/>
  <c r="E9" i="1"/>
  <c r="E8" i="1"/>
  <c r="D28" i="1"/>
  <c r="F123" i="1"/>
  <c r="D137" i="1"/>
  <c r="E137" i="1" s="1"/>
  <c r="D132" i="1"/>
  <c r="D127" i="1"/>
  <c r="E127" i="1" s="1"/>
  <c r="D89" i="1"/>
  <c r="D79" i="1"/>
  <c r="E79" i="1" s="1"/>
  <c r="D75" i="1"/>
  <c r="E75" i="1" s="1"/>
  <c r="F119" i="1"/>
  <c r="G119" i="1" s="1"/>
  <c r="F105" i="1"/>
  <c r="G105" i="1" s="1"/>
  <c r="F89" i="1"/>
  <c r="G89" i="1" s="1"/>
  <c r="E84" i="1"/>
  <c r="E67" i="1"/>
  <c r="E57" i="1"/>
  <c r="E52" i="1"/>
  <c r="F46" i="1"/>
  <c r="G46" i="1" s="1"/>
  <c r="D46" i="1"/>
  <c r="F21" i="1"/>
  <c r="G21" i="1" s="1"/>
  <c r="F14" i="1"/>
  <c r="G14" i="1" s="1"/>
  <c r="H86" i="1" l="1"/>
  <c r="H143" i="1"/>
  <c r="E132" i="1"/>
  <c r="E89" i="1"/>
  <c r="F142" i="1"/>
  <c r="G142" i="1" s="1"/>
  <c r="E46" i="1"/>
  <c r="F122" i="1"/>
  <c r="G122" i="1" s="1"/>
  <c r="F72" i="1"/>
  <c r="F35" i="1"/>
  <c r="G35" i="1" s="1"/>
  <c r="F29" i="1"/>
  <c r="G29" i="1" s="1"/>
  <c r="F7" i="1"/>
  <c r="G7" i="1" s="1"/>
  <c r="G143" i="1" l="1"/>
  <c r="F85" i="1"/>
  <c r="G85" i="1" s="1"/>
  <c r="G72" i="1"/>
  <c r="E29" i="1"/>
  <c r="F28" i="1"/>
  <c r="F143" i="1"/>
  <c r="D119" i="1"/>
  <c r="E119" i="1" s="1"/>
  <c r="D105" i="1"/>
  <c r="D72" i="1"/>
  <c r="D35" i="1"/>
  <c r="E35" i="1" s="1"/>
  <c r="E28" i="1"/>
  <c r="D21" i="1"/>
  <c r="E21" i="1" s="1"/>
  <c r="D14" i="1"/>
  <c r="E14" i="1" s="1"/>
  <c r="D7" i="1"/>
  <c r="E7" i="1" s="1"/>
  <c r="F62" i="1" l="1"/>
  <c r="G62" i="1" s="1"/>
  <c r="G28" i="1"/>
  <c r="D122" i="1"/>
  <c r="E122" i="1" s="1"/>
  <c r="E105" i="1"/>
  <c r="D85" i="1"/>
  <c r="E85" i="1" s="1"/>
  <c r="E72" i="1"/>
  <c r="D62" i="1"/>
  <c r="D123" i="1"/>
  <c r="F86" i="1" l="1"/>
  <c r="G86" i="1" s="1"/>
  <c r="E62" i="1"/>
  <c r="D142" i="1"/>
  <c r="D143" i="1" s="1"/>
  <c r="E123" i="1"/>
  <c r="E142" i="1" s="1"/>
  <c r="E143" i="1" s="1"/>
  <c r="D86" i="1"/>
  <c r="E86" i="1" s="1"/>
</calcChain>
</file>

<file path=xl/sharedStrings.xml><?xml version="1.0" encoding="utf-8"?>
<sst xmlns="http://schemas.openxmlformats.org/spreadsheetml/2006/main" count="291" uniqueCount="247">
  <si>
    <t>Önkormányzat</t>
  </si>
  <si>
    <t>Száma</t>
  </si>
  <si>
    <t>Előirányzat-csoport, kiemelt előirányzat megnevezése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</si>
  <si>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</si>
  <si>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</si>
  <si>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</si>
  <si>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</si>
  <si>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</si>
  <si>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</si>
  <si>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</si>
  <si>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</si>
  <si>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</si>
  <si>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</si>
  <si>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</si>
  <si>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</si>
  <si>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</si>
  <si>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</si>
  <si>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</si>
  <si>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</si>
  <si>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</si>
  <si>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</si>
  <si>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</si>
  <si>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</si>
  <si>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</si>
  <si>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</si>
  <si>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</si>
  <si>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</si>
  <si>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</si>
  <si>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</si>
  <si>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</si>
  <si>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</si>
  <si>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</si>
  <si>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</si>
  <si>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</si>
  <si>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</si>
  <si>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</si>
  <si>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</si>
  <si>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</si>
  <si>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</si>
  <si>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</si>
  <si>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</si>
  <si>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</si>
  <si>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</si>
  <si>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</si>
  <si>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</si>
  <si>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</si>
  <si>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</si>
  <si>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</si>
  <si>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</si>
  <si>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</si>
  <si>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</si>
  <si>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</si>
  <si>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</si>
  <si>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</si>
  <si>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</si>
  <si>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</si>
  <si>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</si>
  <si>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</si>
  <si>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</si>
  <si>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</si>
  <si>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</si>
  <si>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</si>
  <si>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</si>
  <si>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</si>
  <si>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</si>
  <si>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</si>
  <si>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</si>
  <si>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</si>
  <si>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</si>
  <si>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</si>
  <si>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</si>
  <si>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</si>
  <si>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</si>
  <si>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</si>
  <si>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</si>
  <si>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</si>
  <si>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</si>
  <si>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</si>
  <si>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</si>
  <si>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</si>
  <si>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</si>
  <si>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</si>
  <si>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</si>
  <si>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</si>
  <si>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</si>
  <si>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</si>
  <si>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</si>
  <si>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</si>
  <si>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</si>
  <si>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</si>
  <si>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</si>
  <si>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</si>
  <si>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</si>
  <si>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</si>
  <si>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</si>
  <si>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</si>
  <si>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</si>
  <si>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</si>
  <si>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</si>
  <si>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</si>
  <si>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</si>
  <si>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</si>
  <si>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</si>
  <si>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</si>
  <si>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</si>
  <si>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</si>
  <si>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</si>
  <si>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</si>
  <si>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</si>
  <si>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</si>
  <si>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</si>
  <si>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</si>
  <si>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</si>
  <si>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</si>
  <si>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</si>
  <si>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</si>
  <si>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</si>
  <si>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</si>
  <si>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</si>
  <si>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</si>
  <si>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</si>
  <si>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</si>
  <si>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</si>
  <si>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</si>
  <si>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</si>
  <si>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</si>
  <si>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</si>
  <si>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</si>
  <si>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</si>
  <si>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</si>
  <si>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</si>
  <si>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</si>
  <si>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</si>
  <si>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</si>
  <si>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</si>
  <si>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</si>
  <si>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</si>
  <si>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</si>
  <si>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</si>
  <si>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</si>
  <si>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</si>
  <si>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</si>
  <si>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</si>
  <si>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</si>
  <si>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</si>
  <si>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</si>
  <si>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</si>
  <si>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</si>
  <si>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</si>
  <si>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</si>
  <si>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</si>
  <si>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</si>
  <si>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</si>
  <si>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</si>
  <si>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</si>
  <si>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</si>
  <si>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</si>
  <si>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</si>
  <si>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</si>
  <si>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</si>
  <si>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</si>
  <si>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</si>
  <si>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</si>
  <si>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</si>
  <si>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</si>
  <si>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</si>
  <si>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</si>
  <si>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</si>
  <si>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</si>
  <si>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</si>
  <si>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</si>
  <si>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</si>
  <si>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</si>
  <si>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</si>
  <si>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</si>
  <si>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</si>
  <si>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</si>
  <si>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</si>
  <si>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</si>
  <si>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</si>
  <si>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</si>
  <si>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</si>
  <si>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</si>
  <si>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</si>
  <si>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</si>
  <si>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</si>
  <si>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</si>
  <si>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</si>
  <si>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</si>
  <si>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</si>
  <si>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</si>
  <si>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</si>
  <si>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</si>
  <si>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</si>
  <si>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</si>
  <si>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</si>
  <si>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</si>
  <si>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</si>
  <si>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</si>
  <si>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</si>
  <si>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</si>
  <si>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</si>
  <si>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</si>
  <si>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</si>
  <si>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</si>
  <si>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</si>
  <si>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</si>
  <si>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</si>
  <si>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</si>
  <si>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</si>
  <si>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</si>
  <si>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</si>
  <si>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</si>
  <si>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</si>
  <si>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</si>
  <si>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</si>
  <si>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</si>
  <si>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</si>
  <si>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</si>
  <si>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</si>
  <si>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</si>
  <si>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</si>
  <si>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</si>
  <si>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</si>
  <si>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</si>
  <si>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</si>
  <si>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</si>
  <si>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</si>
  <si>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</si>
  <si>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</si>
  <si>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</si>
  <si>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</si>
  <si>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</si>
  <si>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</si>
  <si>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</si>
  <si>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</si>
  <si>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</si>
  <si>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</si>
  <si>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Kötelező feladatok bevétele, kiadása</t>
  </si>
  <si>
    <t>7.5.</t>
  </si>
  <si>
    <t>Belföldi finanszírozás kiadásai (7.1. + … + 7.3.)</t>
  </si>
  <si>
    <t>KESZŐHIDEGKÚT KÖZSÉG ÖNKORMÁNYZATA</t>
  </si>
  <si>
    <t>2017. évi módosítás</t>
  </si>
  <si>
    <t>BEVÉTELEK</t>
  </si>
  <si>
    <t>2017.évi
 módosított 09.18.</t>
  </si>
  <si>
    <t>KIADÁSOK</t>
  </si>
  <si>
    <t>2017.évi
 módosított 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</si>
</sst>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16">
    <xf numFmtId="0" fontId="0" fillId="0" borderId="0" xfId="0"/>
    <xf numFmtId="164" fontId="20" fillId="0" borderId="0" xfId="0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25" fillId="0" borderId="17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8" applyNumberFormat="1" applyFont="1" applyFill="1" applyBorder="1" applyAlignment="1" applyProtection="1">
      <alignment horizontal="right" vertical="center" wrapText="1" indent="1"/>
    </xf>
    <xf numFmtId="164" fontId="25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38" applyNumberFormat="1" applyFont="1" applyFill="1" applyBorder="1" applyAlignment="1" applyProtection="1">
      <alignment horizontal="right" vertical="center" wrapText="1" indent="1"/>
    </xf>
    <xf numFmtId="164" fontId="29" fillId="0" borderId="18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3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38" applyNumberFormat="1" applyFont="1" applyFill="1" applyBorder="1" applyAlignment="1" applyProtection="1">
      <alignment horizontal="right" vertical="center" wrapText="1" indent="1"/>
    </xf>
    <xf numFmtId="164" fontId="29" fillId="0" borderId="20" xfId="38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2" xfId="0" applyFont="1" applyFill="1" applyBorder="1" applyAlignment="1" applyProtection="1">
      <alignment horizontal="right" vertical="center" wrapText="1" indent="1"/>
    </xf>
    <xf numFmtId="3" fontId="2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3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Fill="1" applyBorder="1" applyAlignment="1" applyProtection="1">
      <alignment horizontal="right" vertical="center" wrapText="1" inden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21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20" fillId="0" borderId="0" xfId="0" applyNumberFormat="1" applyFont="1" applyFill="1" applyBorder="1" applyAlignment="1" applyProtection="1">
      <alignment horizontal="left" vertical="center" wrapText="1"/>
    </xf>
    <xf numFmtId="164" fontId="20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49" fontId="25" fillId="0" borderId="17" xfId="38" applyNumberFormat="1" applyFont="1" applyFill="1" applyBorder="1" applyAlignment="1" applyProtection="1">
      <alignment horizontal="center" vertical="center" wrapText="1"/>
    </xf>
    <xf numFmtId="164" fontId="15" fillId="0" borderId="18" xfId="0" applyNumberFormat="1" applyFont="1" applyFill="1" applyBorder="1" applyAlignment="1">
      <alignment vertical="center" wrapText="1"/>
    </xf>
    <xf numFmtId="49" fontId="25" fillId="0" borderId="18" xfId="38" applyNumberFormat="1" applyFont="1" applyFill="1" applyBorder="1" applyAlignment="1" applyProtection="1">
      <alignment horizontal="center" vertical="center" wrapText="1"/>
    </xf>
    <xf numFmtId="49" fontId="25" fillId="0" borderId="16" xfId="38" applyNumberFormat="1" applyFont="1" applyFill="1" applyBorder="1" applyAlignment="1" applyProtection="1">
      <alignment horizontal="center" vertical="center" wrapText="1"/>
    </xf>
    <xf numFmtId="164" fontId="32" fillId="0" borderId="18" xfId="0" applyNumberFormat="1" applyFont="1" applyFill="1" applyBorder="1" applyAlignment="1">
      <alignment vertical="center" wrapText="1"/>
    </xf>
    <xf numFmtId="164" fontId="15" fillId="0" borderId="16" xfId="0" applyNumberFormat="1" applyFont="1" applyFill="1" applyBorder="1" applyAlignment="1">
      <alignment vertical="center" wrapText="1"/>
    </xf>
    <xf numFmtId="164" fontId="15" fillId="0" borderId="17" xfId="0" applyNumberFormat="1" applyFont="1" applyFill="1" applyBorder="1" applyAlignment="1">
      <alignment vertical="center" wrapText="1"/>
    </xf>
    <xf numFmtId="0" fontId="26" fillId="0" borderId="18" xfId="0" applyFont="1" applyFill="1" applyBorder="1" applyAlignment="1" applyProtection="1">
      <alignment horizontal="left" wrapText="1" indent="1"/>
    </xf>
    <xf numFmtId="164" fontId="24" fillId="0" borderId="17" xfId="38" applyNumberFormat="1" applyFont="1" applyFill="1" applyBorder="1" applyAlignment="1" applyProtection="1">
      <alignment horizontal="right" vertical="center" wrapText="1" indent="1"/>
    </xf>
    <xf numFmtId="164" fontId="25" fillId="0" borderId="22" xfId="38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6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164" fontId="24" fillId="0" borderId="0" xfId="38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Border="1" applyAlignment="1">
      <alignment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15" fillId="0" borderId="14" xfId="0" applyNumberFormat="1" applyFont="1" applyFill="1" applyBorder="1" applyAlignment="1">
      <alignment horizontal="center" vertical="center" wrapText="1"/>
    </xf>
    <xf numFmtId="0" fontId="25" fillId="0" borderId="17" xfId="38" applyFont="1" applyFill="1" applyBorder="1" applyAlignment="1" applyProtection="1">
      <alignment horizontal="left" vertical="center" wrapText="1" indent="1"/>
    </xf>
    <xf numFmtId="0" fontId="25" fillId="0" borderId="18" xfId="38" applyFont="1" applyFill="1" applyBorder="1" applyAlignment="1" applyProtection="1">
      <alignment horizontal="left" vertical="center" wrapText="1" indent="1"/>
    </xf>
    <xf numFmtId="0" fontId="25" fillId="0" borderId="22" xfId="38" applyFont="1" applyFill="1" applyBorder="1" applyAlignment="1" applyProtection="1">
      <alignment horizontal="left" vertical="center" wrapText="1" indent="1"/>
    </xf>
    <xf numFmtId="0" fontId="25" fillId="0" borderId="18" xfId="38" applyFont="1" applyFill="1" applyBorder="1" applyAlignment="1" applyProtection="1">
      <alignment horizontal="left" indent="4"/>
    </xf>
    <xf numFmtId="0" fontId="25" fillId="0" borderId="18" xfId="38" applyFont="1" applyFill="1" applyBorder="1" applyAlignment="1" applyProtection="1">
      <alignment horizontal="left" vertical="center" wrapText="1" indent="4"/>
    </xf>
    <xf numFmtId="49" fontId="25" fillId="0" borderId="22" xfId="38" applyNumberFormat="1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left" vertical="center" wrapText="1" indent="4"/>
    </xf>
    <xf numFmtId="49" fontId="25" fillId="0" borderId="20" xfId="38" applyNumberFormat="1" applyFont="1" applyFill="1" applyBorder="1" applyAlignment="1" applyProtection="1">
      <alignment horizontal="center" vertical="center" wrapText="1"/>
    </xf>
    <xf numFmtId="0" fontId="25" fillId="0" borderId="20" xfId="38" applyFont="1" applyFill="1" applyBorder="1" applyAlignment="1" applyProtection="1">
      <alignment horizontal="left" vertical="center" wrapText="1" indent="4"/>
    </xf>
    <xf numFmtId="0" fontId="25" fillId="0" borderId="16" xfId="38" applyFont="1" applyFill="1" applyBorder="1" applyAlignment="1" applyProtection="1">
      <alignment horizontal="left" vertical="center" wrapText="1" indent="1"/>
    </xf>
    <xf numFmtId="0" fontId="25" fillId="0" borderId="17" xfId="38" applyFont="1" applyFill="1" applyBorder="1" applyAlignment="1" applyProtection="1">
      <alignment horizontal="left" vertical="center" wrapText="1" indent="4"/>
    </xf>
    <xf numFmtId="164" fontId="32" fillId="0" borderId="17" xfId="0" applyNumberFormat="1" applyFont="1" applyFill="1" applyBorder="1" applyAlignment="1">
      <alignment vertical="center" wrapText="1"/>
    </xf>
    <xf numFmtId="0" fontId="24" fillId="0" borderId="14" xfId="38" applyFont="1" applyFill="1" applyBorder="1" applyAlignment="1" applyProtection="1">
      <alignment horizontal="center" vertical="center" wrapText="1"/>
    </xf>
    <xf numFmtId="0" fontId="24" fillId="0" borderId="14" xfId="38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6" fillId="0" borderId="18" xfId="0" applyFont="1" applyFill="1" applyBorder="1" applyAlignment="1" applyProtection="1">
      <alignment horizontal="left" vertical="center" wrapText="1" indent="1"/>
    </xf>
    <xf numFmtId="0" fontId="28" fillId="0" borderId="14" xfId="38" applyFont="1" applyFill="1" applyBorder="1" applyAlignment="1" applyProtection="1">
      <alignment horizontal="left" vertical="center" wrapText="1" indent="1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4" xfId="0" quotePrefix="1" applyNumberFormat="1" applyFont="1" applyFill="1" applyBorder="1" applyAlignment="1" applyProtection="1">
      <alignment horizontal="right" vertical="center" wrapText="1" indent="1"/>
    </xf>
    <xf numFmtId="0" fontId="27" fillId="0" borderId="19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left" vertical="center" wrapText="1" indent="1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 indent="1"/>
    </xf>
    <xf numFmtId="0" fontId="22" fillId="0" borderId="0" xfId="0" quotePrefix="1" applyFont="1" applyFill="1" applyBorder="1" applyAlignment="1" applyProtection="1">
      <alignment horizontal="right" vertical="center" indent="1"/>
    </xf>
    <xf numFmtId="0" fontId="0" fillId="0" borderId="0" xfId="0" applyFill="1" applyBorder="1" applyAlignment="1"/>
    <xf numFmtId="0" fontId="21" fillId="0" borderId="0" xfId="0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right" vertical="center" indent="1"/>
    </xf>
    <xf numFmtId="0" fontId="0" fillId="0" borderId="0" xfId="0" applyFill="1" applyBorder="1"/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right" vertical="center" wrapText="1" indent="1"/>
    </xf>
    <xf numFmtId="0" fontId="24" fillId="0" borderId="14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14" xfId="0" applyFill="1" applyBorder="1" applyAlignment="1">
      <alignment horizontal="right" vertical="center" wrapText="1" indent="1"/>
    </xf>
    <xf numFmtId="0" fontId="24" fillId="0" borderId="14" xfId="38" applyFont="1" applyFill="1" applyBorder="1" applyAlignment="1" applyProtection="1">
      <alignment horizontal="left" vertical="center" wrapText="1" indent="1"/>
    </xf>
    <xf numFmtId="0" fontId="26" fillId="0" borderId="17" xfId="0" applyFont="1" applyFill="1" applyBorder="1" applyAlignment="1" applyProtection="1">
      <alignment horizontal="left" wrapText="1" indent="1"/>
    </xf>
    <xf numFmtId="164" fontId="25" fillId="0" borderId="18" xfId="38" applyNumberFormat="1" applyFont="1" applyFill="1" applyBorder="1" applyAlignment="1" applyProtection="1">
      <alignment horizontal="right" vertical="center" wrapText="1" indent="1"/>
    </xf>
    <xf numFmtId="0" fontId="26" fillId="0" borderId="16" xfId="0" applyFont="1" applyFill="1" applyBorder="1" applyAlignment="1" applyProtection="1">
      <alignment horizontal="left" wrapText="1" indent="1"/>
    </xf>
    <xf numFmtId="0" fontId="27" fillId="0" borderId="14" xfId="0" applyFont="1" applyFill="1" applyBorder="1" applyAlignment="1" applyProtection="1">
      <alignment horizontal="left" vertical="center" wrapText="1" indent="1"/>
    </xf>
    <xf numFmtId="164" fontId="28" fillId="0" borderId="14" xfId="38" applyNumberFormat="1" applyFont="1" applyFill="1" applyBorder="1" applyAlignment="1" applyProtection="1">
      <alignment horizontal="right" vertical="center" wrapText="1" inden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left" vertical="center" wrapText="1" indent="1"/>
    </xf>
    <xf numFmtId="164" fontId="24" fillId="0" borderId="18" xfId="38" applyNumberFormat="1" applyFont="1" applyFill="1" applyBorder="1" applyAlignment="1" applyProtection="1">
      <alignment horizontal="right" vertical="center" wrapText="1" indent="1"/>
    </xf>
    <xf numFmtId="0" fontId="27" fillId="0" borderId="14" xfId="0" applyFont="1" applyFill="1" applyBorder="1" applyAlignment="1" applyProtection="1">
      <alignment horizontal="center" wrapText="1"/>
    </xf>
    <xf numFmtId="0" fontId="26" fillId="0" borderId="16" xfId="0" applyFont="1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horizontal="center" wrapText="1"/>
    </xf>
    <xf numFmtId="0" fontId="26" fillId="0" borderId="18" xfId="0" applyFont="1" applyFill="1" applyBorder="1" applyAlignment="1" applyProtection="1">
      <alignment horizontal="center" wrapText="1"/>
    </xf>
    <xf numFmtId="0" fontId="26" fillId="0" borderId="16" xfId="0" applyFont="1" applyFill="1" applyBorder="1" applyAlignment="1" applyProtection="1">
      <alignment horizontal="center" wrapText="1"/>
    </xf>
    <xf numFmtId="164" fontId="24" fillId="0" borderId="14" xfId="38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Fill="1" applyBorder="1" applyAlignment="1" applyProtection="1">
      <alignment wrapText="1"/>
    </xf>
    <xf numFmtId="0" fontId="27" fillId="0" borderId="19" xfId="0" applyFont="1" applyFill="1" applyBorder="1" applyAlignment="1" applyProtection="1">
      <alignment horizontal="center" wrapText="1"/>
    </xf>
    <xf numFmtId="0" fontId="27" fillId="0" borderId="19" xfId="0" applyFont="1" applyFill="1" applyBorder="1" applyAlignment="1" applyProtection="1">
      <alignment wrapText="1"/>
    </xf>
    <xf numFmtId="0" fontId="0" fillId="0" borderId="0" xfId="0" applyFill="1"/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 xr:uid="{00000000-0005-0000-0000-000026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M152"/>
  <sheetViews>
    <sheetView tabSelected="1" view="pageBreakPreview" topLeftCell="A130" zoomScaleNormal="100" zoomScaleSheetLayoutView="100" zoomScalePageLayoutView="70" workbookViewId="0">
      <selection activeCell="C60" sqref="C60"/>
    </sheetView>
  </sheetViews>
  <sheetFormatPr defaultRowHeight="12.75" x14ac:dyDescent="0.2"/>
  <cols>
    <col min="1" max="1" width="9.33203125" style="3"/>
    <col min="2" max="2" width="8.6640625" style="5" bestFit="1" customWidth="1"/>
    <col min="3" max="3" width="79.5" style="6" customWidth="1"/>
    <col min="4" max="4" width="17.1640625" style="7" customWidth="1"/>
    <col min="5" max="5" width="18.6640625" style="7" customWidth="1"/>
    <col min="6" max="6" width="20.83203125" style="7" customWidth="1"/>
    <col min="7" max="7" width="16" style="3" customWidth="1"/>
    <col min="8" max="8" width="15.5" style="3" customWidth="1"/>
    <col min="9" max="9" width="18.33203125" style="3" customWidth="1"/>
    <col min="10" max="16384" width="9.33203125" style="3"/>
  </cols>
  <sheetData>
    <row r="1" spans="2:13" s="1" customFormat="1" ht="16.5" customHeight="1" x14ac:dyDescent="0.2">
      <c r="B1" s="36"/>
      <c r="C1" s="79" t="s">
        <v>241</v>
      </c>
      <c r="D1" s="85"/>
      <c r="E1" s="86"/>
      <c r="F1" s="87"/>
      <c r="G1" s="37"/>
      <c r="H1" s="37"/>
    </row>
    <row r="2" spans="2:13" s="2" customFormat="1" ht="15.75" x14ac:dyDescent="0.2">
      <c r="B2" s="38"/>
      <c r="C2" s="82" t="s">
        <v>0</v>
      </c>
      <c r="D2" s="82"/>
      <c r="E2" s="84"/>
      <c r="F2" s="88"/>
      <c r="G2" s="39"/>
      <c r="H2" s="39"/>
    </row>
    <row r="3" spans="2:13" s="2" customFormat="1" ht="16.5" thickBot="1" x14ac:dyDescent="0.25">
      <c r="B3" s="38"/>
      <c r="C3" s="81" t="s">
        <v>238</v>
      </c>
      <c r="D3" s="81"/>
      <c r="E3" s="83"/>
      <c r="F3" s="88"/>
      <c r="G3" s="89"/>
      <c r="H3" s="89"/>
    </row>
    <row r="4" spans="2:13" s="8" customFormat="1" ht="39" thickBot="1" x14ac:dyDescent="0.25">
      <c r="B4" s="90" t="s">
        <v>1</v>
      </c>
      <c r="C4" s="90" t="s">
        <v>2</v>
      </c>
      <c r="D4" s="91" t="s">
        <v>3</v>
      </c>
      <c r="E4" s="92" t="s">
        <v>242</v>
      </c>
      <c r="F4" s="93" t="s">
        <v>244</v>
      </c>
      <c r="G4" s="92" t="s">
        <v>242</v>
      </c>
      <c r="H4" s="93" t="s">
        <v>246</v>
      </c>
    </row>
    <row r="5" spans="2:13" s="4" customFormat="1" ht="16.5" thickBot="1" x14ac:dyDescent="0.25">
      <c r="B5" s="90" t="s">
        <v>4</v>
      </c>
      <c r="C5" s="90" t="s">
        <v>18</v>
      </c>
      <c r="D5" s="90" t="s">
        <v>31</v>
      </c>
      <c r="E5" s="90" t="s">
        <v>204</v>
      </c>
      <c r="F5" s="90" t="s">
        <v>56</v>
      </c>
      <c r="G5" s="90" t="s">
        <v>78</v>
      </c>
      <c r="H5" s="90" t="s">
        <v>215</v>
      </c>
    </row>
    <row r="6" spans="2:13" s="4" customFormat="1" ht="16.5" thickBot="1" x14ac:dyDescent="0.25">
      <c r="B6" s="94"/>
      <c r="C6" s="94" t="s">
        <v>243</v>
      </c>
      <c r="D6" s="95"/>
      <c r="E6" s="56"/>
      <c r="F6" s="96"/>
      <c r="G6" s="96"/>
      <c r="H6" s="96"/>
    </row>
    <row r="7" spans="2:13" s="4" customFormat="1" ht="16.5" thickBot="1" x14ac:dyDescent="0.25">
      <c r="B7" s="70" t="s">
        <v>4</v>
      </c>
      <c r="C7" s="97" t="s">
        <v>5</v>
      </c>
      <c r="D7" s="25">
        <f>SUM(D8:D13)</f>
        <v>15164858</v>
      </c>
      <c r="E7" s="25">
        <f>SUM(F7-D7)</f>
        <v>1323750</v>
      </c>
      <c r="F7" s="25">
        <f>SUM(F8:F13)</f>
        <v>16488608</v>
      </c>
      <c r="G7" s="25">
        <f>SUM(H7-F7)</f>
        <v>1427570</v>
      </c>
      <c r="H7" s="25">
        <f>SUM(H8:H13)</f>
        <v>17916178</v>
      </c>
    </row>
    <row r="8" spans="2:13" s="9" customFormat="1" ht="15.75" x14ac:dyDescent="0.25">
      <c r="B8" s="40" t="s">
        <v>6</v>
      </c>
      <c r="C8" s="98" t="s">
        <v>7</v>
      </c>
      <c r="D8" s="17">
        <v>10499298</v>
      </c>
      <c r="E8" s="17">
        <f>SUM(F8-D8)</f>
        <v>0</v>
      </c>
      <c r="F8" s="17">
        <v>10499298</v>
      </c>
      <c r="G8" s="17">
        <f t="shared" ref="E8:G13" si="0">SUM(H8-F8)</f>
        <v>1000000</v>
      </c>
      <c r="H8" s="41">
        <v>11499298</v>
      </c>
    </row>
    <row r="9" spans="2:13" s="10" customFormat="1" ht="15.75" x14ac:dyDescent="0.25">
      <c r="B9" s="42" t="s">
        <v>8</v>
      </c>
      <c r="C9" s="47" t="s">
        <v>9</v>
      </c>
      <c r="D9" s="18"/>
      <c r="E9" s="17">
        <f t="shared" si="0"/>
        <v>0</v>
      </c>
      <c r="F9" s="18"/>
      <c r="G9" s="17">
        <f t="shared" si="0"/>
        <v>0</v>
      </c>
      <c r="H9" s="41"/>
    </row>
    <row r="10" spans="2:13" s="10" customFormat="1" ht="16.5" customHeight="1" x14ac:dyDescent="0.25">
      <c r="B10" s="42" t="s">
        <v>10</v>
      </c>
      <c r="C10" s="47" t="s">
        <v>11</v>
      </c>
      <c r="D10" s="18">
        <v>3465560</v>
      </c>
      <c r="E10" s="17">
        <f t="shared" si="0"/>
        <v>0</v>
      </c>
      <c r="F10" s="18">
        <v>3465560</v>
      </c>
      <c r="G10" s="17">
        <f t="shared" si="0"/>
        <v>-13680</v>
      </c>
      <c r="H10" s="41">
        <v>3451880</v>
      </c>
    </row>
    <row r="11" spans="2:13" s="10" customFormat="1" ht="15.75" x14ac:dyDescent="0.25">
      <c r="B11" s="42" t="s">
        <v>12</v>
      </c>
      <c r="C11" s="47" t="s">
        <v>13</v>
      </c>
      <c r="D11" s="18">
        <v>1200000</v>
      </c>
      <c r="E11" s="17">
        <f t="shared" si="0"/>
        <v>0</v>
      </c>
      <c r="F11" s="18">
        <v>1200000</v>
      </c>
      <c r="G11" s="17">
        <f t="shared" si="0"/>
        <v>0</v>
      </c>
      <c r="H11" s="41">
        <v>1200000</v>
      </c>
    </row>
    <row r="12" spans="2:13" s="10" customFormat="1" ht="15.75" x14ac:dyDescent="0.25">
      <c r="B12" s="42" t="s">
        <v>14</v>
      </c>
      <c r="C12" s="47" t="s">
        <v>15</v>
      </c>
      <c r="D12" s="99"/>
      <c r="E12" s="17">
        <f t="shared" si="0"/>
        <v>1323750</v>
      </c>
      <c r="F12" s="99">
        <v>1323750</v>
      </c>
      <c r="G12" s="17">
        <f t="shared" si="0"/>
        <v>441250</v>
      </c>
      <c r="H12" s="41">
        <v>1765000</v>
      </c>
    </row>
    <row r="13" spans="2:13" s="9" customFormat="1" ht="16.5" thickBot="1" x14ac:dyDescent="0.3">
      <c r="B13" s="43" t="s">
        <v>16</v>
      </c>
      <c r="C13" s="100" t="s">
        <v>17</v>
      </c>
      <c r="D13" s="19"/>
      <c r="E13" s="17">
        <f t="shared" si="0"/>
        <v>0</v>
      </c>
      <c r="F13" s="19"/>
      <c r="G13" s="17">
        <f t="shared" si="0"/>
        <v>0</v>
      </c>
      <c r="H13" s="44"/>
    </row>
    <row r="14" spans="2:13" s="9" customFormat="1" ht="16.5" customHeight="1" thickBot="1" x14ac:dyDescent="0.25">
      <c r="B14" s="70" t="s">
        <v>18</v>
      </c>
      <c r="C14" s="101" t="s">
        <v>235</v>
      </c>
      <c r="D14" s="25">
        <f>SUM(D15:D19)</f>
        <v>4678811</v>
      </c>
      <c r="E14" s="25">
        <f>SUM(F14-D14)</f>
        <v>13198066</v>
      </c>
      <c r="F14" s="25">
        <f>SUM(F15:F20)</f>
        <v>17876877</v>
      </c>
      <c r="G14" s="25">
        <f>SUM(H14-F14)</f>
        <v>7725311</v>
      </c>
      <c r="H14" s="25">
        <f>SUM(H15:H20)</f>
        <v>25602188</v>
      </c>
      <c r="J14" s="51"/>
      <c r="K14" s="51"/>
      <c r="L14" s="51"/>
      <c r="M14" s="51"/>
    </row>
    <row r="15" spans="2:13" s="9" customFormat="1" ht="15.75" x14ac:dyDescent="0.25">
      <c r="B15" s="40" t="s">
        <v>19</v>
      </c>
      <c r="C15" s="98" t="s">
        <v>20</v>
      </c>
      <c r="D15" s="17"/>
      <c r="E15" s="17">
        <f t="shared" ref="E15:G30" si="1">SUM(F15-D15)</f>
        <v>0</v>
      </c>
      <c r="F15" s="17"/>
      <c r="G15" s="17">
        <f t="shared" si="1"/>
        <v>0</v>
      </c>
      <c r="H15" s="44"/>
      <c r="J15" s="51"/>
      <c r="K15" s="51"/>
      <c r="L15" s="51"/>
      <c r="M15" s="51"/>
    </row>
    <row r="16" spans="2:13" s="9" customFormat="1" ht="15.75" x14ac:dyDescent="0.25">
      <c r="B16" s="42" t="s">
        <v>21</v>
      </c>
      <c r="C16" s="47" t="s">
        <v>22</v>
      </c>
      <c r="D16" s="18"/>
      <c r="E16" s="17">
        <f t="shared" si="1"/>
        <v>0</v>
      </c>
      <c r="F16" s="18"/>
      <c r="G16" s="17">
        <f t="shared" si="1"/>
        <v>0</v>
      </c>
      <c r="H16" s="44"/>
      <c r="J16" s="51"/>
      <c r="K16" s="52"/>
      <c r="L16" s="51"/>
      <c r="M16" s="51"/>
    </row>
    <row r="17" spans="2:13" s="9" customFormat="1" ht="19.5" customHeight="1" x14ac:dyDescent="0.25">
      <c r="B17" s="42" t="s">
        <v>23</v>
      </c>
      <c r="C17" s="47" t="s">
        <v>24</v>
      </c>
      <c r="D17" s="18"/>
      <c r="E17" s="17">
        <f t="shared" si="1"/>
        <v>0</v>
      </c>
      <c r="F17" s="18"/>
      <c r="G17" s="17">
        <f t="shared" si="1"/>
        <v>0</v>
      </c>
      <c r="H17" s="44"/>
      <c r="J17" s="51"/>
      <c r="K17" s="51"/>
      <c r="L17" s="51"/>
      <c r="M17" s="51"/>
    </row>
    <row r="18" spans="2:13" s="9" customFormat="1" ht="18" customHeight="1" x14ac:dyDescent="0.25">
      <c r="B18" s="42" t="s">
        <v>25</v>
      </c>
      <c r="C18" s="47" t="s">
        <v>26</v>
      </c>
      <c r="D18" s="18"/>
      <c r="E18" s="17">
        <f t="shared" si="1"/>
        <v>0</v>
      </c>
      <c r="F18" s="18"/>
      <c r="G18" s="17">
        <f t="shared" si="1"/>
        <v>0</v>
      </c>
      <c r="H18" s="44"/>
    </row>
    <row r="19" spans="2:13" s="9" customFormat="1" ht="15.75" x14ac:dyDescent="0.25">
      <c r="B19" s="42" t="s">
        <v>27</v>
      </c>
      <c r="C19" s="47" t="s">
        <v>28</v>
      </c>
      <c r="D19" s="18">
        <v>4678811</v>
      </c>
      <c r="E19" s="17">
        <f t="shared" si="1"/>
        <v>13198066</v>
      </c>
      <c r="F19" s="18">
        <v>17876877</v>
      </c>
      <c r="G19" s="17">
        <f t="shared" si="1"/>
        <v>7725311</v>
      </c>
      <c r="H19" s="41">
        <v>25602188</v>
      </c>
    </row>
    <row r="20" spans="2:13" s="10" customFormat="1" ht="16.5" thickBot="1" x14ac:dyDescent="0.3">
      <c r="B20" s="43" t="s">
        <v>29</v>
      </c>
      <c r="C20" s="100" t="s">
        <v>30</v>
      </c>
      <c r="D20" s="20"/>
      <c r="E20" s="17">
        <f t="shared" si="1"/>
        <v>0</v>
      </c>
      <c r="F20" s="20"/>
      <c r="G20" s="17">
        <f t="shared" si="1"/>
        <v>0</v>
      </c>
      <c r="H20" s="41"/>
    </row>
    <row r="21" spans="2:13" s="10" customFormat="1" ht="16.5" customHeight="1" thickBot="1" x14ac:dyDescent="0.25">
      <c r="B21" s="70" t="s">
        <v>31</v>
      </c>
      <c r="C21" s="97" t="s">
        <v>236</v>
      </c>
      <c r="D21" s="25">
        <f>SUM(D22:D26)</f>
        <v>0</v>
      </c>
      <c r="E21" s="25">
        <f>SUM(F21-D21)</f>
        <v>500000</v>
      </c>
      <c r="F21" s="25">
        <f>SUM(F22:F27)</f>
        <v>500000</v>
      </c>
      <c r="G21" s="25">
        <f>SUM(H21-F21)</f>
        <v>743000</v>
      </c>
      <c r="H21" s="25">
        <f>SUM(H22:H27)</f>
        <v>1243000</v>
      </c>
    </row>
    <row r="22" spans="2:13" s="10" customFormat="1" ht="15.75" x14ac:dyDescent="0.25">
      <c r="B22" s="40" t="s">
        <v>32</v>
      </c>
      <c r="C22" s="98" t="s">
        <v>33</v>
      </c>
      <c r="D22" s="17"/>
      <c r="E22" s="17">
        <f>SUM(F22-D22)</f>
        <v>0</v>
      </c>
      <c r="F22" s="17"/>
      <c r="G22" s="17">
        <f t="shared" si="1"/>
        <v>743000</v>
      </c>
      <c r="H22" s="41">
        <v>743000</v>
      </c>
    </row>
    <row r="23" spans="2:13" s="9" customFormat="1" ht="15.75" x14ac:dyDescent="0.25">
      <c r="B23" s="42" t="s">
        <v>34</v>
      </c>
      <c r="C23" s="47" t="s">
        <v>35</v>
      </c>
      <c r="D23" s="18"/>
      <c r="E23" s="17">
        <f t="shared" ref="E23:E27" si="2">SUM(F23-D23)</f>
        <v>0</v>
      </c>
      <c r="F23" s="18"/>
      <c r="G23" s="17">
        <f t="shared" si="1"/>
        <v>0</v>
      </c>
      <c r="H23" s="44"/>
    </row>
    <row r="24" spans="2:13" s="10" customFormat="1" ht="16.5" customHeight="1" x14ac:dyDescent="0.25">
      <c r="B24" s="42" t="s">
        <v>36</v>
      </c>
      <c r="C24" s="47" t="s">
        <v>230</v>
      </c>
      <c r="D24" s="18"/>
      <c r="E24" s="17">
        <f t="shared" si="2"/>
        <v>0</v>
      </c>
      <c r="F24" s="18"/>
      <c r="G24" s="17">
        <f t="shared" si="1"/>
        <v>0</v>
      </c>
      <c r="H24" s="41"/>
    </row>
    <row r="25" spans="2:13" s="10" customFormat="1" ht="16.5" customHeight="1" x14ac:dyDescent="0.25">
      <c r="B25" s="42" t="s">
        <v>37</v>
      </c>
      <c r="C25" s="47" t="s">
        <v>231</v>
      </c>
      <c r="D25" s="18"/>
      <c r="E25" s="17">
        <f t="shared" si="2"/>
        <v>0</v>
      </c>
      <c r="F25" s="18"/>
      <c r="G25" s="17">
        <f t="shared" si="1"/>
        <v>0</v>
      </c>
      <c r="H25" s="41"/>
    </row>
    <row r="26" spans="2:13" s="10" customFormat="1" ht="15.75" x14ac:dyDescent="0.25">
      <c r="B26" s="42" t="s">
        <v>38</v>
      </c>
      <c r="C26" s="47" t="s">
        <v>39</v>
      </c>
      <c r="D26" s="18"/>
      <c r="E26" s="17">
        <f t="shared" si="2"/>
        <v>500000</v>
      </c>
      <c r="F26" s="18">
        <v>500000</v>
      </c>
      <c r="G26" s="17">
        <f t="shared" si="1"/>
        <v>0</v>
      </c>
      <c r="H26" s="41">
        <v>500000</v>
      </c>
    </row>
    <row r="27" spans="2:13" s="10" customFormat="1" ht="16.5" thickBot="1" x14ac:dyDescent="0.3">
      <c r="B27" s="43" t="s">
        <v>40</v>
      </c>
      <c r="C27" s="100" t="s">
        <v>41</v>
      </c>
      <c r="D27" s="20"/>
      <c r="E27" s="17">
        <f t="shared" si="2"/>
        <v>0</v>
      </c>
      <c r="F27" s="20"/>
      <c r="G27" s="17">
        <f t="shared" si="1"/>
        <v>0</v>
      </c>
      <c r="H27" s="41"/>
    </row>
    <row r="28" spans="2:13" s="10" customFormat="1" ht="16.5" thickBot="1" x14ac:dyDescent="0.25">
      <c r="B28" s="70" t="s">
        <v>42</v>
      </c>
      <c r="C28" s="97" t="s">
        <v>43</v>
      </c>
      <c r="D28" s="102">
        <f>SUM(D29,D32,D33,D34)</f>
        <v>2810418</v>
      </c>
      <c r="E28" s="25">
        <f>SUM(F28-D28)</f>
        <v>49050</v>
      </c>
      <c r="F28" s="102">
        <f>SUM(F29,F32,F33,F34)</f>
        <v>2859468</v>
      </c>
      <c r="G28" s="25">
        <f>SUM(H28-F28)</f>
        <v>23285</v>
      </c>
      <c r="H28" s="102">
        <f>SUM(H29,H32,H33,H34)</f>
        <v>2882753</v>
      </c>
    </row>
    <row r="29" spans="2:13" s="10" customFormat="1" ht="15.75" x14ac:dyDescent="0.25">
      <c r="B29" s="40" t="s">
        <v>44</v>
      </c>
      <c r="C29" s="98" t="s">
        <v>45</v>
      </c>
      <c r="D29" s="21">
        <v>2095418</v>
      </c>
      <c r="E29" s="17">
        <f t="shared" ref="E29:E44" si="3">SUM(F29-D29)</f>
        <v>49050</v>
      </c>
      <c r="F29" s="21">
        <f>SUM(F30:F31)</f>
        <v>2144468</v>
      </c>
      <c r="G29" s="17">
        <f t="shared" si="1"/>
        <v>0</v>
      </c>
      <c r="H29" s="21">
        <f>SUM(H30:H31)</f>
        <v>2144468</v>
      </c>
    </row>
    <row r="30" spans="2:13" s="10" customFormat="1" ht="15.75" x14ac:dyDescent="0.25">
      <c r="B30" s="42" t="s">
        <v>46</v>
      </c>
      <c r="C30" s="47" t="s">
        <v>47</v>
      </c>
      <c r="D30" s="18">
        <v>2095418</v>
      </c>
      <c r="E30" s="17">
        <f t="shared" si="3"/>
        <v>49050</v>
      </c>
      <c r="F30" s="18">
        <v>2144468</v>
      </c>
      <c r="G30" s="17">
        <f t="shared" si="1"/>
        <v>0</v>
      </c>
      <c r="H30" s="41">
        <v>2144468</v>
      </c>
    </row>
    <row r="31" spans="2:13" s="10" customFormat="1" ht="15.75" x14ac:dyDescent="0.25">
      <c r="B31" s="42" t="s">
        <v>48</v>
      </c>
      <c r="C31" s="47" t="s">
        <v>49</v>
      </c>
      <c r="D31" s="18"/>
      <c r="E31" s="17">
        <f t="shared" si="3"/>
        <v>0</v>
      </c>
      <c r="F31" s="18"/>
      <c r="G31" s="17">
        <f t="shared" ref="G31:G34" si="4">SUM(H31-F31)</f>
        <v>0</v>
      </c>
      <c r="H31" s="41"/>
    </row>
    <row r="32" spans="2:13" s="10" customFormat="1" ht="15.75" x14ac:dyDescent="0.25">
      <c r="B32" s="42" t="s">
        <v>50</v>
      </c>
      <c r="C32" s="47" t="s">
        <v>51</v>
      </c>
      <c r="D32" s="18">
        <v>700000</v>
      </c>
      <c r="E32" s="17">
        <f t="shared" si="3"/>
        <v>0</v>
      </c>
      <c r="F32" s="18">
        <v>700000</v>
      </c>
      <c r="G32" s="17">
        <f t="shared" si="4"/>
        <v>0</v>
      </c>
      <c r="H32" s="41">
        <v>700000</v>
      </c>
    </row>
    <row r="33" spans="2:8" s="10" customFormat="1" ht="15.75" x14ac:dyDescent="0.25">
      <c r="B33" s="42" t="s">
        <v>52</v>
      </c>
      <c r="C33" s="47" t="s">
        <v>53</v>
      </c>
      <c r="D33" s="18"/>
      <c r="E33" s="17">
        <f t="shared" si="3"/>
        <v>0</v>
      </c>
      <c r="F33" s="18"/>
      <c r="G33" s="17">
        <f t="shared" si="4"/>
        <v>0</v>
      </c>
      <c r="H33" s="41"/>
    </row>
    <row r="34" spans="2:8" s="10" customFormat="1" ht="16.5" thickBot="1" x14ac:dyDescent="0.3">
      <c r="B34" s="43" t="s">
        <v>54</v>
      </c>
      <c r="C34" s="100" t="s">
        <v>55</v>
      </c>
      <c r="D34" s="20">
        <v>15000</v>
      </c>
      <c r="E34" s="17">
        <f t="shared" si="3"/>
        <v>0</v>
      </c>
      <c r="F34" s="20">
        <v>15000</v>
      </c>
      <c r="G34" s="17">
        <f t="shared" si="4"/>
        <v>23285</v>
      </c>
      <c r="H34" s="41">
        <v>38285</v>
      </c>
    </row>
    <row r="35" spans="2:8" s="10" customFormat="1" ht="16.5" thickBot="1" x14ac:dyDescent="0.25">
      <c r="B35" s="70" t="s">
        <v>56</v>
      </c>
      <c r="C35" s="97" t="s">
        <v>57</v>
      </c>
      <c r="D35" s="25">
        <f>SUM(D36:D45)</f>
        <v>680400</v>
      </c>
      <c r="E35" s="25">
        <f>SUM(F35-D35)</f>
        <v>1637</v>
      </c>
      <c r="F35" s="25">
        <f>SUM(F36:F45)</f>
        <v>682037</v>
      </c>
      <c r="G35" s="25">
        <f>SUM(H35-F35)</f>
        <v>308244</v>
      </c>
      <c r="H35" s="25">
        <f>SUM(H36:H45)</f>
        <v>990281</v>
      </c>
    </row>
    <row r="36" spans="2:8" s="10" customFormat="1" ht="15.75" x14ac:dyDescent="0.25">
      <c r="B36" s="40" t="s">
        <v>58</v>
      </c>
      <c r="C36" s="98" t="s">
        <v>59</v>
      </c>
      <c r="D36" s="17"/>
      <c r="E36" s="17">
        <f t="shared" si="3"/>
        <v>0</v>
      </c>
      <c r="F36" s="17"/>
      <c r="G36" s="17">
        <f t="shared" ref="G36:G45" si="5">SUM(H36-F36)</f>
        <v>55500</v>
      </c>
      <c r="H36" s="41">
        <v>55500</v>
      </c>
    </row>
    <row r="37" spans="2:8" s="10" customFormat="1" ht="15.75" x14ac:dyDescent="0.25">
      <c r="B37" s="42" t="s">
        <v>60</v>
      </c>
      <c r="C37" s="47" t="s">
        <v>61</v>
      </c>
      <c r="D37" s="18">
        <v>525400</v>
      </c>
      <c r="E37" s="17">
        <f t="shared" si="3"/>
        <v>0</v>
      </c>
      <c r="F37" s="18">
        <v>525400</v>
      </c>
      <c r="G37" s="17">
        <f t="shared" si="5"/>
        <v>0</v>
      </c>
      <c r="H37" s="41">
        <v>525400</v>
      </c>
    </row>
    <row r="38" spans="2:8" s="10" customFormat="1" ht="15.75" x14ac:dyDescent="0.25">
      <c r="B38" s="42" t="s">
        <v>62</v>
      </c>
      <c r="C38" s="47" t="s">
        <v>63</v>
      </c>
      <c r="D38" s="18"/>
      <c r="E38" s="17">
        <f t="shared" si="3"/>
        <v>0</v>
      </c>
      <c r="F38" s="18"/>
      <c r="G38" s="17">
        <f t="shared" si="5"/>
        <v>0</v>
      </c>
      <c r="H38" s="41"/>
    </row>
    <row r="39" spans="2:8" s="10" customFormat="1" ht="15.75" x14ac:dyDescent="0.25">
      <c r="B39" s="42" t="s">
        <v>64</v>
      </c>
      <c r="C39" s="47" t="s">
        <v>65</v>
      </c>
      <c r="D39" s="18">
        <v>155000</v>
      </c>
      <c r="E39" s="17">
        <f t="shared" si="3"/>
        <v>0</v>
      </c>
      <c r="F39" s="18">
        <v>155000</v>
      </c>
      <c r="G39" s="17">
        <f t="shared" si="5"/>
        <v>132990</v>
      </c>
      <c r="H39" s="41">
        <v>287990</v>
      </c>
    </row>
    <row r="40" spans="2:8" s="10" customFormat="1" ht="15.75" x14ac:dyDescent="0.25">
      <c r="B40" s="42" t="s">
        <v>66</v>
      </c>
      <c r="C40" s="47" t="s">
        <v>67</v>
      </c>
      <c r="D40" s="18"/>
      <c r="E40" s="17">
        <f t="shared" si="3"/>
        <v>0</v>
      </c>
      <c r="F40" s="18"/>
      <c r="G40" s="17">
        <f t="shared" si="5"/>
        <v>0</v>
      </c>
      <c r="H40" s="41"/>
    </row>
    <row r="41" spans="2:8" s="10" customFormat="1" ht="15.75" x14ac:dyDescent="0.25">
      <c r="B41" s="42" t="s">
        <v>68</v>
      </c>
      <c r="C41" s="47" t="s">
        <v>69</v>
      </c>
      <c r="D41" s="18"/>
      <c r="E41" s="17">
        <f t="shared" si="3"/>
        <v>0</v>
      </c>
      <c r="F41" s="18"/>
      <c r="G41" s="17">
        <f t="shared" si="5"/>
        <v>0</v>
      </c>
      <c r="H41" s="41"/>
    </row>
    <row r="42" spans="2:8" s="10" customFormat="1" ht="15.75" x14ac:dyDescent="0.25">
      <c r="B42" s="42" t="s">
        <v>70</v>
      </c>
      <c r="C42" s="47" t="s">
        <v>71</v>
      </c>
      <c r="D42" s="18"/>
      <c r="E42" s="17">
        <f t="shared" si="3"/>
        <v>0</v>
      </c>
      <c r="F42" s="18"/>
      <c r="G42" s="17">
        <f t="shared" si="5"/>
        <v>0</v>
      </c>
      <c r="H42" s="41"/>
    </row>
    <row r="43" spans="2:8" s="10" customFormat="1" ht="15.75" x14ac:dyDescent="0.25">
      <c r="B43" s="42" t="s">
        <v>72</v>
      </c>
      <c r="C43" s="47" t="s">
        <v>73</v>
      </c>
      <c r="D43" s="18"/>
      <c r="E43" s="17">
        <f t="shared" si="3"/>
        <v>284</v>
      </c>
      <c r="F43" s="18">
        <v>284</v>
      </c>
      <c r="G43" s="17">
        <f t="shared" si="5"/>
        <v>5</v>
      </c>
      <c r="H43" s="41">
        <v>289</v>
      </c>
    </row>
    <row r="44" spans="2:8" s="10" customFormat="1" ht="15.75" x14ac:dyDescent="0.25">
      <c r="B44" s="42" t="s">
        <v>74</v>
      </c>
      <c r="C44" s="47" t="s">
        <v>75</v>
      </c>
      <c r="D44" s="22"/>
      <c r="E44" s="17">
        <f t="shared" si="3"/>
        <v>0</v>
      </c>
      <c r="F44" s="22"/>
      <c r="G44" s="17">
        <f t="shared" si="5"/>
        <v>0</v>
      </c>
      <c r="H44" s="41"/>
    </row>
    <row r="45" spans="2:8" s="10" customFormat="1" ht="16.5" thickBot="1" x14ac:dyDescent="0.3">
      <c r="B45" s="43" t="s">
        <v>76</v>
      </c>
      <c r="C45" s="100" t="s">
        <v>77</v>
      </c>
      <c r="D45" s="23"/>
      <c r="E45" s="23"/>
      <c r="F45" s="23">
        <v>1353</v>
      </c>
      <c r="G45" s="17">
        <f t="shared" si="5"/>
        <v>119749</v>
      </c>
      <c r="H45" s="45">
        <v>121102</v>
      </c>
    </row>
    <row r="46" spans="2:8" s="10" customFormat="1" ht="16.5" thickBot="1" x14ac:dyDescent="0.25">
      <c r="B46" s="70" t="s">
        <v>78</v>
      </c>
      <c r="C46" s="97" t="s">
        <v>79</v>
      </c>
      <c r="D46" s="25">
        <f>SUM(D47:D56)</f>
        <v>0</v>
      </c>
      <c r="E46" s="25">
        <f>SUM(F46-D46)</f>
        <v>300000</v>
      </c>
      <c r="F46" s="25">
        <f>SUM(F47:F56)</f>
        <v>300000</v>
      </c>
      <c r="G46" s="25">
        <f>SUM(H46-F46)</f>
        <v>0</v>
      </c>
      <c r="H46" s="25">
        <f>SUM(H47:H56)</f>
        <v>300000</v>
      </c>
    </row>
    <row r="47" spans="2:8" s="10" customFormat="1" ht="15.75" x14ac:dyDescent="0.25">
      <c r="B47" s="40" t="s">
        <v>80</v>
      </c>
      <c r="C47" s="98" t="s">
        <v>81</v>
      </c>
      <c r="D47" s="24"/>
      <c r="E47" s="17">
        <f t="shared" ref="E47:E51" si="6">SUM(F47-D47)</f>
        <v>0</v>
      </c>
      <c r="F47" s="24"/>
      <c r="G47" s="17">
        <f t="shared" ref="G47:G50" si="7">SUM(H47-F47)</f>
        <v>0</v>
      </c>
      <c r="H47" s="46"/>
    </row>
    <row r="48" spans="2:8" s="10" customFormat="1" ht="15.75" x14ac:dyDescent="0.25">
      <c r="B48" s="42" t="s">
        <v>82</v>
      </c>
      <c r="C48" s="47" t="s">
        <v>83</v>
      </c>
      <c r="D48" s="22"/>
      <c r="E48" s="17">
        <f t="shared" si="6"/>
        <v>300000</v>
      </c>
      <c r="F48" s="22">
        <v>300000</v>
      </c>
      <c r="G48" s="17">
        <f t="shared" si="7"/>
        <v>0</v>
      </c>
      <c r="H48" s="41">
        <v>300000</v>
      </c>
    </row>
    <row r="49" spans="2:8" s="10" customFormat="1" ht="15.75" x14ac:dyDescent="0.25">
      <c r="B49" s="42" t="s">
        <v>84</v>
      </c>
      <c r="C49" s="47" t="s">
        <v>85</v>
      </c>
      <c r="D49" s="22"/>
      <c r="E49" s="17">
        <f t="shared" si="6"/>
        <v>0</v>
      </c>
      <c r="F49" s="22"/>
      <c r="G49" s="17">
        <f t="shared" si="7"/>
        <v>0</v>
      </c>
      <c r="H49" s="41"/>
    </row>
    <row r="50" spans="2:8" s="10" customFormat="1" ht="15.75" x14ac:dyDescent="0.25">
      <c r="B50" s="43" t="s">
        <v>86</v>
      </c>
      <c r="C50" s="100" t="s">
        <v>87</v>
      </c>
      <c r="D50" s="23"/>
      <c r="E50" s="49">
        <f t="shared" si="6"/>
        <v>0</v>
      </c>
      <c r="F50" s="23"/>
      <c r="G50" s="49">
        <f t="shared" si="7"/>
        <v>0</v>
      </c>
      <c r="H50" s="45"/>
    </row>
    <row r="51" spans="2:8" s="53" customFormat="1" ht="15.75" x14ac:dyDescent="0.25">
      <c r="B51" s="42" t="s">
        <v>88</v>
      </c>
      <c r="C51" s="47" t="s">
        <v>89</v>
      </c>
      <c r="D51" s="22"/>
      <c r="E51" s="18">
        <f t="shared" si="6"/>
        <v>0</v>
      </c>
      <c r="F51" s="22"/>
      <c r="G51" s="41"/>
      <c r="H51" s="41"/>
    </row>
    <row r="52" spans="2:8" s="53" customFormat="1" ht="15.75" x14ac:dyDescent="0.2">
      <c r="B52" s="103" t="s">
        <v>90</v>
      </c>
      <c r="C52" s="104" t="s">
        <v>91</v>
      </c>
      <c r="D52" s="105"/>
      <c r="E52" s="105">
        <f>SUM(F52-D52)</f>
        <v>0</v>
      </c>
      <c r="F52" s="105"/>
      <c r="G52" s="105"/>
      <c r="H52" s="105"/>
    </row>
    <row r="53" spans="2:8" s="10" customFormat="1" ht="15.75" x14ac:dyDescent="0.25">
      <c r="B53" s="40" t="s">
        <v>92</v>
      </c>
      <c r="C53" s="98" t="s">
        <v>93</v>
      </c>
      <c r="D53" s="17"/>
      <c r="E53" s="17">
        <f t="shared" ref="E53:E56" si="8">SUM(F53-D53)</f>
        <v>0</v>
      </c>
      <c r="F53" s="17"/>
      <c r="G53" s="46"/>
      <c r="H53" s="46"/>
    </row>
    <row r="54" spans="2:8" s="10" customFormat="1" ht="15.75" customHeight="1" x14ac:dyDescent="0.25">
      <c r="B54" s="42" t="s">
        <v>94</v>
      </c>
      <c r="C54" s="47" t="s">
        <v>95</v>
      </c>
      <c r="D54" s="18"/>
      <c r="E54" s="17">
        <f t="shared" si="8"/>
        <v>0</v>
      </c>
      <c r="F54" s="18"/>
      <c r="G54" s="41"/>
      <c r="H54" s="41"/>
    </row>
    <row r="55" spans="2:8" s="10" customFormat="1" ht="15.75" x14ac:dyDescent="0.25">
      <c r="B55" s="42" t="s">
        <v>96</v>
      </c>
      <c r="C55" s="47" t="s">
        <v>97</v>
      </c>
      <c r="D55" s="18"/>
      <c r="E55" s="17">
        <f t="shared" si="8"/>
        <v>0</v>
      </c>
      <c r="F55" s="18"/>
      <c r="G55" s="41"/>
      <c r="H55" s="41"/>
    </row>
    <row r="56" spans="2:8" s="10" customFormat="1" ht="16.5" thickBot="1" x14ac:dyDescent="0.3">
      <c r="B56" s="43" t="s">
        <v>98</v>
      </c>
      <c r="C56" s="100" t="s">
        <v>99</v>
      </c>
      <c r="D56" s="20"/>
      <c r="E56" s="17">
        <f t="shared" si="8"/>
        <v>0</v>
      </c>
      <c r="F56" s="20"/>
      <c r="G56" s="45"/>
      <c r="H56" s="45"/>
    </row>
    <row r="57" spans="2:8" s="10" customFormat="1" ht="16.5" thickBot="1" x14ac:dyDescent="0.25">
      <c r="B57" s="70" t="s">
        <v>100</v>
      </c>
      <c r="C57" s="101" t="s">
        <v>101</v>
      </c>
      <c r="D57" s="25"/>
      <c r="E57" s="25">
        <f>SUM(F57-D57)</f>
        <v>0</v>
      </c>
      <c r="F57" s="25"/>
      <c r="G57" s="25"/>
      <c r="H57" s="25"/>
    </row>
    <row r="58" spans="2:8" s="10" customFormat="1" ht="15.75" x14ac:dyDescent="0.25">
      <c r="B58" s="40" t="s">
        <v>102</v>
      </c>
      <c r="C58" s="98" t="s">
        <v>103</v>
      </c>
      <c r="D58" s="22"/>
      <c r="E58" s="17">
        <f t="shared" ref="E58:E82" si="9">SUM(F58-D58)</f>
        <v>0</v>
      </c>
      <c r="F58" s="24"/>
      <c r="G58" s="46"/>
      <c r="H58" s="46"/>
    </row>
    <row r="59" spans="2:8" s="10" customFormat="1" ht="15.75" x14ac:dyDescent="0.25">
      <c r="B59" s="42" t="s">
        <v>104</v>
      </c>
      <c r="C59" s="47" t="s">
        <v>105</v>
      </c>
      <c r="D59" s="22"/>
      <c r="E59" s="17">
        <f t="shared" si="9"/>
        <v>0</v>
      </c>
      <c r="F59" s="22"/>
      <c r="G59" s="41"/>
      <c r="H59" s="41"/>
    </row>
    <row r="60" spans="2:8" s="10" customFormat="1" ht="15.75" x14ac:dyDescent="0.25">
      <c r="B60" s="42" t="s">
        <v>106</v>
      </c>
      <c r="C60" s="47" t="s">
        <v>107</v>
      </c>
      <c r="D60" s="22"/>
      <c r="E60" s="17">
        <f t="shared" si="9"/>
        <v>0</v>
      </c>
      <c r="F60" s="22"/>
      <c r="G60" s="41"/>
      <c r="H60" s="41"/>
    </row>
    <row r="61" spans="2:8" s="10" customFormat="1" ht="16.5" thickBot="1" x14ac:dyDescent="0.3">
      <c r="B61" s="43" t="s">
        <v>108</v>
      </c>
      <c r="C61" s="100" t="s">
        <v>109</v>
      </c>
      <c r="D61" s="22"/>
      <c r="E61" s="17">
        <f t="shared" si="9"/>
        <v>0</v>
      </c>
      <c r="F61" s="23"/>
      <c r="G61" s="41"/>
      <c r="H61" s="41"/>
    </row>
    <row r="62" spans="2:8" s="10" customFormat="1" ht="16.5" thickBot="1" x14ac:dyDescent="0.25">
      <c r="B62" s="70" t="s">
        <v>110</v>
      </c>
      <c r="C62" s="97" t="s">
        <v>111</v>
      </c>
      <c r="D62" s="102">
        <f>SUM(D7,D14,D21,D28,D35,D46,D52,D57)</f>
        <v>23334487</v>
      </c>
      <c r="E62" s="25">
        <f>SUM(F62-D62)</f>
        <v>15372503</v>
      </c>
      <c r="F62" s="102">
        <f>SUM(F7,F14,F21,F28,F35,F46,F52,F57)</f>
        <v>38706990</v>
      </c>
      <c r="G62" s="25">
        <f>SUM(H62-F62)</f>
        <v>10227410</v>
      </c>
      <c r="H62" s="102">
        <f>SUM(H7,H14,H21,H28,H35,H46,H52,H57)</f>
        <v>48934400</v>
      </c>
    </row>
    <row r="63" spans="2:8" s="10" customFormat="1" ht="16.5" customHeight="1" thickBot="1" x14ac:dyDescent="0.25">
      <c r="B63" s="106" t="s">
        <v>112</v>
      </c>
      <c r="C63" s="101" t="s">
        <v>113</v>
      </c>
      <c r="D63" s="25"/>
      <c r="E63" s="17">
        <f t="shared" si="9"/>
        <v>0</v>
      </c>
      <c r="F63" s="48"/>
      <c r="G63" s="41"/>
      <c r="H63" s="41"/>
    </row>
    <row r="64" spans="2:8" s="10" customFormat="1" ht="15.75" x14ac:dyDescent="0.25">
      <c r="B64" s="40" t="s">
        <v>114</v>
      </c>
      <c r="C64" s="98" t="s">
        <v>115</v>
      </c>
      <c r="D64" s="22"/>
      <c r="E64" s="17">
        <f t="shared" si="9"/>
        <v>0</v>
      </c>
      <c r="F64" s="22"/>
      <c r="G64" s="41"/>
      <c r="H64" s="41"/>
    </row>
    <row r="65" spans="2:8" s="10" customFormat="1" ht="16.5" customHeight="1" x14ac:dyDescent="0.25">
      <c r="B65" s="42" t="s">
        <v>116</v>
      </c>
      <c r="C65" s="47" t="s">
        <v>117</v>
      </c>
      <c r="D65" s="22"/>
      <c r="E65" s="17">
        <f t="shared" si="9"/>
        <v>0</v>
      </c>
      <c r="F65" s="22"/>
      <c r="G65" s="41"/>
      <c r="H65" s="41"/>
    </row>
    <row r="66" spans="2:8" s="10" customFormat="1" ht="16.5" thickBot="1" x14ac:dyDescent="0.3">
      <c r="B66" s="43" t="s">
        <v>118</v>
      </c>
      <c r="C66" s="107" t="s">
        <v>119</v>
      </c>
      <c r="D66" s="22"/>
      <c r="E66" s="17">
        <f t="shared" si="9"/>
        <v>0</v>
      </c>
      <c r="F66" s="23"/>
      <c r="G66" s="45"/>
      <c r="H66" s="45"/>
    </row>
    <row r="67" spans="2:8" s="10" customFormat="1" ht="16.5" thickBot="1" x14ac:dyDescent="0.25">
      <c r="B67" s="106" t="s">
        <v>120</v>
      </c>
      <c r="C67" s="101" t="s">
        <v>121</v>
      </c>
      <c r="D67" s="25"/>
      <c r="E67" s="25">
        <f>SUM(F67-D67)</f>
        <v>0</v>
      </c>
      <c r="F67" s="25"/>
      <c r="G67" s="25"/>
      <c r="H67" s="25"/>
    </row>
    <row r="68" spans="2:8" s="10" customFormat="1" ht="15.75" x14ac:dyDescent="0.25">
      <c r="B68" s="40" t="s">
        <v>122</v>
      </c>
      <c r="C68" s="98" t="s">
        <v>123</v>
      </c>
      <c r="D68" s="22"/>
      <c r="E68" s="17">
        <f t="shared" si="9"/>
        <v>0</v>
      </c>
      <c r="F68" s="24"/>
      <c r="G68" s="46"/>
      <c r="H68" s="46"/>
    </row>
    <row r="69" spans="2:8" s="10" customFormat="1" ht="15.75" x14ac:dyDescent="0.25">
      <c r="B69" s="42" t="s">
        <v>124</v>
      </c>
      <c r="C69" s="47" t="s">
        <v>125</v>
      </c>
      <c r="D69" s="22"/>
      <c r="E69" s="17">
        <f t="shared" si="9"/>
        <v>0</v>
      </c>
      <c r="F69" s="22"/>
      <c r="G69" s="41"/>
      <c r="H69" s="41"/>
    </row>
    <row r="70" spans="2:8" s="10" customFormat="1" ht="15.75" x14ac:dyDescent="0.25">
      <c r="B70" s="42" t="s">
        <v>126</v>
      </c>
      <c r="C70" s="47" t="s">
        <v>127</v>
      </c>
      <c r="D70" s="22"/>
      <c r="E70" s="17">
        <f t="shared" si="9"/>
        <v>0</v>
      </c>
      <c r="F70" s="22"/>
      <c r="G70" s="41"/>
      <c r="H70" s="41"/>
    </row>
    <row r="71" spans="2:8" s="10" customFormat="1" ht="16.5" thickBot="1" x14ac:dyDescent="0.3">
      <c r="B71" s="43" t="s">
        <v>128</v>
      </c>
      <c r="C71" s="100" t="s">
        <v>129</v>
      </c>
      <c r="D71" s="26"/>
      <c r="E71" s="17">
        <f t="shared" si="9"/>
        <v>0</v>
      </c>
      <c r="F71" s="23"/>
      <c r="G71" s="41"/>
      <c r="H71" s="41"/>
    </row>
    <row r="72" spans="2:8" s="10" customFormat="1" ht="16.5" thickBot="1" x14ac:dyDescent="0.25">
      <c r="B72" s="106" t="s">
        <v>130</v>
      </c>
      <c r="C72" s="101" t="s">
        <v>131</v>
      </c>
      <c r="D72" s="25">
        <f>SUM(D73:D74)</f>
        <v>10915501</v>
      </c>
      <c r="E72" s="25">
        <f>SUM(F72-D72)</f>
        <v>1679746</v>
      </c>
      <c r="F72" s="25">
        <f>SUM(F73:F74)</f>
        <v>12595247</v>
      </c>
      <c r="G72" s="25">
        <f>SUM(H72-F72)</f>
        <v>145935</v>
      </c>
      <c r="H72" s="25">
        <f>SUM(H73:H74)</f>
        <v>12741182</v>
      </c>
    </row>
    <row r="73" spans="2:8" s="10" customFormat="1" ht="15.75" x14ac:dyDescent="0.25">
      <c r="B73" s="40" t="s">
        <v>132</v>
      </c>
      <c r="C73" s="98" t="s">
        <v>133</v>
      </c>
      <c r="D73" s="22">
        <v>10915501</v>
      </c>
      <c r="E73" s="17">
        <f t="shared" si="9"/>
        <v>1679746</v>
      </c>
      <c r="F73" s="24">
        <v>12595247</v>
      </c>
      <c r="G73" s="17">
        <f t="shared" ref="G73:G74" si="10">SUM(H73-F73)</f>
        <v>145935</v>
      </c>
      <c r="H73" s="41">
        <v>12741182</v>
      </c>
    </row>
    <row r="74" spans="2:8" s="10" customFormat="1" ht="16.5" thickBot="1" x14ac:dyDescent="0.3">
      <c r="B74" s="43" t="s">
        <v>134</v>
      </c>
      <c r="C74" s="100" t="s">
        <v>135</v>
      </c>
      <c r="D74" s="22"/>
      <c r="E74" s="17">
        <f t="shared" si="9"/>
        <v>0</v>
      </c>
      <c r="F74" s="23"/>
      <c r="G74" s="17">
        <f t="shared" si="10"/>
        <v>0</v>
      </c>
      <c r="H74" s="45"/>
    </row>
    <row r="75" spans="2:8" s="9" customFormat="1" ht="16.5" thickBot="1" x14ac:dyDescent="0.25">
      <c r="B75" s="106" t="s">
        <v>136</v>
      </c>
      <c r="C75" s="101" t="s">
        <v>137</v>
      </c>
      <c r="D75" s="25">
        <f>SUM(D76:D77)</f>
        <v>0</v>
      </c>
      <c r="E75" s="25">
        <f>SUM(F75-D75)</f>
        <v>0</v>
      </c>
      <c r="F75" s="25"/>
      <c r="G75" s="25">
        <f>SUM(H75-F75)</f>
        <v>824130</v>
      </c>
      <c r="H75" s="25">
        <f>SUM(H76:H77)</f>
        <v>824130</v>
      </c>
    </row>
    <row r="76" spans="2:8" s="10" customFormat="1" ht="15.75" x14ac:dyDescent="0.25">
      <c r="B76" s="40" t="s">
        <v>138</v>
      </c>
      <c r="C76" s="98" t="s">
        <v>139</v>
      </c>
      <c r="D76" s="22"/>
      <c r="E76" s="17">
        <f t="shared" si="9"/>
        <v>0</v>
      </c>
      <c r="F76" s="24"/>
      <c r="G76" s="17">
        <f t="shared" ref="G76:G83" si="11">SUM(H76-F76)</f>
        <v>824130</v>
      </c>
      <c r="H76" s="46">
        <v>824130</v>
      </c>
    </row>
    <row r="77" spans="2:8" s="10" customFormat="1" ht="15.75" x14ac:dyDescent="0.25">
      <c r="B77" s="42" t="s">
        <v>140</v>
      </c>
      <c r="C77" s="47" t="s">
        <v>141</v>
      </c>
      <c r="D77" s="22"/>
      <c r="E77" s="17">
        <f t="shared" si="9"/>
        <v>0</v>
      </c>
      <c r="F77" s="22"/>
      <c r="G77" s="17">
        <f t="shared" si="11"/>
        <v>0</v>
      </c>
      <c r="H77" s="41"/>
    </row>
    <row r="78" spans="2:8" s="10" customFormat="1" ht="16.5" thickBot="1" x14ac:dyDescent="0.3">
      <c r="B78" s="43" t="s">
        <v>142</v>
      </c>
      <c r="C78" s="100" t="s">
        <v>143</v>
      </c>
      <c r="D78" s="22"/>
      <c r="E78" s="17">
        <f t="shared" si="9"/>
        <v>0</v>
      </c>
      <c r="F78" s="23"/>
      <c r="G78" s="49">
        <f t="shared" si="11"/>
        <v>0</v>
      </c>
      <c r="H78" s="45"/>
    </row>
    <row r="79" spans="2:8" s="10" customFormat="1" ht="16.5" thickBot="1" x14ac:dyDescent="0.25">
      <c r="B79" s="106" t="s">
        <v>144</v>
      </c>
      <c r="C79" s="101" t="s">
        <v>145</v>
      </c>
      <c r="D79" s="25">
        <f>SUM(D80:D81)</f>
        <v>0</v>
      </c>
      <c r="E79" s="25">
        <f>SUM(F79-D79)</f>
        <v>0</v>
      </c>
      <c r="F79" s="25"/>
      <c r="G79" s="25">
        <f t="shared" si="11"/>
        <v>0</v>
      </c>
      <c r="H79" s="25"/>
    </row>
    <row r="80" spans="2:8" s="10" customFormat="1" ht="15.75" x14ac:dyDescent="0.25">
      <c r="B80" s="108" t="s">
        <v>146</v>
      </c>
      <c r="C80" s="98" t="s">
        <v>147</v>
      </c>
      <c r="D80" s="22"/>
      <c r="E80" s="17">
        <f t="shared" si="9"/>
        <v>0</v>
      </c>
      <c r="F80" s="24"/>
      <c r="G80" s="17">
        <f t="shared" si="11"/>
        <v>0</v>
      </c>
      <c r="H80" s="46"/>
    </row>
    <row r="81" spans="2:8" s="10" customFormat="1" ht="15.75" x14ac:dyDescent="0.25">
      <c r="B81" s="109" t="s">
        <v>148</v>
      </c>
      <c r="C81" s="47" t="s">
        <v>149</v>
      </c>
      <c r="D81" s="22"/>
      <c r="E81" s="17">
        <f t="shared" si="9"/>
        <v>0</v>
      </c>
      <c r="F81" s="22"/>
      <c r="G81" s="17">
        <f t="shared" si="11"/>
        <v>0</v>
      </c>
      <c r="H81" s="41"/>
    </row>
    <row r="82" spans="2:8" s="10" customFormat="1" ht="15.75" x14ac:dyDescent="0.25">
      <c r="B82" s="109" t="s">
        <v>150</v>
      </c>
      <c r="C82" s="47" t="s">
        <v>151</v>
      </c>
      <c r="D82" s="22"/>
      <c r="E82" s="17">
        <f t="shared" si="9"/>
        <v>0</v>
      </c>
      <c r="F82" s="22"/>
      <c r="G82" s="17">
        <f t="shared" si="11"/>
        <v>0</v>
      </c>
      <c r="H82" s="41"/>
    </row>
    <row r="83" spans="2:8" s="9" customFormat="1" ht="16.5" thickBot="1" x14ac:dyDescent="0.3">
      <c r="B83" s="110" t="s">
        <v>152</v>
      </c>
      <c r="C83" s="100" t="s">
        <v>153</v>
      </c>
      <c r="D83" s="22"/>
      <c r="E83" s="23"/>
      <c r="F83" s="23"/>
      <c r="G83" s="17">
        <f t="shared" si="11"/>
        <v>0</v>
      </c>
      <c r="H83" s="50"/>
    </row>
    <row r="84" spans="2:8" s="9" customFormat="1" ht="16.5" customHeight="1" thickBot="1" x14ac:dyDescent="0.25">
      <c r="B84" s="106" t="s">
        <v>154</v>
      </c>
      <c r="C84" s="101" t="s">
        <v>155</v>
      </c>
      <c r="D84" s="111"/>
      <c r="E84" s="25">
        <f t="shared" ref="E84:G86" si="12">SUM(F84-D84)</f>
        <v>0</v>
      </c>
      <c r="F84" s="111"/>
      <c r="G84" s="111"/>
      <c r="H84" s="111"/>
    </row>
    <row r="85" spans="2:8" s="9" customFormat="1" ht="16.5" customHeight="1" thickBot="1" x14ac:dyDescent="0.25">
      <c r="B85" s="106" t="s">
        <v>156</v>
      </c>
      <c r="C85" s="112" t="s">
        <v>157</v>
      </c>
      <c r="D85" s="102">
        <f>SUM(D63,D67,D72,D75,D79,D84)</f>
        <v>10915501</v>
      </c>
      <c r="E85" s="25">
        <f t="shared" si="12"/>
        <v>1679746</v>
      </c>
      <c r="F85" s="102">
        <f>SUM(F63,F67,F72,F75,F79,F84)</f>
        <v>12595247</v>
      </c>
      <c r="G85" s="25">
        <f t="shared" si="12"/>
        <v>970065</v>
      </c>
      <c r="H85" s="102">
        <f>SUM(H63,H67,H72,H75,H79,H84)</f>
        <v>13565312</v>
      </c>
    </row>
    <row r="86" spans="2:8" s="9" customFormat="1" ht="16.5" thickBot="1" x14ac:dyDescent="0.25">
      <c r="B86" s="113" t="s">
        <v>158</v>
      </c>
      <c r="C86" s="114" t="s">
        <v>159</v>
      </c>
      <c r="D86" s="102">
        <f>SUM(D62,D85)</f>
        <v>34249988</v>
      </c>
      <c r="E86" s="25">
        <f t="shared" si="12"/>
        <v>17052249</v>
      </c>
      <c r="F86" s="102">
        <f>SUM(F62,F85)</f>
        <v>51302237</v>
      </c>
      <c r="G86" s="25">
        <f t="shared" si="12"/>
        <v>11197475</v>
      </c>
      <c r="H86" s="102">
        <f>SUM(H62,H85)</f>
        <v>62499712</v>
      </c>
    </row>
    <row r="87" spans="2:8" s="8" customFormat="1" ht="16.5" thickBot="1" x14ac:dyDescent="0.25">
      <c r="B87" s="11"/>
      <c r="C87" s="12"/>
      <c r="D87" s="27"/>
      <c r="E87" s="27"/>
      <c r="F87" s="27"/>
      <c r="G87" s="32"/>
      <c r="H87" s="35"/>
    </row>
    <row r="88" spans="2:8" s="4" customFormat="1" ht="16.5" thickBot="1" x14ac:dyDescent="0.25">
      <c r="B88" s="54"/>
      <c r="C88" s="54" t="s">
        <v>245</v>
      </c>
      <c r="D88" s="55"/>
      <c r="E88" s="56"/>
      <c r="F88" s="56"/>
      <c r="G88" s="57"/>
      <c r="H88" s="57"/>
    </row>
    <row r="89" spans="2:8" s="9" customFormat="1" ht="16.5" thickBot="1" x14ac:dyDescent="0.25">
      <c r="B89" s="70" t="s">
        <v>4</v>
      </c>
      <c r="C89" s="71" t="s">
        <v>233</v>
      </c>
      <c r="D89" s="25">
        <f>SUM(D90:D91:D92:D93:D94)</f>
        <v>24020647</v>
      </c>
      <c r="E89" s="25">
        <f>SUM(F89-D89)</f>
        <v>20687651</v>
      </c>
      <c r="F89" s="25">
        <f>SUM(F90:F94)</f>
        <v>44708298</v>
      </c>
      <c r="G89" s="25">
        <f>SUM(H89-F89)</f>
        <v>3944080</v>
      </c>
      <c r="H89" s="25">
        <f>SUM(H90:H94)</f>
        <v>48652378</v>
      </c>
    </row>
    <row r="90" spans="2:8" s="8" customFormat="1" ht="15.75" x14ac:dyDescent="0.2">
      <c r="B90" s="40" t="s">
        <v>6</v>
      </c>
      <c r="C90" s="58" t="s">
        <v>160</v>
      </c>
      <c r="D90" s="17">
        <v>8687473</v>
      </c>
      <c r="E90" s="17">
        <f>SUM(F90-D90)</f>
        <v>13802706</v>
      </c>
      <c r="F90" s="17">
        <v>22490179</v>
      </c>
      <c r="G90" s="17">
        <f t="shared" ref="G90:G103" si="13">SUM(H90-F90)</f>
        <v>2358401</v>
      </c>
      <c r="H90" s="46">
        <v>24848580</v>
      </c>
    </row>
    <row r="91" spans="2:8" s="8" customFormat="1" ht="15.75" x14ac:dyDescent="0.2">
      <c r="B91" s="42" t="s">
        <v>8</v>
      </c>
      <c r="C91" s="59" t="s">
        <v>161</v>
      </c>
      <c r="D91" s="18">
        <v>1593439</v>
      </c>
      <c r="E91" s="17">
        <f t="shared" ref="E91:E121" si="14">SUM(F91-D91)</f>
        <v>1601756</v>
      </c>
      <c r="F91" s="18">
        <v>3195195</v>
      </c>
      <c r="G91" s="17">
        <f t="shared" si="13"/>
        <v>160502</v>
      </c>
      <c r="H91" s="41">
        <v>3355697</v>
      </c>
    </row>
    <row r="92" spans="2:8" s="8" customFormat="1" ht="15.75" x14ac:dyDescent="0.2">
      <c r="B92" s="42" t="s">
        <v>10</v>
      </c>
      <c r="C92" s="59" t="s">
        <v>162</v>
      </c>
      <c r="D92" s="20">
        <v>10244257</v>
      </c>
      <c r="E92" s="17">
        <f t="shared" si="14"/>
        <v>2834382</v>
      </c>
      <c r="F92" s="18">
        <v>13078639</v>
      </c>
      <c r="G92" s="17">
        <f t="shared" si="13"/>
        <v>1107036</v>
      </c>
      <c r="H92" s="41">
        <v>14185675</v>
      </c>
    </row>
    <row r="93" spans="2:8" s="8" customFormat="1" ht="15.75" x14ac:dyDescent="0.2">
      <c r="B93" s="42" t="s">
        <v>12</v>
      </c>
      <c r="C93" s="59" t="s">
        <v>163</v>
      </c>
      <c r="D93" s="20">
        <v>2180000</v>
      </c>
      <c r="E93" s="17">
        <f t="shared" si="14"/>
        <v>93000</v>
      </c>
      <c r="F93" s="18">
        <v>2273000</v>
      </c>
      <c r="G93" s="17">
        <f t="shared" si="13"/>
        <v>208881</v>
      </c>
      <c r="H93" s="41">
        <v>2481881</v>
      </c>
    </row>
    <row r="94" spans="2:8" s="8" customFormat="1" ht="15.75" x14ac:dyDescent="0.2">
      <c r="B94" s="42" t="s">
        <v>164</v>
      </c>
      <c r="C94" s="60" t="s">
        <v>165</v>
      </c>
      <c r="D94" s="20">
        <v>1315478</v>
      </c>
      <c r="E94" s="17">
        <f t="shared" si="14"/>
        <v>2355807</v>
      </c>
      <c r="F94" s="18">
        <v>3671285</v>
      </c>
      <c r="G94" s="17">
        <f t="shared" si="13"/>
        <v>109260</v>
      </c>
      <c r="H94" s="41">
        <v>3780545</v>
      </c>
    </row>
    <row r="95" spans="2:8" s="8" customFormat="1" ht="15.75" x14ac:dyDescent="0.2">
      <c r="B95" s="42" t="s">
        <v>16</v>
      </c>
      <c r="C95" s="59" t="s">
        <v>237</v>
      </c>
      <c r="D95" s="20"/>
      <c r="E95" s="17">
        <f t="shared" si="14"/>
        <v>2355807</v>
      </c>
      <c r="F95" s="18">
        <v>2355807</v>
      </c>
      <c r="G95" s="17">
        <f t="shared" si="13"/>
        <v>-24379</v>
      </c>
      <c r="H95" s="41">
        <v>2331428</v>
      </c>
    </row>
    <row r="96" spans="2:8" s="8" customFormat="1" ht="15.75" x14ac:dyDescent="0.25">
      <c r="B96" s="42" t="s">
        <v>166</v>
      </c>
      <c r="C96" s="61" t="s">
        <v>167</v>
      </c>
      <c r="D96" s="20"/>
      <c r="E96" s="17">
        <f t="shared" si="14"/>
        <v>0</v>
      </c>
      <c r="F96" s="18"/>
      <c r="G96" s="17">
        <f t="shared" si="13"/>
        <v>0</v>
      </c>
      <c r="H96" s="41"/>
    </row>
    <row r="97" spans="2:8" s="8" customFormat="1" ht="15.75" x14ac:dyDescent="0.2">
      <c r="B97" s="42" t="s">
        <v>168</v>
      </c>
      <c r="C97" s="62" t="s">
        <v>169</v>
      </c>
      <c r="D97" s="20"/>
      <c r="E97" s="17">
        <f t="shared" si="14"/>
        <v>0</v>
      </c>
      <c r="F97" s="18"/>
      <c r="G97" s="17">
        <f t="shared" si="13"/>
        <v>0</v>
      </c>
      <c r="H97" s="41"/>
    </row>
    <row r="98" spans="2:8" s="8" customFormat="1" ht="15.75" x14ac:dyDescent="0.2">
      <c r="B98" s="42" t="s">
        <v>170</v>
      </c>
      <c r="C98" s="62" t="s">
        <v>171</v>
      </c>
      <c r="D98" s="20"/>
      <c r="E98" s="17">
        <f t="shared" si="14"/>
        <v>0</v>
      </c>
      <c r="F98" s="18"/>
      <c r="G98" s="17">
        <f t="shared" si="13"/>
        <v>0</v>
      </c>
      <c r="H98" s="41"/>
    </row>
    <row r="99" spans="2:8" s="8" customFormat="1" ht="15.75" x14ac:dyDescent="0.25">
      <c r="B99" s="42" t="s">
        <v>172</v>
      </c>
      <c r="C99" s="61" t="s">
        <v>173</v>
      </c>
      <c r="D99" s="20"/>
      <c r="E99" s="17">
        <f t="shared" si="14"/>
        <v>792012</v>
      </c>
      <c r="F99" s="18">
        <v>792012</v>
      </c>
      <c r="G99" s="17">
        <f t="shared" si="13"/>
        <v>334556</v>
      </c>
      <c r="H99" s="41">
        <v>1126568</v>
      </c>
    </row>
    <row r="100" spans="2:8" s="8" customFormat="1" ht="15.75" x14ac:dyDescent="0.25">
      <c r="B100" s="42" t="s">
        <v>174</v>
      </c>
      <c r="C100" s="61" t="s">
        <v>175</v>
      </c>
      <c r="D100" s="20"/>
      <c r="E100" s="17">
        <f t="shared" si="14"/>
        <v>0</v>
      </c>
      <c r="F100" s="18"/>
      <c r="G100" s="17">
        <f t="shared" si="13"/>
        <v>0</v>
      </c>
      <c r="H100" s="41"/>
    </row>
    <row r="101" spans="2:8" s="8" customFormat="1" ht="15.75" x14ac:dyDescent="0.2">
      <c r="B101" s="42" t="s">
        <v>176</v>
      </c>
      <c r="C101" s="62" t="s">
        <v>177</v>
      </c>
      <c r="D101" s="20"/>
      <c r="E101" s="17">
        <f t="shared" si="14"/>
        <v>0</v>
      </c>
      <c r="F101" s="18"/>
      <c r="G101" s="17">
        <f t="shared" si="13"/>
        <v>0</v>
      </c>
      <c r="H101" s="41"/>
    </row>
    <row r="102" spans="2:8" s="8" customFormat="1" ht="15.75" x14ac:dyDescent="0.2">
      <c r="B102" s="63" t="s">
        <v>178</v>
      </c>
      <c r="C102" s="64" t="s">
        <v>179</v>
      </c>
      <c r="D102" s="20"/>
      <c r="E102" s="17">
        <f t="shared" si="14"/>
        <v>0</v>
      </c>
      <c r="F102" s="18"/>
      <c r="G102" s="17">
        <f t="shared" si="13"/>
        <v>0</v>
      </c>
      <c r="H102" s="41"/>
    </row>
    <row r="103" spans="2:8" s="8" customFormat="1" ht="15.75" x14ac:dyDescent="0.2">
      <c r="B103" s="42" t="s">
        <v>180</v>
      </c>
      <c r="C103" s="64" t="s">
        <v>181</v>
      </c>
      <c r="D103" s="20"/>
      <c r="E103" s="17">
        <f t="shared" si="14"/>
        <v>0</v>
      </c>
      <c r="F103" s="18"/>
      <c r="G103" s="17">
        <f t="shared" si="13"/>
        <v>0</v>
      </c>
      <c r="H103" s="41"/>
    </row>
    <row r="104" spans="2:8" s="8" customFormat="1" ht="16.5" customHeight="1" thickBot="1" x14ac:dyDescent="0.25">
      <c r="B104" s="65" t="s">
        <v>182</v>
      </c>
      <c r="C104" s="66" t="s">
        <v>183</v>
      </c>
      <c r="D104" s="29">
        <v>1315478</v>
      </c>
      <c r="E104" s="17">
        <f t="shared" si="14"/>
        <v>-792012</v>
      </c>
      <c r="F104" s="20">
        <v>523466</v>
      </c>
      <c r="G104" s="41"/>
      <c r="H104" s="41">
        <v>322549</v>
      </c>
    </row>
    <row r="105" spans="2:8" s="8" customFormat="1" ht="16.5" thickBot="1" x14ac:dyDescent="0.25">
      <c r="B105" s="70" t="s">
        <v>18</v>
      </c>
      <c r="C105" s="71" t="s">
        <v>234</v>
      </c>
      <c r="D105" s="25">
        <f>SUM(D106:D108:D110)</f>
        <v>1320500</v>
      </c>
      <c r="E105" s="25">
        <f>SUM(F105-D105)</f>
        <v>594315</v>
      </c>
      <c r="F105" s="25">
        <f>SUM(F106:F108:F110)</f>
        <v>1914815</v>
      </c>
      <c r="G105" s="25">
        <f>SUM(H105-F105)</f>
        <v>929373</v>
      </c>
      <c r="H105" s="25">
        <f>SUM(H106:H108:H110)</f>
        <v>2844188</v>
      </c>
    </row>
    <row r="106" spans="2:8" s="8" customFormat="1" ht="15.75" x14ac:dyDescent="0.2">
      <c r="B106" s="40" t="s">
        <v>19</v>
      </c>
      <c r="C106" s="59" t="s">
        <v>184</v>
      </c>
      <c r="D106" s="17">
        <v>370500</v>
      </c>
      <c r="E106" s="17">
        <f t="shared" si="14"/>
        <v>500000</v>
      </c>
      <c r="F106" s="17">
        <v>870500</v>
      </c>
      <c r="G106" s="17">
        <f t="shared" ref="G106:G117" si="15">SUM(H106-F106)</f>
        <v>273725</v>
      </c>
      <c r="H106" s="41">
        <v>1144225</v>
      </c>
    </row>
    <row r="107" spans="2:8" s="8" customFormat="1" ht="15.75" x14ac:dyDescent="0.2">
      <c r="B107" s="40" t="s">
        <v>21</v>
      </c>
      <c r="C107" s="67" t="s">
        <v>185</v>
      </c>
      <c r="D107" s="17"/>
      <c r="E107" s="17">
        <f t="shared" si="14"/>
        <v>0</v>
      </c>
      <c r="F107" s="18"/>
      <c r="G107" s="17">
        <f t="shared" si="15"/>
        <v>0</v>
      </c>
      <c r="H107" s="41"/>
    </row>
    <row r="108" spans="2:8" s="8" customFormat="1" ht="15.75" x14ac:dyDescent="0.2">
      <c r="B108" s="40" t="s">
        <v>23</v>
      </c>
      <c r="C108" s="67" t="s">
        <v>186</v>
      </c>
      <c r="D108" s="18">
        <v>950000</v>
      </c>
      <c r="E108" s="17">
        <f t="shared" si="14"/>
        <v>94315</v>
      </c>
      <c r="F108" s="18">
        <v>1044315</v>
      </c>
      <c r="G108" s="17">
        <f t="shared" si="15"/>
        <v>655648</v>
      </c>
      <c r="H108" s="41">
        <v>1699963</v>
      </c>
    </row>
    <row r="109" spans="2:8" s="8" customFormat="1" ht="15.75" x14ac:dyDescent="0.2">
      <c r="B109" s="40" t="s">
        <v>25</v>
      </c>
      <c r="C109" s="67" t="s">
        <v>187</v>
      </c>
      <c r="D109" s="18"/>
      <c r="E109" s="17">
        <f t="shared" si="14"/>
        <v>0</v>
      </c>
      <c r="F109" s="18"/>
      <c r="G109" s="17">
        <f t="shared" si="15"/>
        <v>0</v>
      </c>
      <c r="H109" s="41"/>
    </row>
    <row r="110" spans="2:8" s="8" customFormat="1" ht="15.75" x14ac:dyDescent="0.2">
      <c r="B110" s="40" t="s">
        <v>27</v>
      </c>
      <c r="C110" s="72" t="s">
        <v>188</v>
      </c>
      <c r="D110" s="18"/>
      <c r="E110" s="17">
        <f t="shared" si="14"/>
        <v>0</v>
      </c>
      <c r="F110" s="18"/>
      <c r="G110" s="17">
        <f t="shared" si="15"/>
        <v>0</v>
      </c>
      <c r="H110" s="41"/>
    </row>
    <row r="111" spans="2:8" s="8" customFormat="1" ht="15.75" x14ac:dyDescent="0.2">
      <c r="B111" s="40" t="s">
        <v>29</v>
      </c>
      <c r="C111" s="73" t="s">
        <v>232</v>
      </c>
      <c r="D111" s="18"/>
      <c r="E111" s="17">
        <f t="shared" si="14"/>
        <v>0</v>
      </c>
      <c r="F111" s="18"/>
      <c r="G111" s="17">
        <f t="shared" si="15"/>
        <v>0</v>
      </c>
      <c r="H111" s="41"/>
    </row>
    <row r="112" spans="2:8" s="8" customFormat="1" ht="15.75" x14ac:dyDescent="0.2">
      <c r="B112" s="40" t="s">
        <v>189</v>
      </c>
      <c r="C112" s="68" t="s">
        <v>190</v>
      </c>
      <c r="D112" s="18"/>
      <c r="E112" s="17">
        <f t="shared" si="14"/>
        <v>0</v>
      </c>
      <c r="F112" s="18"/>
      <c r="G112" s="17">
        <f t="shared" si="15"/>
        <v>0</v>
      </c>
      <c r="H112" s="41"/>
    </row>
    <row r="113" spans="2:8" s="8" customFormat="1" ht="15.75" x14ac:dyDescent="0.2">
      <c r="B113" s="40" t="s">
        <v>191</v>
      </c>
      <c r="C113" s="62" t="s">
        <v>171</v>
      </c>
      <c r="D113" s="18"/>
      <c r="E113" s="17">
        <f t="shared" si="14"/>
        <v>0</v>
      </c>
      <c r="F113" s="18"/>
      <c r="G113" s="17">
        <f t="shared" si="15"/>
        <v>0</v>
      </c>
      <c r="H113" s="41"/>
    </row>
    <row r="114" spans="2:8" s="8" customFormat="1" ht="15.75" x14ac:dyDescent="0.2">
      <c r="B114" s="40" t="s">
        <v>192</v>
      </c>
      <c r="C114" s="62" t="s">
        <v>193</v>
      </c>
      <c r="D114" s="18"/>
      <c r="E114" s="17">
        <f t="shared" si="14"/>
        <v>0</v>
      </c>
      <c r="F114" s="18"/>
      <c r="G114" s="17">
        <f t="shared" si="15"/>
        <v>0</v>
      </c>
      <c r="H114" s="41"/>
    </row>
    <row r="115" spans="2:8" s="8" customFormat="1" ht="16.5" customHeight="1" x14ac:dyDescent="0.2">
      <c r="B115" s="40" t="s">
        <v>194</v>
      </c>
      <c r="C115" s="62" t="s">
        <v>195</v>
      </c>
      <c r="D115" s="18"/>
      <c r="E115" s="17">
        <f t="shared" si="14"/>
        <v>0</v>
      </c>
      <c r="F115" s="18"/>
      <c r="G115" s="17">
        <f t="shared" si="15"/>
        <v>0</v>
      </c>
      <c r="H115" s="41"/>
    </row>
    <row r="116" spans="2:8" s="8" customFormat="1" ht="15.75" x14ac:dyDescent="0.2">
      <c r="B116" s="40" t="s">
        <v>196</v>
      </c>
      <c r="C116" s="62" t="s">
        <v>177</v>
      </c>
      <c r="D116" s="18"/>
      <c r="E116" s="17">
        <f t="shared" si="14"/>
        <v>0</v>
      </c>
      <c r="F116" s="18"/>
      <c r="G116" s="17">
        <f t="shared" si="15"/>
        <v>0</v>
      </c>
      <c r="H116" s="41"/>
    </row>
    <row r="117" spans="2:8" s="8" customFormat="1" ht="15.75" x14ac:dyDescent="0.2">
      <c r="B117" s="40" t="s">
        <v>197</v>
      </c>
      <c r="C117" s="62" t="s">
        <v>198</v>
      </c>
      <c r="D117" s="18"/>
      <c r="E117" s="17">
        <f t="shared" si="14"/>
        <v>0</v>
      </c>
      <c r="F117" s="18"/>
      <c r="G117" s="17">
        <f t="shared" si="15"/>
        <v>0</v>
      </c>
      <c r="H117" s="41"/>
    </row>
    <row r="118" spans="2:8" s="8" customFormat="1" ht="16.5" thickBot="1" x14ac:dyDescent="0.25">
      <c r="B118" s="63" t="s">
        <v>199</v>
      </c>
      <c r="C118" s="62" t="s">
        <v>200</v>
      </c>
      <c r="D118" s="20"/>
      <c r="E118" s="17">
        <f t="shared" si="14"/>
        <v>0</v>
      </c>
      <c r="F118" s="20"/>
      <c r="G118" s="41"/>
      <c r="H118" s="41"/>
    </row>
    <row r="119" spans="2:8" s="8" customFormat="1" ht="16.5" thickBot="1" x14ac:dyDescent="0.25">
      <c r="B119" s="70" t="s">
        <v>31</v>
      </c>
      <c r="C119" s="74" t="s">
        <v>201</v>
      </c>
      <c r="D119" s="25">
        <f>SUM(D120:D121)</f>
        <v>8908841</v>
      </c>
      <c r="E119" s="25">
        <f>SUM(F119-D119)</f>
        <v>-4936311</v>
      </c>
      <c r="F119" s="25">
        <f>SUM(F120:F121)</f>
        <v>3972530</v>
      </c>
      <c r="G119" s="25">
        <f>SUM(H119-F119)</f>
        <v>6324022</v>
      </c>
      <c r="H119" s="25">
        <f>SUM(H120:H121)</f>
        <v>10296552</v>
      </c>
    </row>
    <row r="120" spans="2:8" s="8" customFormat="1" ht="15.75" x14ac:dyDescent="0.2">
      <c r="B120" s="40" t="s">
        <v>32</v>
      </c>
      <c r="C120" s="58" t="s">
        <v>202</v>
      </c>
      <c r="D120" s="17">
        <v>8908841</v>
      </c>
      <c r="E120" s="17">
        <f t="shared" si="14"/>
        <v>-4936311</v>
      </c>
      <c r="F120" s="17">
        <v>3972530</v>
      </c>
      <c r="G120" s="17">
        <f t="shared" ref="G120:G121" si="16">SUM(H120-F120)</f>
        <v>6324022</v>
      </c>
      <c r="H120" s="41">
        <v>10296552</v>
      </c>
    </row>
    <row r="121" spans="2:8" s="8" customFormat="1" ht="16.5" thickBot="1" x14ac:dyDescent="0.25">
      <c r="B121" s="43" t="s">
        <v>34</v>
      </c>
      <c r="C121" s="67" t="s">
        <v>203</v>
      </c>
      <c r="D121" s="20"/>
      <c r="E121" s="17">
        <f t="shared" si="14"/>
        <v>0</v>
      </c>
      <c r="F121" s="20"/>
      <c r="G121" s="17">
        <f t="shared" si="16"/>
        <v>0</v>
      </c>
      <c r="H121" s="41"/>
    </row>
    <row r="122" spans="2:8" s="8" customFormat="1" ht="16.5" thickBot="1" x14ac:dyDescent="0.25">
      <c r="B122" s="70" t="s">
        <v>204</v>
      </c>
      <c r="C122" s="74" t="s">
        <v>205</v>
      </c>
      <c r="D122" s="25">
        <f>SUM(D89,D105,D119)</f>
        <v>34249988</v>
      </c>
      <c r="E122" s="25">
        <f>SUM(F122-D122)</f>
        <v>16345655</v>
      </c>
      <c r="F122" s="25">
        <f>SUM(F89,F105,F119)</f>
        <v>50595643</v>
      </c>
      <c r="G122" s="25">
        <f>SUM(H122-F122)</f>
        <v>11197475</v>
      </c>
      <c r="H122" s="25">
        <f>SUM(H89,H105,H119)</f>
        <v>61793118</v>
      </c>
    </row>
    <row r="123" spans="2:8" s="8" customFormat="1" ht="16.5" thickBot="1" x14ac:dyDescent="0.25">
      <c r="B123" s="70" t="s">
        <v>56</v>
      </c>
      <c r="C123" s="74" t="s">
        <v>206</v>
      </c>
      <c r="D123" s="25">
        <f>SUM(D124:D126:D128)</f>
        <v>0</v>
      </c>
      <c r="E123" s="25">
        <f>SUM(F123-D123)</f>
        <v>0</v>
      </c>
      <c r="F123" s="25">
        <f>SUM(F124:F126:F128)</f>
        <v>0</v>
      </c>
      <c r="G123" s="25"/>
      <c r="H123" s="25"/>
    </row>
    <row r="124" spans="2:8" s="9" customFormat="1" ht="15.75" x14ac:dyDescent="0.2">
      <c r="B124" s="40" t="s">
        <v>58</v>
      </c>
      <c r="C124" s="58" t="s">
        <v>207</v>
      </c>
      <c r="D124" s="18"/>
      <c r="E124" s="17"/>
      <c r="F124" s="17"/>
      <c r="G124" s="69"/>
      <c r="H124" s="69"/>
    </row>
    <row r="125" spans="2:8" s="8" customFormat="1" ht="15.75" x14ac:dyDescent="0.2">
      <c r="B125" s="40" t="s">
        <v>60</v>
      </c>
      <c r="C125" s="58" t="s">
        <v>208</v>
      </c>
      <c r="D125" s="18"/>
      <c r="E125" s="18"/>
      <c r="F125" s="18"/>
      <c r="G125" s="41"/>
      <c r="H125" s="41"/>
    </row>
    <row r="126" spans="2:8" s="8" customFormat="1" ht="16.5" thickBot="1" x14ac:dyDescent="0.25">
      <c r="B126" s="63" t="s">
        <v>62</v>
      </c>
      <c r="C126" s="60" t="s">
        <v>209</v>
      </c>
      <c r="D126" s="18"/>
      <c r="E126" s="20"/>
      <c r="F126" s="20"/>
      <c r="G126" s="45"/>
      <c r="H126" s="45"/>
    </row>
    <row r="127" spans="2:8" s="8" customFormat="1" ht="16.5" thickBot="1" x14ac:dyDescent="0.25">
      <c r="B127" s="70" t="s">
        <v>78</v>
      </c>
      <c r="C127" s="74" t="s">
        <v>210</v>
      </c>
      <c r="D127" s="25">
        <f>SUM(D128:D131)</f>
        <v>0</v>
      </c>
      <c r="E127" s="25">
        <f>SUM(F127-D127)</f>
        <v>0</v>
      </c>
      <c r="F127" s="25"/>
      <c r="G127" s="25"/>
      <c r="H127" s="25"/>
    </row>
    <row r="128" spans="2:8" s="8" customFormat="1" ht="15.75" x14ac:dyDescent="0.2">
      <c r="B128" s="40" t="s">
        <v>80</v>
      </c>
      <c r="C128" s="58" t="s">
        <v>211</v>
      </c>
      <c r="D128" s="18"/>
      <c r="E128" s="17"/>
      <c r="F128" s="17"/>
      <c r="G128" s="46"/>
      <c r="H128" s="46"/>
    </row>
    <row r="129" spans="2:11" s="8" customFormat="1" ht="15.75" x14ac:dyDescent="0.2">
      <c r="B129" s="40" t="s">
        <v>82</v>
      </c>
      <c r="C129" s="58" t="s">
        <v>212</v>
      </c>
      <c r="D129" s="18"/>
      <c r="E129" s="18"/>
      <c r="F129" s="18"/>
      <c r="G129" s="41"/>
      <c r="H129" s="41"/>
    </row>
    <row r="130" spans="2:11" s="8" customFormat="1" ht="15.75" x14ac:dyDescent="0.2">
      <c r="B130" s="40" t="s">
        <v>84</v>
      </c>
      <c r="C130" s="58" t="s">
        <v>213</v>
      </c>
      <c r="D130" s="18"/>
      <c r="E130" s="18"/>
      <c r="F130" s="18"/>
      <c r="G130" s="41"/>
      <c r="H130" s="41"/>
    </row>
    <row r="131" spans="2:11" s="9" customFormat="1" ht="16.5" thickBot="1" x14ac:dyDescent="0.25">
      <c r="B131" s="63" t="s">
        <v>86</v>
      </c>
      <c r="C131" s="60" t="s">
        <v>214</v>
      </c>
      <c r="D131" s="18"/>
      <c r="E131" s="20"/>
      <c r="F131" s="20"/>
      <c r="G131" s="44"/>
      <c r="H131" s="44"/>
    </row>
    <row r="132" spans="2:11" s="8" customFormat="1" ht="16.5" thickBot="1" x14ac:dyDescent="0.25">
      <c r="B132" s="70" t="s">
        <v>215</v>
      </c>
      <c r="C132" s="74" t="s">
        <v>240</v>
      </c>
      <c r="D132" s="25">
        <f>SUM(D133:D136)</f>
        <v>0</v>
      </c>
      <c r="E132" s="25">
        <f>SUM(F132-D132)</f>
        <v>706594</v>
      </c>
      <c r="F132" s="25">
        <f>SUM(F133:F136)</f>
        <v>706594</v>
      </c>
      <c r="G132" s="25">
        <f>SUM(H132-F132)</f>
        <v>0</v>
      </c>
      <c r="H132" s="25">
        <f>SUM(H133:H136)</f>
        <v>706594</v>
      </c>
      <c r="K132" s="13"/>
    </row>
    <row r="133" spans="2:11" s="8" customFormat="1" ht="15.75" x14ac:dyDescent="0.2">
      <c r="B133" s="40" t="s">
        <v>92</v>
      </c>
      <c r="C133" s="58" t="s">
        <v>216</v>
      </c>
      <c r="D133" s="18"/>
      <c r="E133" s="17">
        <f t="shared" ref="E133:E136" si="17">SUM(F133-D133)</f>
        <v>0</v>
      </c>
      <c r="F133" s="17"/>
      <c r="G133" s="41"/>
      <c r="H133" s="41"/>
    </row>
    <row r="134" spans="2:11" s="8" customFormat="1" ht="15.75" x14ac:dyDescent="0.2">
      <c r="B134" s="40" t="s">
        <v>94</v>
      </c>
      <c r="C134" s="58" t="s">
        <v>217</v>
      </c>
      <c r="D134" s="18"/>
      <c r="E134" s="17">
        <f t="shared" si="17"/>
        <v>706594</v>
      </c>
      <c r="F134" s="18">
        <v>706594</v>
      </c>
      <c r="G134" s="41"/>
      <c r="H134" s="41">
        <v>706594</v>
      </c>
    </row>
    <row r="135" spans="2:11" s="9" customFormat="1" ht="15.75" x14ac:dyDescent="0.2">
      <c r="B135" s="40" t="s">
        <v>96</v>
      </c>
      <c r="C135" s="58" t="s">
        <v>218</v>
      </c>
      <c r="D135" s="18"/>
      <c r="E135" s="17">
        <f t="shared" si="17"/>
        <v>0</v>
      </c>
      <c r="F135" s="18"/>
      <c r="G135" s="44"/>
      <c r="H135" s="44"/>
    </row>
    <row r="136" spans="2:11" s="9" customFormat="1" ht="16.5" thickBot="1" x14ac:dyDescent="0.25">
      <c r="B136" s="63" t="s">
        <v>239</v>
      </c>
      <c r="C136" s="60" t="s">
        <v>219</v>
      </c>
      <c r="D136" s="18"/>
      <c r="E136" s="17">
        <f t="shared" si="17"/>
        <v>0</v>
      </c>
      <c r="F136" s="20"/>
      <c r="G136" s="50"/>
      <c r="H136" s="50"/>
    </row>
    <row r="137" spans="2:11" s="9" customFormat="1" ht="16.5" thickBot="1" x14ac:dyDescent="0.25">
      <c r="B137" s="70" t="s">
        <v>100</v>
      </c>
      <c r="C137" s="74" t="s">
        <v>220</v>
      </c>
      <c r="D137" s="25">
        <f>SUM(D138:D141)</f>
        <v>0</v>
      </c>
      <c r="E137" s="25">
        <f>SUM(F137-D137)</f>
        <v>0</v>
      </c>
      <c r="F137" s="75"/>
      <c r="G137" s="75"/>
      <c r="H137" s="75"/>
    </row>
    <row r="138" spans="2:11" s="9" customFormat="1" ht="15.75" x14ac:dyDescent="0.2">
      <c r="B138" s="40" t="s">
        <v>102</v>
      </c>
      <c r="C138" s="58" t="s">
        <v>221</v>
      </c>
      <c r="D138" s="18"/>
      <c r="E138" s="17"/>
      <c r="F138" s="17"/>
      <c r="G138" s="69"/>
      <c r="H138" s="69"/>
    </row>
    <row r="139" spans="2:11" s="9" customFormat="1" ht="15.75" x14ac:dyDescent="0.2">
      <c r="B139" s="40" t="s">
        <v>104</v>
      </c>
      <c r="C139" s="58" t="s">
        <v>222</v>
      </c>
      <c r="D139" s="18"/>
      <c r="E139" s="18"/>
      <c r="F139" s="18"/>
      <c r="G139" s="44"/>
      <c r="H139" s="44"/>
    </row>
    <row r="140" spans="2:11" s="9" customFormat="1" ht="15.75" x14ac:dyDescent="0.2">
      <c r="B140" s="40" t="s">
        <v>106</v>
      </c>
      <c r="C140" s="58" t="s">
        <v>223</v>
      </c>
      <c r="D140" s="18"/>
      <c r="E140" s="18"/>
      <c r="F140" s="18"/>
      <c r="G140" s="44"/>
      <c r="H140" s="44"/>
    </row>
    <row r="141" spans="2:11" s="8" customFormat="1" ht="16.5" thickBot="1" x14ac:dyDescent="0.25">
      <c r="B141" s="40" t="s">
        <v>108</v>
      </c>
      <c r="C141" s="58" t="s">
        <v>224</v>
      </c>
      <c r="D141" s="18"/>
      <c r="E141" s="20"/>
      <c r="F141" s="20"/>
      <c r="G141" s="45"/>
      <c r="H141" s="41"/>
    </row>
    <row r="142" spans="2:11" s="8" customFormat="1" ht="16.5" thickBot="1" x14ac:dyDescent="0.25">
      <c r="B142" s="70" t="s">
        <v>110</v>
      </c>
      <c r="C142" s="74" t="s">
        <v>225</v>
      </c>
      <c r="D142" s="76">
        <f>SUM(D123,D127,D132,D137)</f>
        <v>0</v>
      </c>
      <c r="E142" s="76">
        <f>SUM(E123,E127,E132,E137)</f>
        <v>706594</v>
      </c>
      <c r="F142" s="76">
        <f>SUM(F123,F127,F132,F137)</f>
        <v>706594</v>
      </c>
      <c r="G142" s="75">
        <f>SUM(H142-F142)</f>
        <v>0</v>
      </c>
      <c r="H142" s="76">
        <f>SUM(H123,H127,H132,H137)</f>
        <v>706594</v>
      </c>
    </row>
    <row r="143" spans="2:11" s="8" customFormat="1" ht="16.5" thickBot="1" x14ac:dyDescent="0.25">
      <c r="B143" s="77" t="s">
        <v>226</v>
      </c>
      <c r="C143" s="78" t="s">
        <v>227</v>
      </c>
      <c r="D143" s="76">
        <f>SUM(D122,D142)</f>
        <v>34249988</v>
      </c>
      <c r="E143" s="76">
        <f>SUM(E122,E142)</f>
        <v>17052249</v>
      </c>
      <c r="F143" s="76">
        <f>SUM(F122,F142)</f>
        <v>51302237</v>
      </c>
      <c r="G143" s="76">
        <f>SUM(G122,G142)</f>
        <v>11197475</v>
      </c>
      <c r="H143" s="76">
        <f>SUM(H122,H142)</f>
        <v>62499712</v>
      </c>
    </row>
    <row r="144" spans="2:11" s="8" customFormat="1" ht="16.5" thickBot="1" x14ac:dyDescent="0.25">
      <c r="B144" s="14"/>
      <c r="C144" s="15"/>
      <c r="D144" s="16"/>
      <c r="E144" s="30"/>
      <c r="F144" s="30"/>
      <c r="G144" s="31"/>
      <c r="H144" s="34"/>
    </row>
    <row r="145" spans="2:8" s="8" customFormat="1" ht="21" customHeight="1" thickBot="1" x14ac:dyDescent="0.25">
      <c r="B145" s="80" t="s">
        <v>228</v>
      </c>
      <c r="C145" s="80"/>
      <c r="D145" s="28">
        <v>1</v>
      </c>
      <c r="E145" s="28"/>
      <c r="F145" s="28">
        <v>1</v>
      </c>
      <c r="G145" s="33"/>
      <c r="H145" s="28">
        <v>1</v>
      </c>
    </row>
    <row r="146" spans="2:8" s="8" customFormat="1" ht="21" customHeight="1" thickBot="1" x14ac:dyDescent="0.25">
      <c r="B146" s="80" t="s">
        <v>229</v>
      </c>
      <c r="C146" s="80"/>
      <c r="D146" s="28">
        <v>15</v>
      </c>
      <c r="E146" s="28"/>
      <c r="F146" s="28">
        <v>15</v>
      </c>
      <c r="G146" s="33"/>
      <c r="H146" s="28">
        <v>15</v>
      </c>
    </row>
    <row r="147" spans="2:8" s="8" customFormat="1" ht="15.75" x14ac:dyDescent="0.2">
      <c r="B147" s="14"/>
      <c r="C147" s="15"/>
      <c r="D147" s="16"/>
      <c r="E147" s="16"/>
      <c r="F147" s="16"/>
      <c r="G147" s="115"/>
      <c r="H147" s="115"/>
    </row>
    <row r="148" spans="2:8" s="8" customFormat="1" ht="16.5" customHeight="1" x14ac:dyDescent="0.2">
      <c r="B148" s="14"/>
      <c r="C148" s="15"/>
      <c r="D148" s="16"/>
      <c r="E148" s="16"/>
      <c r="F148" s="16"/>
      <c r="G148" s="115"/>
      <c r="H148" s="115"/>
    </row>
    <row r="149" spans="2:8" x14ac:dyDescent="0.2">
      <c r="G149" s="115"/>
      <c r="H149" s="115"/>
    </row>
    <row r="150" spans="2:8" x14ac:dyDescent="0.2">
      <c r="G150" s="115"/>
      <c r="H150" s="115"/>
    </row>
    <row r="151" spans="2:8" x14ac:dyDescent="0.2">
      <c r="G151" s="115"/>
      <c r="H151" s="115"/>
    </row>
    <row r="152" spans="2:8" x14ac:dyDescent="0.2">
      <c r="G152" s="115"/>
      <c r="H152" s="115"/>
    </row>
  </sheetData>
  <sheetProtection formatCells="0"/>
  <mergeCells count="8">
    <mergeCell ref="E1:F1"/>
    <mergeCell ref="C1:D1"/>
    <mergeCell ref="B145:C145"/>
    <mergeCell ref="B146:C146"/>
    <mergeCell ref="C3:D3"/>
    <mergeCell ref="C2:D2"/>
    <mergeCell ref="E3:F3"/>
    <mergeCell ref="E2:F2"/>
  </mergeCells>
  <phoneticPr fontId="0" type="noConversion"/>
  <printOptions horizontalCentered="1"/>
  <pageMargins left="0.19685039370078741" right="0.19685039370078741" top="0.59055118110236227" bottom="0.59055118110236227" header="0.39370078740157483" footer="0.39370078740157483"/>
  <pageSetup paperSize="9" scale="60" orientation="portrait" r:id="rId1"/>
  <headerFooter>
    <oddHeader>&amp;R&amp;"Times New Roman CE,Félkövér"&amp;12 4.1. sz. melléklet</oddHeader>
  </headerFooter>
  <rowBreaks count="2" manualBreakCount="2">
    <brk id="62" min="1" max="7" man="1"/>
    <brk id="86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4.1.sz.mell.</vt:lpstr>
      <vt:lpstr>'4.1.sz.mell.'!Nyomtatási_cím</vt:lpstr>
      <vt:lpstr>'4.1.sz.mell.'!Nyomtatási_terület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2018-06-01T08:13:20Z</cp:lastPrinted>
  <dcterms:created xsi:type="dcterms:W3CDTF">2014-02-13T10:33:01Z</dcterms:created>
  <dcterms:modified xsi:type="dcterms:W3CDTF">2018-06-01T08:13:22Z</dcterms:modified>
</cp:coreProperties>
</file>