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100" i="1" s="1"/>
  <c r="B85" i="1"/>
  <c r="B81" i="1"/>
  <c r="B74" i="1"/>
  <c r="B77" i="1" s="1"/>
  <c r="B69" i="1"/>
  <c r="B67" i="1"/>
  <c r="B65" i="1"/>
  <c r="B64" i="1"/>
  <c r="B61" i="1" s="1"/>
  <c r="B53" i="1" s="1"/>
  <c r="B59" i="1"/>
  <c r="B54" i="1"/>
  <c r="B49" i="1"/>
  <c r="B48" i="1"/>
  <c r="B46" i="1"/>
  <c r="B43" i="1"/>
  <c r="B40" i="1" s="1"/>
  <c r="B38" i="1"/>
  <c r="B37" i="1"/>
  <c r="B35" i="1"/>
  <c r="B33" i="1" s="1"/>
  <c r="B32" i="1" s="1"/>
  <c r="B27" i="1"/>
  <c r="B20" i="1"/>
  <c r="B17" i="1"/>
  <c r="B13" i="1"/>
  <c r="B12" i="1" s="1"/>
  <c r="B11" i="1" s="1"/>
  <c r="B9" i="1"/>
  <c r="B8" i="1"/>
  <c r="B7" i="1"/>
  <c r="B6" i="1"/>
  <c r="B95" i="1" s="1"/>
  <c r="B26" i="1" l="1"/>
  <c r="B25" i="1" s="1"/>
  <c r="B5" i="1"/>
  <c r="B72" i="1" s="1"/>
  <c r="B79" i="1" s="1"/>
  <c r="B91" i="1" s="1"/>
  <c r="B92" i="1" l="1"/>
  <c r="B96" i="1"/>
</calcChain>
</file>

<file path=xl/sharedStrings.xml><?xml version="1.0" encoding="utf-8"?>
<sst xmlns="http://schemas.openxmlformats.org/spreadsheetml/2006/main" count="125" uniqueCount="90">
  <si>
    <t>1. melléklet a 2/2019. (II. 13.) önkormányzati rendelethez</t>
  </si>
  <si>
    <t>2019 évi költségvetési bevételek (adatok Ft-ban)</t>
  </si>
  <si>
    <t>I.  Önkormányzat űködési bevételei összesen</t>
  </si>
  <si>
    <t>ROVAT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</si>
  <si>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</si>
  <si>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</si>
  <si>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</si>
  <si>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</si>
  <si>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</si>
  <si>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</si>
  <si>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</si>
  <si>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</si>
  <si>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093511</t>
  </si>
  <si>
    <t>1.1.2. Magánszemélyek kommunális adója</t>
  </si>
  <si>
    <t>09341</t>
  </si>
  <si>
    <t>1.1.3. Talajterhelési díj bevétele</t>
  </si>
  <si>
    <t>09361</t>
  </si>
  <si>
    <t>1.2. Átengedett központi adók</t>
  </si>
  <si>
    <t>1.2.1. Gépjárműadó</t>
  </si>
  <si>
    <t>093541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</si>
  <si>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</si>
  <si>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</si>
  <si>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</si>
  <si>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</si>
  <si>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</si>
  <si>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</si>
  <si>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</si>
  <si>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</si>
  <si>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</si>
  <si>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091111</t>
  </si>
  <si>
    <t>1.1.2. Település üzemeltetéshez kapcsolódó feladatok támogatása (zöldterület-gazdálkodás,      közvilágítás, köztemető és közút fenntartás)</t>
  </si>
  <si>
    <t>1.1.3. Polgármesteri illetmény támogatása</t>
  </si>
  <si>
    <t>1.1.4. 2018. évi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</si>
  <si>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</si>
  <si>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</si>
  <si>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</si>
  <si>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091121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</si>
  <si>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</si>
  <si>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</si>
  <si>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</si>
  <si>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</si>
  <si>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</si>
  <si>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</si>
  <si>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</si>
  <si>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091131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</si>
  <si>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</si>
  <si>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</si>
  <si>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</si>
  <si>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90 fő )</t>
  </si>
  <si>
    <t>1.3.2.3. Házi segítségnyújtás  (330.000Ft/fő x 59 fő + 25.000 Ft/fő x 28 fő )</t>
  </si>
  <si>
    <t>1.3.2.4. Időskorúak nappali intézményi ellátása  (109.000 Ft/fő x 105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</si>
  <si>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</si>
  <si>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</si>
  <si>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</si>
  <si>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4971 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</si>
  <si>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</si>
  <si>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</si>
  <si>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</si>
  <si>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09161</t>
  </si>
  <si>
    <t>2.1.2. iskolaegészségügyi ellátásra</t>
  </si>
  <si>
    <t>2.1.3. gyermekorvosi ellátásra</t>
  </si>
  <si>
    <t>2.1.4. háziorvosi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</si>
  <si>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</si>
  <si>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</si>
  <si>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</si>
  <si>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</si>
  <si>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09651</t>
  </si>
  <si>
    <t>2.3.2. Kulturális ágazati pótlék</t>
  </si>
  <si>
    <t>2.3.3. 2018. évi elszámolás során kapott támogatások</t>
  </si>
  <si>
    <t>091161</t>
  </si>
  <si>
    <t>3. Polgármesteri Hivatal támogatásai</t>
  </si>
  <si>
    <t>3.1. Foglalkoztatási támogatások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</si>
  <si>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</si>
  <si>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</si>
  <si>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</si>
  <si>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</si>
  <si>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</si>
  <si>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és tőke jellegű bevételek</t>
  </si>
  <si>
    <t>1. Ingatlanértékesítés</t>
  </si>
  <si>
    <t>09521</t>
  </si>
  <si>
    <t>FELHALMOZÁSI CÉLÚ  BEVÉTELEK  ÖSSZESEN: (IV)</t>
  </si>
  <si>
    <t>MŰKŐDÉSI ÉS FELHALMOZÁSI CÉLÚ  BEVÉTELEK  ÖSSZESEN: (I+II+III+IV)</t>
  </si>
  <si>
    <t>V. BELFÖLDI FINANSZÍROZÁSI BEVÉTELEK</t>
  </si>
  <si>
    <t>1. Magyar Államkötvény értékesítés</t>
  </si>
  <si>
    <t>0981211</t>
  </si>
  <si>
    <t>2. Magyar Államkötvény értékesítés (előző évi maradvány)</t>
  </si>
  <si>
    <t>VI. Költségvetési maradványok</t>
  </si>
  <si>
    <t>0981311</t>
  </si>
  <si>
    <t>BEVÉTELEK MINDÖSSZESEN: (I+II+III+IV+V+VI)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</si>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</sst>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3" fontId="6" fillId="2" borderId="3" xfId="0" applyNumberFormat="1" applyFont="1" applyFill="1" applyBorder="1"/>
    <xf numFmtId="49" fontId="3" fillId="0" borderId="0" xfId="0" applyNumberFormat="1" applyFont="1"/>
    <xf numFmtId="0" fontId="7" fillId="0" borderId="0" xfId="0" applyFont="1" applyBorder="1"/>
    <xf numFmtId="0" fontId="8" fillId="0" borderId="0" xfId="0" applyFont="1" applyBorder="1"/>
    <xf numFmtId="3" fontId="3" fillId="0" borderId="1" xfId="0" applyNumberFormat="1" applyFont="1" applyBorder="1"/>
    <xf numFmtId="0" fontId="9" fillId="0" borderId="0" xfId="0" applyFont="1" applyBorder="1"/>
    <xf numFmtId="3" fontId="10" fillId="0" borderId="0" xfId="0" applyNumberFormat="1" applyFont="1" applyFill="1" applyBorder="1"/>
    <xf numFmtId="0" fontId="11" fillId="0" borderId="0" xfId="0" applyFont="1" applyBorder="1"/>
    <xf numFmtId="3" fontId="12" fillId="0" borderId="0" xfId="0" applyNumberFormat="1" applyFont="1"/>
    <xf numFmtId="0" fontId="8" fillId="0" borderId="0" xfId="2" applyFont="1" applyBorder="1"/>
    <xf numFmtId="3" fontId="14" fillId="0" borderId="0" xfId="0" applyNumberFormat="1" applyFont="1" applyAlignment="1">
      <alignment horizontal="center"/>
    </xf>
    <xf numFmtId="3" fontId="5" fillId="2" borderId="4" xfId="0" applyNumberFormat="1" applyFont="1" applyFill="1" applyBorder="1"/>
    <xf numFmtId="0" fontId="15" fillId="0" borderId="0" xfId="0" applyFont="1" applyBorder="1"/>
    <xf numFmtId="3" fontId="5" fillId="0" borderId="0" xfId="0" applyNumberFormat="1" applyFont="1" applyFill="1" applyBorder="1"/>
    <xf numFmtId="3" fontId="10" fillId="0" borderId="0" xfId="0" applyNumberFormat="1" applyFo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/>
    <xf numFmtId="0" fontId="16" fillId="0" borderId="0" xfId="0" applyFont="1" applyBorder="1"/>
    <xf numFmtId="0" fontId="17" fillId="0" borderId="0" xfId="0" applyFont="1" applyBorder="1" applyAlignment="1">
      <alignment wrapText="1"/>
    </xf>
    <xf numFmtId="3" fontId="6" fillId="0" borderId="0" xfId="0" applyNumberFormat="1" applyFont="1"/>
    <xf numFmtId="0" fontId="18" fillId="0" borderId="0" xfId="0" applyFont="1" applyBorder="1"/>
    <xf numFmtId="3" fontId="19" fillId="0" borderId="0" xfId="0" applyNumberFormat="1" applyFont="1"/>
    <xf numFmtId="3" fontId="20" fillId="0" borderId="0" xfId="0" applyNumberFormat="1" applyFont="1"/>
    <xf numFmtId="49" fontId="18" fillId="0" borderId="0" xfId="0" applyNumberFormat="1" applyFont="1" applyBorder="1" applyAlignment="1">
      <alignment horizontal="left"/>
    </xf>
    <xf numFmtId="14" fontId="8" fillId="0" borderId="0" xfId="0" applyNumberFormat="1" applyFont="1" applyBorder="1"/>
    <xf numFmtId="14" fontId="7" fillId="0" borderId="0" xfId="0" applyNumberFormat="1" applyFont="1" applyBorder="1"/>
    <xf numFmtId="0" fontId="21" fillId="0" borderId="0" xfId="0" applyFont="1" applyBorder="1"/>
    <xf numFmtId="3" fontId="22" fillId="0" borderId="0" xfId="0" applyNumberFormat="1" applyFont="1"/>
    <xf numFmtId="3" fontId="22" fillId="3" borderId="5" xfId="0" applyNumberFormat="1" applyFont="1" applyFill="1" applyBorder="1"/>
    <xf numFmtId="0" fontId="5" fillId="0" borderId="0" xfId="0" applyFont="1" applyFill="1" applyBorder="1"/>
    <xf numFmtId="3" fontId="22" fillId="0" borderId="5" xfId="0" applyNumberFormat="1" applyFont="1" applyFill="1" applyBorder="1"/>
    <xf numFmtId="3" fontId="22" fillId="2" borderId="6" xfId="0" applyNumberFormat="1" applyFont="1" applyFill="1" applyBorder="1"/>
    <xf numFmtId="3" fontId="20" fillId="0" borderId="0" xfId="0" applyNumberFormat="1" applyFont="1" applyBorder="1"/>
    <xf numFmtId="3" fontId="22" fillId="0" borderId="0" xfId="0" applyNumberFormat="1" applyFont="1" applyFill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7" fillId="0" borderId="0" xfId="0" applyFont="1" applyFill="1" applyBorder="1"/>
    <xf numFmtId="3" fontId="3" fillId="0" borderId="0" xfId="0" applyNumberFormat="1" applyFont="1" applyFill="1" applyBorder="1"/>
    <xf numFmtId="0" fontId="7" fillId="0" borderId="6" xfId="0" applyFont="1" applyFill="1" applyBorder="1"/>
    <xf numFmtId="3" fontId="20" fillId="0" borderId="6" xfId="0" applyNumberFormat="1" applyFont="1" applyBorder="1"/>
    <xf numFmtId="165" fontId="1" fillId="0" borderId="0" xfId="1" applyNumberFormat="1"/>
    <xf numFmtId="0" fontId="5" fillId="2" borderId="7" xfId="0" applyFont="1" applyFill="1" applyBorder="1"/>
    <xf numFmtId="49" fontId="3" fillId="0" borderId="0" xfId="1" applyNumberFormat="1" applyFont="1"/>
    <xf numFmtId="3" fontId="22" fillId="2" borderId="3" xfId="0" applyNumberFormat="1" applyFont="1" applyFill="1" applyBorder="1"/>
    <xf numFmtId="165" fontId="0" fillId="0" borderId="0" xfId="0" applyNumberFormat="1"/>
    <xf numFmtId="49" fontId="0" fillId="0" borderId="0" xfId="0" applyNumberFormat="1"/>
    <xf numFmtId="0" fontId="14" fillId="0" borderId="0" xfId="0" applyFont="1" applyAlignment="1">
      <alignment horizontal="right"/>
    </xf>
    <xf numFmtId="3" fontId="14" fillId="0" borderId="0" xfId="0" applyNumberFormat="1" applyFont="1"/>
    <xf numFmtId="0" fontId="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>
        <row r="71">
          <cell r="B71">
            <v>831668214</v>
          </cell>
        </row>
        <row r="82">
          <cell r="B82">
            <v>-94046901</v>
          </cell>
        </row>
        <row r="92">
          <cell r="B92">
            <v>94046901</v>
          </cell>
        </row>
      </sheetData>
      <sheetData sheetId="3">
        <row r="5">
          <cell r="B5">
            <v>80122300</v>
          </cell>
        </row>
        <row r="56">
          <cell r="B56">
            <v>7922400</v>
          </cell>
        </row>
        <row r="73">
          <cell r="B73">
            <v>18230320</v>
          </cell>
        </row>
        <row r="90">
          <cell r="B90">
            <v>18287300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abSelected="1" workbookViewId="0">
      <selection activeCell="A2" sqref="A2"/>
    </sheetView>
  </sheetViews>
  <sheetFormatPr defaultRowHeight="12.75" x14ac:dyDescent="0.2"/>
  <cols>
    <col min="1" max="1" width="71.42578125" customWidth="1"/>
    <col min="2" max="2" width="16.5703125" style="3" customWidth="1"/>
    <col min="3" max="3" width="19" hidden="1" customWidth="1"/>
    <col min="5" max="5" width="19" bestFit="1" customWidth="1"/>
  </cols>
  <sheetData>
    <row r="1" spans="1:3" x14ac:dyDescent="0.2">
      <c r="A1" s="1" t="s">
        <v>0</v>
      </c>
      <c r="B1" s="1"/>
    </row>
    <row r="2" spans="1:3" x14ac:dyDescent="0.2">
      <c r="A2" s="2"/>
    </row>
    <row r="3" spans="1:3" x14ac:dyDescent="0.2">
      <c r="A3" s="4" t="s">
        <v>1</v>
      </c>
      <c r="B3" s="4"/>
    </row>
    <row r="4" spans="1:3" ht="13.5" thickBot="1" x14ac:dyDescent="0.25">
      <c r="A4" s="5"/>
      <c r="B4" s="6"/>
    </row>
    <row r="5" spans="1:3" ht="13.5" thickBot="1" x14ac:dyDescent="0.25">
      <c r="A5" s="7" t="s">
        <v>2</v>
      </c>
      <c r="B5" s="8">
        <f>B6+B7+B8+B9</f>
        <v>124562320</v>
      </c>
      <c r="C5" s="9" t="s">
        <v>3</v>
      </c>
    </row>
    <row r="6" spans="1:3" x14ac:dyDescent="0.2">
      <c r="A6" s="10" t="s">
        <v>4</v>
      </c>
      <c r="B6" s="3">
        <f>'[1]3_melléklet'!B5</f>
        <v>80122300</v>
      </c>
      <c r="C6" s="9"/>
    </row>
    <row r="7" spans="1:3" x14ac:dyDescent="0.2">
      <c r="A7" s="11" t="s">
        <v>5</v>
      </c>
      <c r="B7" s="3">
        <f>'[1]3_melléklet'!B56</f>
        <v>7922400</v>
      </c>
      <c r="C7" s="9"/>
    </row>
    <row r="8" spans="1:3" x14ac:dyDescent="0.2">
      <c r="A8" s="11" t="s">
        <v>6</v>
      </c>
      <c r="B8" s="3">
        <f>'[1]3_melléklet'!B73</f>
        <v>18230320</v>
      </c>
      <c r="C8" s="9"/>
    </row>
    <row r="9" spans="1:3" x14ac:dyDescent="0.2">
      <c r="A9" s="11" t="s">
        <v>7</v>
      </c>
      <c r="B9" s="3">
        <f>'[1]3_melléklet'!B90</f>
        <v>18287300</v>
      </c>
      <c r="C9" s="9"/>
    </row>
    <row r="10" spans="1:3" ht="13.5" thickBot="1" x14ac:dyDescent="0.25">
      <c r="A10" s="11"/>
      <c r="B10" s="12"/>
      <c r="C10" s="9"/>
    </row>
    <row r="11" spans="1:3" ht="13.5" thickBot="1" x14ac:dyDescent="0.25">
      <c r="A11" s="7" t="s">
        <v>8</v>
      </c>
      <c r="B11" s="8">
        <f>B12</f>
        <v>163050000</v>
      </c>
      <c r="C11" s="9"/>
    </row>
    <row r="12" spans="1:3" x14ac:dyDescent="0.2">
      <c r="A12" s="13" t="s">
        <v>9</v>
      </c>
      <c r="B12" s="14">
        <f>B13+B17+B20</f>
        <v>163050000</v>
      </c>
      <c r="C12" s="9"/>
    </row>
    <row r="13" spans="1:3" x14ac:dyDescent="0.2">
      <c r="A13" s="15" t="s">
        <v>10</v>
      </c>
      <c r="B13" s="16">
        <f>SUM(B14:B16)</f>
        <v>150300000</v>
      </c>
      <c r="C13" s="9"/>
    </row>
    <row r="14" spans="1:3" x14ac:dyDescent="0.2">
      <c r="A14" s="10" t="s">
        <v>11</v>
      </c>
      <c r="B14" s="3">
        <v>140000000</v>
      </c>
      <c r="C14" s="9" t="s">
        <v>12</v>
      </c>
    </row>
    <row r="15" spans="1:3" x14ac:dyDescent="0.2">
      <c r="A15" s="10" t="s">
        <v>13</v>
      </c>
      <c r="B15" s="3">
        <v>9900000</v>
      </c>
      <c r="C15" s="9" t="s">
        <v>14</v>
      </c>
    </row>
    <row r="16" spans="1:3" x14ac:dyDescent="0.2">
      <c r="A16" s="10" t="s">
        <v>15</v>
      </c>
      <c r="B16" s="3">
        <v>400000</v>
      </c>
      <c r="C16" s="9" t="s">
        <v>16</v>
      </c>
    </row>
    <row r="17" spans="1:3" x14ac:dyDescent="0.2">
      <c r="A17" s="15" t="s">
        <v>17</v>
      </c>
      <c r="B17" s="16">
        <f>B18+B19</f>
        <v>12050000</v>
      </c>
      <c r="C17" s="9"/>
    </row>
    <row r="18" spans="1:3" x14ac:dyDescent="0.2">
      <c r="A18" s="10" t="s">
        <v>18</v>
      </c>
      <c r="B18" s="3">
        <v>12000000</v>
      </c>
      <c r="C18" s="9" t="s">
        <v>19</v>
      </c>
    </row>
    <row r="19" spans="1:3" x14ac:dyDescent="0.2">
      <c r="A19" s="10" t="s">
        <v>20</v>
      </c>
      <c r="B19" s="3">
        <v>50000</v>
      </c>
      <c r="C19" s="9" t="s">
        <v>16</v>
      </c>
    </row>
    <row r="20" spans="1:3" x14ac:dyDescent="0.2">
      <c r="A20" s="15" t="s">
        <v>21</v>
      </c>
      <c r="B20" s="16">
        <f>B21+B22+B23</f>
        <v>700000</v>
      </c>
      <c r="C20" s="9"/>
    </row>
    <row r="21" spans="1:3" x14ac:dyDescent="0.2">
      <c r="A21" s="10" t="s">
        <v>22</v>
      </c>
      <c r="B21" s="3">
        <v>600000</v>
      </c>
      <c r="C21" s="9" t="s">
        <v>16</v>
      </c>
    </row>
    <row r="22" spans="1:3" x14ac:dyDescent="0.2">
      <c r="A22" s="10" t="s">
        <v>23</v>
      </c>
      <c r="B22" s="3">
        <v>50000</v>
      </c>
      <c r="C22" s="9" t="s">
        <v>16</v>
      </c>
    </row>
    <row r="23" spans="1:3" x14ac:dyDescent="0.2">
      <c r="A23" s="17" t="s">
        <v>24</v>
      </c>
      <c r="B23" s="3">
        <v>50000</v>
      </c>
      <c r="C23" s="9" t="s">
        <v>16</v>
      </c>
    </row>
    <row r="24" spans="1:3" ht="13.5" thickBot="1" x14ac:dyDescent="0.25">
      <c r="A24" s="11"/>
      <c r="B24" s="18"/>
      <c r="C24" s="9"/>
    </row>
    <row r="25" spans="1:3" ht="13.5" thickBot="1" x14ac:dyDescent="0.25">
      <c r="A25" s="7" t="s">
        <v>25</v>
      </c>
      <c r="B25" s="19">
        <f>B26+B53+B67+B69+B65</f>
        <v>401986384</v>
      </c>
      <c r="C25" s="9"/>
    </row>
    <row r="26" spans="1:3" x14ac:dyDescent="0.2">
      <c r="A26" s="20" t="s">
        <v>26</v>
      </c>
      <c r="B26" s="21">
        <f>B27+B32+B40+B51</f>
        <v>308869819</v>
      </c>
      <c r="C26" s="9"/>
    </row>
    <row r="27" spans="1:3" x14ac:dyDescent="0.2">
      <c r="A27" s="13" t="s">
        <v>27</v>
      </c>
      <c r="B27" s="22">
        <f>SUM(B28:B31)</f>
        <v>91517786</v>
      </c>
      <c r="C27" s="9"/>
    </row>
    <row r="28" spans="1:3" x14ac:dyDescent="0.2">
      <c r="A28" s="23" t="s">
        <v>28</v>
      </c>
      <c r="B28" s="3">
        <v>63707800</v>
      </c>
      <c r="C28" s="9" t="s">
        <v>29</v>
      </c>
    </row>
    <row r="29" spans="1:3" ht="22.5" x14ac:dyDescent="0.2">
      <c r="A29" s="24" t="s">
        <v>30</v>
      </c>
      <c r="B29" s="3">
        <v>26720835</v>
      </c>
      <c r="C29" s="9" t="s">
        <v>29</v>
      </c>
    </row>
    <row r="30" spans="1:3" x14ac:dyDescent="0.2">
      <c r="A30" s="23" t="s">
        <v>31</v>
      </c>
      <c r="B30" s="3">
        <v>972400</v>
      </c>
      <c r="C30" s="9" t="s">
        <v>29</v>
      </c>
    </row>
    <row r="31" spans="1:3" x14ac:dyDescent="0.2">
      <c r="A31" s="23" t="s">
        <v>32</v>
      </c>
      <c r="B31" s="3">
        <v>116751</v>
      </c>
      <c r="C31" s="9" t="s">
        <v>29</v>
      </c>
    </row>
    <row r="32" spans="1:3" x14ac:dyDescent="0.2">
      <c r="A32" s="13" t="s">
        <v>33</v>
      </c>
      <c r="B32" s="25">
        <f>B33+B38+B39</f>
        <v>76183250</v>
      </c>
      <c r="C32" s="9"/>
    </row>
    <row r="33" spans="1:3" x14ac:dyDescent="0.2">
      <c r="A33" s="15" t="s">
        <v>34</v>
      </c>
      <c r="B33" s="26">
        <f>SUM(B34:B37)</f>
        <v>64376550</v>
      </c>
      <c r="C33" s="9"/>
    </row>
    <row r="34" spans="1:3" x14ac:dyDescent="0.2">
      <c r="A34" s="11" t="s">
        <v>35</v>
      </c>
      <c r="B34" s="27">
        <v>31183367</v>
      </c>
      <c r="C34" s="9" t="s">
        <v>36</v>
      </c>
    </row>
    <row r="35" spans="1:3" x14ac:dyDescent="0.2">
      <c r="A35" s="11" t="s">
        <v>37</v>
      </c>
      <c r="B35" s="27">
        <f>8820000+2914333</f>
        <v>11734333</v>
      </c>
      <c r="C35" s="9" t="s">
        <v>36</v>
      </c>
    </row>
    <row r="36" spans="1:3" x14ac:dyDescent="0.2">
      <c r="A36" s="11" t="s">
        <v>38</v>
      </c>
      <c r="B36" s="27">
        <v>15591683</v>
      </c>
      <c r="C36" s="9" t="s">
        <v>36</v>
      </c>
    </row>
    <row r="37" spans="1:3" x14ac:dyDescent="0.2">
      <c r="A37" s="11" t="s">
        <v>39</v>
      </c>
      <c r="B37" s="27">
        <f>4410000+1457167</f>
        <v>5867167</v>
      </c>
      <c r="C37" s="9" t="s">
        <v>36</v>
      </c>
    </row>
    <row r="38" spans="1:3" x14ac:dyDescent="0.2">
      <c r="A38" s="15" t="s">
        <v>40</v>
      </c>
      <c r="B38" s="26">
        <f>7077733+3538867</f>
        <v>10616600</v>
      </c>
      <c r="C38" s="9" t="s">
        <v>36</v>
      </c>
    </row>
    <row r="39" spans="1:3" x14ac:dyDescent="0.2">
      <c r="A39" s="28" t="s">
        <v>41</v>
      </c>
      <c r="B39" s="26">
        <v>1190100</v>
      </c>
      <c r="C39" s="9" t="s">
        <v>36</v>
      </c>
    </row>
    <row r="40" spans="1:3" x14ac:dyDescent="0.2">
      <c r="A40" s="13" t="s">
        <v>42</v>
      </c>
      <c r="B40" s="25">
        <f>B41+B43+B50+B49</f>
        <v>135153873</v>
      </c>
      <c r="C40" s="9"/>
    </row>
    <row r="41" spans="1:3" x14ac:dyDescent="0.2">
      <c r="A41" s="15" t="s">
        <v>43</v>
      </c>
      <c r="B41" s="16">
        <v>24636696</v>
      </c>
      <c r="C41" s="9" t="s">
        <v>44</v>
      </c>
    </row>
    <row r="42" spans="1:3" hidden="1" x14ac:dyDescent="0.2">
      <c r="A42" s="11" t="s">
        <v>45</v>
      </c>
      <c r="B42" s="16"/>
      <c r="C42" s="9"/>
    </row>
    <row r="43" spans="1:3" x14ac:dyDescent="0.2">
      <c r="A43" s="15" t="s">
        <v>46</v>
      </c>
      <c r="B43" s="16">
        <f>B44+B45+B46+B47+B48</f>
        <v>66584500</v>
      </c>
      <c r="C43" s="9"/>
    </row>
    <row r="44" spans="1:3" x14ac:dyDescent="0.2">
      <c r="A44" s="11" t="s">
        <v>47</v>
      </c>
      <c r="B44" s="3">
        <v>3400000</v>
      </c>
      <c r="C44" s="9" t="s">
        <v>44</v>
      </c>
    </row>
    <row r="45" spans="1:3" x14ac:dyDescent="0.2">
      <c r="A45" s="11" t="s">
        <v>48</v>
      </c>
      <c r="B45" s="3">
        <v>4982400</v>
      </c>
      <c r="C45" s="9" t="s">
        <v>44</v>
      </c>
    </row>
    <row r="46" spans="1:3" x14ac:dyDescent="0.2">
      <c r="A46" s="11" t="s">
        <v>49</v>
      </c>
      <c r="B46" s="3">
        <f>700000+19470000</f>
        <v>20170000</v>
      </c>
      <c r="C46" s="9" t="s">
        <v>44</v>
      </c>
    </row>
    <row r="47" spans="1:3" x14ac:dyDescent="0.2">
      <c r="A47" s="11" t="s">
        <v>50</v>
      </c>
      <c r="B47" s="3">
        <v>11445000</v>
      </c>
      <c r="C47" s="9" t="s">
        <v>44</v>
      </c>
    </row>
    <row r="48" spans="1:3" x14ac:dyDescent="0.2">
      <c r="A48" s="11" t="s">
        <v>51</v>
      </c>
      <c r="B48" s="3">
        <f>8838000+9668000+8081100</f>
        <v>26587100</v>
      </c>
      <c r="C48" s="9" t="s">
        <v>44</v>
      </c>
    </row>
    <row r="49" spans="1:3" x14ac:dyDescent="0.2">
      <c r="A49" s="29" t="s">
        <v>52</v>
      </c>
      <c r="B49" s="16">
        <f>15846000+27119749</f>
        <v>42965749</v>
      </c>
      <c r="C49" s="9" t="s">
        <v>44</v>
      </c>
    </row>
    <row r="50" spans="1:3" x14ac:dyDescent="0.2">
      <c r="A50" s="29" t="s">
        <v>53</v>
      </c>
      <c r="B50" s="16">
        <v>966928</v>
      </c>
      <c r="C50" s="9" t="s">
        <v>44</v>
      </c>
    </row>
    <row r="51" spans="1:3" x14ac:dyDescent="0.2">
      <c r="A51" s="13" t="s">
        <v>54</v>
      </c>
      <c r="B51" s="22">
        <v>6014910</v>
      </c>
      <c r="C51" s="9"/>
    </row>
    <row r="52" spans="1:3" x14ac:dyDescent="0.2">
      <c r="A52" s="13"/>
      <c r="C52" s="9"/>
    </row>
    <row r="53" spans="1:3" ht="22.5" x14ac:dyDescent="0.2">
      <c r="A53" s="30" t="s">
        <v>55</v>
      </c>
      <c r="B53" s="31">
        <f>B54+B59+B61</f>
        <v>88416866</v>
      </c>
      <c r="C53" s="9"/>
    </row>
    <row r="54" spans="1:3" x14ac:dyDescent="0.2">
      <c r="A54" s="32" t="s">
        <v>56</v>
      </c>
      <c r="B54" s="33">
        <f>SUM(B55:B58)</f>
        <v>40773600</v>
      </c>
      <c r="C54" s="9"/>
    </row>
    <row r="55" spans="1:3" x14ac:dyDescent="0.2">
      <c r="A55" s="11" t="s">
        <v>57</v>
      </c>
      <c r="B55" s="34">
        <v>10053600</v>
      </c>
      <c r="C55" s="9" t="s">
        <v>58</v>
      </c>
    </row>
    <row r="56" spans="1:3" x14ac:dyDescent="0.2">
      <c r="A56" s="11" t="s">
        <v>59</v>
      </c>
      <c r="B56" s="34">
        <v>200400</v>
      </c>
      <c r="C56" s="9" t="s">
        <v>58</v>
      </c>
    </row>
    <row r="57" spans="1:3" x14ac:dyDescent="0.2">
      <c r="A57" s="11" t="s">
        <v>60</v>
      </c>
      <c r="B57" s="34">
        <v>13177200</v>
      </c>
      <c r="C57" s="9" t="s">
        <v>58</v>
      </c>
    </row>
    <row r="58" spans="1:3" x14ac:dyDescent="0.2">
      <c r="A58" s="11" t="s">
        <v>61</v>
      </c>
      <c r="B58" s="34">
        <v>17342400</v>
      </c>
      <c r="C58" s="9" t="s">
        <v>58</v>
      </c>
    </row>
    <row r="59" spans="1:3" x14ac:dyDescent="0.2">
      <c r="A59" s="35" t="s">
        <v>62</v>
      </c>
      <c r="B59" s="33">
        <f>SUM(B60:B60)</f>
        <v>38610604</v>
      </c>
      <c r="C59" s="9"/>
    </row>
    <row r="60" spans="1:3" x14ac:dyDescent="0.2">
      <c r="A60" s="36" t="s">
        <v>63</v>
      </c>
      <c r="B60" s="34">
        <v>38610604</v>
      </c>
      <c r="C60" s="9" t="s">
        <v>58</v>
      </c>
    </row>
    <row r="61" spans="1:3" x14ac:dyDescent="0.2">
      <c r="A61" s="35" t="s">
        <v>64</v>
      </c>
      <c r="B61" s="33">
        <f>B62+B63+B64</f>
        <v>9032662</v>
      </c>
      <c r="C61" s="9"/>
    </row>
    <row r="62" spans="1:3" x14ac:dyDescent="0.2">
      <c r="A62" s="37" t="s">
        <v>65</v>
      </c>
      <c r="B62" s="34">
        <v>8263930</v>
      </c>
      <c r="C62" s="9" t="s">
        <v>66</v>
      </c>
    </row>
    <row r="63" spans="1:3" x14ac:dyDescent="0.2">
      <c r="A63" s="37" t="s">
        <v>67</v>
      </c>
      <c r="B63" s="34">
        <v>384312</v>
      </c>
      <c r="C63" s="9" t="s">
        <v>66</v>
      </c>
    </row>
    <row r="64" spans="1:3" x14ac:dyDescent="0.2">
      <c r="A64" s="37" t="s">
        <v>68</v>
      </c>
      <c r="B64" s="34">
        <f>376300+8120</f>
        <v>384420</v>
      </c>
      <c r="C64" s="9" t="s">
        <v>69</v>
      </c>
    </row>
    <row r="65" spans="1:3" x14ac:dyDescent="0.2">
      <c r="A65" s="38" t="s">
        <v>70</v>
      </c>
      <c r="B65" s="31">
        <f>B66</f>
        <v>1248767</v>
      </c>
      <c r="C65" s="9"/>
    </row>
    <row r="66" spans="1:3" x14ac:dyDescent="0.2">
      <c r="A66" s="37" t="s">
        <v>71</v>
      </c>
      <c r="B66" s="34">
        <v>1248767</v>
      </c>
      <c r="C66" s="9" t="s">
        <v>58</v>
      </c>
    </row>
    <row r="67" spans="1:3" x14ac:dyDescent="0.2">
      <c r="A67" s="38" t="s">
        <v>72</v>
      </c>
      <c r="B67" s="39">
        <f>B68</f>
        <v>3010810</v>
      </c>
      <c r="C67" s="9"/>
    </row>
    <row r="68" spans="1:3" x14ac:dyDescent="0.2">
      <c r="A68" s="37" t="s">
        <v>73</v>
      </c>
      <c r="B68" s="34">
        <v>3010810</v>
      </c>
      <c r="C68" s="9" t="s">
        <v>58</v>
      </c>
    </row>
    <row r="69" spans="1:3" x14ac:dyDescent="0.2">
      <c r="A69" s="38" t="s">
        <v>74</v>
      </c>
      <c r="B69" s="39">
        <f>SUM(B70)</f>
        <v>440122</v>
      </c>
      <c r="C69" s="9"/>
    </row>
    <row r="70" spans="1:3" x14ac:dyDescent="0.2">
      <c r="A70" s="37" t="s">
        <v>75</v>
      </c>
      <c r="B70" s="34">
        <v>440122</v>
      </c>
      <c r="C70" s="9" t="s">
        <v>58</v>
      </c>
    </row>
    <row r="71" spans="1:3" ht="13.5" thickBot="1" x14ac:dyDescent="0.25">
      <c r="A71" s="37"/>
      <c r="C71" s="9"/>
    </row>
    <row r="72" spans="1:3" ht="13.5" thickBot="1" x14ac:dyDescent="0.25">
      <c r="A72" s="7" t="s">
        <v>76</v>
      </c>
      <c r="B72" s="40">
        <f>B5+B11+B25</f>
        <v>689598704</v>
      </c>
      <c r="C72" s="9"/>
    </row>
    <row r="73" spans="1:3" ht="13.5" thickBot="1" x14ac:dyDescent="0.25">
      <c r="A73" s="41"/>
      <c r="B73" s="42"/>
      <c r="C73" s="9"/>
    </row>
    <row r="74" spans="1:3" ht="13.5" thickBot="1" x14ac:dyDescent="0.25">
      <c r="A74" s="7" t="s">
        <v>77</v>
      </c>
      <c r="B74" s="43">
        <f>B75</f>
        <v>12000000</v>
      </c>
      <c r="C74" s="9"/>
    </row>
    <row r="75" spans="1:3" x14ac:dyDescent="0.2">
      <c r="A75" s="11" t="s">
        <v>78</v>
      </c>
      <c r="B75" s="44">
        <v>12000000</v>
      </c>
      <c r="C75" s="9" t="s">
        <v>79</v>
      </c>
    </row>
    <row r="76" spans="1:3" ht="13.5" thickBot="1" x14ac:dyDescent="0.25">
      <c r="A76" s="41"/>
      <c r="B76" s="45"/>
      <c r="C76" s="9"/>
    </row>
    <row r="77" spans="1:3" ht="13.5" thickBot="1" x14ac:dyDescent="0.25">
      <c r="A77" s="7" t="s">
        <v>80</v>
      </c>
      <c r="B77" s="40">
        <f>B74</f>
        <v>12000000</v>
      </c>
      <c r="C77" s="9"/>
    </row>
    <row r="78" spans="1:3" ht="13.5" thickBot="1" x14ac:dyDescent="0.25">
      <c r="A78" s="11"/>
      <c r="B78" s="44"/>
      <c r="C78" s="9"/>
    </row>
    <row r="79" spans="1:3" ht="13.5" thickBot="1" x14ac:dyDescent="0.25">
      <c r="A79" s="7" t="s">
        <v>81</v>
      </c>
      <c r="B79" s="40">
        <f>B72+B77</f>
        <v>701598704</v>
      </c>
      <c r="C79" s="9"/>
    </row>
    <row r="80" spans="1:3" ht="13.5" thickBot="1" x14ac:dyDescent="0.25">
      <c r="A80" s="11"/>
      <c r="B80" s="44"/>
      <c r="C80" s="9"/>
    </row>
    <row r="81" spans="1:5" ht="13.5" thickBot="1" x14ac:dyDescent="0.25">
      <c r="A81" s="46" t="s">
        <v>82</v>
      </c>
      <c r="B81" s="47">
        <f>B82+B83</f>
        <v>90000000</v>
      </c>
      <c r="C81" s="9"/>
    </row>
    <row r="82" spans="1:5" x14ac:dyDescent="0.2">
      <c r="A82" s="48" t="s">
        <v>83</v>
      </c>
      <c r="B82" s="49">
        <v>55000000</v>
      </c>
      <c r="C82" s="9" t="s">
        <v>84</v>
      </c>
    </row>
    <row r="83" spans="1:5" x14ac:dyDescent="0.2">
      <c r="A83" s="48" t="s">
        <v>85</v>
      </c>
      <c r="B83" s="49">
        <v>35000000</v>
      </c>
      <c r="C83" s="9" t="s">
        <v>84</v>
      </c>
    </row>
    <row r="84" spans="1:5" ht="13.5" thickBot="1" x14ac:dyDescent="0.25">
      <c r="A84" s="50"/>
      <c r="B84" s="51"/>
      <c r="C84" s="9"/>
      <c r="E84" s="52"/>
    </row>
    <row r="85" spans="1:5" ht="13.5" thickBot="1" x14ac:dyDescent="0.25">
      <c r="A85" s="53" t="s">
        <v>86</v>
      </c>
      <c r="B85" s="43">
        <f>SUM(B86:B89)</f>
        <v>40069510</v>
      </c>
      <c r="C85" s="54"/>
      <c r="E85" s="52"/>
    </row>
    <row r="86" spans="1:5" x14ac:dyDescent="0.2">
      <c r="A86" s="10" t="s">
        <v>4</v>
      </c>
      <c r="B86" s="44">
        <v>29066175</v>
      </c>
      <c r="C86" s="54" t="s">
        <v>87</v>
      </c>
      <c r="E86" s="52"/>
    </row>
    <row r="87" spans="1:5" x14ac:dyDescent="0.2">
      <c r="A87" s="11" t="s">
        <v>5</v>
      </c>
      <c r="B87" s="34">
        <v>3704682</v>
      </c>
      <c r="C87" s="54" t="s">
        <v>87</v>
      </c>
      <c r="E87" s="52"/>
    </row>
    <row r="88" spans="1:5" x14ac:dyDescent="0.2">
      <c r="A88" s="11" t="s">
        <v>6</v>
      </c>
      <c r="B88" s="44">
        <v>3768727</v>
      </c>
      <c r="C88" s="54" t="s">
        <v>87</v>
      </c>
      <c r="E88" s="52"/>
    </row>
    <row r="89" spans="1:5" x14ac:dyDescent="0.2">
      <c r="A89" s="11" t="s">
        <v>7</v>
      </c>
      <c r="B89" s="44">
        <v>3529926</v>
      </c>
      <c r="C89" s="54" t="s">
        <v>87</v>
      </c>
      <c r="E89" s="52"/>
    </row>
    <row r="90" spans="1:5" ht="13.5" thickBot="1" x14ac:dyDescent="0.25">
      <c r="A90" s="11"/>
      <c r="C90" s="9"/>
      <c r="E90" s="52"/>
    </row>
    <row r="91" spans="1:5" ht="13.5" thickBot="1" x14ac:dyDescent="0.25">
      <c r="A91" s="7" t="s">
        <v>88</v>
      </c>
      <c r="B91" s="55">
        <f>B79+B81+B85</f>
        <v>831668214</v>
      </c>
      <c r="C91" s="9"/>
      <c r="E91" s="56"/>
    </row>
    <row r="92" spans="1:5" hidden="1" x14ac:dyDescent="0.2">
      <c r="A92" s="41"/>
      <c r="B92" s="45">
        <f>B91-[1]kiadások!B71</f>
        <v>0</v>
      </c>
      <c r="C92" s="57"/>
      <c r="E92" s="56"/>
    </row>
    <row r="93" spans="1:5" hidden="1" x14ac:dyDescent="0.2">
      <c r="A93" s="2"/>
      <c r="B93" s="3">
        <f>[1]kiadások!B82+[1]kiadások!B92</f>
        <v>0</v>
      </c>
      <c r="C93" s="57"/>
    </row>
    <row r="94" spans="1:5" hidden="1" x14ac:dyDescent="0.2">
      <c r="A94" s="2"/>
      <c r="C94" s="57"/>
    </row>
    <row r="95" spans="1:5" hidden="1" x14ac:dyDescent="0.2">
      <c r="A95" s="2"/>
      <c r="B95" s="3" t="e">
        <f>B6+B7+B8+B9+B14+B15+B16+B18+B19+B21+B22+#REF!+#REF!+B28+B29+#REF!+#REF!+B30+B34+B35+B36+B37+B38+B39+B41+B44+B45+B46+B47+B48+B49+B50+B51+B55+B56+B57+B60+B68+B70+#REF!+B86+B87+B88+B89+B62+B63+#REF!</f>
        <v>#REF!</v>
      </c>
      <c r="C95" s="57"/>
    </row>
    <row r="96" spans="1:5" hidden="1" x14ac:dyDescent="0.2">
      <c r="A96" s="2"/>
      <c r="B96" s="3" t="e">
        <f>B91-B95</f>
        <v>#REF!</v>
      </c>
      <c r="C96" s="57"/>
    </row>
    <row r="97" spans="1:3" hidden="1" x14ac:dyDescent="0.2">
      <c r="A97" s="58"/>
      <c r="B97" s="59"/>
      <c r="C97" s="57"/>
    </row>
    <row r="98" spans="1:3" hidden="1" x14ac:dyDescent="0.2">
      <c r="A98" s="60" t="s">
        <v>89</v>
      </c>
      <c r="C98" s="57"/>
    </row>
    <row r="99" spans="1:3" hidden="1" x14ac:dyDescent="0.2">
      <c r="A99" s="2"/>
      <c r="B99" s="3">
        <v>-18621511</v>
      </c>
      <c r="C99" s="57"/>
    </row>
    <row r="100" spans="1:3" hidden="1" x14ac:dyDescent="0.2">
      <c r="A100" s="2"/>
      <c r="B100" s="3">
        <f>B93-B99</f>
        <v>18621511</v>
      </c>
      <c r="C100" s="57"/>
    </row>
    <row r="101" spans="1:3" x14ac:dyDescent="0.2">
      <c r="A101" s="2"/>
      <c r="C101" s="57"/>
    </row>
    <row r="102" spans="1:3" x14ac:dyDescent="0.2">
      <c r="A102" s="2"/>
    </row>
    <row r="103" spans="1:3" x14ac:dyDescent="0.2">
      <c r="A103" s="2"/>
    </row>
    <row r="104" spans="1:3" x14ac:dyDescent="0.2">
      <c r="A104" s="2"/>
    </row>
    <row r="105" spans="1:3" x14ac:dyDescent="0.2">
      <c r="A105" s="2"/>
    </row>
    <row r="106" spans="1:3" x14ac:dyDescent="0.2">
      <c r="A106" s="2"/>
    </row>
    <row r="107" spans="1:3" x14ac:dyDescent="0.2">
      <c r="A107" s="2"/>
    </row>
    <row r="108" spans="1:3" x14ac:dyDescent="0.2">
      <c r="A108" s="2"/>
    </row>
    <row r="109" spans="1:3" x14ac:dyDescent="0.2">
      <c r="A109" s="2"/>
    </row>
    <row r="110" spans="1:3" x14ac:dyDescent="0.2">
      <c r="A110" s="2"/>
    </row>
    <row r="111" spans="1:3" x14ac:dyDescent="0.2">
      <c r="A111" s="2"/>
    </row>
    <row r="112" spans="1:3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</sheetData>
  <mergeCells count="2">
    <mergeCell ref="A1:B1"/>
    <mergeCell ref="A3:B3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2019-02-15T08:14:11Z</dcterms:created>
  <dcterms:modified xsi:type="dcterms:W3CDTF">2019-02-15T08:14:23Z</dcterms:modified>
</cp:coreProperties>
</file>