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27" activeTab="0"/>
  </bookViews>
  <sheets>
    <sheet name="Konszolidált" sheetId="1" r:id="rId1"/>
    <sheet name="Mérleg" sheetId="2" r:id="rId2"/>
    <sheet name="Feladatbontás" sheetId="3" r:id="rId3"/>
    <sheet name="Beruházás" sheetId="4" r:id="rId4"/>
    <sheet name="Felújítás" sheetId="5" r:id="rId5"/>
    <sheet name="Állami támogatások " sheetId="6" r:id="rId6"/>
    <sheet name="Óvoda" sheetId="7" r:id="rId7"/>
    <sheet name="Tájékoztató tábla" sheetId="8" r:id="rId8"/>
    <sheet name="Pénzeszközök változása" sheetId="9" r:id="rId9"/>
    <sheet name="Pályázati támogatás" sheetId="10" r:id="rId10"/>
    <sheet name="Eszközök" sheetId="11" r:id="rId11"/>
    <sheet name="Vagyonkimutatás" sheetId="12" r:id="rId12"/>
    <sheet name="Részesedés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<sst xmlns="http://schemas.openxmlformats.org/spreadsheetml/2006/main" count="696" uniqueCount="318">
  <si>
    <t>Sor-szám</t>
  </si>
  <si>
    <t>1.</t>
  </si>
  <si>
    <t>2.</t>
  </si>
  <si>
    <t>3.</t>
  </si>
  <si>
    <t>4.</t>
  </si>
  <si>
    <t>5.</t>
  </si>
  <si>
    <t>6.</t>
  </si>
  <si>
    <t>7.</t>
  </si>
  <si>
    <t>8.</t>
  </si>
  <si>
    <t>Megnevezés</t>
  </si>
  <si>
    <t>ÖSSZESEN:</t>
  </si>
  <si>
    <t>Beruházás  megnevezése</t>
  </si>
  <si>
    <t>Teljes költség</t>
  </si>
  <si>
    <t>Felújítás  megnevezése</t>
  </si>
  <si>
    <t>Saját erő</t>
  </si>
  <si>
    <t>Eredeti előirányzat</t>
  </si>
  <si>
    <t>Módosított előirányzat</t>
  </si>
  <si>
    <t>Teljesítés</t>
  </si>
  <si>
    <t>A</t>
  </si>
  <si>
    <t>B</t>
  </si>
  <si>
    <t>C</t>
  </si>
  <si>
    <t>D</t>
  </si>
  <si>
    <t>F</t>
  </si>
  <si>
    <t>G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</si>
  <si>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</si>
  <si>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</si>
  <si>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</si>
  <si>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</si>
  <si>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</si>
  <si>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</si>
  <si>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</si>
  <si>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</si>
  <si>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</si>
  <si>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E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</si>
  <si>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</si>
  <si>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</si>
  <si>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</si>
  <si>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</si>
  <si>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</si>
  <si>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</si>
  <si>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</si>
  <si>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</si>
  <si>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</si>
  <si>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</si>
  <si>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</si>
  <si>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</si>
  <si>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</si>
  <si>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8=(4+…+7)</t>
  </si>
  <si>
    <t>9=(3+8)</t>
  </si>
  <si>
    <t>PÉNZESZKÖZÖK VÁLTOZÁSÁNAK LEVEZETÉSE</t>
  </si>
  <si>
    <t>Nemleges</t>
  </si>
  <si>
    <t>H</t>
  </si>
  <si>
    <t>I. Működési célú bevételek</t>
  </si>
  <si>
    <t>I. Működési költségvetés</t>
  </si>
  <si>
    <t>1.) Intézményi működési bevételek</t>
  </si>
  <si>
    <t>1.) Személyi juttatások</t>
  </si>
  <si>
    <t>2.) Közhatalmi bevételek</t>
  </si>
  <si>
    <t>2.) Munkaadókat terhelő járulékok</t>
  </si>
  <si>
    <t>3.) Működési támogatások</t>
  </si>
  <si>
    <t>3.) Dologi kiadások</t>
  </si>
  <si>
    <t>4.) Működési célú támogatásértékű bevételek</t>
  </si>
  <si>
    <t>4.) Ellátottak pénzbeli juttatásai</t>
  </si>
  <si>
    <t>5.) Működési célra átvett pénzeszközök</t>
  </si>
  <si>
    <t>5.) Egyéb működési kiadások</t>
  </si>
  <si>
    <t>6.) Előző évi működési pénzmaradvány igénybev.</t>
  </si>
  <si>
    <t>6.) Általános működési tartalék</t>
  </si>
  <si>
    <t>7.)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</si>
  <si>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</si>
  <si>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</si>
  <si>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</si>
  <si>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</si>
  <si>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</si>
  <si>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</si>
  <si>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Felhalmozási támogatások</t>
  </si>
  <si>
    <t>2.) Felújítások</t>
  </si>
  <si>
    <t>3.) Felhalmozási célú támogatásértékű bevételek</t>
  </si>
  <si>
    <t>3.) Egyéb felhalmozási kiadások</t>
  </si>
  <si>
    <t>4.) Felhalmozási célra átvett pénzeszközök</t>
  </si>
  <si>
    <t>4.) Általános felhalmozási tartalék</t>
  </si>
  <si>
    <t>5.) Előző évi felhalmozási pénzmaradvány igénybev.</t>
  </si>
  <si>
    <t>5.) Felhalmozási céltartalék</t>
  </si>
  <si>
    <t>Felhalm. célú bevételek összesen:</t>
  </si>
  <si>
    <t>Felhalm. célú kiadások összesen:</t>
  </si>
  <si>
    <t>III. Kölcsönök</t>
  </si>
  <si>
    <t>IV. Finanszírozási bevételek</t>
  </si>
  <si>
    <t>IV. Finanszírozási kiadások</t>
  </si>
  <si>
    <t>1.) Működési célú finanszírozási bevételek</t>
  </si>
  <si>
    <t>1.) Működési célú finanszírozási kiadások</t>
  </si>
  <si>
    <t>2.) Felhalmozási célú finanszírozási bevételek</t>
  </si>
  <si>
    <t>2.) Felhalmozási célú finanszírozási kiad.</t>
  </si>
  <si>
    <t>BEVÉTELI FŐÖSSZEG:</t>
  </si>
  <si>
    <t>KIADÁSI FŐÖSSZEG:</t>
  </si>
  <si>
    <t>TÁJÉKOZTATÓ ADATOK</t>
  </si>
  <si>
    <t>az Európai Uniós támogatással megvalósuló programokról az államháztartásról szóló törvény végrehajtásáról szóló 368/2011. (XII.31.) Kormányrendelet 24. § (1) bekezdés bd) pontjának megfelelően</t>
  </si>
  <si>
    <t>Új Magyarország Fejlesztési Terv</t>
  </si>
  <si>
    <t>I</t>
  </si>
  <si>
    <t>Program megnevezés</t>
  </si>
  <si>
    <t>EU támogatás</t>
  </si>
  <si>
    <t>Mindösszesen</t>
  </si>
  <si>
    <t>1. Tájékoztató tábla</t>
  </si>
  <si>
    <t>2. számú melléklet</t>
  </si>
  <si>
    <t>3. számú melléklet</t>
  </si>
  <si>
    <t>4. számú melléklet</t>
  </si>
  <si>
    <t>6. számú melléklet</t>
  </si>
  <si>
    <t>adatok forintban</t>
  </si>
  <si>
    <t>adatok  forintban</t>
  </si>
  <si>
    <t>Eredeti 
előirányzat</t>
  </si>
  <si>
    <t>Módosított 
előirányzat</t>
  </si>
  <si>
    <t xml:space="preserve">Helyi önkormányzatok működésének általános támogatása </t>
  </si>
  <si>
    <t xml:space="preserve">Települési önkormányzatok egyes köznevelési feladatainak támogatása </t>
  </si>
  <si>
    <t>Települési önkormányzatok szociális, gyermekjóléti  és gyermekétkeztetési feladatainak támogatása</t>
  </si>
  <si>
    <t>Települési önkormányzatok kulturális feladatainak támogatása</t>
  </si>
  <si>
    <t xml:space="preserve">Működési célú költségvetési támogatások és kiegészítő támogatások </t>
  </si>
  <si>
    <t>Önkormányzatok működési támogatásai összesen</t>
  </si>
  <si>
    <t>5. számú melléklet</t>
  </si>
  <si>
    <t>7. számú melléklet</t>
  </si>
  <si>
    <t>8. számú melléklet</t>
  </si>
  <si>
    <t>ESZKÖZÖK</t>
  </si>
  <si>
    <t>Sorszám</t>
  </si>
  <si>
    <t>Előző időszak</t>
  </si>
  <si>
    <t>Tárgy időszak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</si>
  <si>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</si>
  <si>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</si>
  <si>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</si>
  <si>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</si>
  <si>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</si>
  <si>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</si>
  <si>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</si>
  <si>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</si>
  <si>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</si>
  <si>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</si>
  <si>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</si>
  <si>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</si>
  <si>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</si>
  <si>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</si>
  <si>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</si>
  <si>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</si>
  <si>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</si>
  <si>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</si>
  <si>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</si>
  <si>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</si>
  <si>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10.</t>
  </si>
  <si>
    <t>2.3. Korlátozottan forgalomképes gépek, berendezések, felszerelések, járművek</t>
  </si>
  <si>
    <t>11.</t>
  </si>
  <si>
    <t>2.4. Üzleti gépek, berendezések, felszerelések, járművek</t>
  </si>
  <si>
    <t>12.</t>
  </si>
  <si>
    <t>3. Tenyészállatok (14+15+16+17)</t>
  </si>
  <si>
    <t>13.</t>
  </si>
  <si>
    <t>3.1. Forgalomképtelen tenyészállatok</t>
  </si>
  <si>
    <t>14.</t>
  </si>
  <si>
    <t>3.2. Nemzetgazdasági szempontból kiemelt jelentőségű tenyészállatok</t>
  </si>
  <si>
    <t>15.</t>
  </si>
  <si>
    <t>3.3. Korlátozottan forgalomképes tenyészállatok</t>
  </si>
  <si>
    <t>16.</t>
  </si>
  <si>
    <t>3.4. Üzleti tenyészállatok</t>
  </si>
  <si>
    <t>17.</t>
  </si>
  <si>
    <t>4. Beruházások, felújítások (19+20+21+22)</t>
  </si>
  <si>
    <t>18.</t>
  </si>
  <si>
    <t>4.1. Forgalomképtelen beruházások, felújítások</t>
  </si>
  <si>
    <t>19.</t>
  </si>
  <si>
    <t>4.2. Nemzetgazdasági szempontból kiemelt jelentőségű beruházások, felújítások</t>
  </si>
  <si>
    <t>20.</t>
  </si>
  <si>
    <t>4.3. Korlátozottan forgalomképes beruházások, felújítások</t>
  </si>
  <si>
    <t>21.</t>
  </si>
  <si>
    <t>4.4. Üzleti beruházások, felújítások</t>
  </si>
  <si>
    <t>22.</t>
  </si>
  <si>
    <t>5. Tárgyi eszközök értékhelyesbítése (24+25+26+27)</t>
  </si>
  <si>
    <t>23.</t>
  </si>
  <si>
    <t>5.1. Forgalomképtelen tárgyi eszközök értékhelyesbítése</t>
  </si>
  <si>
    <t>24.</t>
  </si>
  <si>
    <t>5.2. Nemzetgazdasági szempontból kiemelt jelentőségű tárgyi eszközök 
       értékhelyesbítése</t>
  </si>
  <si>
    <t>25.</t>
  </si>
  <si>
    <t>5.3. Korlátozottan forgalomképes tárgyi eszközök értékhelyesbítése</t>
  </si>
  <si>
    <t>26.</t>
  </si>
  <si>
    <t>5.4. Üzleti tárgyi eszközök értékhelyesbítése</t>
  </si>
  <si>
    <t>27.</t>
  </si>
  <si>
    <t>III. Befektetett pénzügyi eszközök (29+34+39)</t>
  </si>
  <si>
    <t>28.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</si>
  <si>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</si>
  <si>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</si>
  <si>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</si>
  <si>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</si>
  <si>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</si>
  <si>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</si>
  <si>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</si>
  <si>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</si>
  <si>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</si>
  <si>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</si>
  <si>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</si>
  <si>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</si>
  <si>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</si>
  <si>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</si>
  <si>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</si>
  <si>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</si>
  <si>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</si>
  <si>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</si>
  <si>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</si>
  <si>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</si>
  <si>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</si>
  <si>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</si>
  <si>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</si>
  <si>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</si>
  <si>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</si>
  <si>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</si>
  <si>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</si>
  <si>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</si>
  <si>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</si>
  <si>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</si>
  <si>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</si>
  <si>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</si>
  <si>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</si>
  <si>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</si>
  <si>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</si>
  <si>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</si>
  <si>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</si>
  <si>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</si>
  <si>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</si>
  <si>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</si>
  <si>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</si>
  <si>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</si>
  <si>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</si>
  <si>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</si>
  <si>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</si>
  <si>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</si>
  <si>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</si>
  <si>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</si>
  <si>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</si>
  <si>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</si>
  <si>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</si>
  <si>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</si>
  <si>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</si>
  <si>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</si>
  <si>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</si>
  <si>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</si>
  <si>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</si>
  <si>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</si>
  <si>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</si>
  <si>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</si>
  <si>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</si>
  <si>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</si>
  <si>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</si>
  <si>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</si>
  <si>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</si>
  <si>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</si>
  <si>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</si>
  <si>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</si>
  <si>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Eszközök Tájékoztató tábla</t>
  </si>
  <si>
    <t>VAGYONKIMUTATÁS
a könyvviteli mérlegben értékkel szereplő forrásokról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</si>
  <si>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</si>
  <si>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</si>
  <si>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</si>
  <si>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</si>
  <si>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</si>
  <si>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</si>
  <si>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</si>
  <si>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</si>
  <si>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</si>
  <si>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</si>
  <si>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</si>
  <si>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</si>
  <si>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</si>
  <si>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</si>
  <si>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</si>
  <si>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</si>
  <si>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</si>
  <si>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</si>
  <si>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</si>
  <si>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</si>
  <si>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>9.</t>
  </si>
  <si>
    <t xml:space="preserve">       ÖSSZESEN:</t>
  </si>
  <si>
    <t>1. számú melléklet</t>
  </si>
  <si>
    <t> Bankszámlák egyenlege</t>
  </si>
  <si>
    <t> Pénztárak és betétkönyvek egyenlege</t>
  </si>
  <si>
    <t>Összeg  ( Ft )</t>
  </si>
  <si>
    <t>9. számú melléklet</t>
  </si>
  <si>
    <t>10. számú melléklet</t>
  </si>
  <si>
    <t>Tájékoztató tábla</t>
  </si>
  <si>
    <t>11. számú melléklet</t>
  </si>
  <si>
    <t xml:space="preserve">OLASZFALU KÖZSÉG ÖNKORMÁNYZAT BEVÉTELEINEK ÉS KIADÁSAINAK </t>
  </si>
  <si>
    <t>1.) Működési célú finanszírozási bevételek-megelőlegezés</t>
  </si>
  <si>
    <t>3.) Központi, irányító szervi támogatás</t>
  </si>
  <si>
    <t xml:space="preserve">OLASZFALU KÖZSÉG ÖNKORMÁNYZAT KÖTELEZŐ FELADATAIHOZ KAPCSOLÓDÓ BEVÉTELEK ÉS KIADÁSOK </t>
  </si>
  <si>
    <t xml:space="preserve">OLASZFALU KÖZSÉG ÖNKORMÁNYZAT ÁLLAMIGAZGATÁSI FELADATAIHOZ KAPCSOLÓDÓ BEVÉTELEK ÉS KIADÁSOK </t>
  </si>
  <si>
    <t xml:space="preserve">OLASZFALU KÖZSÉG ÖNKORMÁYNZAT ÖNKÉNT VÁLLALT FELADATAIHOZ KAPCSOLÓDÓ BEVÉTELEK ÉS KIADÁSOK </t>
  </si>
  <si>
    <t>Olaszfalu Község Önkormányzat működésének normatív támogatásai</t>
  </si>
  <si>
    <t>Elszámolásból származó bevételek</t>
  </si>
  <si>
    <t>EFOP 1.5.2</t>
  </si>
  <si>
    <t>III. Előzetesen felszámított általános forgalmi adó elszámolása</t>
  </si>
  <si>
    <t>63.</t>
  </si>
  <si>
    <t xml:space="preserve"> </t>
  </si>
  <si>
    <t xml:space="preserve">KUNTICH ETLEKA NAPKÖZITTHONOS ÓVODA BEVÉTELEINEK ÉS KIADÁSAINAK </t>
  </si>
  <si>
    <t>12. számú melléklet</t>
  </si>
  <si>
    <t>13. számú melléklet</t>
  </si>
  <si>
    <t xml:space="preserve">OLASZFALU KÖZSÉG ÖNKORMÁNYZAT ÉS KUNTICH ETLEKA NAPKÖZITTHONOS ÓVODA BEVÉTELEINEK ÉS KIADÁSAINAK </t>
  </si>
  <si>
    <t>2019. ÉVI KONSZOLIDÁLT KÖLTSÉGVETÉSI  ZÁRSZÁMADÁSI MÉRLEGE</t>
  </si>
  <si>
    <t>2019. ÉVI ÖSSZEVONT KÖLTSÉGVETÉSI  ZÁRSZÁMADÁSI MÉRLEGE</t>
  </si>
  <si>
    <t>2019. ÉVI KÖLTSÉGVETÉSI ZÁRSZÁMADÁSI MÉRLEGE</t>
  </si>
  <si>
    <t>2019. évi teljesítés</t>
  </si>
  <si>
    <t>Buszváró gyártása, telepítése</t>
  </si>
  <si>
    <t>Számítógép, monitor</t>
  </si>
  <si>
    <t>Asztal padokkal (EFOP 1.5.2)</t>
  </si>
  <si>
    <t>Husqvarna fűnyírótraktor</t>
  </si>
  <si>
    <t>Kazáncsere (Magyar Faluprogram)</t>
  </si>
  <si>
    <t>Fűkasza</t>
  </si>
  <si>
    <t>Székek</t>
  </si>
  <si>
    <t>Babits utcai járda</t>
  </si>
  <si>
    <t>0262 és 0265 hrsz-ú utak felújítása (külterületi utas pályázat)</t>
  </si>
  <si>
    <t>Járda (BM pályázat)</t>
  </si>
  <si>
    <t>Ivovíz rekonstrukció</t>
  </si>
  <si>
    <t>Pénzkészlet 2019. január 01-én</t>
  </si>
  <si>
    <t>Pénzkészlet 2019. december 31-én</t>
  </si>
  <si>
    <t>2019. évi eredeti előirányzatok</t>
  </si>
  <si>
    <t>2019. évi módosított előirányzatok</t>
  </si>
  <si>
    <t>BM járdafelújítás (Babits Mihály u.)</t>
  </si>
  <si>
    <t>TOP 2.3.1</t>
  </si>
  <si>
    <t>3.) Működési támogatások-normatíva</t>
  </si>
  <si>
    <t>4.) Működési támogatások-egyéb</t>
  </si>
  <si>
    <t>3.) Előző évi pénzmaradvány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</si>
</sst>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"/>
    <numFmt numFmtId="174" formatCode="#,##0_ ;\-#,##0\ "/>
    <numFmt numFmtId="175" formatCode="[$€-2]\ #\ ##,000_);[Red]\([$€-2]\ #\ ##,000\)"/>
    <numFmt numFmtId="176" formatCode="00"/>
    <numFmt numFmtId="177" formatCode="#,###__;\-#,###__"/>
    <numFmt numFmtId="178" formatCode="#,###\ _F_t;\-#,###\ _F_t"/>
    <numFmt numFmtId="179" formatCode="#,###__"/>
    <numFmt numFmtId="180" formatCode="_-* #,##0.00&quot; Ft&quot;_-;\-* #,##0.00&quot; Ft&quot;_-;_-* \-??&quot; Ft&quot;_-;_-@_-"/>
    <numFmt numFmtId="181" formatCode="_-* #,##0.0\ _F_t_-;\-* #,##0.0\ _F_t_-;_-* &quot;-&quot;??\ _F_t_-;_-@_-"/>
  </numFmts>
  <fonts count="71">
    <font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Times New Roman CE"/>
      <family val="0"/>
    </font>
    <font>
      <b/>
      <sz val="12"/>
      <name val="Times New Roman CE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 CE"/>
      <family val="0"/>
    </font>
    <font>
      <sz val="8"/>
      <name val="Garamond"/>
      <family val="1"/>
    </font>
    <font>
      <b/>
      <sz val="10"/>
      <name val="Garamond"/>
      <family val="1"/>
    </font>
    <font>
      <b/>
      <sz val="8"/>
      <name val="Garamond"/>
      <family val="1"/>
    </font>
    <font>
      <sz val="10"/>
      <name val="Garamond"/>
      <family val="1"/>
    </font>
    <font>
      <sz val="10"/>
      <name val="Arial CE"/>
      <family val="0"/>
    </font>
    <font>
      <sz val="9"/>
      <name val="Garamond"/>
      <family val="1"/>
    </font>
    <font>
      <b/>
      <sz val="12"/>
      <name val="Garamond"/>
      <family val="1"/>
    </font>
    <font>
      <b/>
      <sz val="9"/>
      <name val="Garamond"/>
      <family val="1"/>
    </font>
    <font>
      <sz val="8"/>
      <name val="Times New Roman"/>
      <family val="1"/>
    </font>
    <font>
      <sz val="9"/>
      <name val="Times New Roman CE"/>
      <family val="1"/>
    </font>
    <font>
      <sz val="12"/>
      <name val="Garamond"/>
      <family val="1"/>
    </font>
    <font>
      <b/>
      <i/>
      <sz val="10"/>
      <name val="Garamond"/>
      <family val="1"/>
    </font>
    <font>
      <b/>
      <sz val="11"/>
      <name val="Garamond"/>
      <family val="1"/>
    </font>
    <font>
      <b/>
      <i/>
      <sz val="9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10"/>
      <color indexed="10"/>
      <name val="Garamond"/>
      <family val="1"/>
    </font>
    <font>
      <sz val="8"/>
      <name val="Times New Roman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Times New Roman CE"/>
      <family val="0"/>
    </font>
    <font>
      <u val="single"/>
      <sz val="10"/>
      <color indexed="2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gray125">
        <bgColor indexed="47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double"/>
      <bottom style="hair"/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 style="medium"/>
      <right/>
      <top style="hair"/>
      <bottom style="hair"/>
    </border>
    <border>
      <left style="double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double"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 style="double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double"/>
      <top style="medium"/>
      <bottom style="hair"/>
    </border>
    <border>
      <left style="medium"/>
      <right style="double"/>
      <top style="hair"/>
      <bottom style="double"/>
    </border>
    <border>
      <left/>
      <right style="double"/>
      <top style="medium"/>
      <bottom style="thin"/>
    </border>
    <border>
      <left style="double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/>
      <right style="double"/>
      <top style="double"/>
      <bottom style="hair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/>
      <right style="medium"/>
      <top style="double"/>
      <bottom style="hair"/>
    </border>
    <border>
      <left/>
      <right style="double"/>
      <top style="hair"/>
      <bottom style="double"/>
    </border>
    <border>
      <left/>
      <right style="medium"/>
      <top style="hair"/>
      <bottom style="double"/>
    </border>
    <border>
      <left style="medium"/>
      <right style="thin"/>
      <top style="medium"/>
      <bottom>
        <color indexed="63"/>
      </bottom>
    </border>
  </borders>
  <cellStyleXfs count="1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9" fillId="3" borderId="0" applyNumberFormat="0" applyBorder="0" applyAlignment="0" applyProtection="0"/>
    <xf numFmtId="0" fontId="52" fillId="4" borderId="0" applyNumberFormat="0" applyBorder="0" applyAlignment="0" applyProtection="0"/>
    <xf numFmtId="0" fontId="9" fillId="5" borderId="0" applyNumberFormat="0" applyBorder="0" applyAlignment="0" applyProtection="0"/>
    <xf numFmtId="0" fontId="52" fillId="6" borderId="0" applyNumberFormat="0" applyBorder="0" applyAlignment="0" applyProtection="0"/>
    <xf numFmtId="0" fontId="9" fillId="7" borderId="0" applyNumberFormat="0" applyBorder="0" applyAlignment="0" applyProtection="0"/>
    <xf numFmtId="0" fontId="52" fillId="8" borderId="0" applyNumberFormat="0" applyBorder="0" applyAlignment="0" applyProtection="0"/>
    <xf numFmtId="0" fontId="9" fillId="9" borderId="0" applyNumberFormat="0" applyBorder="0" applyAlignment="0" applyProtection="0"/>
    <xf numFmtId="0" fontId="52" fillId="10" borderId="0" applyNumberFormat="0" applyBorder="0" applyAlignment="0" applyProtection="0"/>
    <xf numFmtId="0" fontId="9" fillId="11" borderId="0" applyNumberFormat="0" applyBorder="0" applyAlignment="0" applyProtection="0"/>
    <xf numFmtId="0" fontId="52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52" fillId="14" borderId="0" applyNumberFormat="0" applyBorder="0" applyAlignment="0" applyProtection="0"/>
    <xf numFmtId="0" fontId="9" fillId="15" borderId="0" applyNumberFormat="0" applyBorder="0" applyAlignment="0" applyProtection="0"/>
    <xf numFmtId="0" fontId="52" fillId="16" borderId="0" applyNumberFormat="0" applyBorder="0" applyAlignment="0" applyProtection="0"/>
    <xf numFmtId="0" fontId="9" fillId="17" borderId="0" applyNumberFormat="0" applyBorder="0" applyAlignment="0" applyProtection="0"/>
    <xf numFmtId="0" fontId="52" fillId="18" borderId="0" applyNumberFormat="0" applyBorder="0" applyAlignment="0" applyProtection="0"/>
    <xf numFmtId="0" fontId="9" fillId="19" borderId="0" applyNumberFormat="0" applyBorder="0" applyAlignment="0" applyProtection="0"/>
    <xf numFmtId="0" fontId="52" fillId="20" borderId="0" applyNumberFormat="0" applyBorder="0" applyAlignment="0" applyProtection="0"/>
    <xf numFmtId="0" fontId="9" fillId="9" borderId="0" applyNumberFormat="0" applyBorder="0" applyAlignment="0" applyProtection="0"/>
    <xf numFmtId="0" fontId="52" fillId="21" borderId="0" applyNumberFormat="0" applyBorder="0" applyAlignment="0" applyProtection="0"/>
    <xf numFmtId="0" fontId="9" fillId="15" borderId="0" applyNumberFormat="0" applyBorder="0" applyAlignment="0" applyProtection="0"/>
    <xf numFmtId="0" fontId="5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53" fillId="24" borderId="0" applyNumberFormat="0" applyBorder="0" applyAlignment="0" applyProtection="0"/>
    <xf numFmtId="0" fontId="10" fillId="25" borderId="0" applyNumberFormat="0" applyBorder="0" applyAlignment="0" applyProtection="0"/>
    <xf numFmtId="0" fontId="53" fillId="26" borderId="0" applyNumberFormat="0" applyBorder="0" applyAlignment="0" applyProtection="0"/>
    <xf numFmtId="0" fontId="10" fillId="17" borderId="0" applyNumberFormat="0" applyBorder="0" applyAlignment="0" applyProtection="0"/>
    <xf numFmtId="0" fontId="53" fillId="27" borderId="0" applyNumberFormat="0" applyBorder="0" applyAlignment="0" applyProtection="0"/>
    <xf numFmtId="0" fontId="10" fillId="19" borderId="0" applyNumberFormat="0" applyBorder="0" applyAlignment="0" applyProtection="0"/>
    <xf numFmtId="0" fontId="53" fillId="28" borderId="0" applyNumberFormat="0" applyBorder="0" applyAlignment="0" applyProtection="0"/>
    <xf numFmtId="0" fontId="10" fillId="29" borderId="0" applyNumberFormat="0" applyBorder="0" applyAlignment="0" applyProtection="0"/>
    <xf numFmtId="0" fontId="53" fillId="30" borderId="0" applyNumberFormat="0" applyBorder="0" applyAlignment="0" applyProtection="0"/>
    <xf numFmtId="0" fontId="10" fillId="31" borderId="0" applyNumberFormat="0" applyBorder="0" applyAlignment="0" applyProtection="0"/>
    <xf numFmtId="0" fontId="53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7" borderId="0" applyNumberFormat="0" applyBorder="0" applyAlignment="0" applyProtection="0"/>
    <xf numFmtId="0" fontId="19" fillId="5" borderId="0" applyNumberFormat="0" applyBorder="0" applyAlignment="0" applyProtection="0"/>
    <xf numFmtId="0" fontId="54" fillId="38" borderId="1" applyNumberFormat="0" applyAlignment="0" applyProtection="0"/>
    <xf numFmtId="0" fontId="11" fillId="13" borderId="2" applyNumberFormat="0" applyAlignment="0" applyProtection="0"/>
    <xf numFmtId="0" fontId="21" fillId="39" borderId="2" applyNumberFormat="0" applyAlignment="0" applyProtection="0"/>
    <xf numFmtId="0" fontId="12" fillId="40" borderId="3" applyNumberFormat="0" applyAlignment="0" applyProtection="0"/>
    <xf numFmtId="0" fontId="5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6" fillId="0" borderId="4" applyNumberFormat="0" applyFill="0" applyAlignment="0" applyProtection="0"/>
    <xf numFmtId="0" fontId="24" fillId="0" borderId="5" applyNumberFormat="0" applyFill="0" applyAlignment="0" applyProtection="0"/>
    <xf numFmtId="0" fontId="57" fillId="0" borderId="6" applyNumberFormat="0" applyFill="0" applyAlignment="0" applyProtection="0"/>
    <xf numFmtId="0" fontId="25" fillId="0" borderId="7" applyNumberFormat="0" applyFill="0" applyAlignment="0" applyProtection="0"/>
    <xf numFmtId="0" fontId="58" fillId="0" borderId="8" applyNumberFormat="0" applyFill="0" applyAlignment="0" applyProtection="0"/>
    <xf numFmtId="0" fontId="26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41" borderId="10" applyNumberFormat="0" applyAlignment="0" applyProtection="0"/>
    <xf numFmtId="0" fontId="12" fillId="40" borderId="3" applyNumberFormat="0" applyAlignment="0" applyProtection="0"/>
    <xf numFmtId="0" fontId="1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4" fillId="0" borderId="5" applyNumberFormat="0" applyFill="0" applyAlignment="0" applyProtection="0"/>
    <xf numFmtId="0" fontId="25" fillId="0" borderId="7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14" fillId="0" borderId="12" applyNumberFormat="0" applyFill="0" applyAlignment="0" applyProtection="0"/>
    <xf numFmtId="0" fontId="11" fillId="13" borderId="2" applyNumberFormat="0" applyAlignment="0" applyProtection="0"/>
    <xf numFmtId="0" fontId="0" fillId="42" borderId="13" applyNumberFormat="0" applyFont="0" applyAlignment="0" applyProtection="0"/>
    <xf numFmtId="0" fontId="22" fillId="43" borderId="14" applyNumberFormat="0" applyFont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63" fillId="50" borderId="0" applyNumberFormat="0" applyBorder="0" applyAlignment="0" applyProtection="0"/>
    <xf numFmtId="0" fontId="15" fillId="7" borderId="0" applyNumberFormat="0" applyBorder="0" applyAlignment="0" applyProtection="0"/>
    <xf numFmtId="0" fontId="64" fillId="51" borderId="15" applyNumberFormat="0" applyAlignment="0" applyProtection="0"/>
    <xf numFmtId="0" fontId="16" fillId="39" borderId="16" applyNumberFormat="0" applyAlignment="0" applyProtection="0"/>
    <xf numFmtId="0" fontId="65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52" borderId="0" applyNumberFormat="0" applyBorder="0" applyAlignment="0" applyProtection="0"/>
    <xf numFmtId="0" fontId="22" fillId="0" borderId="0">
      <alignment/>
      <protection/>
    </xf>
    <xf numFmtId="0" fontId="3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52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9" fillId="43" borderId="14" applyNumberFormat="0" applyFont="0" applyAlignment="0" applyProtection="0"/>
    <xf numFmtId="0" fontId="16" fillId="39" borderId="16" applyNumberFormat="0" applyAlignment="0" applyProtection="0"/>
    <xf numFmtId="0" fontId="67" fillId="0" borderId="17" applyNumberFormat="0" applyFill="0" applyAlignment="0" applyProtection="0"/>
    <xf numFmtId="0" fontId="18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180" fontId="22" fillId="0" borderId="0" applyFill="0" applyBorder="0" applyAlignment="0" applyProtection="0"/>
    <xf numFmtId="0" fontId="68" fillId="53" borderId="0" applyNumberFormat="0" applyBorder="0" applyAlignment="0" applyProtection="0"/>
    <xf numFmtId="0" fontId="19" fillId="5" borderId="0" applyNumberFormat="0" applyBorder="0" applyAlignment="0" applyProtection="0"/>
    <xf numFmtId="0" fontId="69" fillId="54" borderId="0" applyNumberFormat="0" applyBorder="0" applyAlignment="0" applyProtection="0"/>
    <xf numFmtId="0" fontId="20" fillId="52" borderId="0" applyNumberFormat="0" applyBorder="0" applyAlignment="0" applyProtection="0"/>
    <xf numFmtId="0" fontId="70" fillId="51" borderId="1" applyNumberFormat="0" applyAlignment="0" applyProtection="0"/>
    <xf numFmtId="0" fontId="21" fillId="39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18" applyNumberFormat="0" applyFill="0" applyAlignment="0" applyProtection="0"/>
    <xf numFmtId="0" fontId="13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166" fontId="0" fillId="0" borderId="0" xfId="0" applyNumberFormat="1" applyFill="1" applyAlignment="1">
      <alignment vertical="center" wrapText="1"/>
    </xf>
    <xf numFmtId="166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166" fontId="0" fillId="0" borderId="0" xfId="0" applyNumberFormat="1" applyFill="1" applyAlignment="1" applyProtection="1">
      <alignment vertical="center" wrapText="1"/>
      <protection/>
    </xf>
    <xf numFmtId="166" fontId="1" fillId="0" borderId="0" xfId="0" applyNumberFormat="1" applyFont="1" applyFill="1" applyAlignment="1">
      <alignment vertical="center" wrapText="1"/>
    </xf>
    <xf numFmtId="166" fontId="0" fillId="0" borderId="0" xfId="0" applyNumberFormat="1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>
      <alignment horizontal="center"/>
    </xf>
    <xf numFmtId="0" fontId="22" fillId="0" borderId="0" xfId="135">
      <alignment/>
      <protection/>
    </xf>
    <xf numFmtId="3" fontId="28" fillId="0" borderId="19" xfId="140" applyNumberFormat="1" applyFont="1" applyBorder="1">
      <alignment/>
      <protection/>
    </xf>
    <xf numFmtId="0" fontId="31" fillId="0" borderId="19" xfId="140" applyFont="1" applyBorder="1" applyAlignment="1">
      <alignment horizontal="center"/>
      <protection/>
    </xf>
    <xf numFmtId="3" fontId="28" fillId="0" borderId="19" xfId="140" applyNumberFormat="1" applyFont="1" applyBorder="1" applyAlignment="1">
      <alignment horizontal="left"/>
      <protection/>
    </xf>
    <xf numFmtId="3" fontId="28" fillId="0" borderId="19" xfId="140" applyNumberFormat="1" applyFont="1" applyFill="1" applyBorder="1" applyAlignment="1">
      <alignment horizontal="left"/>
      <protection/>
    </xf>
    <xf numFmtId="3" fontId="30" fillId="0" borderId="19" xfId="140" applyNumberFormat="1" applyFont="1" applyBorder="1">
      <alignment/>
      <protection/>
    </xf>
    <xf numFmtId="0" fontId="33" fillId="0" borderId="19" xfId="140" applyFont="1" applyBorder="1" applyAlignment="1">
      <alignment horizontal="center"/>
      <protection/>
    </xf>
    <xf numFmtId="3" fontId="33" fillId="0" borderId="19" xfId="140" applyNumberFormat="1" applyFont="1" applyBorder="1">
      <alignment/>
      <protection/>
    </xf>
    <xf numFmtId="3" fontId="31" fillId="0" borderId="19" xfId="140" applyNumberFormat="1" applyFont="1" applyBorder="1">
      <alignment/>
      <protection/>
    </xf>
    <xf numFmtId="3" fontId="28" fillId="0" borderId="19" xfId="140" applyNumberFormat="1" applyFont="1" applyBorder="1" applyAlignment="1">
      <alignment/>
      <protection/>
    </xf>
    <xf numFmtId="3" fontId="28" fillId="0" borderId="19" xfId="140" applyNumberFormat="1" applyFont="1" applyFill="1" applyBorder="1" applyAlignment="1">
      <alignment/>
      <protection/>
    </xf>
    <xf numFmtId="3" fontId="30" fillId="0" borderId="19" xfId="140" applyNumberFormat="1" applyFont="1" applyFill="1" applyBorder="1" applyAlignment="1">
      <alignment/>
      <protection/>
    </xf>
    <xf numFmtId="0" fontId="35" fillId="0" borderId="19" xfId="140" applyFont="1" applyBorder="1" applyAlignment="1">
      <alignment horizontal="center" vertical="center"/>
      <protection/>
    </xf>
    <xf numFmtId="3" fontId="30" fillId="0" borderId="19" xfId="140" applyNumberFormat="1" applyFont="1" applyFill="1" applyBorder="1" applyAlignment="1">
      <alignment vertical="center"/>
      <protection/>
    </xf>
    <xf numFmtId="3" fontId="30" fillId="0" borderId="19" xfId="140" applyNumberFormat="1" applyFont="1" applyBorder="1" applyAlignment="1">
      <alignment vertical="center"/>
      <protection/>
    </xf>
    <xf numFmtId="3" fontId="30" fillId="0" borderId="19" xfId="140" applyNumberFormat="1" applyFont="1" applyBorder="1" applyAlignment="1">
      <alignment horizontal="right" vertical="center"/>
      <protection/>
    </xf>
    <xf numFmtId="3" fontId="30" fillId="0" borderId="19" xfId="140" applyNumberFormat="1" applyFont="1" applyFill="1" applyBorder="1" applyAlignment="1">
      <alignment horizontal="left"/>
      <protection/>
    </xf>
    <xf numFmtId="0" fontId="35" fillId="7" borderId="19" xfId="140" applyFont="1" applyFill="1" applyBorder="1" applyAlignment="1">
      <alignment horizontal="center" vertical="center"/>
      <protection/>
    </xf>
    <xf numFmtId="3" fontId="30" fillId="7" borderId="19" xfId="140" applyNumberFormat="1" applyFont="1" applyFill="1" applyBorder="1" applyAlignment="1">
      <alignment vertical="center"/>
      <protection/>
    </xf>
    <xf numFmtId="0" fontId="31" fillId="7" borderId="19" xfId="140" applyFont="1" applyFill="1" applyBorder="1" applyAlignment="1">
      <alignment horizontal="center"/>
      <protection/>
    </xf>
    <xf numFmtId="3" fontId="29" fillId="7" borderId="19" xfId="140" applyNumberFormat="1" applyFont="1" applyFill="1" applyBorder="1" applyAlignment="1">
      <alignment horizontal="center"/>
      <protection/>
    </xf>
    <xf numFmtId="0" fontId="29" fillId="7" borderId="19" xfId="140" applyFont="1" applyFill="1" applyBorder="1" applyAlignment="1">
      <alignment horizontal="center"/>
      <protection/>
    </xf>
    <xf numFmtId="3" fontId="30" fillId="0" borderId="19" xfId="140" applyNumberFormat="1" applyFont="1" applyFill="1" applyBorder="1" applyAlignment="1">
      <alignment horizontal="center"/>
      <protection/>
    </xf>
    <xf numFmtId="3" fontId="30" fillId="0" borderId="19" xfId="140" applyNumberFormat="1" applyFont="1" applyFill="1" applyBorder="1" applyAlignment="1">
      <alignment horizontal="left" vertical="center"/>
      <protection/>
    </xf>
    <xf numFmtId="3" fontId="34" fillId="0" borderId="0" xfId="140" applyNumberFormat="1" applyFont="1" applyAlignment="1">
      <alignment horizontal="center"/>
      <protection/>
    </xf>
    <xf numFmtId="0" fontId="31" fillId="0" borderId="0" xfId="135" applyFont="1" applyAlignment="1">
      <alignment/>
      <protection/>
    </xf>
    <xf numFmtId="3" fontId="30" fillId="0" borderId="19" xfId="140" applyNumberFormat="1" applyFont="1" applyBorder="1" applyAlignment="1">
      <alignment/>
      <protection/>
    </xf>
    <xf numFmtId="3" fontId="30" fillId="7" borderId="19" xfId="140" applyNumberFormat="1" applyFont="1" applyFill="1" applyBorder="1" applyAlignment="1">
      <alignment horizontal="center" vertical="center"/>
      <protection/>
    </xf>
    <xf numFmtId="0" fontId="28" fillId="0" borderId="0" xfId="135" applyFont="1" applyAlignment="1">
      <alignment/>
      <protection/>
    </xf>
    <xf numFmtId="3" fontId="31" fillId="0" borderId="0" xfId="140" applyNumberFormat="1" applyFont="1">
      <alignment/>
      <protection/>
    </xf>
    <xf numFmtId="3" fontId="34" fillId="0" borderId="0" xfId="140" applyNumberFormat="1" applyFont="1" applyAlignment="1">
      <alignment/>
      <protection/>
    </xf>
    <xf numFmtId="166" fontId="6" fillId="0" borderId="0" xfId="0" applyNumberFormat="1" applyFont="1" applyFill="1" applyAlignment="1">
      <alignment horizontal="center" textRotation="180" wrapText="1"/>
    </xf>
    <xf numFmtId="0" fontId="0" fillId="0" borderId="0" xfId="0" applyAlignment="1">
      <alignment wrapText="1"/>
    </xf>
    <xf numFmtId="0" fontId="0" fillId="0" borderId="0" xfId="141" applyFill="1" applyAlignment="1" applyProtection="1">
      <alignment vertical="center"/>
      <protection/>
    </xf>
    <xf numFmtId="0" fontId="0" fillId="0" borderId="0" xfId="141" applyFill="1" applyAlignment="1" applyProtection="1">
      <alignment vertical="center" wrapText="1"/>
      <protection/>
    </xf>
    <xf numFmtId="0" fontId="37" fillId="0" borderId="0" xfId="141" applyFont="1" applyFill="1" applyAlignment="1" applyProtection="1">
      <alignment horizontal="center" vertical="center"/>
      <protection/>
    </xf>
    <xf numFmtId="0" fontId="0" fillId="0" borderId="0" xfId="141" applyFill="1" applyAlignment="1" applyProtection="1">
      <alignment horizontal="center" vertical="center"/>
      <protection/>
    </xf>
    <xf numFmtId="49" fontId="0" fillId="0" borderId="0" xfId="141" applyNumberFormat="1" applyFont="1" applyFill="1" applyAlignment="1" applyProtection="1">
      <alignment horizontal="center" vertical="center"/>
      <protection/>
    </xf>
    <xf numFmtId="0" fontId="0" fillId="0" borderId="0" xfId="141" applyFont="1" applyFill="1" applyAlignment="1" applyProtection="1">
      <alignment vertical="center"/>
      <protection/>
    </xf>
    <xf numFmtId="0" fontId="36" fillId="0" borderId="0" xfId="142" applyFont="1" applyFill="1" applyProtection="1">
      <alignment/>
      <protection/>
    </xf>
    <xf numFmtId="0" fontId="8" fillId="0" borderId="0" xfId="142" applyFont="1" applyFill="1" applyProtection="1">
      <alignment/>
      <protection/>
    </xf>
    <xf numFmtId="3" fontId="8" fillId="0" borderId="0" xfId="142" applyNumberFormat="1" applyFont="1" applyFill="1" applyProtection="1">
      <alignment/>
      <protection/>
    </xf>
    <xf numFmtId="0" fontId="8" fillId="0" borderId="0" xfId="142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3" fontId="31" fillId="0" borderId="20" xfId="135" applyNumberFormat="1" applyFont="1" applyBorder="1" applyAlignment="1">
      <alignment horizontal="right"/>
      <protection/>
    </xf>
    <xf numFmtId="0" fontId="31" fillId="0" borderId="0" xfId="0" applyFont="1" applyAlignment="1">
      <alignment/>
    </xf>
    <xf numFmtId="166" fontId="7" fillId="0" borderId="0" xfId="0" applyNumberFormat="1" applyFont="1" applyFill="1" applyAlignment="1">
      <alignment vertical="center" wrapText="1"/>
    </xf>
    <xf numFmtId="166" fontId="31" fillId="0" borderId="0" xfId="0" applyNumberFormat="1" applyFont="1" applyFill="1" applyAlignment="1">
      <alignment vertical="center" wrapText="1"/>
    </xf>
    <xf numFmtId="166" fontId="31" fillId="0" borderId="0" xfId="0" applyNumberFormat="1" applyFont="1" applyFill="1" applyAlignment="1" applyProtection="1">
      <alignment vertical="center" wrapText="1"/>
      <protection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1" fillId="0" borderId="19" xfId="0" applyFont="1" applyBorder="1" applyAlignment="1">
      <alignment wrapText="1"/>
    </xf>
    <xf numFmtId="0" fontId="31" fillId="0" borderId="19" xfId="0" applyFont="1" applyBorder="1" applyAlignment="1">
      <alignment/>
    </xf>
    <xf numFmtId="3" fontId="31" fillId="0" borderId="19" xfId="0" applyNumberFormat="1" applyFont="1" applyBorder="1" applyAlignment="1">
      <alignment/>
    </xf>
    <xf numFmtId="0" fontId="29" fillId="0" borderId="19" xfId="0" applyFont="1" applyBorder="1" applyAlignment="1">
      <alignment wrapText="1"/>
    </xf>
    <xf numFmtId="3" fontId="29" fillId="0" borderId="19" xfId="0" applyNumberFormat="1" applyFont="1" applyBorder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right"/>
    </xf>
    <xf numFmtId="0" fontId="31" fillId="0" borderId="0" xfId="0" applyFont="1" applyFill="1" applyAlignment="1">
      <alignment horizontal="left" vertical="top"/>
    </xf>
    <xf numFmtId="0" fontId="29" fillId="0" borderId="21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 applyProtection="1">
      <alignment horizontal="left" vertical="center" wrapText="1" indent="1"/>
      <protection locked="0"/>
    </xf>
    <xf numFmtId="0" fontId="31" fillId="0" borderId="24" xfId="0" applyFont="1" applyFill="1" applyBorder="1" applyAlignment="1">
      <alignment horizontal="center" vertical="center"/>
    </xf>
    <xf numFmtId="0" fontId="31" fillId="0" borderId="19" xfId="0" applyFont="1" applyFill="1" applyBorder="1" applyAlignment="1">
      <alignment horizontal="left" vertical="center" indent="5"/>
    </xf>
    <xf numFmtId="0" fontId="31" fillId="0" borderId="25" xfId="0" applyFont="1" applyFill="1" applyBorder="1" applyAlignment="1">
      <alignment horizontal="center" vertical="center"/>
    </xf>
    <xf numFmtId="0" fontId="31" fillId="0" borderId="26" xfId="0" applyFont="1" applyFill="1" applyBorder="1" applyAlignment="1" applyProtection="1">
      <alignment horizontal="left" vertical="center" wrapText="1" indent="1"/>
      <protection locked="0"/>
    </xf>
    <xf numFmtId="0" fontId="31" fillId="0" borderId="27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left" vertical="center" indent="5"/>
    </xf>
    <xf numFmtId="0" fontId="31" fillId="0" borderId="0" xfId="135" applyFont="1">
      <alignment/>
      <protection/>
    </xf>
    <xf numFmtId="3" fontId="31" fillId="0" borderId="0" xfId="138" applyNumberFormat="1" applyFont="1" applyFill="1" applyBorder="1" applyAlignment="1">
      <alignment horizontal="right"/>
      <protection/>
    </xf>
    <xf numFmtId="3" fontId="31" fillId="0" borderId="0" xfId="138" applyNumberFormat="1" applyFont="1" applyFill="1" applyBorder="1" applyAlignment="1">
      <alignment/>
      <protection/>
    </xf>
    <xf numFmtId="0" fontId="31" fillId="0" borderId="0" xfId="132" applyFont="1" applyFill="1" applyBorder="1" applyAlignment="1">
      <alignment/>
      <protection/>
    </xf>
    <xf numFmtId="0" fontId="31" fillId="0" borderId="0" xfId="138" applyFont="1" applyFill="1" applyBorder="1" applyAlignment="1">
      <alignment horizontal="center" vertical="top"/>
      <protection/>
    </xf>
    <xf numFmtId="0" fontId="31" fillId="0" borderId="0" xfId="138" applyFont="1" applyFill="1" applyAlignment="1">
      <alignment horizontal="center" wrapText="1"/>
      <protection/>
    </xf>
    <xf numFmtId="3" fontId="31" fillId="0" borderId="0" xfId="138" applyNumberFormat="1" applyFont="1" applyFill="1" applyAlignment="1">
      <alignment horizontal="center"/>
      <protection/>
    </xf>
    <xf numFmtId="3" fontId="31" fillId="0" borderId="0" xfId="138" applyNumberFormat="1" applyFont="1" applyFill="1" applyBorder="1" applyAlignment="1">
      <alignment horizontal="center"/>
      <protection/>
    </xf>
    <xf numFmtId="3" fontId="31" fillId="0" borderId="0" xfId="138" applyNumberFormat="1" applyFont="1" applyFill="1" applyBorder="1" applyAlignment="1">
      <alignment vertical="center" wrapText="1"/>
      <protection/>
    </xf>
    <xf numFmtId="0" fontId="31" fillId="0" borderId="29" xfId="137" applyFont="1" applyFill="1" applyBorder="1" applyAlignment="1">
      <alignment horizontal="left" wrapText="1"/>
      <protection/>
    </xf>
    <xf numFmtId="0" fontId="31" fillId="0" borderId="30" xfId="138" applyFont="1" applyFill="1" applyBorder="1" applyAlignment="1">
      <alignment wrapText="1"/>
      <protection/>
    </xf>
    <xf numFmtId="3" fontId="31" fillId="0" borderId="31" xfId="139" applyNumberFormat="1" applyFont="1" applyFill="1" applyBorder="1" applyAlignment="1">
      <alignment horizontal="right" vertical="center"/>
      <protection/>
    </xf>
    <xf numFmtId="0" fontId="31" fillId="0" borderId="32" xfId="137" applyFont="1" applyFill="1" applyBorder="1" applyAlignment="1">
      <alignment horizontal="left" wrapText="1"/>
      <protection/>
    </xf>
    <xf numFmtId="0" fontId="31" fillId="0" borderId="33" xfId="138" applyFont="1" applyFill="1" applyBorder="1" applyAlignment="1">
      <alignment wrapText="1"/>
      <protection/>
    </xf>
    <xf numFmtId="3" fontId="31" fillId="0" borderId="34" xfId="139" applyNumberFormat="1" applyFont="1" applyFill="1" applyBorder="1" applyAlignment="1">
      <alignment horizontal="right" vertical="center"/>
      <protection/>
    </xf>
    <xf numFmtId="0" fontId="31" fillId="0" borderId="35" xfId="137" applyFont="1" applyFill="1" applyBorder="1" applyAlignment="1">
      <alignment wrapText="1"/>
      <protection/>
    </xf>
    <xf numFmtId="0" fontId="31" fillId="0" borderId="36" xfId="138" applyFont="1" applyFill="1" applyBorder="1" applyAlignment="1">
      <alignment horizontal="left" vertical="center" wrapText="1"/>
      <protection/>
    </xf>
    <xf numFmtId="3" fontId="31" fillId="0" borderId="37" xfId="139" applyNumberFormat="1" applyFont="1" applyFill="1" applyBorder="1" applyAlignment="1">
      <alignment horizontal="right" vertical="center"/>
      <protection/>
    </xf>
    <xf numFmtId="3" fontId="31" fillId="0" borderId="37" xfId="138" applyNumberFormat="1" applyFont="1" applyFill="1" applyBorder="1" applyAlignment="1">
      <alignment horizontal="right"/>
      <protection/>
    </xf>
    <xf numFmtId="3" fontId="31" fillId="0" borderId="36" xfId="138" applyNumberFormat="1" applyFont="1" applyFill="1" applyBorder="1" applyAlignment="1">
      <alignment horizontal="right"/>
      <protection/>
    </xf>
    <xf numFmtId="0" fontId="29" fillId="0" borderId="38" xfId="138" applyFont="1" applyFill="1" applyBorder="1" applyAlignment="1">
      <alignment horizontal="center" vertical="center"/>
      <protection/>
    </xf>
    <xf numFmtId="0" fontId="30" fillId="0" borderId="24" xfId="142" applyFont="1" applyFill="1" applyBorder="1" applyAlignment="1" applyProtection="1">
      <alignment vertical="center" wrapText="1"/>
      <protection/>
    </xf>
    <xf numFmtId="176" fontId="28" fillId="0" borderId="19" xfId="141" applyNumberFormat="1" applyFont="1" applyFill="1" applyBorder="1" applyAlignment="1" applyProtection="1">
      <alignment horizontal="center" vertical="center"/>
      <protection/>
    </xf>
    <xf numFmtId="176" fontId="28" fillId="0" borderId="28" xfId="141" applyNumberFormat="1" applyFont="1" applyFill="1" applyBorder="1" applyAlignment="1" applyProtection="1">
      <alignment horizontal="center" vertical="center"/>
      <protection/>
    </xf>
    <xf numFmtId="0" fontId="31" fillId="0" borderId="0" xfId="141" applyFont="1" applyFill="1" applyAlignment="1" applyProtection="1">
      <alignment vertical="center" wrapText="1"/>
      <protection/>
    </xf>
    <xf numFmtId="0" fontId="33" fillId="0" borderId="0" xfId="141" applyFont="1" applyFill="1" applyAlignment="1" applyProtection="1">
      <alignment horizontal="center" vertical="center"/>
      <protection/>
    </xf>
    <xf numFmtId="0" fontId="31" fillId="0" borderId="0" xfId="141" applyFont="1" applyFill="1" applyAlignment="1" applyProtection="1">
      <alignment vertical="center"/>
      <protection/>
    </xf>
    <xf numFmtId="49" fontId="30" fillId="0" borderId="27" xfId="141" applyNumberFormat="1" applyFont="1" applyFill="1" applyBorder="1" applyAlignment="1" applyProtection="1">
      <alignment horizontal="center" vertical="center" wrapText="1"/>
      <protection/>
    </xf>
    <xf numFmtId="49" fontId="30" fillId="0" borderId="28" xfId="141" applyNumberFormat="1" applyFont="1" applyFill="1" applyBorder="1" applyAlignment="1" applyProtection="1">
      <alignment horizontal="center" vertical="center"/>
      <protection/>
    </xf>
    <xf numFmtId="49" fontId="30" fillId="0" borderId="39" xfId="141" applyNumberFormat="1" applyFont="1" applyFill="1" applyBorder="1" applyAlignment="1" applyProtection="1">
      <alignment horizontal="center" vertical="center"/>
      <protection/>
    </xf>
    <xf numFmtId="176" fontId="28" fillId="0" borderId="23" xfId="141" applyNumberFormat="1" applyFont="1" applyFill="1" applyBorder="1" applyAlignment="1" applyProtection="1">
      <alignment horizontal="center" vertical="center"/>
      <protection/>
    </xf>
    <xf numFmtId="178" fontId="28" fillId="0" borderId="40" xfId="141" applyNumberFormat="1" applyFont="1" applyFill="1" applyBorder="1" applyAlignment="1" applyProtection="1">
      <alignment vertical="center"/>
      <protection locked="0"/>
    </xf>
    <xf numFmtId="178" fontId="28" fillId="0" borderId="41" xfId="141" applyNumberFormat="1" applyFont="1" applyFill="1" applyBorder="1" applyAlignment="1" applyProtection="1">
      <alignment vertical="center"/>
      <protection locked="0"/>
    </xf>
    <xf numFmtId="178" fontId="30" fillId="0" borderId="41" xfId="141" applyNumberFormat="1" applyFont="1" applyFill="1" applyBorder="1" applyAlignment="1" applyProtection="1">
      <alignment vertical="center"/>
      <protection/>
    </xf>
    <xf numFmtId="178" fontId="30" fillId="0" borderId="41" xfId="141" applyNumberFormat="1" applyFont="1" applyFill="1" applyBorder="1" applyAlignment="1" applyProtection="1">
      <alignment vertical="center"/>
      <protection locked="0"/>
    </xf>
    <xf numFmtId="0" fontId="30" fillId="0" borderId="27" xfId="141" applyFont="1" applyFill="1" applyBorder="1" applyAlignment="1" applyProtection="1">
      <alignment horizontal="left" vertical="center" wrapText="1"/>
      <protection/>
    </xf>
    <xf numFmtId="178" fontId="30" fillId="0" borderId="39" xfId="141" applyNumberFormat="1" applyFont="1" applyFill="1" applyBorder="1" applyAlignment="1" applyProtection="1">
      <alignment vertical="center"/>
      <protection/>
    </xf>
    <xf numFmtId="0" fontId="31" fillId="0" borderId="0" xfId="142" applyFont="1" applyFill="1" applyBorder="1" applyAlignment="1" applyProtection="1">
      <alignment horizontal="right"/>
      <protection/>
    </xf>
    <xf numFmtId="0" fontId="31" fillId="0" borderId="0" xfId="142" applyFont="1" applyFill="1" applyBorder="1" applyAlignment="1" applyProtection="1">
      <alignment/>
      <protection/>
    </xf>
    <xf numFmtId="0" fontId="42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43" fillId="0" borderId="21" xfId="0" applyFont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/>
      <protection/>
    </xf>
    <xf numFmtId="0" fontId="43" fillId="0" borderId="42" xfId="0" applyFont="1" applyBorder="1" applyAlignment="1" applyProtection="1">
      <alignment horizontal="center" vertical="center" wrapText="1"/>
      <protection/>
    </xf>
    <xf numFmtId="0" fontId="43" fillId="0" borderId="43" xfId="0" applyFont="1" applyBorder="1" applyAlignment="1" applyProtection="1">
      <alignment horizontal="center" vertical="center" wrapText="1"/>
      <protection/>
    </xf>
    <xf numFmtId="0" fontId="43" fillId="0" borderId="22" xfId="0" applyFont="1" applyBorder="1" applyAlignment="1" applyProtection="1">
      <alignment horizontal="center" vertical="top" wrapText="1"/>
      <protection/>
    </xf>
    <xf numFmtId="0" fontId="42" fillId="0" borderId="23" xfId="0" applyFont="1" applyBorder="1" applyAlignment="1" applyProtection="1">
      <alignment horizontal="left" vertical="top" wrapText="1"/>
      <protection locked="0"/>
    </xf>
    <xf numFmtId="9" fontId="42" fillId="0" borderId="23" xfId="158" applyFont="1" applyBorder="1" applyAlignment="1" applyProtection="1">
      <alignment horizontal="center" vertical="center" wrapText="1"/>
      <protection locked="0"/>
    </xf>
    <xf numFmtId="168" fontId="42" fillId="0" borderId="23" xfId="95" applyNumberFormat="1" applyFont="1" applyBorder="1" applyAlignment="1" applyProtection="1">
      <alignment horizontal="center" vertical="center" wrapText="1"/>
      <protection locked="0"/>
    </xf>
    <xf numFmtId="168" fontId="42" fillId="0" borderId="40" xfId="95" applyNumberFormat="1" applyFont="1" applyBorder="1" applyAlignment="1" applyProtection="1">
      <alignment horizontal="center" vertical="top" wrapText="1"/>
      <protection locked="0"/>
    </xf>
    <xf numFmtId="0" fontId="43" fillId="0" borderId="24" xfId="0" applyFont="1" applyBorder="1" applyAlignment="1" applyProtection="1">
      <alignment horizontal="center" vertical="top" wrapText="1"/>
      <protection/>
    </xf>
    <xf numFmtId="0" fontId="42" fillId="0" borderId="19" xfId="0" applyFont="1" applyBorder="1" applyAlignment="1" applyProtection="1">
      <alignment horizontal="left" vertical="top" wrapText="1"/>
      <protection locked="0"/>
    </xf>
    <xf numFmtId="9" fontId="42" fillId="0" borderId="19" xfId="158" applyFont="1" applyBorder="1" applyAlignment="1" applyProtection="1">
      <alignment horizontal="center" vertical="center" wrapText="1"/>
      <protection locked="0"/>
    </xf>
    <xf numFmtId="168" fontId="42" fillId="0" borderId="19" xfId="95" applyNumberFormat="1" applyFont="1" applyBorder="1" applyAlignment="1" applyProtection="1">
      <alignment horizontal="center" vertical="center" wrapText="1"/>
      <protection locked="0"/>
    </xf>
    <xf numFmtId="168" fontId="42" fillId="0" borderId="41" xfId="95" applyNumberFormat="1" applyFont="1" applyBorder="1" applyAlignment="1" applyProtection="1">
      <alignment horizontal="center" vertical="top" wrapText="1"/>
      <protection locked="0"/>
    </xf>
    <xf numFmtId="0" fontId="43" fillId="0" borderId="44" xfId="0" applyFont="1" applyBorder="1" applyAlignment="1" applyProtection="1">
      <alignment horizontal="center" vertical="top" wrapText="1"/>
      <protection/>
    </xf>
    <xf numFmtId="0" fontId="42" fillId="0" borderId="45" xfId="0" applyFont="1" applyBorder="1" applyAlignment="1" applyProtection="1">
      <alignment horizontal="left" vertical="top" wrapText="1"/>
      <protection locked="0"/>
    </xf>
    <xf numFmtId="9" fontId="42" fillId="0" borderId="45" xfId="158" applyFont="1" applyBorder="1" applyAlignment="1" applyProtection="1">
      <alignment horizontal="center" vertical="center" wrapText="1"/>
      <protection locked="0"/>
    </xf>
    <xf numFmtId="168" fontId="42" fillId="0" borderId="45" xfId="95" applyNumberFormat="1" applyFont="1" applyBorder="1" applyAlignment="1" applyProtection="1">
      <alignment horizontal="center" vertical="center" wrapText="1"/>
      <protection locked="0"/>
    </xf>
    <xf numFmtId="168" fontId="42" fillId="0" borderId="46" xfId="95" applyNumberFormat="1" applyFont="1" applyBorder="1" applyAlignment="1" applyProtection="1">
      <alignment horizontal="center" vertical="top" wrapText="1"/>
      <protection locked="0"/>
    </xf>
    <xf numFmtId="0" fontId="43" fillId="55" borderId="42" xfId="0" applyFont="1" applyFill="1" applyBorder="1" applyAlignment="1" applyProtection="1">
      <alignment horizontal="center" vertical="top" wrapText="1"/>
      <protection/>
    </xf>
    <xf numFmtId="168" fontId="42" fillId="0" borderId="42" xfId="95" applyNumberFormat="1" applyFont="1" applyBorder="1" applyAlignment="1" applyProtection="1">
      <alignment horizontal="center" vertical="center" wrapText="1"/>
      <protection/>
    </xf>
    <xf numFmtId="168" fontId="42" fillId="0" borderId="43" xfId="95" applyNumberFormat="1" applyFont="1" applyBorder="1" applyAlignment="1" applyProtection="1">
      <alignment horizontal="center" vertical="top" wrapText="1"/>
      <protection/>
    </xf>
    <xf numFmtId="0" fontId="31" fillId="0" borderId="0" xfId="142" applyFont="1" applyFill="1" applyProtection="1">
      <alignment/>
      <protection/>
    </xf>
    <xf numFmtId="0" fontId="44" fillId="0" borderId="0" xfId="142" applyFont="1" applyFill="1" applyProtection="1">
      <alignment/>
      <protection/>
    </xf>
    <xf numFmtId="0" fontId="0" fillId="0" borderId="0" xfId="0" applyFont="1" applyAlignment="1">
      <alignment/>
    </xf>
    <xf numFmtId="0" fontId="39" fillId="0" borderId="27" xfId="142" applyFont="1" applyFill="1" applyBorder="1" applyAlignment="1" applyProtection="1">
      <alignment horizontal="center" vertical="center" wrapText="1"/>
      <protection/>
    </xf>
    <xf numFmtId="0" fontId="39" fillId="0" borderId="28" xfId="142" applyFont="1" applyFill="1" applyBorder="1" applyAlignment="1" applyProtection="1">
      <alignment horizontal="center" vertical="center" wrapText="1"/>
      <protection/>
    </xf>
    <xf numFmtId="0" fontId="39" fillId="0" borderId="39" xfId="142" applyFont="1" applyFill="1" applyBorder="1" applyAlignment="1" applyProtection="1">
      <alignment horizontal="center" vertical="center" wrapText="1"/>
      <protection/>
    </xf>
    <xf numFmtId="0" fontId="29" fillId="0" borderId="25" xfId="142" applyFont="1" applyFill="1" applyBorder="1" applyAlignment="1" applyProtection="1">
      <alignment vertical="center" wrapText="1"/>
      <protection/>
    </xf>
    <xf numFmtId="176" fontId="31" fillId="0" borderId="26" xfId="141" applyNumberFormat="1" applyFont="1" applyFill="1" applyBorder="1" applyAlignment="1" applyProtection="1">
      <alignment horizontal="center" vertical="center"/>
      <protection/>
    </xf>
    <xf numFmtId="177" fontId="29" fillId="0" borderId="26" xfId="142" applyNumberFormat="1" applyFont="1" applyFill="1" applyBorder="1" applyAlignment="1" applyProtection="1">
      <alignment horizontal="right" vertical="center" wrapText="1"/>
      <protection locked="0"/>
    </xf>
    <xf numFmtId="177" fontId="29" fillId="0" borderId="47" xfId="142" applyNumberFormat="1" applyFont="1" applyFill="1" applyBorder="1" applyAlignment="1" applyProtection="1">
      <alignment horizontal="right" vertical="center" wrapText="1"/>
      <protection locked="0"/>
    </xf>
    <xf numFmtId="0" fontId="29" fillId="0" borderId="24" xfId="142" applyFont="1" applyFill="1" applyBorder="1" applyAlignment="1" applyProtection="1">
      <alignment vertical="center" wrapText="1"/>
      <protection/>
    </xf>
    <xf numFmtId="176" fontId="31" fillId="0" borderId="19" xfId="141" applyNumberFormat="1" applyFont="1" applyFill="1" applyBorder="1" applyAlignment="1" applyProtection="1">
      <alignment horizontal="center" vertical="center"/>
      <protection/>
    </xf>
    <xf numFmtId="177" fontId="29" fillId="0" borderId="19" xfId="142" applyNumberFormat="1" applyFont="1" applyFill="1" applyBorder="1" applyAlignment="1" applyProtection="1">
      <alignment horizontal="right" vertical="center" wrapText="1"/>
      <protection/>
    </xf>
    <xf numFmtId="177" fontId="29" fillId="0" borderId="41" xfId="142" applyNumberFormat="1" applyFont="1" applyFill="1" applyBorder="1" applyAlignment="1" applyProtection="1">
      <alignment horizontal="right" vertical="center" wrapText="1"/>
      <protection/>
    </xf>
    <xf numFmtId="177" fontId="39" fillId="0" borderId="19" xfId="142" applyNumberFormat="1" applyFont="1" applyFill="1" applyBorder="1" applyAlignment="1" applyProtection="1">
      <alignment horizontal="right" vertical="center" wrapText="1"/>
      <protection locked="0"/>
    </xf>
    <xf numFmtId="177" fontId="39" fillId="0" borderId="41" xfId="142" applyNumberFormat="1" applyFont="1" applyFill="1" applyBorder="1" applyAlignment="1" applyProtection="1">
      <alignment horizontal="right" vertical="center" wrapText="1"/>
      <protection locked="0"/>
    </xf>
    <xf numFmtId="177" fontId="31" fillId="0" borderId="19" xfId="142" applyNumberFormat="1" applyFont="1" applyFill="1" applyBorder="1" applyAlignment="1" applyProtection="1">
      <alignment horizontal="right" vertical="center" wrapText="1"/>
      <protection locked="0"/>
    </xf>
    <xf numFmtId="177" fontId="31" fillId="0" borderId="41" xfId="142" applyNumberFormat="1" applyFont="1" applyFill="1" applyBorder="1" applyAlignment="1" applyProtection="1">
      <alignment horizontal="right" vertical="center" wrapText="1"/>
      <protection locked="0"/>
    </xf>
    <xf numFmtId="177" fontId="31" fillId="0" borderId="19" xfId="142" applyNumberFormat="1" applyFont="1" applyFill="1" applyBorder="1" applyAlignment="1" applyProtection="1">
      <alignment horizontal="right" vertical="center" wrapText="1"/>
      <protection/>
    </xf>
    <xf numFmtId="177" fontId="31" fillId="0" borderId="41" xfId="142" applyNumberFormat="1" applyFont="1" applyFill="1" applyBorder="1" applyAlignment="1" applyProtection="1">
      <alignment horizontal="right" vertical="center" wrapText="1"/>
      <protection/>
    </xf>
    <xf numFmtId="0" fontId="29" fillId="0" borderId="27" xfId="142" applyFont="1" applyFill="1" applyBorder="1" applyAlignment="1" applyProtection="1">
      <alignment vertical="center" wrapText="1"/>
      <protection/>
    </xf>
    <xf numFmtId="177" fontId="29" fillId="0" borderId="28" xfId="142" applyNumberFormat="1" applyFont="1" applyFill="1" applyBorder="1" applyAlignment="1" applyProtection="1">
      <alignment horizontal="right" vertical="center" wrapText="1"/>
      <protection/>
    </xf>
    <xf numFmtId="177" fontId="29" fillId="0" borderId="39" xfId="142" applyNumberFormat="1" applyFont="1" applyFill="1" applyBorder="1" applyAlignment="1" applyProtection="1">
      <alignment horizontal="right" vertical="center" wrapText="1"/>
      <protection/>
    </xf>
    <xf numFmtId="0" fontId="29" fillId="0" borderId="42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 wrapText="1"/>
    </xf>
    <xf numFmtId="179" fontId="29" fillId="0" borderId="40" xfId="0" applyNumberFormat="1" applyFont="1" applyFill="1" applyBorder="1" applyAlignment="1" applyProtection="1">
      <alignment horizontal="right" vertical="center"/>
      <protection/>
    </xf>
    <xf numFmtId="179" fontId="31" fillId="0" borderId="41" xfId="0" applyNumberFormat="1" applyFont="1" applyFill="1" applyBorder="1" applyAlignment="1" applyProtection="1">
      <alignment horizontal="right" vertical="center"/>
      <protection locked="0"/>
    </xf>
    <xf numFmtId="179" fontId="29" fillId="0" borderId="47" xfId="0" applyNumberFormat="1" applyFont="1" applyFill="1" applyBorder="1" applyAlignment="1" applyProtection="1">
      <alignment horizontal="right" vertical="center"/>
      <protection/>
    </xf>
    <xf numFmtId="179" fontId="31" fillId="0" borderId="39" xfId="0" applyNumberFormat="1" applyFont="1" applyFill="1" applyBorder="1" applyAlignment="1" applyProtection="1">
      <alignment horizontal="right" vertical="center"/>
      <protection locked="0"/>
    </xf>
    <xf numFmtId="0" fontId="29" fillId="0" borderId="42" xfId="0" applyFont="1" applyFill="1" applyBorder="1" applyAlignment="1">
      <alignment horizontal="center" vertical="center" wrapText="1"/>
    </xf>
    <xf numFmtId="0" fontId="29" fillId="0" borderId="48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/>
    </xf>
    <xf numFmtId="0" fontId="31" fillId="0" borderId="19" xfId="0" applyFont="1" applyFill="1" applyBorder="1" applyAlignment="1" applyProtection="1">
      <alignment vertical="center" wrapText="1"/>
      <protection/>
    </xf>
    <xf numFmtId="166" fontId="31" fillId="0" borderId="19" xfId="0" applyNumberFormat="1" applyFont="1" applyFill="1" applyBorder="1" applyAlignment="1" applyProtection="1">
      <alignment vertical="center"/>
      <protection locked="0"/>
    </xf>
    <xf numFmtId="166" fontId="31" fillId="0" borderId="49" xfId="0" applyNumberFormat="1" applyFont="1" applyFill="1" applyBorder="1" applyAlignment="1" applyProtection="1">
      <alignment vertical="center"/>
      <protection locked="0"/>
    </xf>
    <xf numFmtId="166" fontId="29" fillId="0" borderId="49" xfId="0" applyNumberFormat="1" applyFont="1" applyFill="1" applyBorder="1" applyAlignment="1" applyProtection="1">
      <alignment vertical="center"/>
      <protection/>
    </xf>
    <xf numFmtId="166" fontId="29" fillId="0" borderId="41" xfId="0" applyNumberFormat="1" applyFont="1" applyFill="1" applyBorder="1" applyAlignment="1" applyProtection="1">
      <alignment vertical="center"/>
      <protection/>
    </xf>
    <xf numFmtId="0" fontId="31" fillId="0" borderId="44" xfId="0" applyFont="1" applyFill="1" applyBorder="1" applyAlignment="1" applyProtection="1">
      <alignment horizontal="center" vertical="center"/>
      <protection/>
    </xf>
    <xf numFmtId="0" fontId="31" fillId="0" borderId="45" xfId="0" applyFont="1" applyFill="1" applyBorder="1" applyAlignment="1" applyProtection="1">
      <alignment vertical="center" wrapText="1"/>
      <protection/>
    </xf>
    <xf numFmtId="166" fontId="31" fillId="0" borderId="45" xfId="0" applyNumberFormat="1" applyFont="1" applyFill="1" applyBorder="1" applyAlignment="1" applyProtection="1">
      <alignment vertical="center"/>
      <protection locked="0"/>
    </xf>
    <xf numFmtId="166" fontId="31" fillId="0" borderId="50" xfId="0" applyNumberFormat="1" applyFont="1" applyFill="1" applyBorder="1" applyAlignment="1" applyProtection="1">
      <alignment vertical="center"/>
      <protection locked="0"/>
    </xf>
    <xf numFmtId="0" fontId="31" fillId="0" borderId="27" xfId="0" applyFont="1" applyFill="1" applyBorder="1" applyAlignment="1" applyProtection="1">
      <alignment horizontal="center" vertical="center"/>
      <protection/>
    </xf>
    <xf numFmtId="0" fontId="31" fillId="0" borderId="28" xfId="0" applyFont="1" applyFill="1" applyBorder="1" applyAlignment="1" applyProtection="1">
      <alignment vertical="center" wrapText="1"/>
      <protection/>
    </xf>
    <xf numFmtId="166" fontId="31" fillId="0" borderId="28" xfId="0" applyNumberFormat="1" applyFont="1" applyFill="1" applyBorder="1" applyAlignment="1" applyProtection="1">
      <alignment vertical="center"/>
      <protection locked="0"/>
    </xf>
    <xf numFmtId="166" fontId="31" fillId="0" borderId="51" xfId="0" applyNumberFormat="1" applyFont="1" applyFill="1" applyBorder="1" applyAlignment="1" applyProtection="1">
      <alignment vertical="center"/>
      <protection locked="0"/>
    </xf>
    <xf numFmtId="166" fontId="29" fillId="0" borderId="42" xfId="0" applyNumberFormat="1" applyFont="1" applyFill="1" applyBorder="1" applyAlignment="1" applyProtection="1">
      <alignment vertical="center"/>
      <protection/>
    </xf>
    <xf numFmtId="166" fontId="29" fillId="0" borderId="48" xfId="0" applyNumberFormat="1" applyFont="1" applyFill="1" applyBorder="1" applyAlignment="1" applyProtection="1">
      <alignment vertical="center"/>
      <protection/>
    </xf>
    <xf numFmtId="166" fontId="29" fillId="0" borderId="43" xfId="0" applyNumberFormat="1" applyFont="1" applyFill="1" applyBorder="1" applyAlignment="1" applyProtection="1">
      <alignment vertical="center"/>
      <protection/>
    </xf>
    <xf numFmtId="166" fontId="29" fillId="0" borderId="39" xfId="0" applyNumberFormat="1" applyFont="1" applyFill="1" applyBorder="1" applyAlignment="1" applyProtection="1">
      <alignment vertical="center"/>
      <protection/>
    </xf>
    <xf numFmtId="166" fontId="29" fillId="0" borderId="21" xfId="0" applyNumberFormat="1" applyFont="1" applyFill="1" applyBorder="1" applyAlignment="1" applyProtection="1">
      <alignment horizontal="center" vertical="center" wrapText="1"/>
      <protection/>
    </xf>
    <xf numFmtId="166" fontId="29" fillId="0" borderId="43" xfId="0" applyNumberFormat="1" applyFont="1" applyFill="1" applyBorder="1" applyAlignment="1" applyProtection="1">
      <alignment horizontal="center" vertical="center" wrapText="1"/>
      <protection/>
    </xf>
    <xf numFmtId="166" fontId="29" fillId="0" borderId="38" xfId="0" applyNumberFormat="1" applyFont="1" applyFill="1" applyBorder="1" applyAlignment="1" applyProtection="1">
      <alignment horizontal="center" vertical="center" wrapText="1"/>
      <protection/>
    </xf>
    <xf numFmtId="166" fontId="29" fillId="0" borderId="52" xfId="0" applyNumberFormat="1" applyFont="1" applyFill="1" applyBorder="1" applyAlignment="1" applyProtection="1">
      <alignment horizontal="center" vertical="center" wrapText="1"/>
      <protection/>
    </xf>
    <xf numFmtId="166" fontId="31" fillId="0" borderId="53" xfId="0" applyNumberFormat="1" applyFont="1" applyFill="1" applyBorder="1" applyAlignment="1" applyProtection="1">
      <alignment horizontal="left" vertical="center" wrapText="1"/>
      <protection/>
    </xf>
    <xf numFmtId="166" fontId="31" fillId="0" borderId="54" xfId="0" applyNumberFormat="1" applyFont="1" applyFill="1" applyBorder="1" applyAlignment="1" applyProtection="1">
      <alignment horizontal="right" vertical="center" wrapText="1"/>
      <protection/>
    </xf>
    <xf numFmtId="166" fontId="31" fillId="0" borderId="24" xfId="0" applyNumberFormat="1" applyFont="1" applyFill="1" applyBorder="1" applyAlignment="1" applyProtection="1">
      <alignment vertical="center" wrapText="1"/>
      <protection locked="0"/>
    </xf>
    <xf numFmtId="166" fontId="31" fillId="0" borderId="19" xfId="0" applyNumberFormat="1" applyFont="1" applyFill="1" applyBorder="1" applyAlignment="1" applyProtection="1">
      <alignment vertical="center" wrapText="1"/>
      <protection locked="0"/>
    </xf>
    <xf numFmtId="166" fontId="29" fillId="0" borderId="21" xfId="0" applyNumberFormat="1" applyFont="1" applyFill="1" applyBorder="1" applyAlignment="1" applyProtection="1">
      <alignment horizontal="left" vertical="center" wrapText="1"/>
      <protection/>
    </xf>
    <xf numFmtId="166" fontId="29" fillId="0" borderId="42" xfId="0" applyNumberFormat="1" applyFont="1" applyFill="1" applyBorder="1" applyAlignment="1" applyProtection="1">
      <alignment vertical="center" wrapText="1"/>
      <protection/>
    </xf>
    <xf numFmtId="166" fontId="29" fillId="0" borderId="42" xfId="0" applyNumberFormat="1" applyFont="1" applyFill="1" applyBorder="1" applyAlignment="1" applyProtection="1">
      <alignment horizontal="center" vertical="center" wrapText="1"/>
      <protection/>
    </xf>
    <xf numFmtId="166" fontId="29" fillId="0" borderId="55" xfId="0" applyNumberFormat="1" applyFont="1" applyFill="1" applyBorder="1" applyAlignment="1" applyProtection="1">
      <alignment horizontal="center" vertical="center" wrapText="1"/>
      <protection/>
    </xf>
    <xf numFmtId="166" fontId="29" fillId="0" borderId="56" xfId="0" applyNumberFormat="1" applyFont="1" applyFill="1" applyBorder="1" applyAlignment="1" applyProtection="1">
      <alignment horizontal="left" vertical="center" wrapText="1"/>
      <protection/>
    </xf>
    <xf numFmtId="166" fontId="29" fillId="0" borderId="55" xfId="0" applyNumberFormat="1" applyFont="1" applyFill="1" applyBorder="1" applyAlignment="1" applyProtection="1">
      <alignment vertical="center" wrapText="1"/>
      <protection/>
    </xf>
    <xf numFmtId="166" fontId="31" fillId="0" borderId="0" xfId="0" applyNumberFormat="1" applyFont="1" applyFill="1" applyAlignment="1" applyProtection="1">
      <alignment horizontal="right" vertical="center" wrapText="1"/>
      <protection/>
    </xf>
    <xf numFmtId="166" fontId="31" fillId="0" borderId="53" xfId="0" applyNumberFormat="1" applyFont="1" applyFill="1" applyBorder="1" applyAlignment="1" applyProtection="1">
      <alignment vertical="center" wrapText="1"/>
      <protection locked="0"/>
    </xf>
    <xf numFmtId="166" fontId="31" fillId="0" borderId="54" xfId="0" applyNumberFormat="1" applyFont="1" applyFill="1" applyBorder="1" applyAlignment="1" applyProtection="1">
      <alignment vertical="center" wrapText="1"/>
      <protection locked="0"/>
    </xf>
    <xf numFmtId="0" fontId="31" fillId="0" borderId="24" xfId="142" applyFont="1" applyFill="1" applyBorder="1" applyAlignment="1" applyProtection="1">
      <alignment horizontal="left" vertical="center" wrapText="1" indent="1"/>
      <protection/>
    </xf>
    <xf numFmtId="3" fontId="31" fillId="0" borderId="34" xfId="138" applyNumberFormat="1" applyFont="1" applyFill="1" applyBorder="1" applyAlignment="1">
      <alignment horizontal="center"/>
      <protection/>
    </xf>
    <xf numFmtId="3" fontId="31" fillId="0" borderId="33" xfId="138" applyNumberFormat="1" applyFont="1" applyFill="1" applyBorder="1" applyAlignment="1">
      <alignment horizontal="center"/>
      <protection/>
    </xf>
    <xf numFmtId="168" fontId="31" fillId="0" borderId="19" xfId="93" applyNumberFormat="1" applyFont="1" applyBorder="1" applyAlignment="1">
      <alignment/>
    </xf>
    <xf numFmtId="0" fontId="33" fillId="7" borderId="19" xfId="140" applyFont="1" applyFill="1" applyBorder="1" applyAlignment="1">
      <alignment horizontal="center" wrapText="1"/>
      <protection/>
    </xf>
    <xf numFmtId="0" fontId="33" fillId="7" borderId="19" xfId="135" applyFont="1" applyFill="1" applyBorder="1" applyAlignment="1">
      <alignment horizontal="center" wrapText="1"/>
      <protection/>
    </xf>
    <xf numFmtId="3" fontId="30" fillId="7" borderId="19" xfId="140" applyNumberFormat="1" applyFont="1" applyFill="1" applyBorder="1" applyAlignment="1">
      <alignment horizontal="center" vertical="center" wrapText="1"/>
      <protection/>
    </xf>
    <xf numFmtId="3" fontId="34" fillId="0" borderId="0" xfId="140" applyNumberFormat="1" applyFont="1" applyAlignment="1">
      <alignment horizontal="center"/>
      <protection/>
    </xf>
    <xf numFmtId="0" fontId="31" fillId="0" borderId="0" xfId="135" applyFont="1" applyAlignment="1">
      <alignment/>
      <protection/>
    </xf>
    <xf numFmtId="3" fontId="31" fillId="0" borderId="0" xfId="140" applyNumberFormat="1" applyFont="1" applyAlignment="1">
      <alignment/>
      <protection/>
    </xf>
    <xf numFmtId="0" fontId="33" fillId="7" borderId="45" xfId="140" applyFont="1" applyFill="1" applyBorder="1" applyAlignment="1">
      <alignment horizontal="center" wrapText="1"/>
      <protection/>
    </xf>
    <xf numFmtId="0" fontId="33" fillId="7" borderId="23" xfId="140" applyFont="1" applyFill="1" applyBorder="1" applyAlignment="1">
      <alignment horizontal="center" wrapText="1"/>
      <protection/>
    </xf>
    <xf numFmtId="3" fontId="30" fillId="7" borderId="45" xfId="140" applyNumberFormat="1" applyFont="1" applyFill="1" applyBorder="1" applyAlignment="1">
      <alignment horizontal="center" vertical="center" wrapText="1"/>
      <protection/>
    </xf>
    <xf numFmtId="3" fontId="30" fillId="7" borderId="23" xfId="140" applyNumberFormat="1" applyFont="1" applyFill="1" applyBorder="1" applyAlignment="1">
      <alignment horizontal="center" vertical="center" wrapText="1"/>
      <protection/>
    </xf>
    <xf numFmtId="0" fontId="38" fillId="0" borderId="0" xfId="0" applyFont="1" applyAlignment="1">
      <alignment horizontal="center" wrapText="1"/>
    </xf>
    <xf numFmtId="0" fontId="29" fillId="0" borderId="48" xfId="0" applyFont="1" applyFill="1" applyBorder="1" applyAlignment="1">
      <alignment horizontal="center"/>
    </xf>
    <xf numFmtId="0" fontId="29" fillId="0" borderId="57" xfId="0" applyFont="1" applyFill="1" applyBorder="1" applyAlignment="1">
      <alignment horizontal="center"/>
    </xf>
    <xf numFmtId="0" fontId="29" fillId="0" borderId="58" xfId="0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left" vertical="center" wrapText="1"/>
    </xf>
    <xf numFmtId="0" fontId="29" fillId="0" borderId="61" xfId="0" applyFont="1" applyFill="1" applyBorder="1" applyAlignment="1">
      <alignment horizontal="left" vertical="center" wrapText="1"/>
    </xf>
    <xf numFmtId="0" fontId="29" fillId="0" borderId="62" xfId="0" applyFont="1" applyFill="1" applyBorder="1" applyAlignment="1">
      <alignment horizontal="left" vertical="center" wrapText="1"/>
    </xf>
    <xf numFmtId="0" fontId="29" fillId="0" borderId="63" xfId="0" applyFont="1" applyFill="1" applyBorder="1" applyAlignment="1" applyProtection="1">
      <alignment horizontal="left" vertical="center"/>
      <protection/>
    </xf>
    <xf numFmtId="0" fontId="29" fillId="0" borderId="64" xfId="0" applyFont="1" applyFill="1" applyBorder="1" applyAlignment="1" applyProtection="1">
      <alignment horizontal="left" vertical="center"/>
      <protection/>
    </xf>
    <xf numFmtId="0" fontId="29" fillId="0" borderId="60" xfId="0" applyFont="1" applyFill="1" applyBorder="1" applyAlignment="1" applyProtection="1">
      <alignment horizontal="left" vertical="center" wrapText="1"/>
      <protection/>
    </xf>
    <xf numFmtId="0" fontId="29" fillId="0" borderId="61" xfId="0" applyFont="1" applyFill="1" applyBorder="1" applyAlignment="1" applyProtection="1">
      <alignment horizontal="left" vertical="center" wrapText="1"/>
      <protection/>
    </xf>
    <xf numFmtId="0" fontId="29" fillId="0" borderId="62" xfId="0" applyFont="1" applyFill="1" applyBorder="1" applyAlignment="1" applyProtection="1">
      <alignment horizontal="left" vertical="center" wrapText="1"/>
      <protection/>
    </xf>
    <xf numFmtId="0" fontId="34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textRotation="180" wrapText="1"/>
    </xf>
    <xf numFmtId="0" fontId="31" fillId="0" borderId="65" xfId="0" applyFont="1" applyFill="1" applyBorder="1" applyAlignment="1">
      <alignment horizontal="right"/>
    </xf>
    <xf numFmtId="0" fontId="29" fillId="0" borderId="60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66" xfId="0" applyFont="1" applyFill="1" applyBorder="1" applyAlignment="1">
      <alignment horizontal="center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61" xfId="0" applyFont="1" applyFill="1" applyBorder="1" applyAlignment="1">
      <alignment horizontal="center" vertical="center" wrapText="1"/>
    </xf>
    <xf numFmtId="0" fontId="29" fillId="0" borderId="65" xfId="0" applyFont="1" applyFill="1" applyBorder="1" applyAlignment="1">
      <alignment horizontal="center" vertical="center" wrapText="1"/>
    </xf>
    <xf numFmtId="0" fontId="40" fillId="0" borderId="0" xfId="0" applyFont="1" applyFill="1" applyAlignment="1" applyProtection="1">
      <alignment horizontal="center" vertical="top" wrapText="1"/>
      <protection locked="0"/>
    </xf>
    <xf numFmtId="3" fontId="31" fillId="0" borderId="67" xfId="138" applyNumberFormat="1" applyFont="1" applyFill="1" applyBorder="1" applyAlignment="1">
      <alignment horizontal="center" vertical="center" wrapText="1"/>
      <protection/>
    </xf>
    <xf numFmtId="3" fontId="31" fillId="0" borderId="68" xfId="138" applyNumberFormat="1" applyFont="1" applyFill="1" applyBorder="1" applyAlignment="1">
      <alignment horizontal="center" vertical="center" wrapText="1"/>
      <protection/>
    </xf>
    <xf numFmtId="3" fontId="31" fillId="0" borderId="69" xfId="138" applyNumberFormat="1" applyFont="1" applyFill="1" applyBorder="1" applyAlignment="1">
      <alignment horizontal="center" vertical="center" wrapText="1"/>
      <protection/>
    </xf>
    <xf numFmtId="3" fontId="31" fillId="0" borderId="70" xfId="138" applyNumberFormat="1" applyFont="1" applyFill="1" applyBorder="1" applyAlignment="1">
      <alignment horizontal="center" vertical="center" wrapText="1"/>
      <protection/>
    </xf>
    <xf numFmtId="3" fontId="31" fillId="0" borderId="34" xfId="139" applyNumberFormat="1" applyFont="1" applyFill="1" applyBorder="1" applyAlignment="1">
      <alignment horizontal="center" vertical="center"/>
      <protection/>
    </xf>
    <xf numFmtId="0" fontId="0" fillId="0" borderId="71" xfId="0" applyBorder="1" applyAlignment="1">
      <alignment horizontal="center" vertical="center"/>
    </xf>
    <xf numFmtId="3" fontId="31" fillId="0" borderId="34" xfId="138" applyNumberFormat="1" applyFont="1" applyFill="1" applyBorder="1" applyAlignment="1">
      <alignment horizontal="center"/>
      <protection/>
    </xf>
    <xf numFmtId="3" fontId="31" fillId="0" borderId="71" xfId="138" applyNumberFormat="1" applyFont="1" applyFill="1" applyBorder="1" applyAlignment="1">
      <alignment horizontal="center"/>
      <protection/>
    </xf>
    <xf numFmtId="0" fontId="0" fillId="0" borderId="72" xfId="0" applyBorder="1" applyAlignment="1">
      <alignment horizontal="center"/>
    </xf>
    <xf numFmtId="0" fontId="31" fillId="0" borderId="0" xfId="138" applyFont="1" applyFill="1" applyBorder="1" applyAlignment="1">
      <alignment horizontal="center" vertical="center" wrapText="1"/>
      <protection/>
    </xf>
    <xf numFmtId="0" fontId="31" fillId="0" borderId="73" xfId="138" applyFont="1" applyFill="1" applyBorder="1" applyAlignment="1">
      <alignment horizontal="center" vertical="center" wrapText="1"/>
      <protection/>
    </xf>
    <xf numFmtId="0" fontId="31" fillId="0" borderId="74" xfId="138" applyFont="1" applyFill="1" applyBorder="1" applyAlignment="1">
      <alignment horizontal="center" vertical="center" wrapText="1"/>
      <protection/>
    </xf>
    <xf numFmtId="3" fontId="31" fillId="0" borderId="75" xfId="138" applyNumberFormat="1" applyFont="1" applyFill="1" applyBorder="1" applyAlignment="1">
      <alignment horizontal="center" vertical="center" wrapText="1"/>
      <protection/>
    </xf>
    <xf numFmtId="3" fontId="31" fillId="0" borderId="76" xfId="138" applyNumberFormat="1" applyFont="1" applyFill="1" applyBorder="1" applyAlignment="1">
      <alignment horizontal="center" vertical="center" wrapText="1"/>
      <protection/>
    </xf>
    <xf numFmtId="3" fontId="31" fillId="0" borderId="77" xfId="138" applyNumberFormat="1" applyFont="1" applyFill="1" applyBorder="1" applyAlignment="1">
      <alignment horizontal="center" vertical="center" wrapText="1"/>
      <protection/>
    </xf>
    <xf numFmtId="3" fontId="31" fillId="0" borderId="78" xfId="138" applyNumberFormat="1" applyFont="1" applyFill="1" applyBorder="1" applyAlignment="1">
      <alignment horizontal="center" vertical="center" wrapText="1"/>
      <protection/>
    </xf>
    <xf numFmtId="3" fontId="31" fillId="0" borderId="79" xfId="138" applyNumberFormat="1" applyFont="1" applyFill="1" applyBorder="1" applyAlignment="1">
      <alignment horizontal="center" vertical="center" wrapText="1"/>
      <protection/>
    </xf>
    <xf numFmtId="2" fontId="29" fillId="0" borderId="0" xfId="138" applyNumberFormat="1" applyFont="1" applyFill="1" applyAlignment="1">
      <alignment horizontal="center" vertical="center"/>
      <protection/>
    </xf>
    <xf numFmtId="2" fontId="31" fillId="0" borderId="0" xfId="132" applyNumberFormat="1" applyFont="1" applyFill="1" applyAlignment="1">
      <alignment vertical="center"/>
      <protection/>
    </xf>
    <xf numFmtId="0" fontId="31" fillId="0" borderId="0" xfId="138" applyFont="1" applyFill="1" applyAlignment="1">
      <alignment horizontal="center" vertical="center" wrapText="1"/>
      <protection/>
    </xf>
    <xf numFmtId="0" fontId="31" fillId="0" borderId="0" xfId="132" applyFont="1" applyFill="1" applyAlignment="1">
      <alignment vertical="center" wrapText="1"/>
      <protection/>
    </xf>
    <xf numFmtId="0" fontId="31" fillId="0" borderId="0" xfId="138" applyFont="1" applyFill="1" applyAlignment="1">
      <alignment horizontal="center" vertical="center"/>
      <protection/>
    </xf>
    <xf numFmtId="0" fontId="31" fillId="0" borderId="0" xfId="132" applyFont="1" applyFill="1" applyAlignment="1">
      <alignment vertical="center"/>
      <protection/>
    </xf>
    <xf numFmtId="3" fontId="31" fillId="0" borderId="65" xfId="138" applyNumberFormat="1" applyFont="1" applyFill="1" applyBorder="1" applyAlignment="1">
      <alignment horizontal="center"/>
      <protection/>
    </xf>
    <xf numFmtId="3" fontId="31" fillId="0" borderId="0" xfId="138" applyNumberFormat="1" applyFont="1" applyFill="1" applyBorder="1" applyAlignment="1">
      <alignment horizontal="center"/>
      <protection/>
    </xf>
    <xf numFmtId="0" fontId="29" fillId="0" borderId="80" xfId="138" applyFont="1" applyFill="1" applyBorder="1" applyAlignment="1">
      <alignment horizontal="center" vertical="center"/>
      <protection/>
    </xf>
    <xf numFmtId="0" fontId="29" fillId="0" borderId="81" xfId="138" applyFont="1" applyFill="1" applyBorder="1" applyAlignment="1">
      <alignment horizontal="center" vertical="center"/>
      <protection/>
    </xf>
    <xf numFmtId="3" fontId="29" fillId="0" borderId="80" xfId="138" applyNumberFormat="1" applyFont="1" applyFill="1" applyBorder="1" applyAlignment="1">
      <alignment horizontal="center" vertical="center"/>
      <protection/>
    </xf>
    <xf numFmtId="3" fontId="29" fillId="0" borderId="81" xfId="138" applyNumberFormat="1" applyFont="1" applyFill="1" applyBorder="1" applyAlignment="1">
      <alignment horizontal="center" vertical="center"/>
      <protection/>
    </xf>
    <xf numFmtId="3" fontId="31" fillId="0" borderId="31" xfId="139" applyNumberFormat="1" applyFont="1" applyFill="1" applyBorder="1" applyAlignment="1">
      <alignment horizontal="center" vertical="center"/>
      <protection/>
    </xf>
    <xf numFmtId="3" fontId="31" fillId="0" borderId="82" xfId="139" applyNumberFormat="1" applyFont="1" applyFill="1" applyBorder="1" applyAlignment="1">
      <alignment horizontal="center" vertical="center"/>
      <protection/>
    </xf>
    <xf numFmtId="0" fontId="31" fillId="0" borderId="30" xfId="0" applyFont="1" applyBorder="1" applyAlignment="1">
      <alignment horizontal="center"/>
    </xf>
    <xf numFmtId="0" fontId="31" fillId="0" borderId="31" xfId="0" applyFont="1" applyBorder="1" applyAlignment="1">
      <alignment horizontal="center"/>
    </xf>
    <xf numFmtId="3" fontId="31" fillId="0" borderId="31" xfId="138" applyNumberFormat="1" applyFont="1" applyFill="1" applyBorder="1" applyAlignment="1">
      <alignment horizontal="center"/>
      <protection/>
    </xf>
    <xf numFmtId="3" fontId="31" fillId="0" borderId="82" xfId="138" applyNumberFormat="1" applyFont="1" applyFill="1" applyBorder="1" applyAlignment="1">
      <alignment horizontal="center"/>
      <protection/>
    </xf>
    <xf numFmtId="3" fontId="31" fillId="0" borderId="30" xfId="138" applyNumberFormat="1" applyFont="1" applyFill="1" applyBorder="1" applyAlignment="1">
      <alignment horizontal="center"/>
      <protection/>
    </xf>
    <xf numFmtId="3" fontId="31" fillId="0" borderId="83" xfId="138" applyNumberFormat="1" applyFont="1" applyFill="1" applyBorder="1" applyAlignment="1">
      <alignment horizontal="center" vertical="center" wrapText="1"/>
      <protection/>
    </xf>
    <xf numFmtId="3" fontId="29" fillId="0" borderId="84" xfId="138" applyNumberFormat="1" applyFont="1" applyFill="1" applyBorder="1" applyAlignment="1">
      <alignment horizontal="center" vertical="center"/>
      <protection/>
    </xf>
    <xf numFmtId="3" fontId="29" fillId="0" borderId="85" xfId="138" applyNumberFormat="1" applyFont="1" applyFill="1" applyBorder="1" applyAlignment="1">
      <alignment horizontal="center" vertical="center"/>
      <protection/>
    </xf>
    <xf numFmtId="3" fontId="31" fillId="0" borderId="86" xfId="138" applyNumberFormat="1" applyFont="1" applyFill="1" applyBorder="1" applyAlignment="1">
      <alignment horizontal="center"/>
      <protection/>
    </xf>
    <xf numFmtId="3" fontId="31" fillId="0" borderId="37" xfId="139" applyNumberFormat="1" applyFont="1" applyFill="1" applyBorder="1" applyAlignment="1">
      <alignment horizontal="center" vertical="center"/>
      <protection/>
    </xf>
    <xf numFmtId="3" fontId="31" fillId="0" borderId="87" xfId="139" applyNumberFormat="1" applyFont="1" applyFill="1" applyBorder="1" applyAlignment="1">
      <alignment horizontal="center" vertical="center"/>
      <protection/>
    </xf>
    <xf numFmtId="3" fontId="31" fillId="0" borderId="37" xfId="138" applyNumberFormat="1" applyFont="1" applyFill="1" applyBorder="1" applyAlignment="1">
      <alignment horizontal="center"/>
      <protection/>
    </xf>
    <xf numFmtId="3" fontId="31" fillId="0" borderId="87" xfId="138" applyNumberFormat="1" applyFont="1" applyFill="1" applyBorder="1" applyAlignment="1">
      <alignment horizontal="center"/>
      <protection/>
    </xf>
    <xf numFmtId="3" fontId="31" fillId="0" borderId="88" xfId="138" applyNumberFormat="1" applyFont="1" applyFill="1" applyBorder="1" applyAlignment="1">
      <alignment horizontal="center"/>
      <protection/>
    </xf>
    <xf numFmtId="0" fontId="29" fillId="0" borderId="0" xfId="142" applyFont="1" applyFill="1" applyAlignment="1" applyProtection="1">
      <alignment horizontal="center" vertical="center" wrapText="1"/>
      <protection/>
    </xf>
    <xf numFmtId="0" fontId="29" fillId="0" borderId="0" xfId="142" applyFont="1" applyFill="1" applyAlignment="1" applyProtection="1">
      <alignment horizontal="center" vertical="center"/>
      <protection/>
    </xf>
    <xf numFmtId="0" fontId="29" fillId="0" borderId="89" xfId="142" applyFont="1" applyFill="1" applyBorder="1" applyAlignment="1" applyProtection="1">
      <alignment horizontal="center" vertical="center" wrapText="1"/>
      <protection/>
    </xf>
    <xf numFmtId="0" fontId="29" fillId="0" borderId="53" xfId="142" applyFont="1" applyFill="1" applyBorder="1" applyAlignment="1" applyProtection="1">
      <alignment horizontal="center" vertical="center" wrapText="1"/>
      <protection/>
    </xf>
    <xf numFmtId="0" fontId="29" fillId="0" borderId="22" xfId="142" applyFont="1" applyFill="1" applyBorder="1" applyAlignment="1" applyProtection="1">
      <alignment horizontal="center" vertical="center" wrapText="1"/>
      <protection/>
    </xf>
    <xf numFmtId="0" fontId="39" fillId="0" borderId="66" xfId="141" applyFont="1" applyFill="1" applyBorder="1" applyAlignment="1" applyProtection="1">
      <alignment horizontal="center" vertical="center" textRotation="90"/>
      <protection/>
    </xf>
    <xf numFmtId="0" fontId="39" fillId="0" borderId="54" xfId="141" applyFont="1" applyFill="1" applyBorder="1" applyAlignment="1" applyProtection="1">
      <alignment horizontal="center" vertical="center" textRotation="90"/>
      <protection/>
    </xf>
    <xf numFmtId="0" fontId="39" fillId="0" borderId="23" xfId="141" applyFont="1" applyFill="1" applyBorder="1" applyAlignment="1" applyProtection="1">
      <alignment horizontal="center" vertical="center" textRotation="90"/>
      <protection/>
    </xf>
    <xf numFmtId="0" fontId="39" fillId="0" borderId="26" xfId="142" applyFont="1" applyFill="1" applyBorder="1" applyAlignment="1" applyProtection="1">
      <alignment horizontal="center" vertical="center" wrapText="1"/>
      <protection/>
    </xf>
    <xf numFmtId="0" fontId="39" fillId="0" borderId="19" xfId="142" applyFont="1" applyFill="1" applyBorder="1" applyAlignment="1" applyProtection="1">
      <alignment horizontal="center" vertical="center" wrapText="1"/>
      <protection/>
    </xf>
    <xf numFmtId="0" fontId="39" fillId="0" borderId="58" xfId="142" applyFont="1" applyFill="1" applyBorder="1" applyAlignment="1" applyProtection="1">
      <alignment horizontal="center" vertical="center" wrapText="1"/>
      <protection/>
    </xf>
    <xf numFmtId="0" fontId="39" fillId="0" borderId="40" xfId="142" applyFont="1" applyFill="1" applyBorder="1" applyAlignment="1" applyProtection="1">
      <alignment horizontal="center" vertical="center" wrapText="1"/>
      <protection/>
    </xf>
    <xf numFmtId="0" fontId="39" fillId="0" borderId="19" xfId="142" applyFont="1" applyFill="1" applyBorder="1" applyAlignment="1" applyProtection="1">
      <alignment horizontal="center" wrapText="1"/>
      <protection/>
    </xf>
    <xf numFmtId="0" fontId="39" fillId="0" borderId="41" xfId="142" applyFont="1" applyFill="1" applyBorder="1" applyAlignment="1" applyProtection="1">
      <alignment horizontal="center" wrapText="1"/>
      <protection/>
    </xf>
    <xf numFmtId="0" fontId="8" fillId="0" borderId="0" xfId="142" applyFont="1" applyFill="1" applyAlignment="1" applyProtection="1">
      <alignment horizontal="center"/>
      <protection/>
    </xf>
    <xf numFmtId="0" fontId="29" fillId="0" borderId="0" xfId="141" applyFont="1" applyFill="1" applyAlignment="1" applyProtection="1">
      <alignment horizontal="center" vertical="center" wrapText="1"/>
      <protection/>
    </xf>
    <xf numFmtId="0" fontId="34" fillId="0" borderId="0" xfId="141" applyFont="1" applyFill="1" applyAlignment="1" applyProtection="1">
      <alignment horizontal="center" vertical="center" wrapText="1"/>
      <protection/>
    </xf>
    <xf numFmtId="0" fontId="31" fillId="0" borderId="0" xfId="141" applyFont="1" applyFill="1" applyBorder="1" applyAlignment="1" applyProtection="1">
      <alignment horizontal="right" vertical="center"/>
      <protection/>
    </xf>
    <xf numFmtId="0" fontId="34" fillId="0" borderId="25" xfId="141" applyFont="1" applyFill="1" applyBorder="1" applyAlignment="1" applyProtection="1">
      <alignment horizontal="center" vertical="center" wrapText="1"/>
      <protection/>
    </xf>
    <xf numFmtId="0" fontId="34" fillId="0" borderId="24" xfId="141" applyFont="1" applyFill="1" applyBorder="1" applyAlignment="1" applyProtection="1">
      <alignment horizontal="center" vertical="center" wrapText="1"/>
      <protection/>
    </xf>
    <xf numFmtId="0" fontId="41" fillId="0" borderId="26" xfId="141" applyFont="1" applyFill="1" applyBorder="1" applyAlignment="1" applyProtection="1">
      <alignment horizontal="center" vertical="center" textRotation="90"/>
      <protection/>
    </xf>
    <xf numFmtId="0" fontId="41" fillId="0" borderId="19" xfId="141" applyFont="1" applyFill="1" applyBorder="1" applyAlignment="1" applyProtection="1">
      <alignment horizontal="center" vertical="center" textRotation="90"/>
      <protection/>
    </xf>
    <xf numFmtId="0" fontId="29" fillId="0" borderId="47" xfId="141" applyFont="1" applyFill="1" applyBorder="1" applyAlignment="1" applyProtection="1">
      <alignment horizontal="center" vertical="center" wrapText="1"/>
      <protection/>
    </xf>
    <xf numFmtId="0" fontId="29" fillId="0" borderId="41" xfId="141" applyFont="1" applyFill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 vertical="center" wrapText="1"/>
      <protection locked="0"/>
    </xf>
    <xf numFmtId="0" fontId="43" fillId="0" borderId="21" xfId="0" applyFont="1" applyBorder="1" applyAlignment="1" applyProtection="1">
      <alignment wrapText="1"/>
      <protection/>
    </xf>
    <xf numFmtId="0" fontId="43" fillId="0" borderId="42" xfId="0" applyFont="1" applyBorder="1" applyAlignment="1" applyProtection="1">
      <alignment wrapText="1"/>
      <protection/>
    </xf>
  </cellXfs>
  <cellStyles count="148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% - 1. jelölőszín" xfId="33"/>
    <cellStyle name="40% - 1. jelölőszín 2" xfId="34"/>
    <cellStyle name="40% - 2. jelölőszín" xfId="35"/>
    <cellStyle name="40% - 2. jelölőszín 2" xfId="36"/>
    <cellStyle name="40% - 3. jelölőszín" xfId="37"/>
    <cellStyle name="40% - 3. jelölőszín 2" xfId="38"/>
    <cellStyle name="40% - 4. jelölőszín" xfId="39"/>
    <cellStyle name="40% - 4. jelölőszín 2" xfId="40"/>
    <cellStyle name="40% - 5. jelölőszín" xfId="41"/>
    <cellStyle name="40% - 5. jelölőszín 2" xfId="42"/>
    <cellStyle name="40% - 6. jelölőszín" xfId="43"/>
    <cellStyle name="40% - 6. jelölőszín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% - 1. jelölőszín" xfId="51"/>
    <cellStyle name="60% - 1. jelölőszín 2" xfId="52"/>
    <cellStyle name="60% - 2. jelölőszín" xfId="53"/>
    <cellStyle name="60% - 2. jelölőszín 2" xfId="54"/>
    <cellStyle name="60% - 3. jelölőszín" xfId="55"/>
    <cellStyle name="60% - 3. jelölőszín 2" xfId="56"/>
    <cellStyle name="60% - 4. jelölőszín" xfId="57"/>
    <cellStyle name="60% - 4. jelölőszín 2" xfId="58"/>
    <cellStyle name="60% - 5. jelölőszín" xfId="59"/>
    <cellStyle name="60% - 5. jelölőszín 2" xfId="60"/>
    <cellStyle name="60% - 6. jelölőszín" xfId="61"/>
    <cellStyle name="60% - 6. jelölőszín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evitel" xfId="76"/>
    <cellStyle name="Bevitel 2" xfId="77"/>
    <cellStyle name="Calculation" xfId="78"/>
    <cellStyle name="Check Cell" xfId="79"/>
    <cellStyle name="Cím" xfId="80"/>
    <cellStyle name="Cím 2" xfId="81"/>
    <cellStyle name="Címsor 1" xfId="82"/>
    <cellStyle name="Címsor 1 2" xfId="83"/>
    <cellStyle name="Címsor 2" xfId="84"/>
    <cellStyle name="Címsor 2 2" xfId="85"/>
    <cellStyle name="Címsor 3" xfId="86"/>
    <cellStyle name="Címsor 3 2" xfId="87"/>
    <cellStyle name="Címsor 4" xfId="88"/>
    <cellStyle name="Címsor 4 2" xfId="89"/>
    <cellStyle name="Ellenőrzőcella" xfId="90"/>
    <cellStyle name="Ellenőrzőcella 2" xfId="91"/>
    <cellStyle name="Explanatory Text" xfId="92"/>
    <cellStyle name="Comma" xfId="93"/>
    <cellStyle name="Comma [0]" xfId="94"/>
    <cellStyle name="Ezres 2" xfId="95"/>
    <cellStyle name="Ezres 2 2" xfId="96"/>
    <cellStyle name="Ezres 3" xfId="97"/>
    <cellStyle name="Ezres 3 2" xfId="98"/>
    <cellStyle name="Ezres 4" xfId="99"/>
    <cellStyle name="Ezres 5" xfId="100"/>
    <cellStyle name="Figyelmeztetés" xfId="101"/>
    <cellStyle name="Figyelmeztetés 2" xfId="102"/>
    <cellStyle name="Good" xfId="103"/>
    <cellStyle name="Heading 1" xfId="104"/>
    <cellStyle name="Heading 2" xfId="105"/>
    <cellStyle name="Heading 3" xfId="106"/>
    <cellStyle name="Heading 4" xfId="107"/>
    <cellStyle name="Hiperhivatkozás" xfId="108"/>
    <cellStyle name="Hyperlink" xfId="109"/>
    <cellStyle name="Hivatkozott cella" xfId="110"/>
    <cellStyle name="Hivatkozott cella 2" xfId="111"/>
    <cellStyle name="Input" xfId="112"/>
    <cellStyle name="Jegyzet" xfId="113"/>
    <cellStyle name="Jegyzet 2" xfId="114"/>
    <cellStyle name="Jelölőszín 1" xfId="115"/>
    <cellStyle name="Jelölőszín 2" xfId="116"/>
    <cellStyle name="Jelölőszín 3" xfId="117"/>
    <cellStyle name="Jelölőszín 4" xfId="118"/>
    <cellStyle name="Jelölőszín 5" xfId="119"/>
    <cellStyle name="Jelölőszín 6" xfId="120"/>
    <cellStyle name="Jó" xfId="121"/>
    <cellStyle name="Jó 2" xfId="122"/>
    <cellStyle name="Kimenet" xfId="123"/>
    <cellStyle name="Kimenet 2" xfId="124"/>
    <cellStyle name="Followed Hyperlink" xfId="125"/>
    <cellStyle name="Linked Cell" xfId="126"/>
    <cellStyle name="Magyarázó szöveg" xfId="127"/>
    <cellStyle name="Magyarázó szöveg 2" xfId="128"/>
    <cellStyle name="Már látott hiperhivatkozás" xfId="129"/>
    <cellStyle name="Neutral" xfId="130"/>
    <cellStyle name="Normál 2" xfId="131"/>
    <cellStyle name="Normál 3" xfId="132"/>
    <cellStyle name="Normál 3 2" xfId="133"/>
    <cellStyle name="Normál 4" xfId="134"/>
    <cellStyle name="Normál 5" xfId="135"/>
    <cellStyle name="Normál 6" xfId="136"/>
    <cellStyle name="Normál_EU projektek tábla" xfId="137"/>
    <cellStyle name="Normál_EU-s tábla kv-hez" xfId="138"/>
    <cellStyle name="Normál_EU-s tábla kv-hez_EU projektek tábla" xfId="139"/>
    <cellStyle name="Normál_Rendelet mellékletek 2008.jav." xfId="140"/>
    <cellStyle name="Normál_VAGYONK" xfId="141"/>
    <cellStyle name="Normál_VAGYONKIM" xfId="142"/>
    <cellStyle name="Note" xfId="143"/>
    <cellStyle name="Output" xfId="144"/>
    <cellStyle name="Összesen" xfId="145"/>
    <cellStyle name="Összesen 2" xfId="146"/>
    <cellStyle name="Currency" xfId="147"/>
    <cellStyle name="Currency [0]" xfId="148"/>
    <cellStyle name="Pénznem 2" xfId="149"/>
    <cellStyle name="Pénznem 3" xfId="150"/>
    <cellStyle name="Rossz" xfId="151"/>
    <cellStyle name="Rossz 2" xfId="152"/>
    <cellStyle name="Semleges" xfId="153"/>
    <cellStyle name="Semleges 2" xfId="154"/>
    <cellStyle name="Számítás" xfId="155"/>
    <cellStyle name="Számítás 2" xfId="156"/>
    <cellStyle name="Percent" xfId="157"/>
    <cellStyle name="Százalék 2" xfId="158"/>
    <cellStyle name="Title" xfId="159"/>
    <cellStyle name="Total" xfId="160"/>
    <cellStyle name="Warning Text" xfId="161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PageLayoutView="0" workbookViewId="0" topLeftCell="A1">
      <selection activeCell="C29" sqref="C29"/>
    </sheetView>
  </sheetViews>
  <sheetFormatPr defaultColWidth="9.00390625" defaultRowHeight="12.75"/>
  <cols>
    <col min="2" max="2" width="41.00390625" style="0" bestFit="1" customWidth="1"/>
    <col min="3" max="3" width="15.875" style="0" bestFit="1" customWidth="1"/>
    <col min="4" max="4" width="19.00390625" style="0" bestFit="1" customWidth="1"/>
    <col min="5" max="5" width="15.125" style="0" bestFit="1" customWidth="1"/>
    <col min="6" max="6" width="32.50390625" style="0" bestFit="1" customWidth="1"/>
    <col min="7" max="7" width="15.875" style="0" bestFit="1" customWidth="1"/>
    <col min="8" max="8" width="19.00390625" style="0" bestFit="1" customWidth="1"/>
    <col min="9" max="9" width="17.125" style="0" customWidth="1"/>
  </cols>
  <sheetData>
    <row r="1" ht="12.75">
      <c r="A1" s="57" t="s">
        <v>270</v>
      </c>
    </row>
    <row r="2" spans="1:9" ht="15.75">
      <c r="A2" s="12"/>
      <c r="B2" s="218" t="s">
        <v>293</v>
      </c>
      <c r="C2" s="218"/>
      <c r="D2" s="218"/>
      <c r="E2" s="218"/>
      <c r="F2" s="218"/>
      <c r="G2" s="219"/>
      <c r="H2" s="219"/>
      <c r="I2" s="219"/>
    </row>
    <row r="3" spans="1:9" ht="15.75">
      <c r="A3" s="12"/>
      <c r="B3" s="218" t="s">
        <v>294</v>
      </c>
      <c r="C3" s="218"/>
      <c r="D3" s="218"/>
      <c r="E3" s="218"/>
      <c r="F3" s="218"/>
      <c r="G3" s="219"/>
      <c r="H3" s="219"/>
      <c r="I3" s="219"/>
    </row>
    <row r="4" spans="1:9" ht="15.75">
      <c r="A4" s="12"/>
      <c r="B4" s="36"/>
      <c r="C4" s="36"/>
      <c r="D4" s="36"/>
      <c r="E4" s="36"/>
      <c r="F4" s="36"/>
      <c r="G4" s="37"/>
      <c r="H4" s="37"/>
      <c r="I4" s="37"/>
    </row>
    <row r="5" spans="1:9" ht="12.75">
      <c r="A5" s="12"/>
      <c r="B5" s="220"/>
      <c r="C5" s="220"/>
      <c r="D5" s="220"/>
      <c r="E5" s="220"/>
      <c r="F5" s="220"/>
      <c r="G5" s="12"/>
      <c r="H5" s="12"/>
      <c r="I5" s="56" t="s">
        <v>104</v>
      </c>
    </row>
    <row r="6" spans="1:9" ht="12.75">
      <c r="A6" s="31"/>
      <c r="B6" s="32" t="s">
        <v>18</v>
      </c>
      <c r="C6" s="32" t="s">
        <v>19</v>
      </c>
      <c r="D6" s="32" t="s">
        <v>20</v>
      </c>
      <c r="E6" s="32" t="s">
        <v>21</v>
      </c>
      <c r="F6" s="33" t="s">
        <v>33</v>
      </c>
      <c r="G6" s="33" t="s">
        <v>22</v>
      </c>
      <c r="H6" s="33" t="s">
        <v>23</v>
      </c>
      <c r="I6" s="33" t="s">
        <v>51</v>
      </c>
    </row>
    <row r="7" spans="1:9" ht="12.75">
      <c r="A7" s="215" t="s">
        <v>0</v>
      </c>
      <c r="B7" s="217" t="s">
        <v>9</v>
      </c>
      <c r="C7" s="217" t="s">
        <v>15</v>
      </c>
      <c r="D7" s="217" t="s">
        <v>16</v>
      </c>
      <c r="E7" s="217" t="s">
        <v>297</v>
      </c>
      <c r="F7" s="217" t="s">
        <v>9</v>
      </c>
      <c r="G7" s="217" t="s">
        <v>15</v>
      </c>
      <c r="H7" s="217" t="s">
        <v>16</v>
      </c>
      <c r="I7" s="217" t="s">
        <v>297</v>
      </c>
    </row>
    <row r="8" spans="1:9" ht="12.75">
      <c r="A8" s="216"/>
      <c r="B8" s="217"/>
      <c r="C8" s="217"/>
      <c r="D8" s="217"/>
      <c r="E8" s="217"/>
      <c r="F8" s="217"/>
      <c r="G8" s="217"/>
      <c r="H8" s="217"/>
      <c r="I8" s="217"/>
    </row>
    <row r="9" spans="1:9" ht="12.75">
      <c r="A9" s="18">
        <v>1</v>
      </c>
      <c r="B9" s="38" t="s">
        <v>52</v>
      </c>
      <c r="C9" s="13"/>
      <c r="D9" s="13"/>
      <c r="E9" s="13"/>
      <c r="F9" s="38" t="s">
        <v>53</v>
      </c>
      <c r="G9" s="19"/>
      <c r="H9" s="19"/>
      <c r="I9" s="20"/>
    </row>
    <row r="10" spans="1:9" ht="12.75">
      <c r="A10" s="18">
        <v>2</v>
      </c>
      <c r="B10" s="21" t="s">
        <v>54</v>
      </c>
      <c r="C10" s="13">
        <f>+Mérleg!C10+Óvoda!C10</f>
        <v>7790000</v>
      </c>
      <c r="D10" s="13">
        <f>+Mérleg!D10+Óvoda!D10</f>
        <v>17488050</v>
      </c>
      <c r="E10" s="13">
        <f>+Mérleg!E10+Óvoda!E10</f>
        <v>14133588</v>
      </c>
      <c r="F10" s="21" t="s">
        <v>55</v>
      </c>
      <c r="G10" s="13">
        <f>+Mérleg!G10+Óvoda!G10</f>
        <v>42789700</v>
      </c>
      <c r="H10" s="13">
        <f>+Mérleg!H10+Óvoda!H10</f>
        <v>52535700</v>
      </c>
      <c r="I10" s="13">
        <f>+Mérleg!I10+Óvoda!I10</f>
        <v>44810056</v>
      </c>
    </row>
    <row r="11" spans="1:9" ht="12.75">
      <c r="A11" s="18">
        <v>3</v>
      </c>
      <c r="B11" s="21" t="s">
        <v>56</v>
      </c>
      <c r="C11" s="13">
        <f>+Mérleg!C11+Óvoda!C11</f>
        <v>38100000</v>
      </c>
      <c r="D11" s="13">
        <f>+Mérleg!D11+Óvoda!D11</f>
        <v>45135746</v>
      </c>
      <c r="E11" s="13">
        <f>+Mérleg!E11+Óvoda!E11</f>
        <v>43528959</v>
      </c>
      <c r="F11" s="21" t="s">
        <v>57</v>
      </c>
      <c r="G11" s="13">
        <f>+Mérleg!G11+Óvoda!G11</f>
        <v>8114121</v>
      </c>
      <c r="H11" s="13">
        <f>+Mérleg!H11+Óvoda!H11</f>
        <v>8134121</v>
      </c>
      <c r="I11" s="13">
        <f>+Mérleg!I11+Óvoda!I11</f>
        <v>7885127</v>
      </c>
    </row>
    <row r="12" spans="1:9" ht="12.75">
      <c r="A12" s="18">
        <v>4</v>
      </c>
      <c r="B12" s="21" t="s">
        <v>58</v>
      </c>
      <c r="C12" s="13">
        <f>+Mérleg!C12+Óvoda!C12</f>
        <v>52410914</v>
      </c>
      <c r="D12" s="13">
        <f>+Mérleg!D12+Óvoda!D12</f>
        <v>59645728</v>
      </c>
      <c r="E12" s="13">
        <f>+Mérleg!E12+Óvoda!E12</f>
        <v>58350513</v>
      </c>
      <c r="F12" s="21" t="s">
        <v>59</v>
      </c>
      <c r="G12" s="13">
        <f>+Mérleg!G12+Óvoda!G12</f>
        <v>65887341</v>
      </c>
      <c r="H12" s="13">
        <f>+Mérleg!H12+Óvoda!H12</f>
        <v>87813196</v>
      </c>
      <c r="I12" s="13">
        <f>+Mérleg!I12+Óvoda!I12</f>
        <v>48024143</v>
      </c>
    </row>
    <row r="13" spans="1:9" ht="12.75">
      <c r="A13" s="18">
        <v>5</v>
      </c>
      <c r="B13" s="21" t="s">
        <v>60</v>
      </c>
      <c r="C13" s="13">
        <f>+Mérleg!C13+Óvoda!C13</f>
        <v>3507300</v>
      </c>
      <c r="D13" s="13">
        <f>+Mérleg!D13+Óvoda!D13</f>
        <v>4527301</v>
      </c>
      <c r="E13" s="13">
        <f>+Mérleg!E13+Óvoda!E13</f>
        <v>4527301</v>
      </c>
      <c r="F13" s="21" t="s">
        <v>61</v>
      </c>
      <c r="G13" s="13">
        <f>+Mérleg!G13+Óvoda!G13</f>
        <v>3270404</v>
      </c>
      <c r="H13" s="13">
        <f>+Mérleg!H13+Óvoda!H13</f>
        <v>3270404</v>
      </c>
      <c r="I13" s="13">
        <f>+Mérleg!I13+Óvoda!I13</f>
        <v>2605500</v>
      </c>
    </row>
    <row r="14" spans="1:9" ht="12.75">
      <c r="A14" s="18">
        <v>6</v>
      </c>
      <c r="B14" s="21" t="s">
        <v>62</v>
      </c>
      <c r="C14" s="13">
        <f>+Mérleg!C14+Óvoda!C14</f>
        <v>0</v>
      </c>
      <c r="D14" s="13">
        <f>+Mérleg!D14+Óvoda!D14</f>
        <v>20000</v>
      </c>
      <c r="E14" s="13">
        <f>+Mérleg!E14+Óvoda!E14</f>
        <v>20000</v>
      </c>
      <c r="F14" s="21" t="s">
        <v>63</v>
      </c>
      <c r="G14" s="13">
        <f>+Mérleg!G14+Óvoda!G14</f>
        <v>7606142</v>
      </c>
      <c r="H14" s="13">
        <f>+Mérleg!H14+Óvoda!H14</f>
        <v>7606142</v>
      </c>
      <c r="I14" s="13">
        <f>+Mérleg!I14+Óvoda!I14</f>
        <v>5600302</v>
      </c>
    </row>
    <row r="15" spans="1:9" ht="12.75">
      <c r="A15" s="18">
        <v>7</v>
      </c>
      <c r="B15" s="21" t="s">
        <v>64</v>
      </c>
      <c r="C15" s="13">
        <f>+Mérleg!C15+Óvoda!C15</f>
        <v>0</v>
      </c>
      <c r="D15" s="13">
        <f>+Mérleg!D15+Óvoda!D15</f>
        <v>0</v>
      </c>
      <c r="E15" s="13">
        <f>+Mérleg!E15+Óvoda!E15</f>
        <v>0</v>
      </c>
      <c r="F15" s="22" t="s">
        <v>65</v>
      </c>
      <c r="G15" s="13">
        <f>+Mérleg!G15+Óvoda!G15</f>
        <v>18864</v>
      </c>
      <c r="H15" s="13">
        <f>+Mérleg!H15+Óvoda!H15</f>
        <v>16648282</v>
      </c>
      <c r="I15" s="13">
        <f>+Mérleg!I15+Óvoda!I15</f>
        <v>0</v>
      </c>
    </row>
    <row r="16" spans="1:9" ht="12.75">
      <c r="A16" s="18">
        <v>8</v>
      </c>
      <c r="B16" s="14"/>
      <c r="C16" s="13"/>
      <c r="D16" s="13">
        <f>+Mérleg!D16+Óvoda!D16</f>
        <v>0</v>
      </c>
      <c r="E16" s="13">
        <f>+Mérleg!E16+Óvoda!E16</f>
        <v>0</v>
      </c>
      <c r="F16" s="21" t="s">
        <v>66</v>
      </c>
      <c r="G16" s="13">
        <f>+Mérleg!G16+Óvoda!G16</f>
        <v>0</v>
      </c>
      <c r="H16" s="13">
        <f>+Mérleg!H16+Óvoda!H16</f>
        <v>0</v>
      </c>
      <c r="I16" s="13">
        <f>+Mérleg!I16+Óvoda!I16</f>
        <v>0</v>
      </c>
    </row>
    <row r="17" spans="1:9" ht="12.75">
      <c r="A17" s="24">
        <v>9</v>
      </c>
      <c r="B17" s="25" t="s">
        <v>67</v>
      </c>
      <c r="C17" s="25">
        <f>SUM(C10:C16)</f>
        <v>101808214</v>
      </c>
      <c r="D17" s="25">
        <f>SUM(D10:D16)</f>
        <v>126816825</v>
      </c>
      <c r="E17" s="25">
        <f>SUM(E10:E16)</f>
        <v>120560361</v>
      </c>
      <c r="F17" s="26" t="s">
        <v>68</v>
      </c>
      <c r="G17" s="26">
        <f>SUM(G10:G16)</f>
        <v>127686572</v>
      </c>
      <c r="H17" s="26">
        <f>SUM(H10:H16)</f>
        <v>176007845</v>
      </c>
      <c r="I17" s="26">
        <f>SUM(I10:I16)</f>
        <v>108925128</v>
      </c>
    </row>
    <row r="18" spans="1:9" ht="12.75">
      <c r="A18" s="18">
        <v>10</v>
      </c>
      <c r="B18" s="38" t="s">
        <v>69</v>
      </c>
      <c r="C18" s="13"/>
      <c r="D18" s="13"/>
      <c r="E18" s="13"/>
      <c r="F18" s="38" t="s">
        <v>70</v>
      </c>
      <c r="G18" s="13"/>
      <c r="H18" s="13"/>
      <c r="I18" s="13"/>
    </row>
    <row r="19" spans="1:9" ht="12.75">
      <c r="A19" s="18">
        <v>11</v>
      </c>
      <c r="B19" s="21" t="s">
        <v>71</v>
      </c>
      <c r="C19" s="13">
        <f>+Mérleg!C19+Óvoda!C19</f>
        <v>0</v>
      </c>
      <c r="D19" s="13">
        <f>+Mérleg!D19+Óvoda!D19</f>
        <v>0</v>
      </c>
      <c r="E19" s="13">
        <f>+Mérleg!E19+Óvoda!E19</f>
        <v>0</v>
      </c>
      <c r="F19" s="21" t="s">
        <v>72</v>
      </c>
      <c r="G19" s="13">
        <f>+Mérleg!G19+Óvoda!G19</f>
        <v>1270000</v>
      </c>
      <c r="H19" s="13">
        <f>+Mérleg!H19+Óvoda!H19</f>
        <v>4194233</v>
      </c>
      <c r="I19" s="13">
        <f>+Mérleg!I19+Óvoda!I19</f>
        <v>4185344</v>
      </c>
    </row>
    <row r="20" spans="1:9" ht="12.75">
      <c r="A20" s="18">
        <v>12</v>
      </c>
      <c r="B20" s="21" t="s">
        <v>73</v>
      </c>
      <c r="C20" s="13">
        <f>+Mérleg!C20+Óvoda!C20</f>
        <v>2514600</v>
      </c>
      <c r="D20" s="13">
        <f>+Mérleg!D20+Óvoda!D20</f>
        <v>82889781</v>
      </c>
      <c r="E20" s="13">
        <f>+Mérleg!E20+Óvoda!E20</f>
        <v>82889781</v>
      </c>
      <c r="F20" s="15" t="s">
        <v>74</v>
      </c>
      <c r="G20" s="13">
        <f>+Mérleg!G20+Óvoda!G20</f>
        <v>89671000</v>
      </c>
      <c r="H20" s="13">
        <f>+Mérleg!H20+Óvoda!H20</f>
        <v>141272397</v>
      </c>
      <c r="I20" s="13">
        <f>+Mérleg!I20+Óvoda!I20</f>
        <v>103073000</v>
      </c>
    </row>
    <row r="21" spans="1:9" ht="12.75">
      <c r="A21" s="18">
        <v>13</v>
      </c>
      <c r="B21" s="21" t="s">
        <v>75</v>
      </c>
      <c r="C21" s="13">
        <f>+Mérleg!C21+Óvoda!C21</f>
        <v>0</v>
      </c>
      <c r="D21" s="13">
        <f>+Mérleg!D21+Óvoda!D21</f>
        <v>0</v>
      </c>
      <c r="E21" s="13">
        <f>+Mérleg!E21+Óvoda!E21</f>
        <v>0</v>
      </c>
      <c r="F21" s="21" t="s">
        <v>76</v>
      </c>
      <c r="G21" s="13">
        <f>+Mérleg!G21+Óvoda!G21</f>
        <v>0</v>
      </c>
      <c r="H21" s="13">
        <f>+Mérleg!H21+Óvoda!H21</f>
        <v>0</v>
      </c>
      <c r="I21" s="13">
        <f>+Mérleg!I21+Óvoda!I21</f>
        <v>0</v>
      </c>
    </row>
    <row r="22" spans="1:9" ht="12.75">
      <c r="A22" s="18">
        <v>14</v>
      </c>
      <c r="B22" s="21" t="s">
        <v>77</v>
      </c>
      <c r="C22" s="13">
        <f>+Mérleg!C22+Óvoda!C22</f>
        <v>0</v>
      </c>
      <c r="D22" s="13">
        <f>+Mérleg!D22+Óvoda!D22</f>
        <v>0</v>
      </c>
      <c r="E22" s="13">
        <f>+Mérleg!E22+Óvoda!E22</f>
        <v>0</v>
      </c>
      <c r="F22" s="21" t="s">
        <v>78</v>
      </c>
      <c r="G22" s="13">
        <f>+Mérleg!G22+Óvoda!G22</f>
        <v>0</v>
      </c>
      <c r="H22" s="13">
        <f>+Mérleg!H22+Óvoda!H22</f>
        <v>0</v>
      </c>
      <c r="I22" s="13">
        <f>+Mérleg!I22+Óvoda!I22</f>
        <v>0</v>
      </c>
    </row>
    <row r="23" spans="1:9" ht="12.75">
      <c r="A23" s="18">
        <v>15</v>
      </c>
      <c r="B23" s="21" t="s">
        <v>79</v>
      </c>
      <c r="C23" s="13">
        <f>+Mérleg!C23+Óvoda!C23</f>
        <v>0</v>
      </c>
      <c r="D23" s="13">
        <f>+Mérleg!D23+Óvoda!D23</f>
        <v>0</v>
      </c>
      <c r="E23" s="13">
        <f>+Mérleg!E23+Óvoda!E23</f>
        <v>0</v>
      </c>
      <c r="F23" s="21" t="s">
        <v>80</v>
      </c>
      <c r="G23" s="13">
        <f>+Mérleg!G23+Óvoda!G23</f>
        <v>0</v>
      </c>
      <c r="H23" s="13">
        <f>+Mérleg!H23+Óvoda!H23</f>
        <v>0</v>
      </c>
      <c r="I23" s="13">
        <f>+Mérleg!I23+Óvoda!I23</f>
        <v>0</v>
      </c>
    </row>
    <row r="24" spans="1:9" ht="12.75">
      <c r="A24" s="18">
        <v>16</v>
      </c>
      <c r="B24" s="35" t="s">
        <v>81</v>
      </c>
      <c r="C24" s="27">
        <f>SUM(C19:C23)</f>
        <v>2514600</v>
      </c>
      <c r="D24" s="27">
        <f>SUM(D19:D23)</f>
        <v>82889781</v>
      </c>
      <c r="E24" s="27">
        <f>SUM(E19:E23)</f>
        <v>82889781</v>
      </c>
      <c r="F24" s="35" t="s">
        <v>82</v>
      </c>
      <c r="G24" s="26">
        <f>SUM(G19:G23)</f>
        <v>90941000</v>
      </c>
      <c r="H24" s="26">
        <f>SUM(H19:H23)</f>
        <v>145466630</v>
      </c>
      <c r="I24" s="26">
        <f>SUM(I19:I23)</f>
        <v>107258344</v>
      </c>
    </row>
    <row r="25" spans="1:9" ht="12.75">
      <c r="A25" s="18">
        <v>17</v>
      </c>
      <c r="B25" s="28" t="s">
        <v>83</v>
      </c>
      <c r="C25" s="17">
        <v>0</v>
      </c>
      <c r="D25" s="17">
        <v>0</v>
      </c>
      <c r="E25" s="17">
        <v>0</v>
      </c>
      <c r="F25" s="28" t="s">
        <v>83</v>
      </c>
      <c r="G25" s="17">
        <v>0</v>
      </c>
      <c r="H25" s="17">
        <v>0</v>
      </c>
      <c r="I25" s="17">
        <v>0</v>
      </c>
    </row>
    <row r="26" spans="1:9" ht="12.75">
      <c r="A26" s="18">
        <v>18</v>
      </c>
      <c r="B26" s="34"/>
      <c r="C26" s="13"/>
      <c r="D26" s="13"/>
      <c r="E26" s="13"/>
      <c r="F26" s="34"/>
      <c r="G26" s="13"/>
      <c r="H26" s="13"/>
      <c r="I26" s="13"/>
    </row>
    <row r="27" spans="1:9" ht="12.75">
      <c r="A27" s="18">
        <v>19</v>
      </c>
      <c r="B27" s="23" t="s">
        <v>84</v>
      </c>
      <c r="C27" s="23">
        <f>SUM(C28:C30)</f>
        <v>136761929</v>
      </c>
      <c r="D27" s="23">
        <f>SUM(D28:D30)</f>
        <v>140106130</v>
      </c>
      <c r="E27" s="23">
        <f>SUM(E28:E30)</f>
        <v>138937130</v>
      </c>
      <c r="F27" s="38" t="s">
        <v>85</v>
      </c>
      <c r="G27" s="17">
        <f>SUM(G28:G30)</f>
        <v>22457171</v>
      </c>
      <c r="H27" s="17">
        <f>SUM(H28:H30)</f>
        <v>28338261</v>
      </c>
      <c r="I27" s="17">
        <f>SUM(I28:I30)</f>
        <v>28338261</v>
      </c>
    </row>
    <row r="28" spans="1:9" ht="12.75">
      <c r="A28" s="18">
        <v>20</v>
      </c>
      <c r="B28" s="16" t="s">
        <v>86</v>
      </c>
      <c r="C28" s="22">
        <f>+Mérleg!C28+Óvoda!C28</f>
        <v>1682921</v>
      </c>
      <c r="D28" s="22">
        <f>+Mérleg!D28+Óvoda!D28</f>
        <v>3770345</v>
      </c>
      <c r="E28" s="22">
        <f>+Mérleg!E28+Óvoda!E28</f>
        <v>3770345</v>
      </c>
      <c r="F28" s="16" t="s">
        <v>87</v>
      </c>
      <c r="G28" s="13">
        <f>+Mérleg!G28+Óvoda!G28</f>
        <v>1682921</v>
      </c>
      <c r="H28" s="13">
        <f>+Mérleg!H28+Óvoda!H28</f>
        <v>3311261</v>
      </c>
      <c r="I28" s="13">
        <f>+Mérleg!I28+Óvoda!I28</f>
        <v>3311261</v>
      </c>
    </row>
    <row r="29" spans="1:9" ht="12.75">
      <c r="A29" s="18">
        <v>21</v>
      </c>
      <c r="B29" s="16" t="s">
        <v>88</v>
      </c>
      <c r="C29" s="22">
        <f>+Mérleg!C29+Óvoda!C29</f>
        <v>100774250</v>
      </c>
      <c r="D29" s="22">
        <f>+Mérleg!D29+Óvoda!D29</f>
        <v>105027000</v>
      </c>
      <c r="E29" s="22">
        <f>+Mérleg!E29+Óvoda!E29</f>
        <v>103858000</v>
      </c>
      <c r="F29" s="16" t="s">
        <v>89</v>
      </c>
      <c r="G29" s="13">
        <f>+Mérleg!G29+Óvoda!G29</f>
        <v>0</v>
      </c>
      <c r="H29" s="13">
        <f>+Mérleg!H29+Óvoda!H29</f>
        <v>0</v>
      </c>
      <c r="I29" s="13">
        <f>+Mérleg!I29+Óvoda!I29</f>
        <v>0</v>
      </c>
    </row>
    <row r="30" spans="1:9" ht="12.75">
      <c r="A30" s="18">
        <v>22</v>
      </c>
      <c r="B30" s="16" t="s">
        <v>317</v>
      </c>
      <c r="C30" s="22">
        <f>+Mérleg!C30+Óvoda!C30</f>
        <v>34304758</v>
      </c>
      <c r="D30" s="22">
        <f>+Mérleg!D30+Óvoda!D30</f>
        <v>31308785</v>
      </c>
      <c r="E30" s="22">
        <f>+Mérleg!E30+Óvoda!E30</f>
        <v>31308785</v>
      </c>
      <c r="F30" s="16" t="s">
        <v>280</v>
      </c>
      <c r="G30" s="13">
        <f>+Mérleg!G30+Óvoda!G30</f>
        <v>20774250</v>
      </c>
      <c r="H30" s="13">
        <f>+Mérleg!H30+Óvoda!H30</f>
        <v>25027000</v>
      </c>
      <c r="I30" s="13">
        <f>+Mérleg!I30+Óvoda!I30</f>
        <v>25027000</v>
      </c>
    </row>
    <row r="31" spans="1:9" ht="12.75">
      <c r="A31" s="29">
        <v>22</v>
      </c>
      <c r="B31" s="39" t="s">
        <v>90</v>
      </c>
      <c r="C31" s="30">
        <f>C17+C24+C27</f>
        <v>241084743</v>
      </c>
      <c r="D31" s="30">
        <f>D17+D24+D27</f>
        <v>349812736</v>
      </c>
      <c r="E31" s="30">
        <f>E17+E24+E27</f>
        <v>342387272</v>
      </c>
      <c r="F31" s="39" t="s">
        <v>91</v>
      </c>
      <c r="G31" s="30">
        <f>G17+G24+G27</f>
        <v>241084743</v>
      </c>
      <c r="H31" s="30">
        <f>H17+H24+H27</f>
        <v>349812736</v>
      </c>
      <c r="I31" s="30">
        <f>I17+I24+I27</f>
        <v>244521733</v>
      </c>
    </row>
  </sheetData>
  <sheetProtection/>
  <mergeCells count="12">
    <mergeCell ref="I7:I8"/>
    <mergeCell ref="B2:I2"/>
    <mergeCell ref="B3:I3"/>
    <mergeCell ref="B5:F5"/>
    <mergeCell ref="E7:E8"/>
    <mergeCell ref="F7:F8"/>
    <mergeCell ref="A7:A8"/>
    <mergeCell ref="B7:B8"/>
    <mergeCell ref="C7:C8"/>
    <mergeCell ref="D7:D8"/>
    <mergeCell ref="G7:G8"/>
    <mergeCell ref="H7:H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PageLayoutView="0" workbookViewId="0" topLeftCell="A1">
      <selection activeCell="S21" sqref="R18:S21"/>
    </sheetView>
  </sheetViews>
  <sheetFormatPr defaultColWidth="9.00390625" defaultRowHeight="12.75"/>
  <cols>
    <col min="2" max="2" width="23.00390625" style="0" bestFit="1" customWidth="1"/>
    <col min="5" max="5" width="11.50390625" style="0" bestFit="1" customWidth="1"/>
    <col min="9" max="9" width="11.50390625" style="0" bestFit="1" customWidth="1"/>
    <col min="13" max="13" width="10.125" style="0" bestFit="1" customWidth="1"/>
    <col min="14" max="14" width="15.50390625" style="0" bestFit="1" customWidth="1"/>
  </cols>
  <sheetData>
    <row r="1" ht="12.75">
      <c r="A1" s="57" t="s">
        <v>275</v>
      </c>
    </row>
    <row r="2" spans="1:16" ht="12.75">
      <c r="A2" s="266" t="s">
        <v>92</v>
      </c>
      <c r="B2" s="266"/>
      <c r="C2" s="266"/>
      <c r="D2" s="266"/>
      <c r="E2" s="266"/>
      <c r="F2" s="266"/>
      <c r="G2" s="266"/>
      <c r="H2" s="267"/>
      <c r="I2" s="267"/>
      <c r="J2" s="267"/>
      <c r="K2" s="267"/>
      <c r="L2" s="267"/>
      <c r="M2" s="267"/>
      <c r="N2" s="267"/>
      <c r="O2" s="267"/>
      <c r="P2" s="267"/>
    </row>
    <row r="3" spans="1:16" ht="12.75">
      <c r="A3" s="268" t="s">
        <v>93</v>
      </c>
      <c r="B3" s="268"/>
      <c r="C3" s="268"/>
      <c r="D3" s="268"/>
      <c r="E3" s="268"/>
      <c r="F3" s="268"/>
      <c r="G3" s="268"/>
      <c r="H3" s="269"/>
      <c r="I3" s="269"/>
      <c r="J3" s="269"/>
      <c r="K3" s="269"/>
      <c r="L3" s="269"/>
      <c r="M3" s="269"/>
      <c r="N3" s="269"/>
      <c r="O3" s="269"/>
      <c r="P3" s="269"/>
    </row>
    <row r="4" spans="1:16" ht="12.75">
      <c r="A4" s="270" t="s">
        <v>94</v>
      </c>
      <c r="B4" s="270"/>
      <c r="C4" s="270"/>
      <c r="D4" s="270"/>
      <c r="E4" s="270"/>
      <c r="F4" s="270"/>
      <c r="G4" s="270"/>
      <c r="H4" s="271"/>
      <c r="I4" s="271"/>
      <c r="J4" s="271"/>
      <c r="K4" s="271"/>
      <c r="L4" s="271"/>
      <c r="M4" s="271"/>
      <c r="N4" s="271"/>
      <c r="O4" s="271"/>
      <c r="P4" s="271"/>
    </row>
    <row r="5" spans="1:16" ht="12.75">
      <c r="A5" s="82"/>
      <c r="B5" s="82"/>
      <c r="C5" s="82"/>
      <c r="D5" s="82"/>
      <c r="E5" s="82"/>
      <c r="F5" s="83"/>
      <c r="G5" s="83"/>
      <c r="H5" s="82"/>
      <c r="I5" s="82"/>
      <c r="J5" s="82"/>
      <c r="K5" s="83"/>
      <c r="L5" s="83"/>
      <c r="M5" s="82"/>
      <c r="N5" s="84" t="s">
        <v>104</v>
      </c>
      <c r="O5" s="84"/>
      <c r="P5" s="85"/>
    </row>
    <row r="6" spans="1:16" ht="13.5" thickBot="1">
      <c r="A6" s="86"/>
      <c r="B6" s="87" t="s">
        <v>18</v>
      </c>
      <c r="C6" s="272" t="s">
        <v>19</v>
      </c>
      <c r="D6" s="272"/>
      <c r="E6" s="88" t="s">
        <v>20</v>
      </c>
      <c r="F6" s="89" t="s">
        <v>21</v>
      </c>
      <c r="G6" s="272" t="s">
        <v>33</v>
      </c>
      <c r="H6" s="272"/>
      <c r="I6" s="88" t="s">
        <v>22</v>
      </c>
      <c r="J6" s="88"/>
      <c r="K6" s="89" t="s">
        <v>23</v>
      </c>
      <c r="L6" s="273" t="s">
        <v>51</v>
      </c>
      <c r="M6" s="273"/>
      <c r="N6" s="89" t="s">
        <v>95</v>
      </c>
      <c r="O6" s="89"/>
      <c r="P6" s="88"/>
    </row>
    <row r="7" spans="1:16" ht="15" customHeight="1" thickTop="1">
      <c r="A7" s="258"/>
      <c r="B7" s="259" t="s">
        <v>96</v>
      </c>
      <c r="C7" s="251" t="s">
        <v>311</v>
      </c>
      <c r="D7" s="252"/>
      <c r="E7" s="252"/>
      <c r="F7" s="261"/>
      <c r="G7" s="251" t="s">
        <v>312</v>
      </c>
      <c r="H7" s="252"/>
      <c r="I7" s="252"/>
      <c r="J7" s="252"/>
      <c r="K7" s="249" t="s">
        <v>297</v>
      </c>
      <c r="L7" s="249"/>
      <c r="M7" s="249"/>
      <c r="N7" s="250"/>
      <c r="O7" s="90"/>
      <c r="P7" s="57"/>
    </row>
    <row r="8" spans="1:16" ht="45.75" customHeight="1" thickBot="1">
      <c r="A8" s="258"/>
      <c r="B8" s="260"/>
      <c r="C8" s="262" t="s">
        <v>14</v>
      </c>
      <c r="D8" s="263"/>
      <c r="E8" s="264" t="s">
        <v>97</v>
      </c>
      <c r="F8" s="265"/>
      <c r="G8" s="262" t="s">
        <v>14</v>
      </c>
      <c r="H8" s="263"/>
      <c r="I8" s="264" t="s">
        <v>97</v>
      </c>
      <c r="J8" s="265"/>
      <c r="K8" s="262" t="s">
        <v>14</v>
      </c>
      <c r="L8" s="263"/>
      <c r="M8" s="263" t="s">
        <v>97</v>
      </c>
      <c r="N8" s="285"/>
      <c r="O8" s="57"/>
      <c r="P8" s="57"/>
    </row>
    <row r="9" spans="1:16" ht="13.5" thickTop="1">
      <c r="A9" s="86">
        <v>1</v>
      </c>
      <c r="B9" s="91" t="s">
        <v>286</v>
      </c>
      <c r="C9" s="92"/>
      <c r="D9" s="93">
        <v>0</v>
      </c>
      <c r="E9" s="278">
        <v>13000000</v>
      </c>
      <c r="F9" s="279"/>
      <c r="G9" s="284"/>
      <c r="H9" s="282"/>
      <c r="I9" s="282">
        <v>13000000</v>
      </c>
      <c r="J9" s="283"/>
      <c r="K9" s="280"/>
      <c r="L9" s="281"/>
      <c r="M9" s="282">
        <v>13000000</v>
      </c>
      <c r="N9" s="288"/>
      <c r="O9" s="57"/>
      <c r="P9" s="57"/>
    </row>
    <row r="10" spans="1:16" ht="25.5">
      <c r="A10" s="86">
        <v>2</v>
      </c>
      <c r="B10" s="94" t="s">
        <v>313</v>
      </c>
      <c r="C10" s="95"/>
      <c r="D10" s="96"/>
      <c r="E10" s="253">
        <v>15000000</v>
      </c>
      <c r="F10" s="254"/>
      <c r="G10" s="212"/>
      <c r="H10" s="212"/>
      <c r="I10" s="255">
        <v>15000000</v>
      </c>
      <c r="J10" s="256"/>
      <c r="K10" s="213"/>
      <c r="L10" s="212"/>
      <c r="M10" s="255">
        <v>15000000</v>
      </c>
      <c r="N10" s="257"/>
      <c r="O10" s="57"/>
      <c r="P10" s="57"/>
    </row>
    <row r="11" spans="1:16" ht="13.5" thickBot="1">
      <c r="A11" s="86">
        <v>3</v>
      </c>
      <c r="B11" s="97" t="s">
        <v>314</v>
      </c>
      <c r="C11" s="98"/>
      <c r="D11" s="99"/>
      <c r="E11" s="289">
        <v>2514347</v>
      </c>
      <c r="F11" s="290"/>
      <c r="G11" s="100"/>
      <c r="H11" s="100"/>
      <c r="I11" s="291">
        <v>2514347</v>
      </c>
      <c r="J11" s="292"/>
      <c r="K11" s="101"/>
      <c r="L11" s="100"/>
      <c r="M11" s="291">
        <v>2514347</v>
      </c>
      <c r="N11" s="293"/>
      <c r="O11" s="57"/>
      <c r="P11" s="57"/>
    </row>
    <row r="12" spans="1:16" ht="14.25" thickBot="1" thickTop="1">
      <c r="A12" s="86">
        <v>4</v>
      </c>
      <c r="B12" s="102" t="s">
        <v>98</v>
      </c>
      <c r="C12" s="274"/>
      <c r="D12" s="275"/>
      <c r="E12" s="277">
        <f>SUM(E9:F11)</f>
        <v>30514347</v>
      </c>
      <c r="F12" s="287"/>
      <c r="G12" s="276">
        <v>0</v>
      </c>
      <c r="H12" s="277"/>
      <c r="I12" s="277">
        <f>SUM(I9:J11)</f>
        <v>30514347</v>
      </c>
      <c r="J12" s="287"/>
      <c r="K12" s="276">
        <v>0</v>
      </c>
      <c r="L12" s="277"/>
      <c r="M12" s="277">
        <f>SUM(M9:N11)</f>
        <v>30514347</v>
      </c>
      <c r="N12" s="286"/>
      <c r="O12" s="57"/>
      <c r="P12" s="57"/>
    </row>
  </sheetData>
  <sheetProtection/>
  <mergeCells count="34">
    <mergeCell ref="M8:N8"/>
    <mergeCell ref="G8:H8"/>
    <mergeCell ref="K8:L8"/>
    <mergeCell ref="M12:N12"/>
    <mergeCell ref="I12:J12"/>
    <mergeCell ref="E12:F12"/>
    <mergeCell ref="M9:N9"/>
    <mergeCell ref="E11:F11"/>
    <mergeCell ref="I11:J11"/>
    <mergeCell ref="M11:N11"/>
    <mergeCell ref="C12:D12"/>
    <mergeCell ref="G12:H12"/>
    <mergeCell ref="K12:L12"/>
    <mergeCell ref="E9:F9"/>
    <mergeCell ref="K9:L9"/>
    <mergeCell ref="I8:J8"/>
    <mergeCell ref="I9:J9"/>
    <mergeCell ref="G9:H9"/>
    <mergeCell ref="A2:P2"/>
    <mergeCell ref="A3:P3"/>
    <mergeCell ref="A4:P4"/>
    <mergeCell ref="C6:D6"/>
    <mergeCell ref="G6:H6"/>
    <mergeCell ref="L6:M6"/>
    <mergeCell ref="K7:N7"/>
    <mergeCell ref="G7:J7"/>
    <mergeCell ref="E10:F10"/>
    <mergeCell ref="I10:J10"/>
    <mergeCell ref="M10:N10"/>
    <mergeCell ref="A7:A8"/>
    <mergeCell ref="B7:B8"/>
    <mergeCell ref="C7:F7"/>
    <mergeCell ref="C8:D8"/>
    <mergeCell ref="E8:F8"/>
  </mergeCells>
  <printOptions/>
  <pageMargins left="0.7" right="0.7" top="0.75" bottom="0.75" header="0.3" footer="0.3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64">
      <selection activeCell="C69" sqref="C69"/>
    </sheetView>
  </sheetViews>
  <sheetFormatPr defaultColWidth="9.00390625" defaultRowHeight="12.75"/>
  <cols>
    <col min="1" max="1" width="17.375" style="0" customWidth="1"/>
    <col min="3" max="3" width="15.50390625" style="0" customWidth="1"/>
    <col min="5" max="5" width="24.50390625" style="0" customWidth="1"/>
  </cols>
  <sheetData>
    <row r="1" ht="12.75">
      <c r="A1" s="57" t="s">
        <v>277</v>
      </c>
    </row>
    <row r="2" spans="1:5" ht="12.75">
      <c r="A2" s="294" t="s">
        <v>246</v>
      </c>
      <c r="B2" s="295"/>
      <c r="C2" s="295"/>
      <c r="D2" s="295"/>
      <c r="E2" s="295"/>
    </row>
    <row r="3" spans="1:5" ht="13.5" thickBot="1">
      <c r="A3" s="145"/>
      <c r="B3" s="146"/>
      <c r="C3" s="147"/>
      <c r="D3" s="120"/>
      <c r="E3" s="119" t="s">
        <v>104</v>
      </c>
    </row>
    <row r="4" spans="1:5" ht="12.75">
      <c r="A4" s="296" t="s">
        <v>117</v>
      </c>
      <c r="B4" s="299" t="s">
        <v>118</v>
      </c>
      <c r="C4" s="302" t="s">
        <v>119</v>
      </c>
      <c r="D4" s="302"/>
      <c r="E4" s="304" t="s">
        <v>120</v>
      </c>
    </row>
    <row r="5" spans="1:5" ht="12.75">
      <c r="A5" s="297"/>
      <c r="B5" s="300"/>
      <c r="C5" s="303"/>
      <c r="D5" s="303"/>
      <c r="E5" s="305"/>
    </row>
    <row r="6" spans="1:5" ht="12.75">
      <c r="A6" s="298"/>
      <c r="B6" s="301"/>
      <c r="C6" s="306"/>
      <c r="D6" s="306"/>
      <c r="E6" s="307"/>
    </row>
    <row r="7" spans="1:5" ht="13.5" thickBot="1">
      <c r="A7" s="148" t="s">
        <v>121</v>
      </c>
      <c r="B7" s="149" t="s">
        <v>19</v>
      </c>
      <c r="C7" s="149" t="s">
        <v>20</v>
      </c>
      <c r="D7" s="149" t="s">
        <v>21</v>
      </c>
      <c r="E7" s="150" t="s">
        <v>33</v>
      </c>
    </row>
    <row r="8" spans="1:5" ht="25.5">
      <c r="A8" s="151" t="s">
        <v>122</v>
      </c>
      <c r="B8" s="152" t="s">
        <v>123</v>
      </c>
      <c r="C8" s="153">
        <v>527558</v>
      </c>
      <c r="D8" s="153"/>
      <c r="E8" s="154">
        <v>267714</v>
      </c>
    </row>
    <row r="9" spans="1:5" ht="51">
      <c r="A9" s="155" t="s">
        <v>124</v>
      </c>
      <c r="B9" s="156" t="s">
        <v>125</v>
      </c>
      <c r="C9" s="157">
        <v>554819169</v>
      </c>
      <c r="D9" s="157">
        <f>+D10+D15+D20+D25+D30</f>
        <v>0</v>
      </c>
      <c r="E9" s="158">
        <v>615842648</v>
      </c>
    </row>
    <row r="10" spans="1:5" ht="63.75">
      <c r="A10" s="155" t="s">
        <v>126</v>
      </c>
      <c r="B10" s="156" t="s">
        <v>127</v>
      </c>
      <c r="C10" s="157">
        <v>550812022</v>
      </c>
      <c r="D10" s="157">
        <f>+D11+D12+D13+D14</f>
        <v>0</v>
      </c>
      <c r="E10" s="158">
        <v>609826976</v>
      </c>
    </row>
    <row r="11" spans="1:5" ht="76.5">
      <c r="A11" s="211" t="s">
        <v>128</v>
      </c>
      <c r="B11" s="156" t="s">
        <v>129</v>
      </c>
      <c r="C11" s="159"/>
      <c r="D11" s="159"/>
      <c r="E11" s="160"/>
    </row>
    <row r="12" spans="1:5" ht="114.75">
      <c r="A12" s="211" t="s">
        <v>130</v>
      </c>
      <c r="B12" s="156" t="s">
        <v>131</v>
      </c>
      <c r="C12" s="161"/>
      <c r="D12" s="161"/>
      <c r="E12" s="162"/>
    </row>
    <row r="13" spans="1:5" ht="89.25">
      <c r="A13" s="211" t="s">
        <v>132</v>
      </c>
      <c r="B13" s="156" t="s">
        <v>133</v>
      </c>
      <c r="C13" s="161"/>
      <c r="D13" s="161"/>
      <c r="E13" s="162"/>
    </row>
    <row r="14" spans="1:5" ht="63.75">
      <c r="A14" s="211" t="s">
        <v>134</v>
      </c>
      <c r="B14" s="156" t="s">
        <v>135</v>
      </c>
      <c r="C14" s="161"/>
      <c r="D14" s="161"/>
      <c r="E14" s="162"/>
    </row>
    <row r="15" spans="1:5" ht="63.75">
      <c r="A15" s="155" t="s">
        <v>136</v>
      </c>
      <c r="B15" s="156" t="s">
        <v>137</v>
      </c>
      <c r="C15" s="163">
        <v>2854167</v>
      </c>
      <c r="D15" s="163">
        <f>+D16+D17+D18+D19</f>
        <v>0</v>
      </c>
      <c r="E15" s="164">
        <v>2997972</v>
      </c>
    </row>
    <row r="16" spans="1:5" ht="76.5">
      <c r="A16" s="211" t="s">
        <v>138</v>
      </c>
      <c r="B16" s="156" t="s">
        <v>139</v>
      </c>
      <c r="C16" s="161"/>
      <c r="D16" s="161"/>
      <c r="E16" s="162"/>
    </row>
    <row r="17" spans="1:5" ht="114.75">
      <c r="A17" s="211" t="s">
        <v>140</v>
      </c>
      <c r="B17" s="156" t="s">
        <v>141</v>
      </c>
      <c r="C17" s="161"/>
      <c r="D17" s="161"/>
      <c r="E17" s="162"/>
    </row>
    <row r="18" spans="1:5" ht="89.25">
      <c r="A18" s="211" t="s">
        <v>142</v>
      </c>
      <c r="B18" s="156" t="s">
        <v>143</v>
      </c>
      <c r="C18" s="161"/>
      <c r="D18" s="161"/>
      <c r="E18" s="162"/>
    </row>
    <row r="19" spans="1:5" ht="51">
      <c r="A19" s="211" t="s">
        <v>144</v>
      </c>
      <c r="B19" s="156" t="s">
        <v>145</v>
      </c>
      <c r="C19" s="161"/>
      <c r="D19" s="161"/>
      <c r="E19" s="162"/>
    </row>
    <row r="20" spans="1:5" ht="25.5">
      <c r="A20" s="155" t="s">
        <v>146</v>
      </c>
      <c r="B20" s="156" t="s">
        <v>147</v>
      </c>
      <c r="C20" s="163">
        <f>+C21+C22+C23+C24</f>
        <v>0</v>
      </c>
      <c r="D20" s="163">
        <f>+D21+D22+D23+D24</f>
        <v>0</v>
      </c>
      <c r="E20" s="164">
        <f>+E21+E22+E23+E24</f>
        <v>0</v>
      </c>
    </row>
    <row r="21" spans="1:5" ht="38.25">
      <c r="A21" s="211" t="s">
        <v>148</v>
      </c>
      <c r="B21" s="156" t="s">
        <v>149</v>
      </c>
      <c r="C21" s="161"/>
      <c r="D21" s="161"/>
      <c r="E21" s="162"/>
    </row>
    <row r="22" spans="1:5" ht="76.5">
      <c r="A22" s="211" t="s">
        <v>150</v>
      </c>
      <c r="B22" s="156" t="s">
        <v>151</v>
      </c>
      <c r="C22" s="161"/>
      <c r="D22" s="161"/>
      <c r="E22" s="162"/>
    </row>
    <row r="23" spans="1:5" ht="51">
      <c r="A23" s="211" t="s">
        <v>152</v>
      </c>
      <c r="B23" s="156" t="s">
        <v>153</v>
      </c>
      <c r="C23" s="161"/>
      <c r="D23" s="161"/>
      <c r="E23" s="162"/>
    </row>
    <row r="24" spans="1:5" ht="25.5">
      <c r="A24" s="211" t="s">
        <v>154</v>
      </c>
      <c r="B24" s="156" t="s">
        <v>155</v>
      </c>
      <c r="C24" s="161"/>
      <c r="D24" s="161"/>
      <c r="E24" s="162"/>
    </row>
    <row r="25" spans="1:5" ht="38.25">
      <c r="A25" s="155" t="s">
        <v>156</v>
      </c>
      <c r="B25" s="156" t="s">
        <v>157</v>
      </c>
      <c r="C25" s="163">
        <v>1152980</v>
      </c>
      <c r="D25" s="163"/>
      <c r="E25" s="164">
        <v>3017700</v>
      </c>
    </row>
    <row r="26" spans="1:5" ht="51">
      <c r="A26" s="211" t="s">
        <v>158</v>
      </c>
      <c r="B26" s="156" t="s">
        <v>159</v>
      </c>
      <c r="C26" s="161"/>
      <c r="D26" s="161"/>
      <c r="E26" s="162"/>
    </row>
    <row r="27" spans="1:5" ht="89.25">
      <c r="A27" s="211" t="s">
        <v>160</v>
      </c>
      <c r="B27" s="156" t="s">
        <v>161</v>
      </c>
      <c r="C27" s="161"/>
      <c r="D27" s="161"/>
      <c r="E27" s="162"/>
    </row>
    <row r="28" spans="1:5" ht="63.75">
      <c r="A28" s="211" t="s">
        <v>162</v>
      </c>
      <c r="B28" s="156" t="s">
        <v>163</v>
      </c>
      <c r="C28" s="161"/>
      <c r="D28" s="161"/>
      <c r="E28" s="162"/>
    </row>
    <row r="29" spans="1:5" ht="38.25">
      <c r="A29" s="211" t="s">
        <v>164</v>
      </c>
      <c r="B29" s="156" t="s">
        <v>165</v>
      </c>
      <c r="C29" s="161"/>
      <c r="D29" s="161"/>
      <c r="E29" s="162"/>
    </row>
    <row r="30" spans="1:5" ht="51">
      <c r="A30" s="155" t="s">
        <v>166</v>
      </c>
      <c r="B30" s="156" t="s">
        <v>167</v>
      </c>
      <c r="C30" s="163">
        <f>+C31+C32+C33+C34</f>
        <v>0</v>
      </c>
      <c r="D30" s="163">
        <f>+D31+D32+D33+D34</f>
        <v>0</v>
      </c>
      <c r="E30" s="164">
        <f>+E31+E32+E33+E34</f>
        <v>0</v>
      </c>
    </row>
    <row r="31" spans="1:5" ht="63.75">
      <c r="A31" s="211" t="s">
        <v>168</v>
      </c>
      <c r="B31" s="156" t="s">
        <v>169</v>
      </c>
      <c r="C31" s="161"/>
      <c r="D31" s="161"/>
      <c r="E31" s="162"/>
    </row>
    <row r="32" spans="1:5" ht="102">
      <c r="A32" s="211" t="s">
        <v>170</v>
      </c>
      <c r="B32" s="156" t="s">
        <v>171</v>
      </c>
      <c r="C32" s="161"/>
      <c r="D32" s="161"/>
      <c r="E32" s="162"/>
    </row>
    <row r="33" spans="1:5" ht="63.75">
      <c r="A33" s="211" t="s">
        <v>172</v>
      </c>
      <c r="B33" s="156" t="s">
        <v>173</v>
      </c>
      <c r="C33" s="161"/>
      <c r="D33" s="161"/>
      <c r="E33" s="162"/>
    </row>
    <row r="34" spans="1:5" ht="38.25">
      <c r="A34" s="211" t="s">
        <v>174</v>
      </c>
      <c r="B34" s="156" t="s">
        <v>175</v>
      </c>
      <c r="C34" s="161"/>
      <c r="D34" s="161"/>
      <c r="E34" s="162"/>
    </row>
    <row r="35" spans="1:5" ht="51">
      <c r="A35" s="155" t="s">
        <v>176</v>
      </c>
      <c r="B35" s="156" t="s">
        <v>177</v>
      </c>
      <c r="C35" s="163">
        <v>79870000</v>
      </c>
      <c r="D35" s="163"/>
      <c r="E35" s="164">
        <v>1039000</v>
      </c>
    </row>
    <row r="36" spans="1:5" ht="38.25">
      <c r="A36" s="155" t="s">
        <v>178</v>
      </c>
      <c r="B36" s="156" t="s">
        <v>179</v>
      </c>
      <c r="C36" s="163">
        <f>+C37+C38+C39+C40</f>
        <v>0</v>
      </c>
      <c r="D36" s="163">
        <f>+D37+D38+D39+D40</f>
        <v>0</v>
      </c>
      <c r="E36" s="164">
        <f>+E37+E38+E39+E40</f>
        <v>0</v>
      </c>
    </row>
    <row r="37" spans="1:5" ht="51">
      <c r="A37" s="211" t="s">
        <v>180</v>
      </c>
      <c r="B37" s="156" t="s">
        <v>181</v>
      </c>
      <c r="C37" s="161"/>
      <c r="D37" s="161"/>
      <c r="E37" s="162"/>
    </row>
    <row r="38" spans="1:5" ht="89.25">
      <c r="A38" s="211" t="s">
        <v>182</v>
      </c>
      <c r="B38" s="156" t="s">
        <v>183</v>
      </c>
      <c r="C38" s="161"/>
      <c r="D38" s="161"/>
      <c r="E38" s="162"/>
    </row>
    <row r="39" spans="1:5" ht="63.75">
      <c r="A39" s="211" t="s">
        <v>184</v>
      </c>
      <c r="B39" s="156" t="s">
        <v>185</v>
      </c>
      <c r="C39" s="161"/>
      <c r="D39" s="161"/>
      <c r="E39" s="162"/>
    </row>
    <row r="40" spans="1:5" ht="25.5">
      <c r="A40" s="211" t="s">
        <v>186</v>
      </c>
      <c r="B40" s="156" t="s">
        <v>187</v>
      </c>
      <c r="C40" s="161"/>
      <c r="D40" s="161"/>
      <c r="E40" s="162"/>
    </row>
    <row r="41" spans="1:5" ht="63.75">
      <c r="A41" s="155" t="s">
        <v>188</v>
      </c>
      <c r="B41" s="156" t="s">
        <v>189</v>
      </c>
      <c r="C41" s="163">
        <v>79870000</v>
      </c>
      <c r="D41" s="163">
        <f>+D42+D43+D44+D45</f>
        <v>0</v>
      </c>
      <c r="E41" s="164">
        <v>1039000</v>
      </c>
    </row>
    <row r="42" spans="1:5" ht="76.5">
      <c r="A42" s="211" t="s">
        <v>190</v>
      </c>
      <c r="B42" s="156" t="s">
        <v>191</v>
      </c>
      <c r="C42" s="161"/>
      <c r="D42" s="161"/>
      <c r="E42" s="162"/>
    </row>
    <row r="43" spans="1:5" ht="114.75">
      <c r="A43" s="211" t="s">
        <v>192</v>
      </c>
      <c r="B43" s="156" t="s">
        <v>193</v>
      </c>
      <c r="C43" s="161"/>
      <c r="D43" s="161"/>
      <c r="E43" s="162"/>
    </row>
    <row r="44" spans="1:5" ht="89.25">
      <c r="A44" s="211" t="s">
        <v>194</v>
      </c>
      <c r="B44" s="156" t="s">
        <v>195</v>
      </c>
      <c r="C44" s="161"/>
      <c r="D44" s="161"/>
      <c r="E44" s="162"/>
    </row>
    <row r="45" spans="1:5" ht="51">
      <c r="A45" s="211" t="s">
        <v>196</v>
      </c>
      <c r="B45" s="156" t="s">
        <v>197</v>
      </c>
      <c r="C45" s="161"/>
      <c r="D45" s="161"/>
      <c r="E45" s="162"/>
    </row>
    <row r="46" spans="1:5" ht="63.75">
      <c r="A46" s="155" t="s">
        <v>198</v>
      </c>
      <c r="B46" s="156" t="s">
        <v>199</v>
      </c>
      <c r="C46" s="163"/>
      <c r="D46" s="163"/>
      <c r="E46" s="164"/>
    </row>
    <row r="47" spans="1:5" ht="76.5">
      <c r="A47" s="211" t="s">
        <v>200</v>
      </c>
      <c r="B47" s="156" t="s">
        <v>201</v>
      </c>
      <c r="C47" s="161"/>
      <c r="D47" s="161"/>
      <c r="E47" s="162"/>
    </row>
    <row r="48" spans="1:5" ht="114.75">
      <c r="A48" s="211" t="s">
        <v>202</v>
      </c>
      <c r="B48" s="156" t="s">
        <v>203</v>
      </c>
      <c r="C48" s="161"/>
      <c r="D48" s="161"/>
      <c r="E48" s="162"/>
    </row>
    <row r="49" spans="1:5" ht="89.25">
      <c r="A49" s="211" t="s">
        <v>204</v>
      </c>
      <c r="B49" s="156" t="s">
        <v>205</v>
      </c>
      <c r="C49" s="161"/>
      <c r="D49" s="161"/>
      <c r="E49" s="162"/>
    </row>
    <row r="50" spans="1:5" ht="63.75">
      <c r="A50" s="211" t="s">
        <v>206</v>
      </c>
      <c r="B50" s="156" t="s">
        <v>207</v>
      </c>
      <c r="C50" s="161"/>
      <c r="D50" s="161"/>
      <c r="E50" s="162"/>
    </row>
    <row r="51" spans="1:5" ht="51">
      <c r="A51" s="155" t="s">
        <v>208</v>
      </c>
      <c r="B51" s="156" t="s">
        <v>209</v>
      </c>
      <c r="C51" s="161"/>
      <c r="D51" s="161"/>
      <c r="E51" s="162"/>
    </row>
    <row r="52" spans="1:5" ht="89.25">
      <c r="A52" s="155" t="s">
        <v>210</v>
      </c>
      <c r="B52" s="156" t="s">
        <v>211</v>
      </c>
      <c r="C52" s="163">
        <f>+C8+C9+C35+C51</f>
        <v>635216727</v>
      </c>
      <c r="D52" s="163">
        <f>+D8+D9+D35+D51</f>
        <v>0</v>
      </c>
      <c r="E52" s="164">
        <f>+E8+E9+E35+E51</f>
        <v>617149362</v>
      </c>
    </row>
    <row r="53" spans="1:5" ht="12.75">
      <c r="A53" s="155" t="s">
        <v>212</v>
      </c>
      <c r="B53" s="156" t="s">
        <v>213</v>
      </c>
      <c r="C53" s="161"/>
      <c r="D53" s="161"/>
      <c r="E53" s="162"/>
    </row>
    <row r="54" spans="1:5" ht="12.75">
      <c r="A54" s="155" t="s">
        <v>214</v>
      </c>
      <c r="B54" s="156" t="s">
        <v>215</v>
      </c>
      <c r="C54" s="161"/>
      <c r="D54" s="161"/>
      <c r="E54" s="162"/>
    </row>
    <row r="55" spans="1:5" ht="63.75">
      <c r="A55" s="155" t="s">
        <v>216</v>
      </c>
      <c r="B55" s="156" t="s">
        <v>217</v>
      </c>
      <c r="C55" s="163">
        <f>+C53+C54</f>
        <v>0</v>
      </c>
      <c r="D55" s="163">
        <f>+D53+D54</f>
        <v>0</v>
      </c>
      <c r="E55" s="164">
        <f>+E53+E54</f>
        <v>0</v>
      </c>
    </row>
    <row r="56" spans="1:5" ht="25.5">
      <c r="A56" s="155" t="s">
        <v>218</v>
      </c>
      <c r="B56" s="156" t="s">
        <v>219</v>
      </c>
      <c r="C56" s="161"/>
      <c r="D56" s="161"/>
      <c r="E56" s="162"/>
    </row>
    <row r="57" spans="1:5" ht="38.25">
      <c r="A57" s="155" t="s">
        <v>220</v>
      </c>
      <c r="B57" s="156" t="s">
        <v>221</v>
      </c>
      <c r="C57" s="161">
        <v>45920</v>
      </c>
      <c r="D57" s="161"/>
      <c r="E57" s="162">
        <v>38260</v>
      </c>
    </row>
    <row r="58" spans="1:5" ht="25.5">
      <c r="A58" s="155" t="s">
        <v>222</v>
      </c>
      <c r="B58" s="156" t="s">
        <v>223</v>
      </c>
      <c r="C58" s="161">
        <v>33516778</v>
      </c>
      <c r="D58" s="161"/>
      <c r="E58" s="162">
        <v>99500116</v>
      </c>
    </row>
    <row r="59" spans="1:5" ht="25.5">
      <c r="A59" s="155" t="s">
        <v>224</v>
      </c>
      <c r="B59" s="156" t="s">
        <v>225</v>
      </c>
      <c r="C59" s="161"/>
      <c r="D59" s="161"/>
      <c r="E59" s="162"/>
    </row>
    <row r="60" spans="1:5" ht="51">
      <c r="A60" s="155" t="s">
        <v>226</v>
      </c>
      <c r="B60" s="156" t="s">
        <v>227</v>
      </c>
      <c r="C60" s="163">
        <f>+C56+C57+C58+C59</f>
        <v>33562698</v>
      </c>
      <c r="D60" s="163">
        <f>+D56+D57+D58+D59</f>
        <v>0</v>
      </c>
      <c r="E60" s="164">
        <f>+E56+E57+E58+E59</f>
        <v>99538376</v>
      </c>
    </row>
    <row r="61" spans="1:5" ht="38.25">
      <c r="A61" s="155" t="s">
        <v>228</v>
      </c>
      <c r="B61" s="156" t="s">
        <v>229</v>
      </c>
      <c r="C61" s="161">
        <v>13516923</v>
      </c>
      <c r="D61" s="161"/>
      <c r="E61" s="162">
        <v>13753115</v>
      </c>
    </row>
    <row r="62" spans="1:5" ht="51">
      <c r="A62" s="155" t="s">
        <v>230</v>
      </c>
      <c r="B62" s="156" t="s">
        <v>231</v>
      </c>
      <c r="C62" s="161"/>
      <c r="D62" s="161"/>
      <c r="E62" s="162"/>
    </row>
    <row r="63" spans="1:5" ht="38.25">
      <c r="A63" s="155" t="s">
        <v>232</v>
      </c>
      <c r="B63" s="156" t="s">
        <v>233</v>
      </c>
      <c r="C63" s="161">
        <v>82752</v>
      </c>
      <c r="D63" s="161"/>
      <c r="E63" s="162">
        <v>224763</v>
      </c>
    </row>
    <row r="64" spans="1:5" ht="38.25">
      <c r="A64" s="155" t="s">
        <v>234</v>
      </c>
      <c r="B64" s="156" t="s">
        <v>235</v>
      </c>
      <c r="C64" s="163">
        <f>+C61+C62+C63</f>
        <v>13599675</v>
      </c>
      <c r="D64" s="163">
        <f>+D61+D62+D63</f>
        <v>0</v>
      </c>
      <c r="E64" s="164">
        <f>+E61+E62+E63</f>
        <v>13977878</v>
      </c>
    </row>
    <row r="65" spans="1:5" ht="51">
      <c r="A65" s="155" t="s">
        <v>236</v>
      </c>
      <c r="B65" s="156" t="s">
        <v>237</v>
      </c>
      <c r="C65" s="161">
        <v>59835</v>
      </c>
      <c r="D65" s="161"/>
      <c r="E65" s="162">
        <v>0</v>
      </c>
    </row>
    <row r="66" spans="1:5" ht="127.5">
      <c r="A66" s="155" t="s">
        <v>238</v>
      </c>
      <c r="B66" s="156" t="s">
        <v>239</v>
      </c>
      <c r="C66" s="161">
        <v>80000</v>
      </c>
      <c r="D66" s="161"/>
      <c r="E66" s="162">
        <v>40000</v>
      </c>
    </row>
    <row r="67" spans="1:5" ht="63.75">
      <c r="A67" s="155" t="s">
        <v>287</v>
      </c>
      <c r="B67" s="156" t="s">
        <v>241</v>
      </c>
      <c r="C67" s="161"/>
      <c r="D67" s="161"/>
      <c r="E67" s="162"/>
    </row>
    <row r="68" spans="1:5" ht="76.5">
      <c r="A68" s="155" t="s">
        <v>240</v>
      </c>
      <c r="B68" s="156" t="s">
        <v>243</v>
      </c>
      <c r="C68" s="163">
        <f>+C66+C67+C65</f>
        <v>139835</v>
      </c>
      <c r="D68" s="163">
        <f>+D65+D66</f>
        <v>0</v>
      </c>
      <c r="E68" s="164">
        <f>+E65+E66</f>
        <v>40000</v>
      </c>
    </row>
    <row r="69" spans="1:5" ht="51">
      <c r="A69" s="155" t="s">
        <v>242</v>
      </c>
      <c r="B69" s="156" t="s">
        <v>245</v>
      </c>
      <c r="C69" s="161"/>
      <c r="D69" s="161"/>
      <c r="E69" s="162"/>
    </row>
    <row r="70" spans="1:5" ht="51.75" thickBot="1">
      <c r="A70" s="165" t="s">
        <v>244</v>
      </c>
      <c r="B70" s="156" t="s">
        <v>288</v>
      </c>
      <c r="C70" s="166">
        <f>+C52+C55+C60+C64+C68+C69</f>
        <v>682518935</v>
      </c>
      <c r="D70" s="166">
        <f>+D52+D55+D60+D64+D68+D69</f>
        <v>0</v>
      </c>
      <c r="E70" s="167">
        <f>+E52+E55+E60+E64+E68+E69</f>
        <v>730705616</v>
      </c>
    </row>
    <row r="71" spans="1:5" ht="12.75">
      <c r="A71" s="147"/>
      <c r="B71" s="147"/>
      <c r="C71" s="147"/>
      <c r="D71" s="147"/>
      <c r="E71" s="147"/>
    </row>
  </sheetData>
  <sheetProtection/>
  <mergeCells count="7">
    <mergeCell ref="A2:E2"/>
    <mergeCell ref="A4:A6"/>
    <mergeCell ref="B4:B6"/>
    <mergeCell ref="C4:C5"/>
    <mergeCell ref="D4:D5"/>
    <mergeCell ref="E4:E5"/>
    <mergeCell ref="C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71.125" style="46" customWidth="1"/>
    <col min="2" max="2" width="6.125" style="47" customWidth="1"/>
    <col min="3" max="3" width="18.00390625" style="45" customWidth="1"/>
    <col min="4" max="16384" width="9.375" style="45" customWidth="1"/>
  </cols>
  <sheetData>
    <row r="1" ht="12.75">
      <c r="A1" s="106" t="s">
        <v>291</v>
      </c>
    </row>
    <row r="2" spans="1:3" ht="32.25" customHeight="1">
      <c r="A2" s="309" t="s">
        <v>247</v>
      </c>
      <c r="B2" s="309"/>
      <c r="C2" s="309"/>
    </row>
    <row r="3" spans="1:3" ht="15.75">
      <c r="A3" s="310"/>
      <c r="B3" s="310"/>
      <c r="C3" s="310"/>
    </row>
    <row r="4" spans="1:3" ht="12.75">
      <c r="A4" s="106"/>
      <c r="B4" s="107"/>
      <c r="C4" s="108"/>
    </row>
    <row r="5" spans="1:3" ht="13.5" thickBot="1">
      <c r="A5" s="106"/>
      <c r="B5" s="311" t="s">
        <v>104</v>
      </c>
      <c r="C5" s="311"/>
    </row>
    <row r="6" spans="1:3" s="48" customFormat="1" ht="31.5" customHeight="1">
      <c r="A6" s="312" t="s">
        <v>248</v>
      </c>
      <c r="B6" s="314" t="s">
        <v>118</v>
      </c>
      <c r="C6" s="316" t="s">
        <v>249</v>
      </c>
    </row>
    <row r="7" spans="1:3" s="48" customFormat="1" ht="12.75">
      <c r="A7" s="313"/>
      <c r="B7" s="315"/>
      <c r="C7" s="317"/>
    </row>
    <row r="8" spans="1:3" s="49" customFormat="1" ht="13.5" thickBot="1">
      <c r="A8" s="109" t="s">
        <v>18</v>
      </c>
      <c r="B8" s="110" t="s">
        <v>19</v>
      </c>
      <c r="C8" s="111" t="s">
        <v>20</v>
      </c>
    </row>
    <row r="9" spans="1:3" ht="15.75" customHeight="1">
      <c r="A9" s="103" t="s">
        <v>250</v>
      </c>
      <c r="B9" s="112" t="s">
        <v>123</v>
      </c>
      <c r="C9" s="113">
        <v>717038484</v>
      </c>
    </row>
    <row r="10" spans="1:3" ht="15.75" customHeight="1">
      <c r="A10" s="103" t="s">
        <v>251</v>
      </c>
      <c r="B10" s="104" t="s">
        <v>125</v>
      </c>
      <c r="C10" s="113">
        <v>615300</v>
      </c>
    </row>
    <row r="11" spans="1:3" ht="15.75" customHeight="1">
      <c r="A11" s="103" t="s">
        <v>252</v>
      </c>
      <c r="B11" s="104" t="s">
        <v>127</v>
      </c>
      <c r="C11" s="113">
        <v>25544479</v>
      </c>
    </row>
    <row r="12" spans="1:3" ht="15.75" customHeight="1">
      <c r="A12" s="103" t="s">
        <v>253</v>
      </c>
      <c r="B12" s="104" t="s">
        <v>129</v>
      </c>
      <c r="C12" s="114">
        <v>-77603826</v>
      </c>
    </row>
    <row r="13" spans="1:3" ht="15.75" customHeight="1">
      <c r="A13" s="103" t="s">
        <v>254</v>
      </c>
      <c r="B13" s="104" t="s">
        <v>131</v>
      </c>
      <c r="C13" s="114">
        <v>0</v>
      </c>
    </row>
    <row r="14" spans="1:3" ht="15.75" customHeight="1">
      <c r="A14" s="103" t="s">
        <v>255</v>
      </c>
      <c r="B14" s="104" t="s">
        <v>133</v>
      </c>
      <c r="C14" s="114">
        <v>40306255</v>
      </c>
    </row>
    <row r="15" spans="1:3" ht="15.75" customHeight="1">
      <c r="A15" s="103" t="s">
        <v>256</v>
      </c>
      <c r="B15" s="104" t="s">
        <v>135</v>
      </c>
      <c r="C15" s="115">
        <f>+C9+C10+C11+C12+C13+C14</f>
        <v>705900692</v>
      </c>
    </row>
    <row r="16" spans="1:3" ht="15.75" customHeight="1">
      <c r="A16" s="103" t="s">
        <v>257</v>
      </c>
      <c r="B16" s="104" t="s">
        <v>137</v>
      </c>
      <c r="C16" s="116">
        <v>407597</v>
      </c>
    </row>
    <row r="17" spans="1:3" ht="15.75" customHeight="1">
      <c r="A17" s="103" t="s">
        <v>258</v>
      </c>
      <c r="B17" s="104" t="s">
        <v>139</v>
      </c>
      <c r="C17" s="114">
        <v>2142005</v>
      </c>
    </row>
    <row r="18" spans="1:3" ht="15.75" customHeight="1">
      <c r="A18" s="103" t="s">
        <v>259</v>
      </c>
      <c r="B18" s="104" t="s">
        <v>141</v>
      </c>
      <c r="C18" s="114">
        <v>4637949</v>
      </c>
    </row>
    <row r="19" spans="1:3" ht="15.75" customHeight="1">
      <c r="A19" s="103" t="s">
        <v>260</v>
      </c>
      <c r="B19" s="104" t="s">
        <v>143</v>
      </c>
      <c r="C19" s="115">
        <v>7187551</v>
      </c>
    </row>
    <row r="20" spans="1:3" s="50" customFormat="1" ht="15.75" customHeight="1">
      <c r="A20" s="103" t="s">
        <v>261</v>
      </c>
      <c r="B20" s="104" t="s">
        <v>145</v>
      </c>
      <c r="C20" s="114"/>
    </row>
    <row r="21" spans="1:3" ht="15.75" customHeight="1">
      <c r="A21" s="103" t="s">
        <v>262</v>
      </c>
      <c r="B21" s="104" t="s">
        <v>147</v>
      </c>
      <c r="C21" s="114">
        <v>17617373</v>
      </c>
    </row>
    <row r="22" spans="1:3" ht="15.75" customHeight="1" thickBot="1">
      <c r="A22" s="117" t="s">
        <v>263</v>
      </c>
      <c r="B22" s="105" t="s">
        <v>149</v>
      </c>
      <c r="C22" s="118">
        <f>+C15+C19+C20+C21</f>
        <v>730705616</v>
      </c>
    </row>
    <row r="23" spans="1:5" ht="15.75">
      <c r="A23" s="51"/>
      <c r="B23" s="52"/>
      <c r="C23" s="53"/>
      <c r="D23" s="53"/>
      <c r="E23" s="53"/>
    </row>
    <row r="24" spans="1:5" ht="15.75">
      <c r="A24" s="51"/>
      <c r="B24" s="52"/>
      <c r="C24" s="53"/>
      <c r="D24" s="53"/>
      <c r="E24" s="53"/>
    </row>
    <row r="25" spans="1:5" ht="15.75">
      <c r="A25" s="52"/>
      <c r="B25" s="52"/>
      <c r="C25" s="53"/>
      <c r="D25" s="53"/>
      <c r="E25" s="53"/>
    </row>
    <row r="26" spans="1:5" ht="15.75">
      <c r="A26" s="308"/>
      <c r="B26" s="308"/>
      <c r="C26" s="308"/>
      <c r="D26" s="54"/>
      <c r="E26" s="54"/>
    </row>
    <row r="27" spans="1:5" ht="15.75">
      <c r="A27" s="308"/>
      <c r="B27" s="308"/>
      <c r="C27" s="308"/>
      <c r="D27" s="54"/>
      <c r="E27" s="54"/>
    </row>
  </sheetData>
  <sheetProtection/>
  <mergeCells count="8">
    <mergeCell ref="A26:C26"/>
    <mergeCell ref="A27:C27"/>
    <mergeCell ref="A2:C2"/>
    <mergeCell ref="A3:C3"/>
    <mergeCell ref="B5:C5"/>
    <mergeCell ref="A6:A7"/>
    <mergeCell ref="B6:B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M15" sqref="M15"/>
    </sheetView>
  </sheetViews>
  <sheetFormatPr defaultColWidth="9.00390625" defaultRowHeight="12.75"/>
  <cols>
    <col min="1" max="1" width="18.125" style="0" bestFit="1" customWidth="1"/>
    <col min="2" max="2" width="22.625" style="0" customWidth="1"/>
    <col min="3" max="3" width="18.625" style="0" customWidth="1"/>
    <col min="4" max="4" width="25.50390625" style="0" customWidth="1"/>
    <col min="5" max="5" width="32.875" style="0" customWidth="1"/>
  </cols>
  <sheetData>
    <row r="1" spans="1:5" ht="12.75">
      <c r="A1" s="121" t="s">
        <v>292</v>
      </c>
      <c r="B1" s="55"/>
      <c r="C1" s="55"/>
      <c r="D1" s="55"/>
      <c r="E1" s="55"/>
    </row>
    <row r="2" spans="1:5" ht="12.75">
      <c r="A2" s="318" t="s">
        <v>276</v>
      </c>
      <c r="B2" s="318"/>
      <c r="C2" s="318"/>
      <c r="D2" s="318"/>
      <c r="E2" s="318"/>
    </row>
    <row r="3" spans="1:5" ht="13.5" thickBot="1">
      <c r="A3" s="124"/>
      <c r="B3" s="122"/>
      <c r="C3" s="122"/>
      <c r="D3" s="122"/>
      <c r="E3" s="122"/>
    </row>
    <row r="4" spans="1:5" ht="51.75" thickBot="1">
      <c r="A4" s="123" t="s">
        <v>118</v>
      </c>
      <c r="B4" s="125" t="s">
        <v>264</v>
      </c>
      <c r="C4" s="125" t="s">
        <v>265</v>
      </c>
      <c r="D4" s="125" t="s">
        <v>266</v>
      </c>
      <c r="E4" s="126" t="s">
        <v>267</v>
      </c>
    </row>
    <row r="5" spans="1:5" ht="12.75">
      <c r="A5" s="127" t="s">
        <v>1</v>
      </c>
      <c r="B5" s="128"/>
      <c r="C5" s="129"/>
      <c r="D5" s="130"/>
      <c r="E5" s="131"/>
    </row>
    <row r="6" spans="1:5" ht="12.75">
      <c r="A6" s="132" t="s">
        <v>2</v>
      </c>
      <c r="B6" s="133"/>
      <c r="C6" s="134"/>
      <c r="D6" s="135"/>
      <c r="E6" s="136"/>
    </row>
    <row r="7" spans="1:5" ht="12.75">
      <c r="A7" s="132" t="s">
        <v>3</v>
      </c>
      <c r="B7" s="133"/>
      <c r="C7" s="134"/>
      <c r="D7" s="135"/>
      <c r="E7" s="136"/>
    </row>
    <row r="8" spans="1:5" ht="12.75">
      <c r="A8" s="132" t="s">
        <v>4</v>
      </c>
      <c r="B8" s="133"/>
      <c r="C8" s="134"/>
      <c r="D8" s="135"/>
      <c r="E8" s="136"/>
    </row>
    <row r="9" spans="1:5" ht="12.75">
      <c r="A9" s="132" t="s">
        <v>5</v>
      </c>
      <c r="B9" s="133"/>
      <c r="C9" s="134"/>
      <c r="D9" s="135"/>
      <c r="E9" s="136"/>
    </row>
    <row r="10" spans="1:5" ht="12.75">
      <c r="A10" s="132" t="s">
        <v>6</v>
      </c>
      <c r="B10" s="133"/>
      <c r="C10" s="134"/>
      <c r="D10" s="135"/>
      <c r="E10" s="136"/>
    </row>
    <row r="11" spans="1:5" ht="12.75">
      <c r="A11" s="132" t="s">
        <v>7</v>
      </c>
      <c r="B11" s="133"/>
      <c r="C11" s="134"/>
      <c r="D11" s="135"/>
      <c r="E11" s="136"/>
    </row>
    <row r="12" spans="1:5" ht="12.75">
      <c r="A12" s="132" t="s">
        <v>8</v>
      </c>
      <c r="B12" s="133"/>
      <c r="C12" s="134"/>
      <c r="D12" s="135"/>
      <c r="E12" s="136"/>
    </row>
    <row r="13" spans="1:5" ht="12.75">
      <c r="A13" s="132" t="s">
        <v>268</v>
      </c>
      <c r="B13" s="133"/>
      <c r="C13" s="134"/>
      <c r="D13" s="135"/>
      <c r="E13" s="136"/>
    </row>
    <row r="14" spans="1:5" ht="12.75">
      <c r="A14" s="132" t="s">
        <v>141</v>
      </c>
      <c r="B14" s="133"/>
      <c r="C14" s="134"/>
      <c r="D14" s="135"/>
      <c r="E14" s="136"/>
    </row>
    <row r="15" spans="1:5" ht="12.75">
      <c r="A15" s="132" t="s">
        <v>143</v>
      </c>
      <c r="B15" s="133"/>
      <c r="C15" s="134"/>
      <c r="D15" s="135"/>
      <c r="E15" s="136"/>
    </row>
    <row r="16" spans="1:5" ht="12.75">
      <c r="A16" s="132" t="s">
        <v>145</v>
      </c>
      <c r="B16" s="133"/>
      <c r="C16" s="134"/>
      <c r="D16" s="135"/>
      <c r="E16" s="136"/>
    </row>
    <row r="17" spans="1:5" ht="12.75">
      <c r="A17" s="132" t="s">
        <v>147</v>
      </c>
      <c r="B17" s="133"/>
      <c r="C17" s="134"/>
      <c r="D17" s="135"/>
      <c r="E17" s="136"/>
    </row>
    <row r="18" spans="1:5" ht="12.75">
      <c r="A18" s="132" t="s">
        <v>149</v>
      </c>
      <c r="B18" s="133"/>
      <c r="C18" s="134"/>
      <c r="D18" s="135"/>
      <c r="E18" s="136"/>
    </row>
    <row r="19" spans="1:5" ht="12.75">
      <c r="A19" s="132" t="s">
        <v>151</v>
      </c>
      <c r="B19" s="133"/>
      <c r="C19" s="134"/>
      <c r="D19" s="135"/>
      <c r="E19" s="136"/>
    </row>
    <row r="20" spans="1:5" ht="12.75">
      <c r="A20" s="132" t="s">
        <v>153</v>
      </c>
      <c r="B20" s="133"/>
      <c r="C20" s="134"/>
      <c r="D20" s="135"/>
      <c r="E20" s="136"/>
    </row>
    <row r="21" spans="1:5" ht="13.5" thickBot="1">
      <c r="A21" s="137" t="s">
        <v>155</v>
      </c>
      <c r="B21" s="138"/>
      <c r="C21" s="139"/>
      <c r="D21" s="140"/>
      <c r="E21" s="141"/>
    </row>
    <row r="22" spans="1:5" ht="13.5" thickBot="1">
      <c r="A22" s="319" t="s">
        <v>269</v>
      </c>
      <c r="B22" s="320"/>
      <c r="C22" s="142"/>
      <c r="D22" s="143">
        <f>IF(SUM(D5:D21)=0,"",SUM(D5:D21))</f>
      </c>
      <c r="E22" s="144">
        <f>IF(SUM(E5:E21)=0,"",SUM(E5:E21))</f>
      </c>
    </row>
  </sheetData>
  <sheetProtection/>
  <mergeCells count="2">
    <mergeCell ref="A2:E2"/>
    <mergeCell ref="A22:B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D30" sqref="D30"/>
    </sheetView>
  </sheetViews>
  <sheetFormatPr defaultColWidth="9.00390625" defaultRowHeight="12.75"/>
  <cols>
    <col min="2" max="2" width="38.875" style="0" customWidth="1"/>
    <col min="3" max="3" width="15.875" style="0" bestFit="1" customWidth="1"/>
    <col min="4" max="4" width="19.00390625" style="0" bestFit="1" customWidth="1"/>
    <col min="5" max="5" width="18.00390625" style="0" customWidth="1"/>
    <col min="6" max="6" width="31.00390625" style="0" customWidth="1"/>
    <col min="7" max="7" width="15.875" style="0" bestFit="1" customWidth="1"/>
    <col min="8" max="8" width="19.00390625" style="0" bestFit="1" customWidth="1"/>
    <col min="9" max="9" width="19.50390625" style="0" bestFit="1" customWidth="1"/>
  </cols>
  <sheetData>
    <row r="1" ht="12.75">
      <c r="A1" s="57" t="s">
        <v>100</v>
      </c>
    </row>
    <row r="2" spans="1:9" ht="15.75">
      <c r="A2" s="12"/>
      <c r="B2" s="218" t="s">
        <v>278</v>
      </c>
      <c r="C2" s="218"/>
      <c r="D2" s="218"/>
      <c r="E2" s="218"/>
      <c r="F2" s="218"/>
      <c r="G2" s="219"/>
      <c r="H2" s="219"/>
      <c r="I2" s="219"/>
    </row>
    <row r="3" spans="1:9" ht="15.75">
      <c r="A3" s="12"/>
      <c r="B3" s="218" t="s">
        <v>295</v>
      </c>
      <c r="C3" s="218"/>
      <c r="D3" s="218"/>
      <c r="E3" s="218"/>
      <c r="F3" s="218"/>
      <c r="G3" s="219"/>
      <c r="H3" s="219"/>
      <c r="I3" s="219"/>
    </row>
    <row r="4" spans="1:9" ht="15.75">
      <c r="A4" s="12"/>
      <c r="B4" s="36"/>
      <c r="C4" s="36"/>
      <c r="D4" s="36"/>
      <c r="E4" s="36"/>
      <c r="F4" s="36"/>
      <c r="G4" s="37"/>
      <c r="H4" s="37"/>
      <c r="I4" s="37"/>
    </row>
    <row r="5" spans="1:9" ht="12.75">
      <c r="A5" s="12"/>
      <c r="B5" s="220"/>
      <c r="C5" s="220"/>
      <c r="D5" s="220"/>
      <c r="E5" s="220"/>
      <c r="F5" s="220"/>
      <c r="G5" s="12"/>
      <c r="H5" s="12"/>
      <c r="I5" s="56" t="s">
        <v>104</v>
      </c>
    </row>
    <row r="6" spans="1:9" ht="12.75">
      <c r="A6" s="31"/>
      <c r="B6" s="32" t="s">
        <v>18</v>
      </c>
      <c r="C6" s="32" t="s">
        <v>19</v>
      </c>
      <c r="D6" s="32" t="s">
        <v>20</v>
      </c>
      <c r="E6" s="32" t="s">
        <v>21</v>
      </c>
      <c r="F6" s="33" t="s">
        <v>33</v>
      </c>
      <c r="G6" s="33" t="s">
        <v>22</v>
      </c>
      <c r="H6" s="33" t="s">
        <v>23</v>
      </c>
      <c r="I6" s="33" t="s">
        <v>51</v>
      </c>
    </row>
    <row r="7" spans="1:9" ht="12.75">
      <c r="A7" s="215" t="s">
        <v>0</v>
      </c>
      <c r="B7" s="217" t="s">
        <v>9</v>
      </c>
      <c r="C7" s="217" t="s">
        <v>15</v>
      </c>
      <c r="D7" s="217" t="s">
        <v>16</v>
      </c>
      <c r="E7" s="217" t="s">
        <v>297</v>
      </c>
      <c r="F7" s="217" t="s">
        <v>9</v>
      </c>
      <c r="G7" s="217" t="s">
        <v>15</v>
      </c>
      <c r="H7" s="217" t="s">
        <v>16</v>
      </c>
      <c r="I7" s="217" t="s">
        <v>297</v>
      </c>
    </row>
    <row r="8" spans="1:9" ht="12.75">
      <c r="A8" s="216"/>
      <c r="B8" s="217"/>
      <c r="C8" s="217"/>
      <c r="D8" s="217"/>
      <c r="E8" s="217"/>
      <c r="F8" s="217"/>
      <c r="G8" s="217"/>
      <c r="H8" s="217"/>
      <c r="I8" s="217"/>
    </row>
    <row r="9" spans="1:9" ht="12.75">
      <c r="A9" s="18">
        <v>1</v>
      </c>
      <c r="B9" s="38" t="s">
        <v>52</v>
      </c>
      <c r="C9" s="13"/>
      <c r="D9" s="13"/>
      <c r="E9" s="13"/>
      <c r="F9" s="38" t="s">
        <v>53</v>
      </c>
      <c r="G9" s="19"/>
      <c r="H9" s="19"/>
      <c r="I9" s="20"/>
    </row>
    <row r="10" spans="1:9" ht="12.75">
      <c r="A10" s="18">
        <v>2</v>
      </c>
      <c r="B10" s="21" t="s">
        <v>54</v>
      </c>
      <c r="C10" s="13">
        <v>7790000</v>
      </c>
      <c r="D10" s="13">
        <v>17177731</v>
      </c>
      <c r="E10" s="13">
        <v>13823269</v>
      </c>
      <c r="F10" s="21" t="s">
        <v>55</v>
      </c>
      <c r="G10" s="13">
        <v>24497300</v>
      </c>
      <c r="H10" s="13">
        <v>31390501</v>
      </c>
      <c r="I10" s="13">
        <v>25973489</v>
      </c>
    </row>
    <row r="11" spans="1:9" ht="12.75">
      <c r="A11" s="18">
        <v>3</v>
      </c>
      <c r="B11" s="21" t="s">
        <v>56</v>
      </c>
      <c r="C11" s="13">
        <v>38100000</v>
      </c>
      <c r="D11" s="13">
        <v>45135746</v>
      </c>
      <c r="E11" s="13">
        <v>43528959</v>
      </c>
      <c r="F11" s="21" t="s">
        <v>57</v>
      </c>
      <c r="G11" s="13">
        <v>4567032</v>
      </c>
      <c r="H11" s="13">
        <v>4567032</v>
      </c>
      <c r="I11" s="13">
        <v>4331769</v>
      </c>
    </row>
    <row r="12" spans="1:9" ht="12.75">
      <c r="A12" s="18">
        <v>4</v>
      </c>
      <c r="B12" s="21" t="s">
        <v>315</v>
      </c>
      <c r="C12" s="13">
        <v>50430585</v>
      </c>
      <c r="D12" s="13">
        <v>58350513</v>
      </c>
      <c r="E12" s="13">
        <v>58350513</v>
      </c>
      <c r="F12" s="21" t="s">
        <v>59</v>
      </c>
      <c r="G12" s="13">
        <v>64184271</v>
      </c>
      <c r="H12" s="13">
        <v>85214965</v>
      </c>
      <c r="I12" s="13">
        <v>45725649</v>
      </c>
    </row>
    <row r="13" spans="1:9" ht="12.75">
      <c r="A13" s="18">
        <v>5</v>
      </c>
      <c r="B13" s="21" t="s">
        <v>316</v>
      </c>
      <c r="C13" s="13">
        <v>3507300</v>
      </c>
      <c r="D13" s="13">
        <v>4527301</v>
      </c>
      <c r="E13" s="13">
        <v>4527301</v>
      </c>
      <c r="F13" s="21" t="s">
        <v>61</v>
      </c>
      <c r="G13" s="13">
        <v>3270404</v>
      </c>
      <c r="H13" s="13">
        <v>3270404</v>
      </c>
      <c r="I13" s="13">
        <v>2605500</v>
      </c>
    </row>
    <row r="14" spans="1:9" ht="12.75">
      <c r="A14" s="18">
        <v>6</v>
      </c>
      <c r="B14" s="21" t="s">
        <v>62</v>
      </c>
      <c r="C14" s="13"/>
      <c r="D14" s="13">
        <v>20000</v>
      </c>
      <c r="E14" s="13">
        <v>20000</v>
      </c>
      <c r="F14" s="21" t="s">
        <v>63</v>
      </c>
      <c r="G14" s="13">
        <f>7625006-18864</f>
        <v>7606142</v>
      </c>
      <c r="H14" s="13">
        <f>24254424-16648282</f>
        <v>7606142</v>
      </c>
      <c r="I14" s="13">
        <f>5600302-0</f>
        <v>5600302</v>
      </c>
    </row>
    <row r="15" spans="1:9" ht="12.75">
      <c r="A15" s="18">
        <v>7</v>
      </c>
      <c r="B15" s="21" t="s">
        <v>64</v>
      </c>
      <c r="C15" s="13">
        <v>0</v>
      </c>
      <c r="D15" s="13">
        <v>0</v>
      </c>
      <c r="E15" s="13">
        <v>0</v>
      </c>
      <c r="F15" s="22" t="s">
        <v>65</v>
      </c>
      <c r="G15" s="13">
        <v>18864</v>
      </c>
      <c r="H15" s="13">
        <v>16648282</v>
      </c>
      <c r="I15" s="13">
        <v>0</v>
      </c>
    </row>
    <row r="16" spans="1:9" ht="12.75">
      <c r="A16" s="18">
        <v>8</v>
      </c>
      <c r="B16" s="14"/>
      <c r="C16" s="13"/>
      <c r="D16" s="13"/>
      <c r="E16" s="13"/>
      <c r="F16" s="21" t="s">
        <v>66</v>
      </c>
      <c r="G16" s="13"/>
      <c r="H16" s="13"/>
      <c r="I16" s="13">
        <v>0</v>
      </c>
    </row>
    <row r="17" spans="1:9" ht="12.75">
      <c r="A17" s="24">
        <v>9</v>
      </c>
      <c r="B17" s="25" t="s">
        <v>67</v>
      </c>
      <c r="C17" s="25">
        <f>SUM(C10:C16)</f>
        <v>99827885</v>
      </c>
      <c r="D17" s="25">
        <f>SUM(D10:D16)</f>
        <v>125211291</v>
      </c>
      <c r="E17" s="25">
        <f>SUM(E10:E16)</f>
        <v>120250042</v>
      </c>
      <c r="F17" s="26" t="s">
        <v>68</v>
      </c>
      <c r="G17" s="26">
        <f>SUM(G10:G16)</f>
        <v>104144013</v>
      </c>
      <c r="H17" s="26">
        <f>SUM(H10:H16)</f>
        <v>148697326</v>
      </c>
      <c r="I17" s="26">
        <f>SUM(I10:I16)</f>
        <v>84236709</v>
      </c>
    </row>
    <row r="18" spans="1:9" ht="12.75">
      <c r="A18" s="18">
        <v>10</v>
      </c>
      <c r="B18" s="38" t="s">
        <v>69</v>
      </c>
      <c r="C18" s="13"/>
      <c r="D18" s="13"/>
      <c r="E18" s="13"/>
      <c r="F18" s="38" t="s">
        <v>70</v>
      </c>
      <c r="G18" s="13"/>
      <c r="H18" s="13"/>
      <c r="I18" s="13"/>
    </row>
    <row r="19" spans="1:9" ht="12.75">
      <c r="A19" s="18">
        <v>11</v>
      </c>
      <c r="B19" s="21" t="s">
        <v>71</v>
      </c>
      <c r="C19" s="13">
        <v>0</v>
      </c>
      <c r="D19" s="13"/>
      <c r="E19" s="13"/>
      <c r="F19" s="21" t="s">
        <v>72</v>
      </c>
      <c r="G19" s="13">
        <v>1270000</v>
      </c>
      <c r="H19" s="13">
        <v>4084233</v>
      </c>
      <c r="I19" s="13">
        <v>4075344</v>
      </c>
    </row>
    <row r="20" spans="1:9" ht="12.75">
      <c r="A20" s="18">
        <v>12</v>
      </c>
      <c r="B20" s="21" t="s">
        <v>73</v>
      </c>
      <c r="C20" s="13">
        <v>2514600</v>
      </c>
      <c r="D20" s="13">
        <v>82889781</v>
      </c>
      <c r="E20" s="13">
        <v>82889781</v>
      </c>
      <c r="F20" s="15" t="s">
        <v>74</v>
      </c>
      <c r="G20" s="13">
        <v>89671000</v>
      </c>
      <c r="H20" s="13">
        <v>141272397</v>
      </c>
      <c r="I20" s="13">
        <v>103073000</v>
      </c>
    </row>
    <row r="21" spans="1:9" ht="12.75">
      <c r="A21" s="18">
        <v>13</v>
      </c>
      <c r="B21" s="21" t="s">
        <v>75</v>
      </c>
      <c r="C21" s="13">
        <v>0</v>
      </c>
      <c r="D21" s="13">
        <v>0</v>
      </c>
      <c r="E21" s="13">
        <v>0</v>
      </c>
      <c r="F21" s="21" t="s">
        <v>76</v>
      </c>
      <c r="G21" s="13">
        <v>0</v>
      </c>
      <c r="H21" s="13">
        <v>0</v>
      </c>
      <c r="I21" s="13">
        <v>0</v>
      </c>
    </row>
    <row r="22" spans="1:9" ht="12.75">
      <c r="A22" s="18">
        <v>14</v>
      </c>
      <c r="B22" s="21" t="s">
        <v>77</v>
      </c>
      <c r="C22" s="13">
        <v>0</v>
      </c>
      <c r="D22" s="13">
        <v>0</v>
      </c>
      <c r="E22" s="13">
        <v>0</v>
      </c>
      <c r="F22" s="21" t="s">
        <v>78</v>
      </c>
      <c r="G22" s="13">
        <v>0</v>
      </c>
      <c r="H22" s="13">
        <v>0</v>
      </c>
      <c r="I22" s="13">
        <v>0</v>
      </c>
    </row>
    <row r="23" spans="1:9" ht="12.75">
      <c r="A23" s="18">
        <v>15</v>
      </c>
      <c r="B23" s="21" t="s">
        <v>79</v>
      </c>
      <c r="C23" s="13"/>
      <c r="D23" s="13"/>
      <c r="E23" s="13"/>
      <c r="F23" s="21" t="s">
        <v>80</v>
      </c>
      <c r="G23" s="13">
        <v>0</v>
      </c>
      <c r="H23" s="13">
        <v>0</v>
      </c>
      <c r="I23" s="13">
        <v>0</v>
      </c>
    </row>
    <row r="24" spans="1:9" ht="12.75">
      <c r="A24" s="18">
        <v>16</v>
      </c>
      <c r="B24" s="35" t="s">
        <v>81</v>
      </c>
      <c r="C24" s="27">
        <f>SUM(C19:C23)</f>
        <v>2514600</v>
      </c>
      <c r="D24" s="27">
        <f>SUM(D19:D23)</f>
        <v>82889781</v>
      </c>
      <c r="E24" s="27">
        <f>SUM(E19:E23)</f>
        <v>82889781</v>
      </c>
      <c r="F24" s="35" t="s">
        <v>82</v>
      </c>
      <c r="G24" s="26">
        <f>SUM(G19:G23)</f>
        <v>90941000</v>
      </c>
      <c r="H24" s="26">
        <f>SUM(H19:H23)</f>
        <v>145356630</v>
      </c>
      <c r="I24" s="26">
        <f>SUM(I19:I23)</f>
        <v>107148344</v>
      </c>
    </row>
    <row r="25" spans="1:9" ht="12.75">
      <c r="A25" s="18">
        <v>17</v>
      </c>
      <c r="B25" s="28" t="s">
        <v>83</v>
      </c>
      <c r="C25" s="17">
        <v>0</v>
      </c>
      <c r="D25" s="17">
        <v>0</v>
      </c>
      <c r="E25" s="17">
        <v>0</v>
      </c>
      <c r="F25" s="28" t="s">
        <v>83</v>
      </c>
      <c r="G25" s="17">
        <v>0</v>
      </c>
      <c r="H25" s="17">
        <v>0</v>
      </c>
      <c r="I25" s="17">
        <v>0</v>
      </c>
    </row>
    <row r="26" spans="1:9" ht="12.75">
      <c r="A26" s="18">
        <v>18</v>
      </c>
      <c r="B26" s="34"/>
      <c r="C26" s="13"/>
      <c r="D26" s="13"/>
      <c r="E26" s="13"/>
      <c r="F26" s="34"/>
      <c r="G26" s="13"/>
      <c r="H26" s="13"/>
      <c r="I26" s="13"/>
    </row>
    <row r="27" spans="1:9" ht="12.75">
      <c r="A27" s="18">
        <v>19</v>
      </c>
      <c r="B27" s="23" t="s">
        <v>84</v>
      </c>
      <c r="C27" s="23">
        <f>SUM(C28:C30)</f>
        <v>115199699</v>
      </c>
      <c r="D27" s="23">
        <f>SUM(D28:D30)</f>
        <v>114291145</v>
      </c>
      <c r="E27" s="23">
        <f>SUM(E28:E30)</f>
        <v>113122145</v>
      </c>
      <c r="F27" s="38" t="s">
        <v>85</v>
      </c>
      <c r="G27" s="17">
        <f>SUM(G28:G30)</f>
        <v>22457171</v>
      </c>
      <c r="H27" s="17">
        <f>SUM(H28:H30)</f>
        <v>28338261</v>
      </c>
      <c r="I27" s="17">
        <f>SUM(I28:I30)</f>
        <v>28338261</v>
      </c>
    </row>
    <row r="28" spans="1:9" ht="12.75">
      <c r="A28" s="18">
        <v>20</v>
      </c>
      <c r="B28" s="16" t="s">
        <v>279</v>
      </c>
      <c r="C28" s="22">
        <v>1682921</v>
      </c>
      <c r="D28" s="22">
        <v>3770345</v>
      </c>
      <c r="E28" s="22">
        <v>3770345</v>
      </c>
      <c r="F28" s="16" t="s">
        <v>87</v>
      </c>
      <c r="G28" s="13">
        <v>1682921</v>
      </c>
      <c r="H28" s="13">
        <v>3311261</v>
      </c>
      <c r="I28" s="13">
        <v>3311261</v>
      </c>
    </row>
    <row r="29" spans="1:9" ht="12.75">
      <c r="A29" s="18">
        <v>21</v>
      </c>
      <c r="B29" s="16" t="s">
        <v>88</v>
      </c>
      <c r="C29" s="22">
        <v>80000000</v>
      </c>
      <c r="D29" s="22">
        <v>80000000</v>
      </c>
      <c r="E29" s="22">
        <v>78831000</v>
      </c>
      <c r="F29" s="16" t="s">
        <v>89</v>
      </c>
      <c r="G29" s="13">
        <v>0</v>
      </c>
      <c r="H29" s="13">
        <v>0</v>
      </c>
      <c r="I29" s="13">
        <v>0</v>
      </c>
    </row>
    <row r="30" spans="1:9" ht="12.75">
      <c r="A30" s="18">
        <v>22</v>
      </c>
      <c r="B30" s="16" t="s">
        <v>317</v>
      </c>
      <c r="C30" s="22">
        <v>33516778</v>
      </c>
      <c r="D30" s="22">
        <v>30520800</v>
      </c>
      <c r="E30" s="22">
        <v>30520800</v>
      </c>
      <c r="F30" s="16" t="s">
        <v>280</v>
      </c>
      <c r="G30" s="13">
        <v>20774250</v>
      </c>
      <c r="H30" s="13">
        <v>25027000</v>
      </c>
      <c r="I30" s="13">
        <v>25027000</v>
      </c>
    </row>
    <row r="31" spans="1:9" ht="12.75">
      <c r="A31" s="18">
        <v>23</v>
      </c>
      <c r="B31" s="39" t="s">
        <v>90</v>
      </c>
      <c r="C31" s="30">
        <f>C17+C24+C27</f>
        <v>217542184</v>
      </c>
      <c r="D31" s="30">
        <f>D17+D24+D27</f>
        <v>322392217</v>
      </c>
      <c r="E31" s="30">
        <f>E17+E24+E27</f>
        <v>316261968</v>
      </c>
      <c r="F31" s="39" t="s">
        <v>91</v>
      </c>
      <c r="G31" s="30">
        <f>G17+G24+G27</f>
        <v>217542184</v>
      </c>
      <c r="H31" s="30">
        <f>+H17+H24+H27</f>
        <v>322392217</v>
      </c>
      <c r="I31" s="30">
        <f>I17+I24+I27</f>
        <v>219723314</v>
      </c>
    </row>
  </sheetData>
  <sheetProtection/>
  <mergeCells count="12">
    <mergeCell ref="B2:I2"/>
    <mergeCell ref="B3:I3"/>
    <mergeCell ref="E7:E8"/>
    <mergeCell ref="B7:B8"/>
    <mergeCell ref="F7:F8"/>
    <mergeCell ref="I7:I8"/>
    <mergeCell ref="B5:F5"/>
    <mergeCell ref="A7:A8"/>
    <mergeCell ref="C7:C8"/>
    <mergeCell ref="G7:G8"/>
    <mergeCell ref="D7:D8"/>
    <mergeCell ref="H7:H8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zoomScalePageLayoutView="0" workbookViewId="0" topLeftCell="A1">
      <selection activeCell="O24" sqref="O24"/>
    </sheetView>
  </sheetViews>
  <sheetFormatPr defaultColWidth="9.00390625" defaultRowHeight="12.75"/>
  <cols>
    <col min="1" max="1" width="8.375" style="0" bestFit="1" customWidth="1"/>
    <col min="2" max="2" width="42.125" style="0" bestFit="1" customWidth="1"/>
    <col min="3" max="3" width="15.875" style="0" bestFit="1" customWidth="1"/>
    <col min="4" max="4" width="19.00390625" style="0" bestFit="1" customWidth="1"/>
    <col min="5" max="5" width="15.625" style="0" bestFit="1" customWidth="1"/>
    <col min="6" max="6" width="29.875" style="0" customWidth="1"/>
    <col min="7" max="7" width="15.875" style="0" bestFit="1" customWidth="1"/>
    <col min="8" max="8" width="19.00390625" style="0" bestFit="1" customWidth="1"/>
    <col min="9" max="9" width="16.00390625" style="0" bestFit="1" customWidth="1"/>
  </cols>
  <sheetData>
    <row r="1" ht="12.75">
      <c r="A1" s="57" t="s">
        <v>101</v>
      </c>
    </row>
    <row r="3" spans="1:9" ht="15.75">
      <c r="A3" s="218" t="s">
        <v>281</v>
      </c>
      <c r="B3" s="218"/>
      <c r="C3" s="218"/>
      <c r="D3" s="218"/>
      <c r="E3" s="218"/>
      <c r="F3" s="218"/>
      <c r="G3" s="218"/>
      <c r="H3" s="218"/>
      <c r="I3" s="218"/>
    </row>
    <row r="4" spans="1:9" ht="15.75">
      <c r="A4" s="218" t="s">
        <v>296</v>
      </c>
      <c r="B4" s="218"/>
      <c r="C4" s="218"/>
      <c r="D4" s="218"/>
      <c r="E4" s="218"/>
      <c r="F4" s="218"/>
      <c r="G4" s="218"/>
      <c r="H4" s="218"/>
      <c r="I4" s="218"/>
    </row>
    <row r="5" spans="1:9" ht="15.75">
      <c r="A5" s="36"/>
      <c r="B5" s="36"/>
      <c r="C5" s="36"/>
      <c r="D5" s="36"/>
      <c r="E5" s="36"/>
      <c r="F5" s="36"/>
      <c r="G5" s="36"/>
      <c r="H5" s="36"/>
      <c r="I5" s="36"/>
    </row>
    <row r="6" spans="1:9" ht="12.75">
      <c r="A6" s="12"/>
      <c r="B6" s="220"/>
      <c r="C6" s="220"/>
      <c r="D6" s="220"/>
      <c r="E6" s="220"/>
      <c r="F6" s="220"/>
      <c r="G6" s="12"/>
      <c r="H6" s="12"/>
      <c r="I6" s="56" t="s">
        <v>104</v>
      </c>
    </row>
    <row r="7" spans="1:9" ht="12.75">
      <c r="A7" s="31"/>
      <c r="B7" s="32" t="s">
        <v>18</v>
      </c>
      <c r="C7" s="32" t="s">
        <v>19</v>
      </c>
      <c r="D7" s="32" t="s">
        <v>20</v>
      </c>
      <c r="E7" s="32" t="s">
        <v>21</v>
      </c>
      <c r="F7" s="33" t="s">
        <v>33</v>
      </c>
      <c r="G7" s="33" t="s">
        <v>22</v>
      </c>
      <c r="H7" s="33" t="s">
        <v>23</v>
      </c>
      <c r="I7" s="33" t="s">
        <v>51</v>
      </c>
    </row>
    <row r="8" spans="1:9" ht="12.75">
      <c r="A8" s="215" t="s">
        <v>0</v>
      </c>
      <c r="B8" s="217" t="s">
        <v>9</v>
      </c>
      <c r="C8" s="217" t="s">
        <v>15</v>
      </c>
      <c r="D8" s="217" t="s">
        <v>16</v>
      </c>
      <c r="E8" s="217" t="s">
        <v>297</v>
      </c>
      <c r="F8" s="217" t="s">
        <v>9</v>
      </c>
      <c r="G8" s="217" t="s">
        <v>15</v>
      </c>
      <c r="H8" s="217" t="s">
        <v>16</v>
      </c>
      <c r="I8" s="217" t="s">
        <v>297</v>
      </c>
    </row>
    <row r="9" spans="1:9" ht="12.75">
      <c r="A9" s="216"/>
      <c r="B9" s="217"/>
      <c r="C9" s="217"/>
      <c r="D9" s="217"/>
      <c r="E9" s="217"/>
      <c r="F9" s="217"/>
      <c r="G9" s="217"/>
      <c r="H9" s="217"/>
      <c r="I9" s="217"/>
    </row>
    <row r="10" spans="1:9" ht="12.75">
      <c r="A10" s="18">
        <v>1</v>
      </c>
      <c r="B10" s="38" t="s">
        <v>52</v>
      </c>
      <c r="C10" s="13"/>
      <c r="D10" s="13"/>
      <c r="E10" s="13"/>
      <c r="F10" s="38" t="s">
        <v>53</v>
      </c>
      <c r="G10" s="19"/>
      <c r="H10" s="19"/>
      <c r="I10" s="20"/>
    </row>
    <row r="11" spans="1:9" ht="12.75">
      <c r="A11" s="18">
        <v>2</v>
      </c>
      <c r="B11" s="21" t="s">
        <v>54</v>
      </c>
      <c r="C11" s="13">
        <v>7790000</v>
      </c>
      <c r="D11" s="13">
        <v>17177731</v>
      </c>
      <c r="E11" s="13">
        <v>13823269</v>
      </c>
      <c r="F11" s="21" t="s">
        <v>55</v>
      </c>
      <c r="G11" s="13">
        <v>24497300</v>
      </c>
      <c r="H11" s="13">
        <v>31390501</v>
      </c>
      <c r="I11" s="13">
        <v>25973489</v>
      </c>
    </row>
    <row r="12" spans="1:9" ht="12.75">
      <c r="A12" s="18">
        <v>3</v>
      </c>
      <c r="B12" s="21" t="s">
        <v>56</v>
      </c>
      <c r="C12" s="13">
        <v>38100000</v>
      </c>
      <c r="D12" s="13">
        <v>45135746</v>
      </c>
      <c r="E12" s="13">
        <v>43528959</v>
      </c>
      <c r="F12" s="21" t="s">
        <v>57</v>
      </c>
      <c r="G12" s="13">
        <v>4567032</v>
      </c>
      <c r="H12" s="13">
        <v>4567032</v>
      </c>
      <c r="I12" s="13">
        <v>4331769</v>
      </c>
    </row>
    <row r="13" spans="1:9" ht="12.75">
      <c r="A13" s="18">
        <v>4</v>
      </c>
      <c r="B13" s="21" t="s">
        <v>315</v>
      </c>
      <c r="C13" s="13">
        <v>50430585</v>
      </c>
      <c r="D13" s="13">
        <v>58350513</v>
      </c>
      <c r="E13" s="13">
        <v>58350513</v>
      </c>
      <c r="F13" s="21" t="s">
        <v>59</v>
      </c>
      <c r="G13" s="13">
        <v>64184271</v>
      </c>
      <c r="H13" s="13">
        <v>85214965</v>
      </c>
      <c r="I13" s="13">
        <v>45725649</v>
      </c>
    </row>
    <row r="14" spans="1:9" ht="12.75">
      <c r="A14" s="18">
        <v>5</v>
      </c>
      <c r="B14" s="21" t="s">
        <v>316</v>
      </c>
      <c r="C14" s="13">
        <v>3507300</v>
      </c>
      <c r="D14" s="13">
        <v>4527301</v>
      </c>
      <c r="E14" s="13">
        <v>4527301</v>
      </c>
      <c r="F14" s="21" t="s">
        <v>61</v>
      </c>
      <c r="G14" s="13">
        <v>3270404</v>
      </c>
      <c r="H14" s="13">
        <v>3270404</v>
      </c>
      <c r="I14" s="13">
        <v>2605500</v>
      </c>
    </row>
    <row r="15" spans="1:9" ht="12.75">
      <c r="A15" s="18">
        <v>6</v>
      </c>
      <c r="B15" s="21" t="s">
        <v>62</v>
      </c>
      <c r="C15" s="13"/>
      <c r="D15" s="13">
        <v>20000</v>
      </c>
      <c r="E15" s="13">
        <v>20000</v>
      </c>
      <c r="F15" s="21" t="s">
        <v>63</v>
      </c>
      <c r="G15" s="13">
        <f>7625006-18864</f>
        <v>7606142</v>
      </c>
      <c r="H15" s="13">
        <f>24254424-16648282</f>
        <v>7606142</v>
      </c>
      <c r="I15" s="13">
        <f>5600302-0</f>
        <v>5600302</v>
      </c>
    </row>
    <row r="16" spans="1:9" ht="12.75">
      <c r="A16" s="18">
        <v>7</v>
      </c>
      <c r="B16" s="21" t="s">
        <v>64</v>
      </c>
      <c r="C16" s="13">
        <v>0</v>
      </c>
      <c r="D16" s="13">
        <v>0</v>
      </c>
      <c r="E16" s="13">
        <v>0</v>
      </c>
      <c r="F16" s="22" t="s">
        <v>65</v>
      </c>
      <c r="G16" s="13">
        <v>18864</v>
      </c>
      <c r="H16" s="13">
        <v>16648282</v>
      </c>
      <c r="I16" s="13">
        <v>0</v>
      </c>
    </row>
    <row r="17" spans="1:9" ht="12.75">
      <c r="A17" s="18">
        <v>8</v>
      </c>
      <c r="B17" s="14"/>
      <c r="C17" s="13"/>
      <c r="D17" s="13"/>
      <c r="E17" s="13"/>
      <c r="F17" s="21" t="s">
        <v>66</v>
      </c>
      <c r="G17" s="13"/>
      <c r="H17" s="13"/>
      <c r="I17" s="13">
        <v>0</v>
      </c>
    </row>
    <row r="18" spans="1:9" ht="12.75">
      <c r="A18" s="24">
        <v>9</v>
      </c>
      <c r="B18" s="25" t="s">
        <v>67</v>
      </c>
      <c r="C18" s="25">
        <f>SUM(C11:C17)</f>
        <v>99827885</v>
      </c>
      <c r="D18" s="25">
        <f>SUM(D11:D17)</f>
        <v>125211291</v>
      </c>
      <c r="E18" s="25">
        <f>SUM(E11:E17)</f>
        <v>120250042</v>
      </c>
      <c r="F18" s="26" t="s">
        <v>68</v>
      </c>
      <c r="G18" s="26">
        <f>SUM(G11:G17)</f>
        <v>104144013</v>
      </c>
      <c r="H18" s="26">
        <f>SUM(H11:H17)</f>
        <v>148697326</v>
      </c>
      <c r="I18" s="26">
        <f>SUM(I11:I17)</f>
        <v>84236709</v>
      </c>
    </row>
    <row r="19" spans="1:9" ht="12.75">
      <c r="A19" s="18">
        <v>10</v>
      </c>
      <c r="B19" s="38" t="s">
        <v>69</v>
      </c>
      <c r="C19" s="13"/>
      <c r="D19" s="13"/>
      <c r="E19" s="13"/>
      <c r="F19" s="38" t="s">
        <v>70</v>
      </c>
      <c r="G19" s="13"/>
      <c r="H19" s="13"/>
      <c r="I19" s="13"/>
    </row>
    <row r="20" spans="1:9" ht="12.75">
      <c r="A20" s="18">
        <v>11</v>
      </c>
      <c r="B20" s="21" t="s">
        <v>71</v>
      </c>
      <c r="C20" s="13">
        <v>0</v>
      </c>
      <c r="D20" s="13"/>
      <c r="E20" s="13"/>
      <c r="F20" s="21" t="s">
        <v>72</v>
      </c>
      <c r="G20" s="13">
        <v>1270000</v>
      </c>
      <c r="H20" s="13">
        <v>4084233</v>
      </c>
      <c r="I20" s="13">
        <v>4075344</v>
      </c>
    </row>
    <row r="21" spans="1:9" ht="12.75">
      <c r="A21" s="18">
        <v>12</v>
      </c>
      <c r="B21" s="21" t="s">
        <v>73</v>
      </c>
      <c r="C21" s="13">
        <v>2514600</v>
      </c>
      <c r="D21" s="13">
        <v>82889781</v>
      </c>
      <c r="E21" s="13">
        <v>82889781</v>
      </c>
      <c r="F21" s="15" t="s">
        <v>74</v>
      </c>
      <c r="G21" s="13">
        <v>89671000</v>
      </c>
      <c r="H21" s="13">
        <v>141272397</v>
      </c>
      <c r="I21" s="13">
        <v>103073000</v>
      </c>
    </row>
    <row r="22" spans="1:9" ht="12.75">
      <c r="A22" s="18">
        <v>13</v>
      </c>
      <c r="B22" s="21" t="s">
        <v>75</v>
      </c>
      <c r="C22" s="13">
        <v>0</v>
      </c>
      <c r="D22" s="13">
        <v>0</v>
      </c>
      <c r="E22" s="13">
        <v>0</v>
      </c>
      <c r="F22" s="21" t="s">
        <v>76</v>
      </c>
      <c r="G22" s="13">
        <v>0</v>
      </c>
      <c r="H22" s="13">
        <v>0</v>
      </c>
      <c r="I22" s="13">
        <v>0</v>
      </c>
    </row>
    <row r="23" spans="1:9" ht="12.75">
      <c r="A23" s="18">
        <v>14</v>
      </c>
      <c r="B23" s="21" t="s">
        <v>77</v>
      </c>
      <c r="C23" s="13">
        <v>0</v>
      </c>
      <c r="D23" s="13">
        <v>0</v>
      </c>
      <c r="E23" s="13">
        <v>0</v>
      </c>
      <c r="F23" s="21" t="s">
        <v>78</v>
      </c>
      <c r="G23" s="13">
        <v>0</v>
      </c>
      <c r="H23" s="13">
        <v>0</v>
      </c>
      <c r="I23" s="13">
        <v>0</v>
      </c>
    </row>
    <row r="24" spans="1:9" ht="12.75">
      <c r="A24" s="18">
        <v>15</v>
      </c>
      <c r="B24" s="21" t="s">
        <v>79</v>
      </c>
      <c r="C24" s="13"/>
      <c r="D24" s="13"/>
      <c r="E24" s="13"/>
      <c r="F24" s="21" t="s">
        <v>80</v>
      </c>
      <c r="G24" s="13">
        <v>0</v>
      </c>
      <c r="H24" s="13">
        <v>0</v>
      </c>
      <c r="I24" s="13">
        <v>0</v>
      </c>
    </row>
    <row r="25" spans="1:9" ht="12.75">
      <c r="A25" s="18">
        <v>16</v>
      </c>
      <c r="B25" s="35" t="s">
        <v>81</v>
      </c>
      <c r="C25" s="27">
        <f>SUM(C20:C24)</f>
        <v>2514600</v>
      </c>
      <c r="D25" s="27">
        <f>SUM(D20:D24)</f>
        <v>82889781</v>
      </c>
      <c r="E25" s="27">
        <f>SUM(E20:E24)</f>
        <v>82889781</v>
      </c>
      <c r="F25" s="35" t="s">
        <v>82</v>
      </c>
      <c r="G25" s="26">
        <f>SUM(G20:G24)</f>
        <v>90941000</v>
      </c>
      <c r="H25" s="26">
        <f>SUM(H20:H24)</f>
        <v>145356630</v>
      </c>
      <c r="I25" s="26">
        <f>SUM(I20:I24)</f>
        <v>107148344</v>
      </c>
    </row>
    <row r="26" spans="1:9" ht="12.75">
      <c r="A26" s="18">
        <v>17</v>
      </c>
      <c r="B26" s="28" t="s">
        <v>83</v>
      </c>
      <c r="C26" s="17">
        <v>0</v>
      </c>
      <c r="D26" s="17">
        <v>0</v>
      </c>
      <c r="E26" s="17">
        <v>0</v>
      </c>
      <c r="F26" s="28" t="s">
        <v>83</v>
      </c>
      <c r="G26" s="17">
        <v>0</v>
      </c>
      <c r="H26" s="17">
        <v>0</v>
      </c>
      <c r="I26" s="17">
        <v>0</v>
      </c>
    </row>
    <row r="27" spans="1:9" ht="12.75">
      <c r="A27" s="18">
        <v>18</v>
      </c>
      <c r="B27" s="34"/>
      <c r="C27" s="13"/>
      <c r="D27" s="13"/>
      <c r="E27" s="13"/>
      <c r="F27" s="34"/>
      <c r="G27" s="13"/>
      <c r="H27" s="13"/>
      <c r="I27" s="13"/>
    </row>
    <row r="28" spans="1:9" ht="12.75">
      <c r="A28" s="18">
        <v>19</v>
      </c>
      <c r="B28" s="23" t="s">
        <v>84</v>
      </c>
      <c r="C28" s="23">
        <f>SUM(C29:C31)</f>
        <v>115199699</v>
      </c>
      <c r="D28" s="23">
        <f>SUM(D29:D31)</f>
        <v>114291145</v>
      </c>
      <c r="E28" s="23">
        <f>SUM(E29:E31)</f>
        <v>113122145</v>
      </c>
      <c r="F28" s="38" t="s">
        <v>85</v>
      </c>
      <c r="G28" s="17">
        <f>SUM(G29:G31)</f>
        <v>22457171</v>
      </c>
      <c r="H28" s="17">
        <f>SUM(H29:H31)</f>
        <v>28338261</v>
      </c>
      <c r="I28" s="17">
        <f>SUM(I29:I31)</f>
        <v>28338261</v>
      </c>
    </row>
    <row r="29" spans="1:9" ht="12.75">
      <c r="A29" s="18">
        <v>20</v>
      </c>
      <c r="B29" s="16" t="s">
        <v>279</v>
      </c>
      <c r="C29" s="22">
        <v>1682921</v>
      </c>
      <c r="D29" s="22">
        <v>3770345</v>
      </c>
      <c r="E29" s="22">
        <v>3770345</v>
      </c>
      <c r="F29" s="16" t="s">
        <v>87</v>
      </c>
      <c r="G29" s="13">
        <v>1682921</v>
      </c>
      <c r="H29" s="13">
        <v>3311261</v>
      </c>
      <c r="I29" s="13">
        <v>3311261</v>
      </c>
    </row>
    <row r="30" spans="1:9" ht="12.75">
      <c r="A30" s="18">
        <v>21</v>
      </c>
      <c r="B30" s="16" t="s">
        <v>88</v>
      </c>
      <c r="C30" s="22">
        <v>80000000</v>
      </c>
      <c r="D30" s="22">
        <v>80000000</v>
      </c>
      <c r="E30" s="22">
        <v>78831000</v>
      </c>
      <c r="F30" s="16" t="s">
        <v>89</v>
      </c>
      <c r="G30" s="13">
        <v>0</v>
      </c>
      <c r="H30" s="13">
        <v>0</v>
      </c>
      <c r="I30" s="13">
        <v>0</v>
      </c>
    </row>
    <row r="31" spans="1:9" ht="12.75">
      <c r="A31" s="18">
        <v>22</v>
      </c>
      <c r="B31" s="16" t="s">
        <v>317</v>
      </c>
      <c r="C31" s="22">
        <v>33516778</v>
      </c>
      <c r="D31" s="22">
        <v>30520800</v>
      </c>
      <c r="E31" s="22">
        <v>30520800</v>
      </c>
      <c r="F31" s="16" t="s">
        <v>280</v>
      </c>
      <c r="G31" s="13">
        <v>20774250</v>
      </c>
      <c r="H31" s="13">
        <v>25027000</v>
      </c>
      <c r="I31" s="13">
        <v>25027000</v>
      </c>
    </row>
    <row r="32" spans="1:9" ht="12.75">
      <c r="A32" s="18">
        <v>23</v>
      </c>
      <c r="B32" s="39" t="s">
        <v>90</v>
      </c>
      <c r="C32" s="30">
        <f>C18+C25+C28</f>
        <v>217542184</v>
      </c>
      <c r="D32" s="30">
        <f>D18+D25+D28</f>
        <v>322392217</v>
      </c>
      <c r="E32" s="30">
        <f>E18+E25+E28</f>
        <v>316261968</v>
      </c>
      <c r="F32" s="39" t="s">
        <v>91</v>
      </c>
      <c r="G32" s="30">
        <f>G18+G25+G28</f>
        <v>217542184</v>
      </c>
      <c r="H32" s="30">
        <f>+H18+H25+H28</f>
        <v>322392217</v>
      </c>
      <c r="I32" s="30">
        <f>I18+I25+I28</f>
        <v>219723314</v>
      </c>
    </row>
    <row r="34" spans="1:9" ht="12.75">
      <c r="A34" s="12"/>
      <c r="B34" s="40"/>
      <c r="C34" s="12"/>
      <c r="D34" s="12"/>
      <c r="E34" s="12"/>
      <c r="F34" s="12"/>
      <c r="G34" s="12"/>
      <c r="H34" s="12"/>
      <c r="I34" s="12"/>
    </row>
    <row r="35" spans="1:9" ht="12.75">
      <c r="A35" s="12"/>
      <c r="B35" s="40"/>
      <c r="C35" s="12"/>
      <c r="D35" s="12"/>
      <c r="E35" s="12"/>
      <c r="F35" s="12"/>
      <c r="G35" s="12"/>
      <c r="H35" s="12"/>
      <c r="I35" s="12"/>
    </row>
    <row r="36" spans="1:9" ht="15.75">
      <c r="A36" s="218" t="s">
        <v>283</v>
      </c>
      <c r="B36" s="218"/>
      <c r="C36" s="218"/>
      <c r="D36" s="218"/>
      <c r="E36" s="218"/>
      <c r="F36" s="218"/>
      <c r="G36" s="218"/>
      <c r="H36" s="218"/>
      <c r="I36" s="218"/>
    </row>
    <row r="37" spans="1:9" ht="15.75">
      <c r="A37" s="218" t="s">
        <v>296</v>
      </c>
      <c r="B37" s="218"/>
      <c r="C37" s="218"/>
      <c r="D37" s="218"/>
      <c r="E37" s="218"/>
      <c r="F37" s="218"/>
      <c r="G37" s="218"/>
      <c r="H37" s="218"/>
      <c r="I37" s="218"/>
    </row>
    <row r="38" spans="1:9" ht="15.75">
      <c r="A38" s="36"/>
      <c r="B38" s="36"/>
      <c r="C38" s="36"/>
      <c r="D38" s="36"/>
      <c r="E38" s="36"/>
      <c r="F38" s="36"/>
      <c r="G38" s="36"/>
      <c r="H38" s="36"/>
      <c r="I38" s="36"/>
    </row>
    <row r="39" spans="1:9" ht="12.75">
      <c r="A39" s="12"/>
      <c r="B39" s="12"/>
      <c r="C39" s="12"/>
      <c r="D39" s="12"/>
      <c r="E39" s="12"/>
      <c r="F39" s="12"/>
      <c r="G39" s="12"/>
      <c r="H39" s="12"/>
      <c r="I39" s="56" t="s">
        <v>104</v>
      </c>
    </row>
    <row r="40" spans="1:9" ht="12.75">
      <c r="A40" s="31"/>
      <c r="B40" s="32" t="s">
        <v>18</v>
      </c>
      <c r="C40" s="32" t="s">
        <v>19</v>
      </c>
      <c r="D40" s="32" t="s">
        <v>20</v>
      </c>
      <c r="E40" s="32" t="s">
        <v>21</v>
      </c>
      <c r="F40" s="33" t="s">
        <v>33</v>
      </c>
      <c r="G40" s="33" t="s">
        <v>22</v>
      </c>
      <c r="H40" s="33" t="s">
        <v>23</v>
      </c>
      <c r="I40" s="33" t="s">
        <v>51</v>
      </c>
    </row>
    <row r="41" spans="1:9" ht="12.75">
      <c r="A41" s="215" t="s">
        <v>0</v>
      </c>
      <c r="B41" s="217" t="s">
        <v>9</v>
      </c>
      <c r="C41" s="217" t="s">
        <v>15</v>
      </c>
      <c r="D41" s="217" t="s">
        <v>16</v>
      </c>
      <c r="E41" s="217" t="s">
        <v>297</v>
      </c>
      <c r="F41" s="217" t="s">
        <v>9</v>
      </c>
      <c r="G41" s="217" t="s">
        <v>15</v>
      </c>
      <c r="H41" s="217" t="s">
        <v>16</v>
      </c>
      <c r="I41" s="217" t="s">
        <v>297</v>
      </c>
    </row>
    <row r="42" spans="1:9" ht="12.75">
      <c r="A42" s="216"/>
      <c r="B42" s="217"/>
      <c r="C42" s="217"/>
      <c r="D42" s="217"/>
      <c r="E42" s="217"/>
      <c r="F42" s="217"/>
      <c r="G42" s="217"/>
      <c r="H42" s="217"/>
      <c r="I42" s="217"/>
    </row>
    <row r="43" spans="1:9" ht="12.75">
      <c r="A43" s="18">
        <v>1</v>
      </c>
      <c r="B43" s="38" t="s">
        <v>52</v>
      </c>
      <c r="C43" s="13"/>
      <c r="D43" s="13"/>
      <c r="E43" s="13"/>
      <c r="F43" s="38" t="s">
        <v>53</v>
      </c>
      <c r="G43" s="20"/>
      <c r="H43" s="20"/>
      <c r="I43" s="20"/>
    </row>
    <row r="44" spans="1:9" ht="12.75">
      <c r="A44" s="18">
        <v>2</v>
      </c>
      <c r="B44" s="21" t="s">
        <v>54</v>
      </c>
      <c r="C44" s="13">
        <v>0</v>
      </c>
      <c r="D44" s="13">
        <v>0</v>
      </c>
      <c r="E44" s="13">
        <v>0</v>
      </c>
      <c r="F44" s="21" t="s">
        <v>55</v>
      </c>
      <c r="G44" s="13">
        <v>0</v>
      </c>
      <c r="H44" s="13">
        <v>0</v>
      </c>
      <c r="I44" s="13">
        <v>0</v>
      </c>
    </row>
    <row r="45" spans="1:9" ht="12.75">
      <c r="A45" s="18">
        <v>3</v>
      </c>
      <c r="B45" s="21" t="s">
        <v>56</v>
      </c>
      <c r="C45" s="13">
        <v>0</v>
      </c>
      <c r="D45" s="13">
        <v>0</v>
      </c>
      <c r="E45" s="13">
        <v>0</v>
      </c>
      <c r="F45" s="21" t="s">
        <v>57</v>
      </c>
      <c r="G45" s="13">
        <v>0</v>
      </c>
      <c r="H45" s="13">
        <v>0</v>
      </c>
      <c r="I45" s="13">
        <v>0</v>
      </c>
    </row>
    <row r="46" spans="1:9" ht="12.75">
      <c r="A46" s="18">
        <v>4</v>
      </c>
      <c r="B46" s="21" t="s">
        <v>58</v>
      </c>
      <c r="C46" s="13">
        <v>0</v>
      </c>
      <c r="D46" s="13">
        <v>0</v>
      </c>
      <c r="E46" s="13"/>
      <c r="F46" s="21" t="s">
        <v>59</v>
      </c>
      <c r="G46" s="13">
        <v>0</v>
      </c>
      <c r="H46" s="13">
        <v>0</v>
      </c>
      <c r="I46" s="13">
        <v>0</v>
      </c>
    </row>
    <row r="47" spans="1:9" ht="12.75">
      <c r="A47" s="18">
        <v>5</v>
      </c>
      <c r="B47" s="21" t="s">
        <v>60</v>
      </c>
      <c r="C47" s="13">
        <v>0</v>
      </c>
      <c r="D47" s="13">
        <v>0</v>
      </c>
      <c r="E47" s="13"/>
      <c r="F47" s="21" t="s">
        <v>61</v>
      </c>
      <c r="G47" s="13">
        <v>0</v>
      </c>
      <c r="H47" s="13">
        <v>0</v>
      </c>
      <c r="I47" s="13">
        <v>0</v>
      </c>
    </row>
    <row r="48" spans="1:9" ht="12.75">
      <c r="A48" s="18">
        <v>6</v>
      </c>
      <c r="B48" s="21" t="s">
        <v>62</v>
      </c>
      <c r="C48" s="13">
        <v>0</v>
      </c>
      <c r="D48" s="13">
        <v>0</v>
      </c>
      <c r="E48" s="13"/>
      <c r="F48" s="21" t="s">
        <v>63</v>
      </c>
      <c r="G48" s="13">
        <v>0</v>
      </c>
      <c r="H48" s="13">
        <v>0</v>
      </c>
      <c r="I48" s="13">
        <v>0</v>
      </c>
    </row>
    <row r="49" spans="1:9" ht="12.75">
      <c r="A49" s="18">
        <v>7</v>
      </c>
      <c r="B49" s="21" t="s">
        <v>64</v>
      </c>
      <c r="C49" s="13">
        <v>0</v>
      </c>
      <c r="D49" s="13">
        <v>0</v>
      </c>
      <c r="E49" s="13"/>
      <c r="F49" s="22" t="s">
        <v>65</v>
      </c>
      <c r="G49" s="13">
        <v>0</v>
      </c>
      <c r="H49" s="13">
        <v>0</v>
      </c>
      <c r="I49" s="13"/>
    </row>
    <row r="50" spans="1:9" ht="12.75">
      <c r="A50" s="18">
        <v>8</v>
      </c>
      <c r="B50" s="14"/>
      <c r="C50" s="13"/>
      <c r="D50" s="13"/>
      <c r="E50" s="13"/>
      <c r="F50" s="21" t="s">
        <v>66</v>
      </c>
      <c r="G50" s="13">
        <v>0</v>
      </c>
      <c r="H50" s="13">
        <v>0</v>
      </c>
      <c r="I50" s="13">
        <v>0</v>
      </c>
    </row>
    <row r="51" spans="1:9" ht="12.75">
      <c r="A51" s="24">
        <v>9</v>
      </c>
      <c r="B51" s="25" t="s">
        <v>67</v>
      </c>
      <c r="C51" s="25">
        <f>SUM(C44:C50)</f>
        <v>0</v>
      </c>
      <c r="D51" s="25">
        <f>SUM(D44:D50)</f>
        <v>0</v>
      </c>
      <c r="E51" s="25">
        <f>SUM(E44:E50)</f>
        <v>0</v>
      </c>
      <c r="F51" s="26" t="s">
        <v>68</v>
      </c>
      <c r="G51" s="26">
        <f>SUM(G44:G50)</f>
        <v>0</v>
      </c>
      <c r="H51" s="26">
        <f>SUM(H44:H50)</f>
        <v>0</v>
      </c>
      <c r="I51" s="26">
        <f>SUM(I44:I50)</f>
        <v>0</v>
      </c>
    </row>
    <row r="52" spans="1:9" ht="12.75">
      <c r="A52" s="18">
        <v>10</v>
      </c>
      <c r="B52" s="38" t="s">
        <v>69</v>
      </c>
      <c r="C52" s="13"/>
      <c r="D52" s="13"/>
      <c r="E52" s="13"/>
      <c r="F52" s="38" t="s">
        <v>70</v>
      </c>
      <c r="G52" s="13"/>
      <c r="H52" s="13"/>
      <c r="I52" s="13"/>
    </row>
    <row r="53" spans="1:9" ht="12.75">
      <c r="A53" s="18">
        <v>11</v>
      </c>
      <c r="B53" s="21" t="s">
        <v>71</v>
      </c>
      <c r="C53" s="13">
        <v>0</v>
      </c>
      <c r="D53" s="13">
        <v>0</v>
      </c>
      <c r="E53" s="13">
        <v>0</v>
      </c>
      <c r="F53" s="21" t="s">
        <v>72</v>
      </c>
      <c r="G53" s="13">
        <v>0</v>
      </c>
      <c r="H53" s="13">
        <v>0</v>
      </c>
      <c r="I53" s="13">
        <v>0</v>
      </c>
    </row>
    <row r="54" spans="1:9" ht="12.75">
      <c r="A54" s="18">
        <v>12</v>
      </c>
      <c r="B54" s="21" t="s">
        <v>73</v>
      </c>
      <c r="C54" s="13">
        <v>0</v>
      </c>
      <c r="D54" s="13">
        <v>0</v>
      </c>
      <c r="E54" s="13">
        <v>0</v>
      </c>
      <c r="F54" s="15" t="s">
        <v>74</v>
      </c>
      <c r="G54" s="13">
        <v>0</v>
      </c>
      <c r="H54" s="13">
        <v>0</v>
      </c>
      <c r="I54" s="13">
        <v>0</v>
      </c>
    </row>
    <row r="55" spans="1:9" ht="12.75">
      <c r="A55" s="18">
        <v>13</v>
      </c>
      <c r="B55" s="21" t="s">
        <v>75</v>
      </c>
      <c r="C55" s="13">
        <v>0</v>
      </c>
      <c r="D55" s="13">
        <v>0</v>
      </c>
      <c r="E55" s="13">
        <v>0</v>
      </c>
      <c r="F55" s="21" t="s">
        <v>76</v>
      </c>
      <c r="G55" s="13">
        <v>0</v>
      </c>
      <c r="H55" s="13">
        <v>0</v>
      </c>
      <c r="I55" s="13">
        <v>0</v>
      </c>
    </row>
    <row r="56" spans="1:9" ht="12.75">
      <c r="A56" s="18">
        <v>14</v>
      </c>
      <c r="B56" s="21" t="s">
        <v>77</v>
      </c>
      <c r="C56" s="13">
        <v>0</v>
      </c>
      <c r="D56" s="13">
        <v>0</v>
      </c>
      <c r="E56" s="13">
        <v>0</v>
      </c>
      <c r="F56" s="21" t="s">
        <v>78</v>
      </c>
      <c r="G56" s="13">
        <v>0</v>
      </c>
      <c r="H56" s="13">
        <v>0</v>
      </c>
      <c r="I56" s="13">
        <v>0</v>
      </c>
    </row>
    <row r="57" spans="1:9" ht="12.75">
      <c r="A57" s="18">
        <v>15</v>
      </c>
      <c r="B57" s="21" t="s">
        <v>79</v>
      </c>
      <c r="C57" s="13">
        <v>0</v>
      </c>
      <c r="D57" s="13">
        <v>0</v>
      </c>
      <c r="E57" s="13">
        <v>0</v>
      </c>
      <c r="F57" s="21" t="s">
        <v>80</v>
      </c>
      <c r="G57" s="13">
        <v>0</v>
      </c>
      <c r="H57" s="13">
        <v>0</v>
      </c>
      <c r="I57" s="13">
        <v>0</v>
      </c>
    </row>
    <row r="58" spans="1:9" ht="12.75">
      <c r="A58" s="18">
        <v>16</v>
      </c>
      <c r="B58" s="35" t="s">
        <v>81</v>
      </c>
      <c r="C58" s="27">
        <f>SUM(C53:C57)</f>
        <v>0</v>
      </c>
      <c r="D58" s="27">
        <f>SUM(D53:D57)</f>
        <v>0</v>
      </c>
      <c r="E58" s="27">
        <f>SUM(E53:E57)</f>
        <v>0</v>
      </c>
      <c r="F58" s="35" t="s">
        <v>82</v>
      </c>
      <c r="G58" s="26">
        <f>SUM(G53:G57)</f>
        <v>0</v>
      </c>
      <c r="H58" s="26">
        <f>SUM(H53:H57)</f>
        <v>0</v>
      </c>
      <c r="I58" s="26">
        <f>SUM(I53:I57)</f>
        <v>0</v>
      </c>
    </row>
    <row r="59" spans="1:9" ht="12.75">
      <c r="A59" s="18">
        <v>17</v>
      </c>
      <c r="B59" s="28" t="s">
        <v>83</v>
      </c>
      <c r="C59" s="17">
        <v>0</v>
      </c>
      <c r="D59" s="17">
        <v>0</v>
      </c>
      <c r="E59" s="17">
        <v>0</v>
      </c>
      <c r="F59" s="28" t="s">
        <v>83</v>
      </c>
      <c r="G59" s="17">
        <v>0</v>
      </c>
      <c r="H59" s="17">
        <v>0</v>
      </c>
      <c r="I59" s="17">
        <v>0</v>
      </c>
    </row>
    <row r="60" spans="1:9" ht="12.75">
      <c r="A60" s="18">
        <v>18</v>
      </c>
      <c r="B60" s="34"/>
      <c r="C60" s="13"/>
      <c r="D60" s="13"/>
      <c r="E60" s="13"/>
      <c r="F60" s="34"/>
      <c r="G60" s="13"/>
      <c r="H60" s="13"/>
      <c r="I60" s="13"/>
    </row>
    <row r="61" spans="1:9" ht="12.75">
      <c r="A61" s="18">
        <v>19</v>
      </c>
      <c r="B61" s="23" t="s">
        <v>84</v>
      </c>
      <c r="C61" s="23">
        <f>SUM(C62:C63)</f>
        <v>0</v>
      </c>
      <c r="D61" s="23">
        <f>SUM(D62:D63)</f>
        <v>0</v>
      </c>
      <c r="E61" s="23">
        <f>SUM(E62:E63)</f>
        <v>0</v>
      </c>
      <c r="F61" s="38" t="s">
        <v>85</v>
      </c>
      <c r="G61" s="17">
        <f>SUM(G62:G63)</f>
        <v>0</v>
      </c>
      <c r="H61" s="17">
        <f>SUM(H62:H63)</f>
        <v>0</v>
      </c>
      <c r="I61" s="17">
        <f>SUM(I62:I63)</f>
        <v>0</v>
      </c>
    </row>
    <row r="62" spans="1:9" ht="12.75">
      <c r="A62" s="18">
        <v>20</v>
      </c>
      <c r="B62" s="16" t="s">
        <v>86</v>
      </c>
      <c r="C62" s="22">
        <v>0</v>
      </c>
      <c r="D62" s="22">
        <v>0</v>
      </c>
      <c r="E62" s="22">
        <v>0</v>
      </c>
      <c r="F62" s="16" t="s">
        <v>87</v>
      </c>
      <c r="G62" s="13">
        <v>0</v>
      </c>
      <c r="H62" s="13">
        <v>0</v>
      </c>
      <c r="I62" s="13">
        <v>0</v>
      </c>
    </row>
    <row r="63" spans="1:9" ht="12.75">
      <c r="A63" s="18">
        <v>21</v>
      </c>
      <c r="B63" s="16" t="s">
        <v>88</v>
      </c>
      <c r="C63" s="22">
        <v>0</v>
      </c>
      <c r="D63" s="22">
        <v>0</v>
      </c>
      <c r="E63" s="22">
        <v>0</v>
      </c>
      <c r="F63" s="16" t="s">
        <v>89</v>
      </c>
      <c r="G63" s="13">
        <v>0</v>
      </c>
      <c r="H63" s="13">
        <v>0</v>
      </c>
      <c r="I63" s="13">
        <v>0</v>
      </c>
    </row>
    <row r="64" spans="1:9" ht="12.75">
      <c r="A64" s="29">
        <v>22</v>
      </c>
      <c r="B64" s="39" t="s">
        <v>90</v>
      </c>
      <c r="C64" s="30">
        <f>C51+C58+C61</f>
        <v>0</v>
      </c>
      <c r="D64" s="30">
        <f>D51+D58+D61</f>
        <v>0</v>
      </c>
      <c r="E64" s="30">
        <f>E51+E58+E61</f>
        <v>0</v>
      </c>
      <c r="F64" s="39" t="s">
        <v>91</v>
      </c>
      <c r="G64" s="30">
        <f>G51+G58+G61</f>
        <v>0</v>
      </c>
      <c r="H64" s="30">
        <f>H51+H58+H61</f>
        <v>0</v>
      </c>
      <c r="I64" s="30">
        <f>I51+I58+I61</f>
        <v>0</v>
      </c>
    </row>
    <row r="69" spans="1:9" ht="12.75">
      <c r="A69" s="12"/>
      <c r="B69" s="40"/>
      <c r="C69" s="12"/>
      <c r="D69" s="12"/>
      <c r="E69" s="12"/>
      <c r="F69" s="12"/>
      <c r="G69" s="12"/>
      <c r="H69" s="12"/>
      <c r="I69" s="12"/>
    </row>
    <row r="71" spans="1:9" ht="15.75">
      <c r="A71" s="218" t="s">
        <v>282</v>
      </c>
      <c r="B71" s="218"/>
      <c r="C71" s="218"/>
      <c r="D71" s="218"/>
      <c r="E71" s="218"/>
      <c r="F71" s="218"/>
      <c r="G71" s="218"/>
      <c r="H71" s="218"/>
      <c r="I71" s="218"/>
    </row>
    <row r="72" spans="1:9" ht="15.75">
      <c r="A72" s="218" t="s">
        <v>296</v>
      </c>
      <c r="B72" s="218"/>
      <c r="C72" s="218"/>
      <c r="D72" s="218"/>
      <c r="E72" s="218"/>
      <c r="F72" s="218"/>
      <c r="G72" s="218"/>
      <c r="H72" s="218"/>
      <c r="I72" s="218"/>
    </row>
    <row r="73" spans="1:9" ht="15.75">
      <c r="A73" s="42"/>
      <c r="B73" s="42"/>
      <c r="C73" s="42"/>
      <c r="D73" s="42"/>
      <c r="E73" s="42"/>
      <c r="F73" s="42"/>
      <c r="G73" s="42"/>
      <c r="H73" s="42"/>
      <c r="I73" s="42"/>
    </row>
    <row r="74" spans="1:9" ht="12.75">
      <c r="A74" s="12"/>
      <c r="B74" s="12"/>
      <c r="C74" s="12"/>
      <c r="D74" s="12"/>
      <c r="E74" s="12"/>
      <c r="F74" s="12"/>
      <c r="G74" s="12"/>
      <c r="H74" s="12"/>
      <c r="I74" s="56" t="s">
        <v>105</v>
      </c>
    </row>
    <row r="75" spans="1:9" ht="12.75">
      <c r="A75" s="31"/>
      <c r="B75" s="32" t="s">
        <v>18</v>
      </c>
      <c r="C75" s="32" t="s">
        <v>19</v>
      </c>
      <c r="D75" s="32" t="s">
        <v>20</v>
      </c>
      <c r="E75" s="32" t="s">
        <v>21</v>
      </c>
      <c r="F75" s="33" t="s">
        <v>33</v>
      </c>
      <c r="G75" s="33" t="s">
        <v>22</v>
      </c>
      <c r="H75" s="33" t="s">
        <v>23</v>
      </c>
      <c r="I75" s="33" t="s">
        <v>51</v>
      </c>
    </row>
    <row r="76" spans="1:9" ht="12.75">
      <c r="A76" s="221" t="s">
        <v>0</v>
      </c>
      <c r="B76" s="223" t="s">
        <v>9</v>
      </c>
      <c r="C76" s="223" t="s">
        <v>15</v>
      </c>
      <c r="D76" s="223" t="s">
        <v>16</v>
      </c>
      <c r="E76" s="217" t="s">
        <v>297</v>
      </c>
      <c r="F76" s="223" t="s">
        <v>9</v>
      </c>
      <c r="G76" s="223" t="s">
        <v>15</v>
      </c>
      <c r="H76" s="223" t="s">
        <v>16</v>
      </c>
      <c r="I76" s="217" t="s">
        <v>297</v>
      </c>
    </row>
    <row r="77" spans="1:9" ht="12.75">
      <c r="A77" s="222"/>
      <c r="B77" s="224"/>
      <c r="C77" s="224"/>
      <c r="D77" s="224"/>
      <c r="E77" s="217"/>
      <c r="F77" s="224"/>
      <c r="G77" s="224"/>
      <c r="H77" s="224"/>
      <c r="I77" s="217"/>
    </row>
    <row r="78" spans="1:9" ht="12.75">
      <c r="A78" s="18">
        <v>1</v>
      </c>
      <c r="B78" s="38" t="s">
        <v>52</v>
      </c>
      <c r="C78" s="13"/>
      <c r="D78" s="13"/>
      <c r="E78" s="13"/>
      <c r="F78" s="38" t="s">
        <v>53</v>
      </c>
      <c r="G78" s="20"/>
      <c r="H78" s="20"/>
      <c r="I78" s="20"/>
    </row>
    <row r="79" spans="1:9" ht="12.75">
      <c r="A79" s="18">
        <v>2</v>
      </c>
      <c r="B79" s="21" t="s">
        <v>54</v>
      </c>
      <c r="C79" s="13">
        <v>0</v>
      </c>
      <c r="D79" s="13">
        <v>0</v>
      </c>
      <c r="E79" s="13"/>
      <c r="F79" s="21" t="s">
        <v>55</v>
      </c>
      <c r="G79" s="13">
        <v>0</v>
      </c>
      <c r="H79" s="13">
        <v>0</v>
      </c>
      <c r="I79" s="13"/>
    </row>
    <row r="80" spans="1:9" ht="12.75">
      <c r="A80" s="18">
        <v>3</v>
      </c>
      <c r="B80" s="21" t="s">
        <v>56</v>
      </c>
      <c r="C80" s="13">
        <v>0</v>
      </c>
      <c r="D80" s="13">
        <v>0</v>
      </c>
      <c r="E80" s="13"/>
      <c r="F80" s="21" t="s">
        <v>57</v>
      </c>
      <c r="G80" s="13">
        <v>0</v>
      </c>
      <c r="H80" s="13">
        <v>0</v>
      </c>
      <c r="I80" s="13"/>
    </row>
    <row r="81" spans="1:9" ht="12.75">
      <c r="A81" s="18">
        <v>4</v>
      </c>
      <c r="B81" s="21" t="s">
        <v>58</v>
      </c>
      <c r="C81" s="13">
        <v>0</v>
      </c>
      <c r="D81" s="13">
        <v>0</v>
      </c>
      <c r="E81" s="13">
        <v>0</v>
      </c>
      <c r="F81" s="21" t="s">
        <v>59</v>
      </c>
      <c r="G81" s="13">
        <v>0</v>
      </c>
      <c r="H81" s="13">
        <v>0</v>
      </c>
      <c r="I81" s="13"/>
    </row>
    <row r="82" spans="1:9" ht="12.75">
      <c r="A82" s="18">
        <v>5</v>
      </c>
      <c r="B82" s="21" t="s">
        <v>60</v>
      </c>
      <c r="C82" s="13">
        <v>0</v>
      </c>
      <c r="D82" s="13">
        <v>0</v>
      </c>
      <c r="E82" s="13"/>
      <c r="F82" s="21" t="s">
        <v>61</v>
      </c>
      <c r="G82" s="13">
        <v>0</v>
      </c>
      <c r="H82" s="13">
        <v>0</v>
      </c>
      <c r="I82" s="13">
        <v>0</v>
      </c>
    </row>
    <row r="83" spans="1:9" ht="12.75">
      <c r="A83" s="18">
        <v>6</v>
      </c>
      <c r="B83" s="21" t="s">
        <v>62</v>
      </c>
      <c r="C83" s="13">
        <v>0</v>
      </c>
      <c r="D83" s="13">
        <v>0</v>
      </c>
      <c r="E83" s="13"/>
      <c r="F83" s="21" t="s">
        <v>63</v>
      </c>
      <c r="G83" s="13">
        <v>0</v>
      </c>
      <c r="H83" s="13">
        <v>0</v>
      </c>
      <c r="I83" s="13"/>
    </row>
    <row r="84" spans="1:9" ht="12.75">
      <c r="A84" s="18">
        <v>7</v>
      </c>
      <c r="B84" s="21" t="s">
        <v>64</v>
      </c>
      <c r="C84" s="13">
        <v>0</v>
      </c>
      <c r="D84" s="13">
        <v>0</v>
      </c>
      <c r="E84" s="13"/>
      <c r="F84" s="22" t="s">
        <v>65</v>
      </c>
      <c r="G84" s="13">
        <v>0</v>
      </c>
      <c r="H84" s="13">
        <v>0</v>
      </c>
      <c r="I84" s="13"/>
    </row>
    <row r="85" spans="1:9" ht="12.75">
      <c r="A85" s="18">
        <v>8</v>
      </c>
      <c r="B85" s="14"/>
      <c r="C85" s="13"/>
      <c r="D85" s="13"/>
      <c r="E85" s="13"/>
      <c r="F85" s="21" t="s">
        <v>66</v>
      </c>
      <c r="G85" s="13"/>
      <c r="H85" s="13"/>
      <c r="I85" s="13"/>
    </row>
    <row r="86" spans="1:9" ht="12.75">
      <c r="A86" s="24">
        <v>9</v>
      </c>
      <c r="B86" s="25" t="s">
        <v>67</v>
      </c>
      <c r="C86" s="25">
        <v>0</v>
      </c>
      <c r="D86" s="25">
        <v>0</v>
      </c>
      <c r="E86" s="25">
        <v>0</v>
      </c>
      <c r="F86" s="26" t="s">
        <v>68</v>
      </c>
      <c r="G86" s="26">
        <v>0</v>
      </c>
      <c r="H86" s="26">
        <v>0</v>
      </c>
      <c r="I86" s="26">
        <v>0</v>
      </c>
    </row>
    <row r="87" spans="1:9" ht="12.75">
      <c r="A87" s="18">
        <v>10</v>
      </c>
      <c r="B87" s="38" t="s">
        <v>69</v>
      </c>
      <c r="C87" s="13"/>
      <c r="D87" s="13"/>
      <c r="E87" s="13"/>
      <c r="F87" s="38" t="s">
        <v>70</v>
      </c>
      <c r="G87" s="13"/>
      <c r="H87" s="13"/>
      <c r="I87" s="13"/>
    </row>
    <row r="88" spans="1:9" ht="12.75">
      <c r="A88" s="18">
        <v>11</v>
      </c>
      <c r="B88" s="21" t="s">
        <v>71</v>
      </c>
      <c r="C88" s="13">
        <v>0</v>
      </c>
      <c r="D88" s="13">
        <v>0</v>
      </c>
      <c r="E88" s="13">
        <v>0</v>
      </c>
      <c r="F88" s="21" t="s">
        <v>72</v>
      </c>
      <c r="G88" s="13">
        <v>0</v>
      </c>
      <c r="H88" s="13">
        <v>0</v>
      </c>
      <c r="I88" s="13">
        <v>0</v>
      </c>
    </row>
    <row r="89" spans="1:9" ht="12.75">
      <c r="A89" s="18">
        <v>12</v>
      </c>
      <c r="B89" s="21" t="s">
        <v>73</v>
      </c>
      <c r="C89" s="13">
        <v>0</v>
      </c>
      <c r="D89" s="13">
        <v>0</v>
      </c>
      <c r="E89" s="13">
        <v>0</v>
      </c>
      <c r="F89" s="15" t="s">
        <v>74</v>
      </c>
      <c r="G89" s="13">
        <v>0</v>
      </c>
      <c r="H89" s="13">
        <v>0</v>
      </c>
      <c r="I89" s="13">
        <v>0</v>
      </c>
    </row>
    <row r="90" spans="1:9" ht="12.75">
      <c r="A90" s="18">
        <v>13</v>
      </c>
      <c r="B90" s="21" t="s">
        <v>75</v>
      </c>
      <c r="C90" s="13">
        <v>0</v>
      </c>
      <c r="D90" s="13">
        <v>0</v>
      </c>
      <c r="E90" s="13">
        <v>0</v>
      </c>
      <c r="F90" s="21" t="s">
        <v>76</v>
      </c>
      <c r="G90" s="13">
        <v>0</v>
      </c>
      <c r="H90" s="13">
        <v>0</v>
      </c>
      <c r="I90" s="13">
        <v>0</v>
      </c>
    </row>
    <row r="91" spans="1:9" ht="12.75">
      <c r="A91" s="18">
        <v>14</v>
      </c>
      <c r="B91" s="21" t="s">
        <v>77</v>
      </c>
      <c r="C91" s="13">
        <v>0</v>
      </c>
      <c r="D91" s="13">
        <v>0</v>
      </c>
      <c r="E91" s="13">
        <v>0</v>
      </c>
      <c r="F91" s="21" t="s">
        <v>78</v>
      </c>
      <c r="G91" s="13">
        <v>0</v>
      </c>
      <c r="H91" s="13">
        <v>0</v>
      </c>
      <c r="I91" s="13"/>
    </row>
    <row r="92" spans="1:9" ht="12.75">
      <c r="A92" s="18">
        <v>15</v>
      </c>
      <c r="B92" s="21" t="s">
        <v>79</v>
      </c>
      <c r="C92" s="13">
        <v>0</v>
      </c>
      <c r="D92" s="13">
        <v>0</v>
      </c>
      <c r="E92" s="13">
        <v>0</v>
      </c>
      <c r="F92" s="21" t="s">
        <v>80</v>
      </c>
      <c r="G92" s="13">
        <v>0</v>
      </c>
      <c r="H92" s="13">
        <v>0</v>
      </c>
      <c r="I92" s="13">
        <v>0</v>
      </c>
    </row>
    <row r="93" spans="1:9" ht="12.75">
      <c r="A93" s="18">
        <v>16</v>
      </c>
      <c r="B93" s="35" t="s">
        <v>81</v>
      </c>
      <c r="C93" s="27">
        <v>0</v>
      </c>
      <c r="D93" s="27">
        <v>0</v>
      </c>
      <c r="E93" s="27">
        <v>0</v>
      </c>
      <c r="F93" s="35" t="s">
        <v>82</v>
      </c>
      <c r="G93" s="26">
        <v>0</v>
      </c>
      <c r="H93" s="26">
        <v>0</v>
      </c>
      <c r="I93" s="26">
        <v>0</v>
      </c>
    </row>
    <row r="94" spans="1:9" ht="12.75">
      <c r="A94" s="18">
        <v>17</v>
      </c>
      <c r="B94" s="28" t="s">
        <v>83</v>
      </c>
      <c r="C94" s="17">
        <v>0</v>
      </c>
      <c r="D94" s="17">
        <v>0</v>
      </c>
      <c r="E94" s="17">
        <v>0</v>
      </c>
      <c r="F94" s="28" t="s">
        <v>83</v>
      </c>
      <c r="G94" s="17">
        <v>0</v>
      </c>
      <c r="H94" s="17">
        <v>0</v>
      </c>
      <c r="I94" s="17">
        <v>0</v>
      </c>
    </row>
    <row r="95" spans="1:9" ht="12.75">
      <c r="A95" s="18">
        <v>18</v>
      </c>
      <c r="B95" s="34"/>
      <c r="C95" s="13"/>
      <c r="D95" s="13"/>
      <c r="E95" s="13"/>
      <c r="F95" s="34"/>
      <c r="G95" s="13"/>
      <c r="H95" s="13"/>
      <c r="I95" s="13"/>
    </row>
    <row r="96" spans="1:9" ht="12.75">
      <c r="A96" s="18">
        <v>19</v>
      </c>
      <c r="B96" s="23" t="s">
        <v>84</v>
      </c>
      <c r="C96" s="23">
        <v>0</v>
      </c>
      <c r="D96" s="23">
        <v>0</v>
      </c>
      <c r="E96" s="23">
        <v>0</v>
      </c>
      <c r="F96" s="38" t="s">
        <v>85</v>
      </c>
      <c r="G96" s="17">
        <v>0</v>
      </c>
      <c r="H96" s="17">
        <v>0</v>
      </c>
      <c r="I96" s="17">
        <v>0</v>
      </c>
    </row>
    <row r="97" spans="1:9" ht="12.75">
      <c r="A97" s="18">
        <v>20</v>
      </c>
      <c r="B97" s="16" t="s">
        <v>86</v>
      </c>
      <c r="C97" s="22">
        <v>0</v>
      </c>
      <c r="D97" s="22">
        <v>0</v>
      </c>
      <c r="E97" s="22">
        <v>0</v>
      </c>
      <c r="F97" s="16" t="s">
        <v>87</v>
      </c>
      <c r="G97" s="13">
        <v>0</v>
      </c>
      <c r="H97" s="13">
        <v>0</v>
      </c>
      <c r="I97" s="13">
        <v>0</v>
      </c>
    </row>
    <row r="98" spans="1:9" ht="12.75">
      <c r="A98" s="18">
        <v>21</v>
      </c>
      <c r="B98" s="16" t="s">
        <v>88</v>
      </c>
      <c r="C98" s="22">
        <v>0</v>
      </c>
      <c r="D98" s="22">
        <v>0</v>
      </c>
      <c r="E98" s="22">
        <v>0</v>
      </c>
      <c r="F98" s="16" t="s">
        <v>89</v>
      </c>
      <c r="G98" s="13">
        <v>0</v>
      </c>
      <c r="H98" s="13">
        <v>0</v>
      </c>
      <c r="I98" s="13">
        <v>0</v>
      </c>
    </row>
    <row r="99" spans="1:9" ht="12.75">
      <c r="A99" s="29">
        <v>22</v>
      </c>
      <c r="B99" s="39" t="s">
        <v>90</v>
      </c>
      <c r="C99" s="30">
        <v>0</v>
      </c>
      <c r="D99" s="30">
        <v>0</v>
      </c>
      <c r="E99" s="30">
        <v>0</v>
      </c>
      <c r="F99" s="39" t="s">
        <v>91</v>
      </c>
      <c r="G99" s="30">
        <v>0</v>
      </c>
      <c r="H99" s="30">
        <v>0</v>
      </c>
      <c r="I99" s="30">
        <v>0</v>
      </c>
    </row>
    <row r="101" spans="1:9" ht="12.75">
      <c r="A101" s="12"/>
      <c r="B101" s="12"/>
      <c r="C101" s="41"/>
      <c r="D101" s="41"/>
      <c r="E101" s="41"/>
      <c r="F101" s="41"/>
      <c r="G101" s="41"/>
      <c r="H101" s="41"/>
      <c r="I101" s="41"/>
    </row>
  </sheetData>
  <sheetProtection/>
  <mergeCells count="34">
    <mergeCell ref="E76:E77"/>
    <mergeCell ref="G41:G42"/>
    <mergeCell ref="C76:C77"/>
    <mergeCell ref="F76:F77"/>
    <mergeCell ref="A72:I72"/>
    <mergeCell ref="E41:E42"/>
    <mergeCell ref="F41:F42"/>
    <mergeCell ref="A76:A77"/>
    <mergeCell ref="B76:B77"/>
    <mergeCell ref="I41:I42"/>
    <mergeCell ref="D76:D77"/>
    <mergeCell ref="G76:G77"/>
    <mergeCell ref="H76:H77"/>
    <mergeCell ref="H41:H42"/>
    <mergeCell ref="I76:I77"/>
    <mergeCell ref="A71:I71"/>
    <mergeCell ref="A3:I3"/>
    <mergeCell ref="A4:I4"/>
    <mergeCell ref="A36:I36"/>
    <mergeCell ref="A37:I37"/>
    <mergeCell ref="B6:F6"/>
    <mergeCell ref="G8:G9"/>
    <mergeCell ref="F8:F9"/>
    <mergeCell ref="H8:H9"/>
    <mergeCell ref="I8:I9"/>
    <mergeCell ref="E8:E9"/>
    <mergeCell ref="A8:A9"/>
    <mergeCell ref="A41:A42"/>
    <mergeCell ref="B41:B42"/>
    <mergeCell ref="D41:D42"/>
    <mergeCell ref="B8:B9"/>
    <mergeCell ref="C8:C9"/>
    <mergeCell ref="D8:D9"/>
    <mergeCell ref="C41:C42"/>
  </mergeCells>
  <printOptions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B12" sqref="B12"/>
    </sheetView>
  </sheetViews>
  <sheetFormatPr defaultColWidth="9.00390625" defaultRowHeight="12.75"/>
  <cols>
    <col min="1" max="1" width="60.375" style="1" customWidth="1"/>
    <col min="2" max="2" width="37.50390625" style="1" customWidth="1"/>
    <col min="3" max="16384" width="9.375" style="1" customWidth="1"/>
  </cols>
  <sheetData>
    <row r="1" spans="1:2" ht="24.75" customHeight="1">
      <c r="A1" s="59" t="s">
        <v>102</v>
      </c>
      <c r="B1" s="58"/>
    </row>
    <row r="2" spans="1:2" ht="22.5" customHeight="1" thickBot="1">
      <c r="A2" s="6"/>
      <c r="B2" s="208" t="s">
        <v>104</v>
      </c>
    </row>
    <row r="3" spans="1:2" s="2" customFormat="1" ht="44.25" customHeight="1" thickBot="1">
      <c r="A3" s="194" t="s">
        <v>11</v>
      </c>
      <c r="B3" s="204" t="s">
        <v>12</v>
      </c>
    </row>
    <row r="4" spans="1:11" s="4" customFormat="1" ht="28.5" customHeight="1" thickBot="1">
      <c r="A4" s="194">
        <v>1</v>
      </c>
      <c r="B4" s="205">
        <v>2</v>
      </c>
      <c r="K4" s="60"/>
    </row>
    <row r="5" spans="1:2" ht="24" customHeight="1">
      <c r="A5" s="200" t="s">
        <v>298</v>
      </c>
      <c r="B5" s="201">
        <f>716213+193377</f>
        <v>909590</v>
      </c>
    </row>
    <row r="6" spans="1:2" ht="18" customHeight="1">
      <c r="A6" s="200" t="s">
        <v>299</v>
      </c>
      <c r="B6" s="201">
        <f>270200+72954</f>
        <v>343154</v>
      </c>
    </row>
    <row r="7" spans="1:2" ht="18" customHeight="1">
      <c r="A7" s="200" t="s">
        <v>300</v>
      </c>
      <c r="B7" s="201">
        <f>535433+144567</f>
        <v>680000</v>
      </c>
    </row>
    <row r="8" spans="1:2" ht="18" customHeight="1">
      <c r="A8" s="200" t="s">
        <v>301</v>
      </c>
      <c r="B8" s="201">
        <f>127559+472441</f>
        <v>600000</v>
      </c>
    </row>
    <row r="9" spans="1:2" ht="24.75" customHeight="1">
      <c r="A9" s="200" t="s">
        <v>302</v>
      </c>
      <c r="B9" s="201">
        <v>1142700</v>
      </c>
    </row>
    <row r="10" spans="1:2" ht="24.75" customHeight="1">
      <c r="A10" s="200" t="s">
        <v>303</v>
      </c>
      <c r="B10" s="201">
        <f>181024+48876</f>
        <v>229900</v>
      </c>
    </row>
    <row r="11" spans="1:2" ht="18" customHeight="1">
      <c r="A11" s="200" t="s">
        <v>304</v>
      </c>
      <c r="B11" s="201">
        <f>133858+36142</f>
        <v>170000</v>
      </c>
    </row>
    <row r="12" spans="1:2" s="5" customFormat="1" ht="23.25" customHeight="1" thickBot="1">
      <c r="A12" s="206" t="s">
        <v>10</v>
      </c>
      <c r="B12" s="207">
        <f>SUM(B5:B11)</f>
        <v>4075344</v>
      </c>
    </row>
    <row r="13" ht="12.75">
      <c r="A13" s="43"/>
    </row>
    <row r="15" ht="6" customHeight="1"/>
    <row r="20" ht="16.5" customHeight="1"/>
    <row r="21" ht="16.5" customHeight="1"/>
    <row r="22" ht="16.5" customHeight="1"/>
  </sheetData>
  <sheetProtection/>
  <printOptions horizontalCentered="1"/>
  <pageMargins left="0.7874015748031497" right="0.7874015748031497" top="1.02" bottom="0.984251968503937" header="0.7874015748031497" footer="0.7874015748031497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43.00390625" style="0" customWidth="1"/>
    <col min="2" max="2" width="42.875" style="0" customWidth="1"/>
  </cols>
  <sheetData>
    <row r="1" spans="1:2" ht="12.75">
      <c r="A1" s="61" t="s">
        <v>114</v>
      </c>
      <c r="B1" s="61"/>
    </row>
    <row r="3" ht="13.5" thickBot="1">
      <c r="B3" s="62" t="s">
        <v>104</v>
      </c>
    </row>
    <row r="4" spans="1:2" ht="27.75" customHeight="1" thickBot="1">
      <c r="A4" s="194" t="s">
        <v>13</v>
      </c>
      <c r="B4" s="195" t="s">
        <v>12</v>
      </c>
    </row>
    <row r="5" spans="1:2" ht="16.5" customHeight="1" thickBot="1">
      <c r="A5" s="196">
        <v>1</v>
      </c>
      <c r="B5" s="197">
        <v>3</v>
      </c>
    </row>
    <row r="6" spans="1:2" ht="45.75" customHeight="1">
      <c r="A6" s="198" t="s">
        <v>305</v>
      </c>
      <c r="B6" s="199">
        <f>21190962+5721560</f>
        <v>26912522</v>
      </c>
    </row>
    <row r="7" spans="1:2" ht="32.25" customHeight="1">
      <c r="A7" s="200" t="s">
        <v>306</v>
      </c>
      <c r="B7" s="201">
        <f>704651+1310606+3523257+6553029+6553029+3523257+6341863+11795452+450000+200000+1330000+40000+450000+100000+1134397+190256+353864+951279+1769318+1769318+951279+1712303+3184772+121500+54000+359100</f>
        <v>55426530</v>
      </c>
    </row>
    <row r="8" spans="1:2" ht="53.25" customHeight="1">
      <c r="A8" s="200" t="s">
        <v>307</v>
      </c>
      <c r="B8" s="201">
        <f>7000000+3000000+4201469+1890000+810000</f>
        <v>16901469</v>
      </c>
    </row>
    <row r="9" spans="1:2" ht="44.25" customHeight="1">
      <c r="A9" s="200" t="s">
        <v>308</v>
      </c>
      <c r="B9" s="201">
        <f>3000000+17700+810000+4779</f>
        <v>3832479</v>
      </c>
    </row>
    <row r="10" spans="1:2" ht="44.25" customHeight="1" thickBot="1">
      <c r="A10" s="209"/>
      <c r="B10" s="210"/>
    </row>
    <row r="11" spans="1:2" ht="25.5" customHeight="1" thickBot="1">
      <c r="A11" s="202" t="s">
        <v>10</v>
      </c>
      <c r="B11" s="203">
        <f>SUM(B6:B10)</f>
        <v>103073000</v>
      </c>
    </row>
    <row r="12" ht="38.25" customHeight="1"/>
    <row r="13" ht="33.75" customHeight="1"/>
    <row r="14" ht="45.75" customHeight="1"/>
    <row r="15" ht="30.75" customHeight="1"/>
    <row r="16" ht="24" customHeight="1"/>
    <row r="17" ht="21" customHeight="1"/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44.625" style="44" customWidth="1"/>
    <col min="2" max="2" width="27.125" style="0" customWidth="1"/>
    <col min="3" max="3" width="15.625" style="0" customWidth="1"/>
    <col min="4" max="4" width="19.50390625" style="0" customWidth="1"/>
  </cols>
  <sheetData>
    <row r="1" ht="12.75">
      <c r="A1" s="57" t="s">
        <v>103</v>
      </c>
    </row>
    <row r="2" spans="1:4" ht="25.5" customHeight="1">
      <c r="A2" s="225" t="s">
        <v>284</v>
      </c>
      <c r="B2" s="225"/>
      <c r="C2" s="225"/>
      <c r="D2" s="225"/>
    </row>
    <row r="5" spans="1:4" ht="25.5">
      <c r="A5" s="63"/>
      <c r="B5" s="63" t="s">
        <v>106</v>
      </c>
      <c r="C5" s="63" t="s">
        <v>107</v>
      </c>
      <c r="D5" s="64" t="s">
        <v>17</v>
      </c>
    </row>
    <row r="6" spans="1:4" ht="25.5">
      <c r="A6" s="63" t="s">
        <v>108</v>
      </c>
      <c r="B6" s="65">
        <v>20163255</v>
      </c>
      <c r="C6" s="65">
        <v>21413907</v>
      </c>
      <c r="D6" s="65">
        <v>21413907</v>
      </c>
    </row>
    <row r="7" spans="1:4" ht="25.5">
      <c r="A7" s="63" t="s">
        <v>109</v>
      </c>
      <c r="B7" s="65">
        <v>20774250</v>
      </c>
      <c r="C7" s="65">
        <v>22087633</v>
      </c>
      <c r="D7" s="65">
        <v>22087633</v>
      </c>
    </row>
    <row r="8" spans="1:4" ht="38.25">
      <c r="A8" s="63" t="s">
        <v>110</v>
      </c>
      <c r="B8" s="65">
        <v>6337080</v>
      </c>
      <c r="C8" s="65">
        <v>11466860</v>
      </c>
      <c r="D8" s="65">
        <v>11466860</v>
      </c>
    </row>
    <row r="9" spans="1:4" ht="25.5">
      <c r="A9" s="63" t="s">
        <v>111</v>
      </c>
      <c r="B9" s="65">
        <v>1800000</v>
      </c>
      <c r="C9" s="65">
        <v>1800000</v>
      </c>
      <c r="D9" s="65">
        <v>1800000</v>
      </c>
    </row>
    <row r="10" spans="1:4" ht="25.5">
      <c r="A10" s="63" t="s">
        <v>112</v>
      </c>
      <c r="B10" s="214">
        <v>1356000</v>
      </c>
      <c r="C10" s="65">
        <v>1014730</v>
      </c>
      <c r="D10" s="65">
        <v>1014730</v>
      </c>
    </row>
    <row r="11" spans="1:4" ht="12.75">
      <c r="A11" s="63" t="s">
        <v>285</v>
      </c>
      <c r="B11" s="64"/>
      <c r="C11" s="65">
        <v>567383</v>
      </c>
      <c r="D11" s="65">
        <v>567383</v>
      </c>
    </row>
    <row r="12" spans="1:4" ht="25.5">
      <c r="A12" s="66" t="s">
        <v>113</v>
      </c>
      <c r="B12" s="67">
        <f>SUM(B6:B11)</f>
        <v>50430585</v>
      </c>
      <c r="C12" s="67">
        <f>SUM(C6:C11)</f>
        <v>58350513</v>
      </c>
      <c r="D12" s="67">
        <f>SUM(D6:D11)</f>
        <v>58350513</v>
      </c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C29" sqref="C29"/>
    </sheetView>
  </sheetViews>
  <sheetFormatPr defaultColWidth="9.00390625" defaultRowHeight="12.75"/>
  <cols>
    <col min="2" max="2" width="41.00390625" style="0" bestFit="1" customWidth="1"/>
    <col min="3" max="3" width="15.875" style="0" bestFit="1" customWidth="1"/>
    <col min="4" max="4" width="19.00390625" style="0" bestFit="1" customWidth="1"/>
    <col min="5" max="5" width="15.125" style="0" bestFit="1" customWidth="1"/>
    <col min="6" max="6" width="32.50390625" style="0" bestFit="1" customWidth="1"/>
    <col min="7" max="7" width="15.875" style="0" bestFit="1" customWidth="1"/>
    <col min="8" max="8" width="19.00390625" style="0" bestFit="1" customWidth="1"/>
    <col min="9" max="9" width="15.625" style="0" bestFit="1" customWidth="1"/>
  </cols>
  <sheetData>
    <row r="1" ht="12.75">
      <c r="A1" s="57" t="s">
        <v>115</v>
      </c>
    </row>
    <row r="2" spans="1:9" ht="15.75">
      <c r="A2" s="12"/>
      <c r="B2" s="218" t="s">
        <v>290</v>
      </c>
      <c r="C2" s="218"/>
      <c r="D2" s="218"/>
      <c r="E2" s="218"/>
      <c r="F2" s="218"/>
      <c r="G2" s="219"/>
      <c r="H2" s="219"/>
      <c r="I2" s="219"/>
    </row>
    <row r="3" spans="1:9" ht="15.75">
      <c r="A3" s="12"/>
      <c r="B3" s="218" t="s">
        <v>295</v>
      </c>
      <c r="C3" s="218"/>
      <c r="D3" s="218"/>
      <c r="E3" s="218"/>
      <c r="F3" s="218"/>
      <c r="G3" s="219"/>
      <c r="H3" s="219"/>
      <c r="I3" s="219"/>
    </row>
    <row r="4" spans="1:9" ht="15.75">
      <c r="A4" s="12"/>
      <c r="B4" s="36"/>
      <c r="C4" s="36"/>
      <c r="D4" s="36"/>
      <c r="E4" s="36"/>
      <c r="F4" s="36"/>
      <c r="G4" s="37"/>
      <c r="H4" s="37"/>
      <c r="I4" s="37"/>
    </row>
    <row r="5" spans="1:9" ht="12.75">
      <c r="A5" s="12"/>
      <c r="B5" s="220"/>
      <c r="C5" s="220"/>
      <c r="D5" s="220"/>
      <c r="E5" s="220"/>
      <c r="F5" s="220"/>
      <c r="G5" s="12"/>
      <c r="H5" s="12"/>
      <c r="I5" s="56" t="s">
        <v>104</v>
      </c>
    </row>
    <row r="6" spans="1:9" ht="12.75">
      <c r="A6" s="31"/>
      <c r="B6" s="32" t="s">
        <v>18</v>
      </c>
      <c r="C6" s="32" t="s">
        <v>19</v>
      </c>
      <c r="D6" s="32" t="s">
        <v>20</v>
      </c>
      <c r="E6" s="32" t="s">
        <v>21</v>
      </c>
      <c r="F6" s="33" t="s">
        <v>33</v>
      </c>
      <c r="G6" s="33" t="s">
        <v>22</v>
      </c>
      <c r="H6" s="33" t="s">
        <v>23</v>
      </c>
      <c r="I6" s="33" t="s">
        <v>51</v>
      </c>
    </row>
    <row r="7" spans="1:9" ht="12.75">
      <c r="A7" s="215" t="s">
        <v>0</v>
      </c>
      <c r="B7" s="217" t="s">
        <v>9</v>
      </c>
      <c r="C7" s="217" t="s">
        <v>15</v>
      </c>
      <c r="D7" s="217" t="s">
        <v>16</v>
      </c>
      <c r="E7" s="217" t="s">
        <v>297</v>
      </c>
      <c r="F7" s="217" t="s">
        <v>9</v>
      </c>
      <c r="G7" s="217" t="s">
        <v>15</v>
      </c>
      <c r="H7" s="217" t="s">
        <v>16</v>
      </c>
      <c r="I7" s="217" t="s">
        <v>297</v>
      </c>
    </row>
    <row r="8" spans="1:9" ht="12.75">
      <c r="A8" s="216"/>
      <c r="B8" s="217"/>
      <c r="C8" s="217"/>
      <c r="D8" s="217"/>
      <c r="E8" s="217"/>
      <c r="F8" s="217"/>
      <c r="G8" s="217"/>
      <c r="H8" s="217"/>
      <c r="I8" s="217"/>
    </row>
    <row r="9" spans="1:9" ht="12.75">
      <c r="A9" s="18">
        <v>1</v>
      </c>
      <c r="B9" s="38" t="s">
        <v>52</v>
      </c>
      <c r="C9" s="13"/>
      <c r="D9" s="13"/>
      <c r="E9" s="13"/>
      <c r="F9" s="38" t="s">
        <v>53</v>
      </c>
      <c r="G9" s="19"/>
      <c r="H9" s="19"/>
      <c r="I9" s="20"/>
    </row>
    <row r="10" spans="1:9" ht="12.75">
      <c r="A10" s="18">
        <v>2</v>
      </c>
      <c r="B10" s="21" t="s">
        <v>54</v>
      </c>
      <c r="C10" s="13">
        <v>0</v>
      </c>
      <c r="D10" s="13">
        <v>310319</v>
      </c>
      <c r="E10" s="13">
        <v>310319</v>
      </c>
      <c r="F10" s="21" t="s">
        <v>55</v>
      </c>
      <c r="G10" s="13">
        <v>18292400</v>
      </c>
      <c r="H10" s="13">
        <v>21145199</v>
      </c>
      <c r="I10" s="13">
        <v>18836567</v>
      </c>
    </row>
    <row r="11" spans="1:9" ht="12.75">
      <c r="A11" s="18">
        <v>3</v>
      </c>
      <c r="B11" s="21" t="s">
        <v>56</v>
      </c>
      <c r="C11" s="13">
        <v>0</v>
      </c>
      <c r="D11" s="13">
        <v>0</v>
      </c>
      <c r="E11" s="13">
        <v>0</v>
      </c>
      <c r="F11" s="21" t="s">
        <v>57</v>
      </c>
      <c r="G11" s="13">
        <v>3547089</v>
      </c>
      <c r="H11" s="13">
        <v>3567089</v>
      </c>
      <c r="I11" s="13">
        <v>3553358</v>
      </c>
    </row>
    <row r="12" spans="1:9" ht="12.75">
      <c r="A12" s="18">
        <v>4</v>
      </c>
      <c r="B12" s="21" t="s">
        <v>58</v>
      </c>
      <c r="C12" s="13">
        <v>1980329</v>
      </c>
      <c r="D12" s="13">
        <v>1295215</v>
      </c>
      <c r="E12" s="13"/>
      <c r="F12" s="21" t="s">
        <v>59</v>
      </c>
      <c r="G12" s="13">
        <v>1703070</v>
      </c>
      <c r="H12" s="13">
        <v>2598231</v>
      </c>
      <c r="I12" s="13">
        <v>2298494</v>
      </c>
    </row>
    <row r="13" spans="1:9" ht="12.75">
      <c r="A13" s="18">
        <v>5</v>
      </c>
      <c r="B13" s="21" t="s">
        <v>60</v>
      </c>
      <c r="C13" s="13">
        <v>0</v>
      </c>
      <c r="D13" s="13">
        <v>0</v>
      </c>
      <c r="E13" s="13">
        <v>0</v>
      </c>
      <c r="F13" s="21" t="s">
        <v>61</v>
      </c>
      <c r="G13" s="13">
        <v>0</v>
      </c>
      <c r="H13" s="13">
        <v>0</v>
      </c>
      <c r="I13" s="13">
        <v>0</v>
      </c>
    </row>
    <row r="14" spans="1:9" ht="12.75">
      <c r="A14" s="18">
        <v>6</v>
      </c>
      <c r="B14" s="21" t="s">
        <v>62</v>
      </c>
      <c r="C14" s="13">
        <v>0</v>
      </c>
      <c r="D14" s="13">
        <v>0</v>
      </c>
      <c r="E14" s="13">
        <v>0</v>
      </c>
      <c r="F14" s="21" t="s">
        <v>63</v>
      </c>
      <c r="G14" s="13">
        <v>0</v>
      </c>
      <c r="H14" s="13">
        <v>0</v>
      </c>
      <c r="I14" s="13">
        <v>0</v>
      </c>
    </row>
    <row r="15" spans="1:9" ht="12.75">
      <c r="A15" s="18">
        <v>7</v>
      </c>
      <c r="B15" s="21" t="s">
        <v>64</v>
      </c>
      <c r="C15" s="13">
        <v>0</v>
      </c>
      <c r="D15" s="13">
        <v>0</v>
      </c>
      <c r="E15" s="13">
        <v>0</v>
      </c>
      <c r="F15" s="22" t="s">
        <v>65</v>
      </c>
      <c r="G15" s="13">
        <v>0</v>
      </c>
      <c r="H15" s="13">
        <v>0</v>
      </c>
      <c r="I15" s="13">
        <v>0</v>
      </c>
    </row>
    <row r="16" spans="1:9" ht="12.75">
      <c r="A16" s="18">
        <v>8</v>
      </c>
      <c r="B16" s="14"/>
      <c r="C16" s="13"/>
      <c r="D16" s="13"/>
      <c r="E16" s="13"/>
      <c r="F16" s="21" t="s">
        <v>66</v>
      </c>
      <c r="G16" s="13">
        <v>0</v>
      </c>
      <c r="H16" s="13">
        <v>0</v>
      </c>
      <c r="I16" s="13">
        <v>0</v>
      </c>
    </row>
    <row r="17" spans="1:9" ht="12.75">
      <c r="A17" s="24">
        <v>9</v>
      </c>
      <c r="B17" s="25" t="s">
        <v>67</v>
      </c>
      <c r="C17" s="25">
        <f>SUM(C10:C16)</f>
        <v>1980329</v>
      </c>
      <c r="D17" s="25">
        <f>SUM(D10:D16)</f>
        <v>1605534</v>
      </c>
      <c r="E17" s="25">
        <f>SUM(E10:E16)</f>
        <v>310319</v>
      </c>
      <c r="F17" s="26" t="s">
        <v>68</v>
      </c>
      <c r="G17" s="26">
        <f>SUM(G10:G16)</f>
        <v>23542559</v>
      </c>
      <c r="H17" s="26">
        <f>SUM(H10:H16)</f>
        <v>27310519</v>
      </c>
      <c r="I17" s="26">
        <f>SUM(I10:I16)</f>
        <v>24688419</v>
      </c>
    </row>
    <row r="18" spans="1:9" ht="12.75">
      <c r="A18" s="18">
        <v>10</v>
      </c>
      <c r="B18" s="38" t="s">
        <v>69</v>
      </c>
      <c r="C18" s="13"/>
      <c r="D18" s="13"/>
      <c r="E18" s="13"/>
      <c r="F18" s="38" t="s">
        <v>70</v>
      </c>
      <c r="G18" s="13"/>
      <c r="H18" s="13"/>
      <c r="I18" s="13"/>
    </row>
    <row r="19" spans="1:9" ht="12.75">
      <c r="A19" s="18">
        <v>11</v>
      </c>
      <c r="B19" s="21" t="s">
        <v>71</v>
      </c>
      <c r="C19" s="13">
        <v>0</v>
      </c>
      <c r="D19" s="13">
        <v>0</v>
      </c>
      <c r="E19" s="13">
        <v>0</v>
      </c>
      <c r="F19" s="21" t="s">
        <v>72</v>
      </c>
      <c r="G19" s="13">
        <v>0</v>
      </c>
      <c r="H19" s="13">
        <v>110000</v>
      </c>
      <c r="I19" s="13">
        <v>110000</v>
      </c>
    </row>
    <row r="20" spans="1:9" ht="12.75">
      <c r="A20" s="18">
        <v>12</v>
      </c>
      <c r="B20" s="21" t="s">
        <v>73</v>
      </c>
      <c r="C20" s="13">
        <v>0</v>
      </c>
      <c r="D20" s="13">
        <v>0</v>
      </c>
      <c r="E20" s="13">
        <v>0</v>
      </c>
      <c r="F20" s="15" t="s">
        <v>74</v>
      </c>
      <c r="G20" s="13">
        <v>0</v>
      </c>
      <c r="H20" s="13">
        <v>0</v>
      </c>
      <c r="I20" s="13">
        <v>0</v>
      </c>
    </row>
    <row r="21" spans="1:9" ht="12.75">
      <c r="A21" s="18">
        <v>13</v>
      </c>
      <c r="B21" s="21" t="s">
        <v>75</v>
      </c>
      <c r="C21" s="13">
        <v>0</v>
      </c>
      <c r="D21" s="13">
        <v>0</v>
      </c>
      <c r="E21" s="13">
        <v>0</v>
      </c>
      <c r="F21" s="21" t="s">
        <v>76</v>
      </c>
      <c r="G21" s="13">
        <v>0</v>
      </c>
      <c r="H21" s="13">
        <v>0</v>
      </c>
      <c r="I21" s="13">
        <v>0</v>
      </c>
    </row>
    <row r="22" spans="1:9" ht="12.75">
      <c r="A22" s="18">
        <v>14</v>
      </c>
      <c r="B22" s="21" t="s">
        <v>77</v>
      </c>
      <c r="C22" s="13">
        <v>0</v>
      </c>
      <c r="D22" s="13">
        <v>0</v>
      </c>
      <c r="E22" s="13">
        <v>0</v>
      </c>
      <c r="F22" s="21" t="s">
        <v>78</v>
      </c>
      <c r="G22" s="13">
        <v>0</v>
      </c>
      <c r="H22" s="13">
        <v>0</v>
      </c>
      <c r="I22" s="13">
        <v>0</v>
      </c>
    </row>
    <row r="23" spans="1:9" ht="12.75">
      <c r="A23" s="18">
        <v>15</v>
      </c>
      <c r="B23" s="21" t="s">
        <v>79</v>
      </c>
      <c r="C23" s="13"/>
      <c r="D23" s="13"/>
      <c r="E23" s="13"/>
      <c r="F23" s="21" t="s">
        <v>80</v>
      </c>
      <c r="G23" s="13">
        <v>0</v>
      </c>
      <c r="H23" s="13">
        <v>0</v>
      </c>
      <c r="I23" s="13">
        <v>0</v>
      </c>
    </row>
    <row r="24" spans="1:9" ht="12.75">
      <c r="A24" s="18">
        <v>16</v>
      </c>
      <c r="B24" s="35" t="s">
        <v>81</v>
      </c>
      <c r="C24" s="27">
        <f>SUM(C19:C23)</f>
        <v>0</v>
      </c>
      <c r="D24" s="27">
        <f>SUM(D19:D23)</f>
        <v>0</v>
      </c>
      <c r="E24" s="27">
        <f>SUM(E19:E23)</f>
        <v>0</v>
      </c>
      <c r="F24" s="35" t="s">
        <v>82</v>
      </c>
      <c r="G24" s="26">
        <f>SUM(G19:G23)</f>
        <v>0</v>
      </c>
      <c r="H24" s="26">
        <f>SUM(H19:H23)</f>
        <v>110000</v>
      </c>
      <c r="I24" s="26">
        <f>SUM(I19:I23)</f>
        <v>110000</v>
      </c>
    </row>
    <row r="25" spans="1:9" ht="12.75">
      <c r="A25" s="18">
        <v>17</v>
      </c>
      <c r="B25" s="28" t="s">
        <v>83</v>
      </c>
      <c r="C25" s="17">
        <v>0</v>
      </c>
      <c r="D25" s="17">
        <v>0</v>
      </c>
      <c r="E25" s="17">
        <v>0</v>
      </c>
      <c r="F25" s="28" t="s">
        <v>83</v>
      </c>
      <c r="G25" s="17">
        <v>0</v>
      </c>
      <c r="H25" s="17">
        <v>0</v>
      </c>
      <c r="I25" s="17">
        <v>0</v>
      </c>
    </row>
    <row r="26" spans="1:9" ht="12.75">
      <c r="A26" s="18">
        <v>18</v>
      </c>
      <c r="B26" s="34"/>
      <c r="C26" s="13"/>
      <c r="D26" s="13"/>
      <c r="E26" s="13"/>
      <c r="F26" s="34"/>
      <c r="G26" s="13"/>
      <c r="H26" s="13"/>
      <c r="I26" s="13"/>
    </row>
    <row r="27" spans="1:9" ht="12.75">
      <c r="A27" s="18">
        <v>19</v>
      </c>
      <c r="B27" s="23" t="s">
        <v>84</v>
      </c>
      <c r="C27" s="23">
        <f>SUM(C28:C30)</f>
        <v>21562230</v>
      </c>
      <c r="D27" s="23">
        <f>SUM(D28:D30)</f>
        <v>25814985</v>
      </c>
      <c r="E27" s="23">
        <f>SUM(E28:E30)</f>
        <v>25814985</v>
      </c>
      <c r="F27" s="38" t="s">
        <v>85</v>
      </c>
      <c r="G27" s="17">
        <f>SUM(G28:G29)</f>
        <v>0</v>
      </c>
      <c r="H27" s="17">
        <f>SUM(H28:H29)</f>
        <v>0</v>
      </c>
      <c r="I27" s="17">
        <f>SUM(I28:I29)</f>
        <v>0</v>
      </c>
    </row>
    <row r="28" spans="1:9" ht="12.75">
      <c r="A28" s="18">
        <v>20</v>
      </c>
      <c r="B28" s="16" t="s">
        <v>86</v>
      </c>
      <c r="C28" s="22">
        <v>0</v>
      </c>
      <c r="D28" s="22">
        <v>0</v>
      </c>
      <c r="E28" s="22">
        <v>0</v>
      </c>
      <c r="F28" s="16" t="s">
        <v>87</v>
      </c>
      <c r="G28" s="13">
        <v>0</v>
      </c>
      <c r="H28" s="13">
        <v>0</v>
      </c>
      <c r="I28" s="13">
        <v>0</v>
      </c>
    </row>
    <row r="29" spans="1:9" ht="12.75">
      <c r="A29" s="18">
        <v>21</v>
      </c>
      <c r="B29" s="16" t="s">
        <v>88</v>
      </c>
      <c r="C29" s="22">
        <v>20774250</v>
      </c>
      <c r="D29" s="22">
        <v>25027000</v>
      </c>
      <c r="E29" s="22">
        <v>25027000</v>
      </c>
      <c r="F29" s="16" t="s">
        <v>89</v>
      </c>
      <c r="G29" s="13">
        <v>0</v>
      </c>
      <c r="H29" s="13">
        <v>0</v>
      </c>
      <c r="I29" s="13">
        <v>0</v>
      </c>
    </row>
    <row r="30" spans="1:9" ht="12.75">
      <c r="A30" s="18">
        <v>22</v>
      </c>
      <c r="B30" s="16" t="s">
        <v>317</v>
      </c>
      <c r="C30" s="22">
        <v>787980</v>
      </c>
      <c r="D30" s="22">
        <v>787985</v>
      </c>
      <c r="E30" s="22">
        <v>787985</v>
      </c>
      <c r="F30" s="16" t="s">
        <v>289</v>
      </c>
      <c r="G30" s="13"/>
      <c r="H30" s="13"/>
      <c r="I30" s="13"/>
    </row>
    <row r="31" spans="1:9" ht="12.75">
      <c r="A31" s="29">
        <v>22</v>
      </c>
      <c r="B31" s="39" t="s">
        <v>90</v>
      </c>
      <c r="C31" s="30">
        <f>C17+C24+C27</f>
        <v>23542559</v>
      </c>
      <c r="D31" s="30">
        <f>D17+D24+D27</f>
        <v>27420519</v>
      </c>
      <c r="E31" s="30">
        <f>E17+E24+E27</f>
        <v>26125304</v>
      </c>
      <c r="F31" s="39" t="s">
        <v>91</v>
      </c>
      <c r="G31" s="30">
        <f>G17+G24+G27</f>
        <v>23542559</v>
      </c>
      <c r="H31" s="30">
        <f>H17+H24+H27</f>
        <v>27420519</v>
      </c>
      <c r="I31" s="30">
        <f>I17+I24+I27</f>
        <v>24798419</v>
      </c>
    </row>
  </sheetData>
  <sheetProtection/>
  <mergeCells count="12">
    <mergeCell ref="A7:A8"/>
    <mergeCell ref="B7:B8"/>
    <mergeCell ref="C7:C8"/>
    <mergeCell ref="D7:D8"/>
    <mergeCell ref="B2:I2"/>
    <mergeCell ref="B3:I3"/>
    <mergeCell ref="B5:F5"/>
    <mergeCell ref="G7:G8"/>
    <mergeCell ref="H7:H8"/>
    <mergeCell ref="I7:I8"/>
    <mergeCell ref="E7:E8"/>
    <mergeCell ref="F7:F8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P12" sqref="P12"/>
    </sheetView>
  </sheetViews>
  <sheetFormatPr defaultColWidth="9.00390625" defaultRowHeight="12.75"/>
  <cols>
    <col min="1" max="1" width="5.50390625" style="3" customWidth="1"/>
    <col min="2" max="2" width="36.875" style="3" customWidth="1"/>
    <col min="3" max="8" width="13.875" style="3" customWidth="1"/>
    <col min="9" max="9" width="15.125" style="3" customWidth="1"/>
    <col min="10" max="10" width="5.00390625" style="3" customWidth="1"/>
    <col min="11" max="16384" width="9.375" style="3" customWidth="1"/>
  </cols>
  <sheetData>
    <row r="1" spans="1:3" ht="12.75">
      <c r="A1" s="68" t="s">
        <v>116</v>
      </c>
      <c r="B1" s="69"/>
      <c r="C1" s="68"/>
    </row>
    <row r="2" spans="1:10" ht="34.5" customHeight="1">
      <c r="A2" s="238" t="s">
        <v>99</v>
      </c>
      <c r="B2" s="239"/>
      <c r="C2" s="239"/>
      <c r="D2" s="239"/>
      <c r="E2" s="239"/>
      <c r="F2" s="239"/>
      <c r="G2" s="239"/>
      <c r="H2" s="239"/>
      <c r="I2" s="239"/>
      <c r="J2" s="240"/>
    </row>
    <row r="3" spans="8:10" ht="13.5" thickBot="1">
      <c r="H3" s="241" t="s">
        <v>104</v>
      </c>
      <c r="I3" s="241"/>
      <c r="J3" s="240"/>
    </row>
    <row r="4" spans="1:10" ht="13.5" thickBot="1">
      <c r="A4" s="242" t="s">
        <v>0</v>
      </c>
      <c r="B4" s="244" t="s">
        <v>24</v>
      </c>
      <c r="C4" s="246" t="s">
        <v>25</v>
      </c>
      <c r="D4" s="226" t="s">
        <v>26</v>
      </c>
      <c r="E4" s="227"/>
      <c r="F4" s="227"/>
      <c r="G4" s="227"/>
      <c r="H4" s="227"/>
      <c r="I4" s="228" t="s">
        <v>27</v>
      </c>
      <c r="J4" s="240"/>
    </row>
    <row r="5" spans="1:10" s="8" customFormat="1" ht="42" customHeight="1" thickBot="1">
      <c r="A5" s="243"/>
      <c r="B5" s="245"/>
      <c r="C5" s="247"/>
      <c r="D5" s="174" t="s">
        <v>28</v>
      </c>
      <c r="E5" s="174" t="s">
        <v>29</v>
      </c>
      <c r="F5" s="174" t="s">
        <v>30</v>
      </c>
      <c r="G5" s="175" t="s">
        <v>31</v>
      </c>
      <c r="H5" s="175" t="s">
        <v>32</v>
      </c>
      <c r="I5" s="229"/>
      <c r="J5" s="240"/>
    </row>
    <row r="6" spans="1:10" s="8" customFormat="1" ht="12" customHeight="1" thickBot="1">
      <c r="A6" s="73">
        <v>1</v>
      </c>
      <c r="B6" s="174">
        <v>2</v>
      </c>
      <c r="C6" s="174">
        <v>3</v>
      </c>
      <c r="D6" s="174">
        <v>4</v>
      </c>
      <c r="E6" s="174">
        <v>5</v>
      </c>
      <c r="F6" s="174">
        <v>6</v>
      </c>
      <c r="G6" s="174">
        <v>7</v>
      </c>
      <c r="H6" s="174" t="s">
        <v>47</v>
      </c>
      <c r="I6" s="169" t="s">
        <v>48</v>
      </c>
      <c r="J6" s="240"/>
    </row>
    <row r="7" spans="1:10" s="8" customFormat="1" ht="18" customHeight="1">
      <c r="A7" s="230" t="s">
        <v>34</v>
      </c>
      <c r="B7" s="231"/>
      <c r="C7" s="231"/>
      <c r="D7" s="231"/>
      <c r="E7" s="231"/>
      <c r="F7" s="231"/>
      <c r="G7" s="231"/>
      <c r="H7" s="231"/>
      <c r="I7" s="232"/>
      <c r="J7" s="240"/>
    </row>
    <row r="8" spans="1:10" ht="15.75" customHeight="1">
      <c r="A8" s="176" t="s">
        <v>1</v>
      </c>
      <c r="B8" s="177" t="s">
        <v>35</v>
      </c>
      <c r="C8" s="178"/>
      <c r="D8" s="178"/>
      <c r="E8" s="178"/>
      <c r="F8" s="178"/>
      <c r="G8" s="179"/>
      <c r="H8" s="180">
        <f aca="true" t="shared" si="0" ref="H8:H14">SUM(D8:G8)</f>
        <v>0</v>
      </c>
      <c r="I8" s="181">
        <f aca="true" t="shared" si="1" ref="I8:I14">C8+H8</f>
        <v>0</v>
      </c>
      <c r="J8" s="240"/>
    </row>
    <row r="9" spans="1:10" ht="25.5">
      <c r="A9" s="176" t="s">
        <v>2</v>
      </c>
      <c r="B9" s="177" t="s">
        <v>36</v>
      </c>
      <c r="C9" s="178"/>
      <c r="D9" s="178"/>
      <c r="E9" s="178"/>
      <c r="F9" s="178"/>
      <c r="G9" s="179"/>
      <c r="H9" s="180">
        <f t="shared" si="0"/>
        <v>0</v>
      </c>
      <c r="I9" s="181">
        <f t="shared" si="1"/>
        <v>0</v>
      </c>
      <c r="J9" s="240"/>
    </row>
    <row r="10" spans="1:10" ht="25.5">
      <c r="A10" s="176" t="s">
        <v>3</v>
      </c>
      <c r="B10" s="177" t="s">
        <v>37</v>
      </c>
      <c r="C10" s="178"/>
      <c r="D10" s="178"/>
      <c r="E10" s="178"/>
      <c r="F10" s="178"/>
      <c r="G10" s="179"/>
      <c r="H10" s="180">
        <f t="shared" si="0"/>
        <v>0</v>
      </c>
      <c r="I10" s="181">
        <f t="shared" si="1"/>
        <v>0</v>
      </c>
      <c r="J10" s="240"/>
    </row>
    <row r="11" spans="1:10" ht="15.75" customHeight="1">
      <c r="A11" s="176" t="s">
        <v>4</v>
      </c>
      <c r="B11" s="177" t="s">
        <v>38</v>
      </c>
      <c r="C11" s="178"/>
      <c r="D11" s="178"/>
      <c r="E11" s="178"/>
      <c r="F11" s="178"/>
      <c r="G11" s="179"/>
      <c r="H11" s="180">
        <f t="shared" si="0"/>
        <v>0</v>
      </c>
      <c r="I11" s="181">
        <f t="shared" si="1"/>
        <v>0</v>
      </c>
      <c r="J11" s="240"/>
    </row>
    <row r="12" spans="1:10" ht="25.5">
      <c r="A12" s="176" t="s">
        <v>5</v>
      </c>
      <c r="B12" s="177" t="s">
        <v>39</v>
      </c>
      <c r="C12" s="178"/>
      <c r="D12" s="178"/>
      <c r="E12" s="178"/>
      <c r="F12" s="178"/>
      <c r="G12" s="179"/>
      <c r="H12" s="180">
        <f t="shared" si="0"/>
        <v>0</v>
      </c>
      <c r="I12" s="181">
        <f t="shared" si="1"/>
        <v>0</v>
      </c>
      <c r="J12" s="240"/>
    </row>
    <row r="13" spans="1:10" ht="15.75" customHeight="1">
      <c r="A13" s="182" t="s">
        <v>6</v>
      </c>
      <c r="B13" s="183" t="s">
        <v>40</v>
      </c>
      <c r="C13" s="184"/>
      <c r="D13" s="184"/>
      <c r="E13" s="184"/>
      <c r="F13" s="184"/>
      <c r="G13" s="185"/>
      <c r="H13" s="180">
        <f t="shared" si="0"/>
        <v>0</v>
      </c>
      <c r="I13" s="181">
        <f t="shared" si="1"/>
        <v>0</v>
      </c>
      <c r="J13" s="240"/>
    </row>
    <row r="14" spans="1:10" ht="15.75" customHeight="1" thickBot="1">
      <c r="A14" s="186" t="s">
        <v>7</v>
      </c>
      <c r="B14" s="187" t="s">
        <v>41</v>
      </c>
      <c r="C14" s="188"/>
      <c r="D14" s="188"/>
      <c r="E14" s="188"/>
      <c r="F14" s="188"/>
      <c r="G14" s="189"/>
      <c r="H14" s="180">
        <f t="shared" si="0"/>
        <v>0</v>
      </c>
      <c r="I14" s="181">
        <f t="shared" si="1"/>
        <v>0</v>
      </c>
      <c r="J14" s="240"/>
    </row>
    <row r="15" spans="1:10" s="9" customFormat="1" ht="18" customHeight="1" thickBot="1">
      <c r="A15" s="233" t="s">
        <v>42</v>
      </c>
      <c r="B15" s="234"/>
      <c r="C15" s="190">
        <f aca="true" t="shared" si="2" ref="C15:I15">SUM(C8:C14)</f>
        <v>0</v>
      </c>
      <c r="D15" s="190">
        <f>SUM(D8:D14)</f>
        <v>0</v>
      </c>
      <c r="E15" s="190">
        <f t="shared" si="2"/>
        <v>0</v>
      </c>
      <c r="F15" s="190">
        <f t="shared" si="2"/>
        <v>0</v>
      </c>
      <c r="G15" s="191">
        <f t="shared" si="2"/>
        <v>0</v>
      </c>
      <c r="H15" s="191">
        <f t="shared" si="2"/>
        <v>0</v>
      </c>
      <c r="I15" s="192">
        <f t="shared" si="2"/>
        <v>0</v>
      </c>
      <c r="J15" s="240"/>
    </row>
    <row r="16" spans="1:10" s="10" customFormat="1" ht="18" customHeight="1">
      <c r="A16" s="235" t="s">
        <v>43</v>
      </c>
      <c r="B16" s="236"/>
      <c r="C16" s="236"/>
      <c r="D16" s="236"/>
      <c r="E16" s="236"/>
      <c r="F16" s="236"/>
      <c r="G16" s="236"/>
      <c r="H16" s="236"/>
      <c r="I16" s="237"/>
      <c r="J16" s="240"/>
    </row>
    <row r="17" spans="1:10" s="10" customFormat="1" ht="12.75">
      <c r="A17" s="176" t="s">
        <v>1</v>
      </c>
      <c r="B17" s="177" t="s">
        <v>44</v>
      </c>
      <c r="C17" s="178"/>
      <c r="D17" s="178"/>
      <c r="E17" s="178"/>
      <c r="F17" s="178"/>
      <c r="G17" s="179"/>
      <c r="H17" s="180">
        <f>SUM(D17:G17)</f>
        <v>0</v>
      </c>
      <c r="I17" s="181">
        <f>C17+H17</f>
        <v>0</v>
      </c>
      <c r="J17" s="240"/>
    </row>
    <row r="18" spans="1:10" ht="13.5" thickBot="1">
      <c r="A18" s="186" t="s">
        <v>2</v>
      </c>
      <c r="B18" s="187" t="s">
        <v>41</v>
      </c>
      <c r="C18" s="188"/>
      <c r="D18" s="188"/>
      <c r="E18" s="188"/>
      <c r="F18" s="188"/>
      <c r="G18" s="189"/>
      <c r="H18" s="180">
        <f>SUM(D18:G18)</f>
        <v>0</v>
      </c>
      <c r="I18" s="193">
        <f>C18+H18</f>
        <v>0</v>
      </c>
      <c r="J18" s="240"/>
    </row>
    <row r="19" spans="1:10" ht="15.75" customHeight="1" thickBot="1">
      <c r="A19" s="233" t="s">
        <v>45</v>
      </c>
      <c r="B19" s="234"/>
      <c r="C19" s="190">
        <f aca="true" t="shared" si="3" ref="C19:I19">SUM(C17:C18)</f>
        <v>0</v>
      </c>
      <c r="D19" s="190">
        <f t="shared" si="3"/>
        <v>0</v>
      </c>
      <c r="E19" s="190">
        <f t="shared" si="3"/>
        <v>0</v>
      </c>
      <c r="F19" s="190">
        <f t="shared" si="3"/>
        <v>0</v>
      </c>
      <c r="G19" s="191">
        <f t="shared" si="3"/>
        <v>0</v>
      </c>
      <c r="H19" s="191">
        <f t="shared" si="3"/>
        <v>0</v>
      </c>
      <c r="I19" s="192">
        <f t="shared" si="3"/>
        <v>0</v>
      </c>
      <c r="J19" s="240"/>
    </row>
    <row r="20" spans="1:10" ht="18" customHeight="1" thickBot="1">
      <c r="A20" s="233" t="s">
        <v>46</v>
      </c>
      <c r="B20" s="234"/>
      <c r="C20" s="190">
        <f aca="true" t="shared" si="4" ref="C20:I20">C15+C19</f>
        <v>0</v>
      </c>
      <c r="D20" s="190">
        <f t="shared" si="4"/>
        <v>0</v>
      </c>
      <c r="E20" s="190">
        <f t="shared" si="4"/>
        <v>0</v>
      </c>
      <c r="F20" s="190">
        <f t="shared" si="4"/>
        <v>0</v>
      </c>
      <c r="G20" s="190">
        <f t="shared" si="4"/>
        <v>0</v>
      </c>
      <c r="H20" s="190">
        <f t="shared" si="4"/>
        <v>0</v>
      </c>
      <c r="I20" s="192">
        <f t="shared" si="4"/>
        <v>0</v>
      </c>
      <c r="J20" s="240"/>
    </row>
    <row r="21" spans="1:9" ht="12.75">
      <c r="A21" s="70"/>
      <c r="B21" s="70"/>
      <c r="C21" s="70"/>
      <c r="D21" s="70"/>
      <c r="E21" s="70"/>
      <c r="F21" s="70"/>
      <c r="G21" s="70"/>
      <c r="H21" s="70"/>
      <c r="I21" s="70"/>
    </row>
    <row r="22" spans="1:9" ht="12.75">
      <c r="A22" s="70"/>
      <c r="B22" s="70" t="s">
        <v>50</v>
      </c>
      <c r="C22" s="70"/>
      <c r="D22" s="70"/>
      <c r="E22" s="70"/>
      <c r="F22" s="70"/>
      <c r="G22" s="70"/>
      <c r="H22" s="70"/>
      <c r="I22" s="70"/>
    </row>
  </sheetData>
  <sheetProtection/>
  <mergeCells count="13">
    <mergeCell ref="A20:B20"/>
    <mergeCell ref="A2:I2"/>
    <mergeCell ref="J2:J20"/>
    <mergeCell ref="H3:I3"/>
    <mergeCell ref="A4:A5"/>
    <mergeCell ref="B4:B5"/>
    <mergeCell ref="C4:C5"/>
    <mergeCell ref="D4:H4"/>
    <mergeCell ref="I4:I5"/>
    <mergeCell ref="A7:I7"/>
    <mergeCell ref="A15:B15"/>
    <mergeCell ref="A16:I16"/>
    <mergeCell ref="A19:B19"/>
  </mergeCells>
  <printOptions horizontalCentered="1"/>
  <pageMargins left="0.7874015748031497" right="0.7874015748031497" top="1.18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workbookViewId="0" topLeftCell="A1">
      <selection activeCell="C11" sqref="C11"/>
    </sheetView>
  </sheetViews>
  <sheetFormatPr defaultColWidth="9.00390625" defaultRowHeight="12.75"/>
  <cols>
    <col min="1" max="1" width="7.625" style="3" customWidth="1"/>
    <col min="2" max="2" width="60.875" style="3" customWidth="1"/>
    <col min="3" max="3" width="25.625" style="3" customWidth="1"/>
    <col min="4" max="16384" width="9.375" style="3" customWidth="1"/>
  </cols>
  <sheetData>
    <row r="1" ht="12.75">
      <c r="A1" s="72" t="s">
        <v>274</v>
      </c>
    </row>
    <row r="2" spans="1:3" ht="14.25">
      <c r="A2" s="11"/>
      <c r="B2" s="11"/>
      <c r="C2" s="11"/>
    </row>
    <row r="3" spans="1:3" ht="33.75" customHeight="1">
      <c r="A3" s="248" t="s">
        <v>49</v>
      </c>
      <c r="B3" s="248"/>
      <c r="C3" s="248"/>
    </row>
    <row r="4" spans="1:3" ht="13.5" thickBot="1">
      <c r="A4" s="70"/>
      <c r="B4" s="70"/>
      <c r="C4" s="71" t="s">
        <v>104</v>
      </c>
    </row>
    <row r="5" spans="1:3" s="7" customFormat="1" ht="43.5" customHeight="1" thickBot="1">
      <c r="A5" s="73" t="s">
        <v>0</v>
      </c>
      <c r="B5" s="168" t="s">
        <v>9</v>
      </c>
      <c r="C5" s="169" t="s">
        <v>273</v>
      </c>
    </row>
    <row r="6" spans="1:3" ht="28.5" customHeight="1">
      <c r="A6" s="74" t="s">
        <v>1</v>
      </c>
      <c r="B6" s="75" t="s">
        <v>309</v>
      </c>
      <c r="C6" s="170">
        <f>SUM(C7:C8)</f>
        <v>33562698</v>
      </c>
    </row>
    <row r="7" spans="1:3" ht="18" customHeight="1">
      <c r="A7" s="76" t="s">
        <v>2</v>
      </c>
      <c r="B7" s="77" t="s">
        <v>271</v>
      </c>
      <c r="C7" s="171">
        <v>33516778</v>
      </c>
    </row>
    <row r="8" spans="1:3" ht="18" customHeight="1" thickBot="1">
      <c r="A8" s="76" t="s">
        <v>3</v>
      </c>
      <c r="B8" s="77" t="s">
        <v>272</v>
      </c>
      <c r="C8" s="171">
        <v>45920</v>
      </c>
    </row>
    <row r="9" spans="1:3" ht="25.5" customHeight="1">
      <c r="A9" s="78" t="s">
        <v>6</v>
      </c>
      <c r="B9" s="79" t="s">
        <v>310</v>
      </c>
      <c r="C9" s="172">
        <f>SUM(C10:C11)</f>
        <v>99538376</v>
      </c>
    </row>
    <row r="10" spans="1:3" ht="18" customHeight="1">
      <c r="A10" s="76" t="s">
        <v>7</v>
      </c>
      <c r="B10" s="77" t="s">
        <v>271</v>
      </c>
      <c r="C10" s="171">
        <v>99500116</v>
      </c>
    </row>
    <row r="11" spans="1:3" ht="18" customHeight="1" thickBot="1">
      <c r="A11" s="80" t="s">
        <v>8</v>
      </c>
      <c r="B11" s="81" t="s">
        <v>272</v>
      </c>
      <c r="C11" s="173">
        <v>38260</v>
      </c>
    </row>
  </sheetData>
  <sheetProtection/>
  <mergeCells count="1">
    <mergeCell ref="A3:C3"/>
  </mergeCells>
  <conditionalFormatting sqref="C9">
    <cfRule type="cellIs" priority="1" dxfId="1" operator="notEqual" stopIfTrue="1">
      <formula>SUM(C10:C11)</formula>
    </cfRule>
  </conditionalFormatting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Albrechtné Réfi Andrea</cp:lastModifiedBy>
  <cp:lastPrinted>2020-06-09T10:45:19Z</cp:lastPrinted>
  <dcterms:created xsi:type="dcterms:W3CDTF">1999-10-30T10:30:45Z</dcterms:created>
  <dcterms:modified xsi:type="dcterms:W3CDTF">2020-06-09T11:51:43Z</dcterms:modified>
  <cp:category/>
  <cp:version/>
  <cp:contentType/>
  <cp:contentStatus/>
</cp:coreProperties>
</file>