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1840" windowHeight="9195" tabRatio="813" firstSheet="5" activeTab="14"/>
  </bookViews>
  <sheets>
    <sheet name="ÖSSZEFÜGGÉSEK" sheetId="75" r:id="rId1"/>
    <sheet name="1.1.sz.mell." sheetId="1" r:id="rId2"/>
    <sheet name="1.2.sz.mell." sheetId="127" r:id="rId3"/>
    <sheet name="1.3.sz.mell." sheetId="111" r:id="rId4"/>
    <sheet name="1.4.sz.mell." sheetId="112" r:id="rId5"/>
    <sheet name="2.1.sz.mell  " sheetId="73" r:id="rId6"/>
    <sheet name="2.2.sz.mell" sheetId="61" r:id="rId7"/>
    <sheet name="ELLENŐRZÉS-1.sz.2.1.sz.2.2.sz." sheetId="76" r:id="rId8"/>
    <sheet name="3.1. sz. mell" sheetId="3" r:id="rId9"/>
    <sheet name="3.2. sz. mell" sheetId="113" r:id="rId10"/>
    <sheet name="3.3. sz. mell" sheetId="114" r:id="rId11"/>
    <sheet name="3.4. sz. mell" sheetId="115" r:id="rId12"/>
    <sheet name="4.1. sz. mell " sheetId="119" r:id="rId13"/>
    <sheet name="4.2. sz. mell " sheetId="121" r:id="rId14"/>
    <sheet name="4.3. sz. mell" sheetId="122" r:id="rId15"/>
    <sheet name="4.4. sz. mell " sheetId="123" r:id="rId16"/>
  </sheets>
  <externalReferences>
    <externalReference r:id="rId17"/>
  </externalReferences>
  <definedNames>
    <definedName name="_xlnm.Print_Titles" localSheetId="8">'3.1. sz. mell'!$1:$6</definedName>
    <definedName name="_xlnm.Print_Titles" localSheetId="9">'3.2. sz. mell'!$1:$6</definedName>
    <definedName name="_xlnm.Print_Titles" localSheetId="10">'3.3. sz. mell'!$1:$6</definedName>
    <definedName name="_xlnm.Print_Titles" localSheetId="11">'3.4. sz. mell'!$1:$6</definedName>
    <definedName name="_xlnm.Print_Titles" localSheetId="12">'4.1. sz. mell '!$1:$6</definedName>
    <definedName name="_xlnm.Print_Titles" localSheetId="13">'4.2. sz. mell '!$1:$6</definedName>
    <definedName name="_xlnm.Print_Titles" localSheetId="14">'4.3. sz. mell'!$1:$6</definedName>
    <definedName name="_xlnm.Print_Titles" localSheetId="15">'4.4. sz. mell '!$1:$6</definedName>
    <definedName name="_xlnm.Print_Area" localSheetId="1">'1.1.sz.mell.'!$A$1:$F$151</definedName>
    <definedName name="_xlnm.Print_Area" localSheetId="2">'1.2.sz.mell.'!$A$1:$F$151</definedName>
    <definedName name="_xlnm.Print_Area" localSheetId="3">'1.3.sz.mell.'!$A$1:$F$151</definedName>
    <definedName name="_xlnm.Print_Area" localSheetId="4">'1.4.sz.mell.'!$A$1:$F$151</definedName>
    <definedName name="_xlnm.Print_Area" localSheetId="5">'2.1.sz.mell  '!$A$1:$L$31</definedName>
  </definedNames>
  <calcPr calcId="124519"/>
</workbook>
</file>

<file path=xl/calcChain.xml><?xml version="1.0" encoding="utf-8"?>
<calcChain xmlns="http://schemas.openxmlformats.org/spreadsheetml/2006/main">
  <c r="H88" i="3"/>
  <c r="F78" i="127" l="1"/>
  <c r="F66"/>
  <c r="F62"/>
  <c r="F84" s="1"/>
  <c r="F151" s="1"/>
  <c r="F56"/>
  <c r="F45"/>
  <c r="F6"/>
  <c r="F61" s="1"/>
  <c r="F140"/>
  <c r="F130"/>
  <c r="F126"/>
  <c r="F122"/>
  <c r="F125" s="1"/>
  <c r="F139" i="113"/>
  <c r="C139"/>
  <c r="F134"/>
  <c r="C134"/>
  <c r="F129"/>
  <c r="C129"/>
  <c r="C125"/>
  <c r="F124"/>
  <c r="F121"/>
  <c r="F107"/>
  <c r="C107"/>
  <c r="F91"/>
  <c r="C91"/>
  <c r="C124" s="1"/>
  <c r="C91" i="3"/>
  <c r="F80" i="113"/>
  <c r="C80"/>
  <c r="F76"/>
  <c r="C76"/>
  <c r="F73"/>
  <c r="C73"/>
  <c r="F68"/>
  <c r="F86" s="1"/>
  <c r="C68"/>
  <c r="F64"/>
  <c r="C64"/>
  <c r="C86" s="1"/>
  <c r="F58"/>
  <c r="C58"/>
  <c r="F53"/>
  <c r="C53"/>
  <c r="F47"/>
  <c r="C47"/>
  <c r="C36"/>
  <c r="C29"/>
  <c r="F22"/>
  <c r="C22"/>
  <c r="F15"/>
  <c r="F63" s="1"/>
  <c r="C15"/>
  <c r="C63" s="1"/>
  <c r="C87" s="1"/>
  <c r="F80" i="121"/>
  <c r="C80"/>
  <c r="C76"/>
  <c r="C73"/>
  <c r="F68"/>
  <c r="C68"/>
  <c r="F64"/>
  <c r="C64"/>
  <c r="F58"/>
  <c r="C58"/>
  <c r="F53"/>
  <c r="C53"/>
  <c r="F47"/>
  <c r="C47"/>
  <c r="F36"/>
  <c r="F63" s="1"/>
  <c r="F87" s="1"/>
  <c r="C36"/>
  <c r="C63" s="1"/>
  <c r="C87" s="1"/>
  <c r="C91"/>
  <c r="F4" i="61"/>
  <c r="C92" i="127"/>
  <c r="C125"/>
  <c r="C126"/>
  <c r="C145" s="1"/>
  <c r="C130"/>
  <c r="C140"/>
  <c r="D150"/>
  <c r="D151"/>
  <c r="F146" l="1"/>
  <c r="F150"/>
  <c r="C146"/>
  <c r="C8" i="123" l="1"/>
  <c r="F8"/>
  <c r="C15"/>
  <c r="C63" s="1"/>
  <c r="C87" s="1"/>
  <c r="F15"/>
  <c r="C22"/>
  <c r="F22"/>
  <c r="C29"/>
  <c r="F30"/>
  <c r="F29" s="1"/>
  <c r="F63" s="1"/>
  <c r="F87" s="1"/>
  <c r="C36"/>
  <c r="F36"/>
  <c r="C47"/>
  <c r="F47"/>
  <c r="C53"/>
  <c r="F53"/>
  <c r="C58"/>
  <c r="F58"/>
  <c r="C64"/>
  <c r="F64"/>
  <c r="C68"/>
  <c r="F68"/>
  <c r="C73"/>
  <c r="F73"/>
  <c r="C76"/>
  <c r="F76"/>
  <c r="C80"/>
  <c r="F80"/>
  <c r="C86"/>
  <c r="F86"/>
  <c r="A22" i="76" l="1"/>
  <c r="A4"/>
  <c r="A10" i="75"/>
  <c r="F140" i="123" l="1"/>
  <c r="C140"/>
  <c r="F134"/>
  <c r="C134"/>
  <c r="F129"/>
  <c r="C129"/>
  <c r="F125"/>
  <c r="F145" s="1"/>
  <c r="C125"/>
  <c r="F121"/>
  <c r="C121"/>
  <c r="F107"/>
  <c r="C107"/>
  <c r="F91"/>
  <c r="C91"/>
  <c r="F140" i="122"/>
  <c r="C140"/>
  <c r="F134"/>
  <c r="C134"/>
  <c r="F129"/>
  <c r="C129"/>
  <c r="F125"/>
  <c r="C125"/>
  <c r="F121"/>
  <c r="C121"/>
  <c r="F107"/>
  <c r="C107"/>
  <c r="F91"/>
  <c r="F124" s="1"/>
  <c r="C91"/>
  <c r="C124" s="1"/>
  <c r="F80"/>
  <c r="C80"/>
  <c r="F76"/>
  <c r="C76"/>
  <c r="F73"/>
  <c r="C73"/>
  <c r="F68"/>
  <c r="C68"/>
  <c r="F64"/>
  <c r="C64"/>
  <c r="F58"/>
  <c r="C58"/>
  <c r="F53"/>
  <c r="C53"/>
  <c r="F47"/>
  <c r="C47"/>
  <c r="F36"/>
  <c r="C36"/>
  <c r="F30"/>
  <c r="F29"/>
  <c r="C29"/>
  <c r="F22"/>
  <c r="C22"/>
  <c r="F15"/>
  <c r="C15"/>
  <c r="F8"/>
  <c r="C8"/>
  <c r="F4" i="121"/>
  <c r="F139" i="119"/>
  <c r="C139"/>
  <c r="C134"/>
  <c r="F129"/>
  <c r="C129"/>
  <c r="F125"/>
  <c r="C125"/>
  <c r="F121"/>
  <c r="C121"/>
  <c r="C107"/>
  <c r="C91"/>
  <c r="F80"/>
  <c r="C80"/>
  <c r="C76"/>
  <c r="C73"/>
  <c r="F68"/>
  <c r="C68"/>
  <c r="F64"/>
  <c r="C64"/>
  <c r="F58"/>
  <c r="C58"/>
  <c r="F53"/>
  <c r="C53"/>
  <c r="F47"/>
  <c r="C47"/>
  <c r="F36"/>
  <c r="C36"/>
  <c r="F29"/>
  <c r="C29"/>
  <c r="F22"/>
  <c r="C22"/>
  <c r="F15"/>
  <c r="C15"/>
  <c r="F8"/>
  <c r="C8"/>
  <c r="C124" i="123" l="1"/>
  <c r="C145"/>
  <c r="C146" s="1"/>
  <c r="F124"/>
  <c r="F146" s="1"/>
  <c r="C63" i="122"/>
  <c r="F63"/>
  <c r="C86"/>
  <c r="C145"/>
  <c r="C146" s="1"/>
  <c r="C124" i="119"/>
  <c r="F63"/>
  <c r="C63"/>
  <c r="C87" i="122"/>
  <c r="F145"/>
  <c r="F146" s="1"/>
  <c r="F86"/>
  <c r="F139" i="3"/>
  <c r="C139"/>
  <c r="F134"/>
  <c r="C134"/>
  <c r="F129"/>
  <c r="C129"/>
  <c r="C125"/>
  <c r="F121"/>
  <c r="F107"/>
  <c r="C107"/>
  <c r="F91"/>
  <c r="F80"/>
  <c r="C80"/>
  <c r="F76"/>
  <c r="C76"/>
  <c r="F73"/>
  <c r="C73"/>
  <c r="F68"/>
  <c r="C68"/>
  <c r="F64"/>
  <c r="C64"/>
  <c r="F58"/>
  <c r="C58"/>
  <c r="F53"/>
  <c r="C53"/>
  <c r="F47"/>
  <c r="C47"/>
  <c r="C36"/>
  <c r="C29"/>
  <c r="F22"/>
  <c r="C22"/>
  <c r="F15"/>
  <c r="C15"/>
  <c r="F124" l="1"/>
  <c r="C87" i="119"/>
  <c r="C124" i="3"/>
  <c r="F63"/>
  <c r="F87" i="119"/>
  <c r="C63" i="3"/>
  <c r="F87" i="122"/>
  <c r="C86" i="3"/>
  <c r="F86"/>
  <c r="C87" l="1"/>
  <c r="D144" i="1" l="1"/>
  <c r="D143"/>
  <c r="D142"/>
  <c r="D141"/>
  <c r="D136"/>
  <c r="D134"/>
  <c r="D133"/>
  <c r="D132"/>
  <c r="D131"/>
  <c r="D129"/>
  <c r="D127"/>
  <c r="D124"/>
  <c r="D121"/>
  <c r="D120"/>
  <c r="D119"/>
  <c r="D118"/>
  <c r="D117"/>
  <c r="D116"/>
  <c r="D115"/>
  <c r="D114"/>
  <c r="D113"/>
  <c r="D106"/>
  <c r="D105"/>
  <c r="D103"/>
  <c r="D101"/>
  <c r="D100"/>
  <c r="D99"/>
  <c r="D83"/>
  <c r="D82"/>
  <c r="D81"/>
  <c r="D80"/>
  <c r="D79"/>
  <c r="D76"/>
  <c r="D73"/>
  <c r="D70"/>
  <c r="D69"/>
  <c r="D68"/>
  <c r="D67"/>
  <c r="D65"/>
  <c r="D63"/>
  <c r="D60"/>
  <c r="D59"/>
  <c r="D58"/>
  <c r="D57"/>
  <c r="D55"/>
  <c r="D52"/>
  <c r="D50"/>
  <c r="D49"/>
  <c r="D48"/>
  <c r="D46"/>
  <c r="D43"/>
  <c r="D41"/>
  <c r="D32"/>
  <c r="D29"/>
  <c r="D24"/>
  <c r="D23"/>
  <c r="D22"/>
  <c r="D19"/>
  <c r="D17"/>
  <c r="D16"/>
  <c r="D15"/>
  <c r="D14"/>
  <c r="D8"/>
  <c r="F88"/>
  <c r="F149" s="1"/>
  <c r="F30" i="115"/>
  <c r="F29" s="1"/>
  <c r="C29"/>
  <c r="F30" i="114"/>
  <c r="F29" s="1"/>
  <c r="C29"/>
  <c r="F28" i="112"/>
  <c r="F27" s="1"/>
  <c r="C27"/>
  <c r="F28" i="111"/>
  <c r="C27"/>
  <c r="C27" i="1"/>
  <c r="F134" i="115"/>
  <c r="C134"/>
  <c r="F134" i="114"/>
  <c r="C134"/>
  <c r="F140" i="115"/>
  <c r="C140"/>
  <c r="F129"/>
  <c r="C129"/>
  <c r="F125"/>
  <c r="C125"/>
  <c r="F121"/>
  <c r="C121"/>
  <c r="F107"/>
  <c r="C107"/>
  <c r="F91"/>
  <c r="C91"/>
  <c r="F80"/>
  <c r="C80"/>
  <c r="F76"/>
  <c r="C76"/>
  <c r="F73"/>
  <c r="C73"/>
  <c r="F68"/>
  <c r="C68"/>
  <c r="F64"/>
  <c r="C64"/>
  <c r="F58"/>
  <c r="C58"/>
  <c r="F53"/>
  <c r="C53"/>
  <c r="F47"/>
  <c r="C47"/>
  <c r="F36"/>
  <c r="C36"/>
  <c r="F22"/>
  <c r="C22"/>
  <c r="F15"/>
  <c r="C15"/>
  <c r="F8"/>
  <c r="C8"/>
  <c r="F140" i="114"/>
  <c r="C140"/>
  <c r="F129"/>
  <c r="C129"/>
  <c r="F125"/>
  <c r="C125"/>
  <c r="F121"/>
  <c r="C121"/>
  <c r="F107"/>
  <c r="C107"/>
  <c r="F91"/>
  <c r="C91"/>
  <c r="F80"/>
  <c r="C80"/>
  <c r="F76"/>
  <c r="C76"/>
  <c r="F73"/>
  <c r="C73"/>
  <c r="F68"/>
  <c r="C68"/>
  <c r="F64"/>
  <c r="C64"/>
  <c r="F58"/>
  <c r="C58"/>
  <c r="F53"/>
  <c r="C53"/>
  <c r="F47"/>
  <c r="C47"/>
  <c r="F36"/>
  <c r="C36"/>
  <c r="F22"/>
  <c r="C22"/>
  <c r="F15"/>
  <c r="C15"/>
  <c r="F8"/>
  <c r="C8"/>
  <c r="C63" s="1"/>
  <c r="A34" i="75"/>
  <c r="A34" i="76" s="1"/>
  <c r="A28" i="75"/>
  <c r="A28" i="76" s="1"/>
  <c r="A22" i="75"/>
  <c r="A16"/>
  <c r="A16" i="76" s="1"/>
  <c r="A10"/>
  <c r="K30" i="61"/>
  <c r="H30"/>
  <c r="H17"/>
  <c r="F24"/>
  <c r="F30" s="1"/>
  <c r="C24"/>
  <c r="C18"/>
  <c r="C17"/>
  <c r="K27" i="73"/>
  <c r="H27"/>
  <c r="H18"/>
  <c r="F18"/>
  <c r="F24"/>
  <c r="C24"/>
  <c r="C18"/>
  <c r="F140" i="112"/>
  <c r="C140"/>
  <c r="F135"/>
  <c r="C135"/>
  <c r="F130"/>
  <c r="F145" s="1"/>
  <c r="C130"/>
  <c r="F126"/>
  <c r="C126"/>
  <c r="F122"/>
  <c r="C122"/>
  <c r="F108"/>
  <c r="C108"/>
  <c r="F92"/>
  <c r="F125" s="1"/>
  <c r="F146" s="1"/>
  <c r="C92"/>
  <c r="F78"/>
  <c r="C78"/>
  <c r="F74"/>
  <c r="C74"/>
  <c r="F71"/>
  <c r="C71"/>
  <c r="F66"/>
  <c r="C66"/>
  <c r="F62"/>
  <c r="C62"/>
  <c r="F56"/>
  <c r="C56"/>
  <c r="F51"/>
  <c r="C51"/>
  <c r="F45"/>
  <c r="C45"/>
  <c r="F34"/>
  <c r="C34"/>
  <c r="F20"/>
  <c r="C20"/>
  <c r="F13"/>
  <c r="C13"/>
  <c r="F6"/>
  <c r="C6"/>
  <c r="F140" i="111"/>
  <c r="C140"/>
  <c r="F135"/>
  <c r="C135"/>
  <c r="F130"/>
  <c r="C130"/>
  <c r="F126"/>
  <c r="C126"/>
  <c r="F122"/>
  <c r="C122"/>
  <c r="F108"/>
  <c r="C108"/>
  <c r="F92"/>
  <c r="C92"/>
  <c r="F78"/>
  <c r="C78"/>
  <c r="F74"/>
  <c r="C74"/>
  <c r="F71"/>
  <c r="C71"/>
  <c r="F66"/>
  <c r="C66"/>
  <c r="C84" s="1"/>
  <c r="F62"/>
  <c r="C62"/>
  <c r="F56"/>
  <c r="C56"/>
  <c r="F51"/>
  <c r="C51"/>
  <c r="F45"/>
  <c r="C45"/>
  <c r="F34"/>
  <c r="C34"/>
  <c r="F20"/>
  <c r="C20"/>
  <c r="F13"/>
  <c r="C13"/>
  <c r="F6"/>
  <c r="C6"/>
  <c r="F122" i="1"/>
  <c r="F126"/>
  <c r="F130"/>
  <c r="F140"/>
  <c r="C140"/>
  <c r="C130"/>
  <c r="C126"/>
  <c r="C108"/>
  <c r="F6"/>
  <c r="F45"/>
  <c r="F56"/>
  <c r="F62"/>
  <c r="F66"/>
  <c r="F78"/>
  <c r="C78"/>
  <c r="C74"/>
  <c r="C71"/>
  <c r="C66"/>
  <c r="C62"/>
  <c r="C56"/>
  <c r="D56" s="1"/>
  <c r="C51"/>
  <c r="C45"/>
  <c r="C34"/>
  <c r="C20"/>
  <c r="C13"/>
  <c r="C6"/>
  <c r="K4" i="73"/>
  <c r="H4"/>
  <c r="C4" i="61"/>
  <c r="H4"/>
  <c r="K4"/>
  <c r="C3" i="112"/>
  <c r="C89" s="1"/>
  <c r="F4" i="113"/>
  <c r="D25" i="76" l="1"/>
  <c r="H31" i="61"/>
  <c r="F31"/>
  <c r="F4" i="114"/>
  <c r="F4" i="122"/>
  <c r="F84" i="112"/>
  <c r="F151" s="1"/>
  <c r="C145" i="1"/>
  <c r="B25" i="76" s="1"/>
  <c r="D126" i="1"/>
  <c r="D78"/>
  <c r="F2" i="112"/>
  <c r="F88" s="1"/>
  <c r="F149" s="1"/>
  <c r="C84" i="1"/>
  <c r="B7" i="76" s="1"/>
  <c r="C86" i="115"/>
  <c r="F32" i="61"/>
  <c r="D45" i="1"/>
  <c r="D66"/>
  <c r="D62"/>
  <c r="D18" i="76"/>
  <c r="C86" i="114"/>
  <c r="C145"/>
  <c r="F145" i="115"/>
  <c r="C87" i="114"/>
  <c r="H32" i="61"/>
  <c r="C145" i="112"/>
  <c r="F86" i="115"/>
  <c r="C84" i="112"/>
  <c r="F86" i="114"/>
  <c r="D140" i="1"/>
  <c r="F125" i="111"/>
  <c r="F61" i="112"/>
  <c r="C125"/>
  <c r="C146" s="1"/>
  <c r="F63" i="115"/>
  <c r="F87" s="1"/>
  <c r="C124"/>
  <c r="D31" i="76"/>
  <c r="C124" i="114"/>
  <c r="C146" s="1"/>
  <c r="K32" i="61"/>
  <c r="D19" i="76"/>
  <c r="D6"/>
  <c r="F28" i="73"/>
  <c r="D12" i="76"/>
  <c r="C28" i="73"/>
  <c r="C61" i="111"/>
  <c r="F84" i="1"/>
  <c r="B19" i="76" s="1"/>
  <c r="C61" i="1"/>
  <c r="B6" i="76" s="1"/>
  <c r="F150" i="112"/>
  <c r="F85"/>
  <c r="C125" i="111"/>
  <c r="K28" i="73"/>
  <c r="K29"/>
  <c r="D36" i="76"/>
  <c r="F29" i="73"/>
  <c r="C30" i="61"/>
  <c r="F145" i="114"/>
  <c r="F27" i="111"/>
  <c r="C85"/>
  <c r="C125" i="1"/>
  <c r="C145" i="111"/>
  <c r="C151" s="1"/>
  <c r="F63" i="114"/>
  <c r="C63" i="115"/>
  <c r="C87" s="1"/>
  <c r="C145"/>
  <c r="C146" s="1"/>
  <c r="F61" i="1"/>
  <c r="F145" i="111"/>
  <c r="D130" i="1"/>
  <c r="F125"/>
  <c r="F84" i="111"/>
  <c r="C61" i="112"/>
  <c r="H28" i="73"/>
  <c r="H29"/>
  <c r="D24" i="76"/>
  <c r="K31" i="61"/>
  <c r="D37" i="76"/>
  <c r="C3" i="111"/>
  <c r="C89" s="1"/>
  <c r="F124" i="114"/>
  <c r="F124" i="115"/>
  <c r="E25" i="76" l="1"/>
  <c r="D20"/>
  <c r="F4" i="115"/>
  <c r="F4" i="123"/>
  <c r="C151" i="112"/>
  <c r="F88" i="111"/>
  <c r="F149" s="1"/>
  <c r="C151" i="1"/>
  <c r="K2" i="73"/>
  <c r="K2" i="61" s="1"/>
  <c r="F146" i="115"/>
  <c r="D13" i="76"/>
  <c r="E19"/>
  <c r="E6"/>
  <c r="C85" i="1"/>
  <c r="B8" i="76" s="1"/>
  <c r="B37"/>
  <c r="E37" s="1"/>
  <c r="B31"/>
  <c r="E31" s="1"/>
  <c r="F87" i="114"/>
  <c r="F61" i="111"/>
  <c r="F146" i="114"/>
  <c r="D26" i="76"/>
  <c r="C31" i="61"/>
  <c r="D7" i="76"/>
  <c r="E7" s="1"/>
  <c r="D38"/>
  <c r="F151" i="111"/>
  <c r="D30" i="76"/>
  <c r="D32"/>
  <c r="B24"/>
  <c r="E24" s="1"/>
  <c r="B26"/>
  <c r="F146" i="111"/>
  <c r="C150" i="112"/>
  <c r="C85"/>
  <c r="F146" i="1"/>
  <c r="B36" i="76"/>
  <c r="E36" s="1"/>
  <c r="B18"/>
  <c r="E18" s="1"/>
  <c r="C146" i="111"/>
  <c r="B13" i="76"/>
  <c r="C150" i="111"/>
  <c r="E13" i="76" l="1"/>
  <c r="E30"/>
  <c r="B20"/>
  <c r="E20" s="1"/>
  <c r="B14"/>
  <c r="D151" i="1"/>
  <c r="D14" i="76"/>
  <c r="F85" i="111"/>
  <c r="F150"/>
  <c r="B12" i="76"/>
  <c r="E12" s="1"/>
  <c r="D150" i="1"/>
  <c r="E32" i="76"/>
  <c r="B38"/>
  <c r="E38" s="1"/>
  <c r="E26"/>
  <c r="D8"/>
  <c r="E8" s="1"/>
  <c r="E14" l="1"/>
  <c r="D8" i="115"/>
  <c r="D8" i="123"/>
</calcChain>
</file>

<file path=xl/sharedStrings.xml><?xml version="1.0" encoding="utf-8"?>
<sst xmlns="http://schemas.openxmlformats.org/spreadsheetml/2006/main" count="3831" uniqueCount="427">
  <si>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</si>
  <si>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</si>
  <si>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</si>
  <si>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</si>
  <si>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</si>
  <si>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</si>
  <si>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</si>
  <si>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</si>
  <si>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</si>
  <si>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</si>
  <si>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</si>
  <si>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</si>
  <si>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</si>
  <si>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</si>
  <si>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</si>
  <si>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</si>
  <si>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</si>
  <si>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</si>
  <si>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</si>
  <si>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</si>
  <si>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</si>
  <si>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</si>
  <si>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</si>
  <si>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</si>
  <si>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</si>
  <si>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</si>
  <si>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</si>
  <si>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</si>
  <si>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</si>
  <si>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</si>
  <si>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</si>
  <si>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</si>
  <si>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</si>
  <si>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</si>
  <si>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</si>
  <si>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</si>
  <si>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</si>
  <si>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</si>
  <si>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</si>
  <si>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</si>
  <si>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</si>
  <si>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</si>
  <si>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</si>
  <si>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</si>
  <si>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</si>
  <si>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</si>
  <si>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</si>
  <si>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</si>
  <si>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</si>
  <si>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</si>
  <si>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</si>
  <si>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</si>
  <si>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</si>
  <si>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</si>
  <si>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</si>
  <si>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</si>
  <si>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</si>
  <si>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</si>
  <si>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</si>
  <si>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</si>
  <si>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</si>
  <si>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</si>
  <si>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</si>
  <si>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</si>
  <si>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</si>
  <si>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</si>
  <si>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</si>
  <si>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</si>
  <si>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</si>
  <si>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</si>
  <si>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</si>
  <si>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</si>
  <si>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</si>
  <si>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</si>
  <si>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</si>
  <si>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</si>
  <si>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</si>
  <si>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</si>
  <si>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</si>
  <si>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</si>
  <si>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</si>
  <si>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</si>
  <si>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</si>
  <si>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</si>
  <si>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</si>
  <si>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</si>
  <si>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</si>
  <si>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</si>
  <si>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</si>
  <si>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</si>
  <si>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</si>
  <si>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</si>
  <si>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</si>
  <si>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</si>
  <si>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</si>
  <si>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</si>
  <si>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</si>
  <si>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</si>
  <si>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</si>
  <si>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</si>
  <si>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</si>
  <si>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</si>
  <si>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</si>
  <si>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</si>
  <si>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</si>
  <si>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</si>
  <si>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</si>
  <si>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</si>
  <si>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</si>
  <si>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</si>
  <si>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</si>
  <si>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</si>
  <si>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</si>
  <si>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</si>
  <si>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</si>
  <si>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</si>
  <si>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</si>
  <si>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</si>
  <si>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</si>
  <si>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</si>
  <si>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</si>
  <si>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</si>
  <si>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</si>
  <si>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</si>
  <si>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</si>
  <si>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</si>
  <si>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</si>
  <si>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</si>
  <si>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</si>
  <si>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</si>
  <si>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</si>
  <si>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</si>
  <si>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</si>
  <si>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</si>
  <si>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</si>
  <si>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</si>
  <si>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</si>
  <si>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</si>
  <si>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</si>
  <si>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</si>
  <si>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</si>
  <si>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</si>
  <si>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</si>
  <si>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</si>
  <si>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</si>
  <si>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</si>
  <si>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</si>
  <si>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</si>
  <si>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</si>
  <si>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</si>
  <si>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</si>
  <si>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</si>
  <si>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</si>
  <si>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</si>
  <si>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</si>
  <si>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</si>
  <si>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</si>
  <si>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</si>
  <si>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</si>
  <si>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</si>
  <si>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</si>
  <si>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</si>
  <si>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</si>
  <si>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</si>
  <si>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</si>
  <si>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</si>
  <si>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</si>
  <si>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</si>
  <si>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</si>
  <si>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</si>
  <si>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</si>
  <si>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</si>
  <si>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</si>
  <si>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</si>
  <si>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</si>
  <si>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</si>
  <si>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</si>
  <si>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</si>
  <si>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</si>
  <si>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</si>
  <si>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</si>
  <si>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</si>
  <si>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</si>
  <si>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</si>
  <si>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</si>
  <si>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</si>
  <si>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</si>
  <si>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</si>
  <si>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</si>
  <si>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</si>
  <si>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</si>
  <si>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</si>
  <si>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</si>
  <si>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</si>
  <si>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</si>
  <si>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</si>
  <si>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</si>
  <si>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</si>
  <si>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</si>
  <si>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</si>
  <si>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</si>
  <si>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</si>
  <si>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</si>
  <si>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</si>
  <si>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</si>
  <si>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</si>
  <si>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</si>
  <si>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</si>
  <si>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</si>
  <si>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</si>
  <si>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</si>
  <si>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</si>
  <si>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</si>
  <si>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</si>
  <si>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</si>
  <si>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</si>
  <si>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</si>
  <si>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</si>
  <si>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</si>
  <si>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</si>
  <si>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</si>
  <si>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</si>
  <si>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</si>
  <si>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</si>
  <si>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</si>
  <si>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</si>
  <si>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</si>
  <si>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</si>
  <si>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</si>
  <si>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</si>
  <si>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</si>
  <si>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</si>
  <si>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</si>
  <si>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</si>
  <si>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</si>
  <si>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</si>
  <si>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</si>
  <si>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</si>
  <si>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</si>
  <si>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</si>
  <si>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</si>
  <si>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</si>
  <si>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</si>
  <si>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</si>
  <si>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</si>
  <si>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</si>
  <si>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</si>
  <si>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</si>
  <si>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</si>
  <si>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</si>
  <si>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</si>
  <si>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</si>
  <si>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</si>
  <si>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</si>
  <si>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</si>
  <si>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</si>
  <si>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</si>
  <si>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</si>
  <si>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</si>
  <si>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</si>
  <si>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</si>
  <si>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</si>
  <si>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</si>
  <si>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</si>
  <si>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</si>
  <si>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</si>
  <si>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</si>
  <si>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</si>
  <si>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</si>
  <si>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</si>
  <si>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</si>
  <si>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</si>
  <si>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</si>
  <si>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</si>
  <si>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</si>
  <si>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</si>
  <si>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</si>
  <si>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</si>
  <si>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</si>
  <si>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</si>
  <si>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</si>
  <si>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</si>
  <si>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</si>
  <si>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</si>
  <si>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</si>
  <si>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</si>
  <si>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</si>
  <si>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</si>
  <si>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</si>
  <si>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</si>
  <si>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</si>
  <si>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</si>
  <si>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</si>
  <si>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</si>
  <si>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</si>
  <si>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</si>
  <si>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</si>
  <si>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</si>
  <si>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</si>
  <si>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</si>
  <si>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</si>
  <si>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</si>
  <si>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</si>
  <si>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</si>
  <si>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</si>
  <si>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</si>
  <si>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</si>
  <si>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</si>
  <si>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</si>
  <si>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</si>
  <si>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</si>
  <si>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</si>
  <si>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</si>
  <si>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</si>
  <si>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</si>
  <si>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</si>
  <si>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</si>
  <si>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</si>
  <si>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</si>
  <si>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</si>
  <si>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</si>
  <si>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</si>
  <si>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</si>
  <si>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</si>
  <si>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</si>
  <si>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</si>
  <si>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</si>
  <si>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</si>
  <si>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</si>
  <si>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</si>
  <si>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</si>
  <si>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</si>
  <si>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</si>
  <si>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</si>
  <si>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</si>
  <si>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</si>
  <si>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</si>
  <si>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</si>
  <si>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</si>
  <si>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</si>
  <si>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</si>
  <si>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</si>
  <si>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</si>
  <si>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</si>
  <si>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</si>
  <si>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</si>
  <si>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</si>
  <si>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</si>
  <si>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</si>
  <si>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</si>
  <si>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</si>
  <si>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</si>
  <si>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</si>
  <si>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</si>
  <si>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</si>
  <si>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</si>
  <si>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</si>
  <si>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</si>
  <si>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</si>
  <si>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</si>
  <si>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</si>
  <si>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</si>
  <si>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</si>
  <si>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</si>
  <si>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</si>
  <si>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</si>
  <si>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</si>
  <si>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</si>
  <si>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</si>
  <si>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</si>
  <si>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</si>
  <si>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</si>
  <si>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</si>
  <si>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</si>
  <si>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</si>
  <si>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</si>
  <si>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</si>
  <si>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</si>
  <si>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</si>
  <si>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</si>
  <si>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</si>
  <si>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</si>
  <si>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</si>
  <si>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</si>
  <si>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</si>
  <si>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</si>
  <si>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</si>
  <si>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</si>
  <si>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</si>
  <si>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</si>
  <si>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</si>
  <si>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</si>
  <si>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</si>
  <si>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</si>
  <si>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</si>
  <si>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</si>
  <si>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Éven belüli lejáratú belföldi értékpapírok kibocsátása</t>
  </si>
  <si>
    <t>Éven túli lejáratú belföldi értékpapírok kibocsátása</t>
  </si>
  <si>
    <t>Lejötött betétek megszüntetése</t>
  </si>
  <si>
    <t>Gápjárműadó</t>
  </si>
  <si>
    <t>Kommunális adó</t>
  </si>
  <si>
    <t>Biztosító által fizetett kártérítés</t>
  </si>
  <si>
    <t>Gépjárműadó</t>
  </si>
  <si>
    <t>2018. évi eredeti előirányzat BEVÉTELEK</t>
  </si>
  <si>
    <t>Felhalmozási hiány finanszírozás</t>
  </si>
  <si>
    <t>IDŐSEK OTTHONA TISZASZALKA</t>
  </si>
  <si>
    <t>TISZASZALKA KÖZSÉG ÖNKORMÁNYZATA</t>
  </si>
  <si>
    <t>Központi, irányító szervi támogatás</t>
  </si>
  <si>
    <t>Működési bevételek</t>
  </si>
  <si>
    <t>Forintban</t>
  </si>
  <si>
    <t>2020. év</t>
  </si>
  <si>
    <t xml:space="preserve">F </t>
  </si>
  <si>
    <t>2. módosítás</t>
  </si>
  <si>
    <t>4.4. melléklet a .../2021. (.....) önkormányzati rendelethez</t>
  </si>
  <si>
    <t>4.3. melléklet a .../2021. (......) önkormányzati rendelethez</t>
  </si>
  <si>
    <t>TISZASZALKA KÖZSÉG ÖNKORMÁNYZATA 2020. ÉVI KÖLTSÉGVETÉSÉNEK ÖSSZEVONT MÓDOSÍTOTT KÖTELEZŐ FELADATAINAK MÉRLEGE</t>
  </si>
  <si>
    <t>9/2020. (X.16.)</t>
  </si>
  <si>
    <t>J</t>
  </si>
  <si>
    <t>K</t>
  </si>
  <si>
    <t>2.1. melléklet a 4/2021. (II.04.) önkormányzati rendelethez</t>
  </si>
  <si>
    <t>2.2. melléklet a 4/2021.(II.04.) önkormányzati rendelethez</t>
  </si>
  <si>
    <t>3.1. melléklet a 4/2021. (II.04.) önkormányzati rendelethez</t>
  </si>
  <si>
    <t>3.2. melléklet a 4/2021. (II.04.) önkormányzati rendelethez</t>
  </si>
  <si>
    <t>3.3. melléklet a 4/2021. (II.04.) önkormányzati rendelethez</t>
  </si>
  <si>
    <t>3.4. melléklet a 4/2021. (II.04.) önkormányzati rendelethez</t>
  </si>
  <si>
    <t>4.1. melléklet a 4/2021. (II.04.) önkormányzati rendelethez</t>
  </si>
  <si>
    <t>4.2. melléklet a 4/2021. (II.04.)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</si>
</sst>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8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7"/>
      <name val="Times New Roman"/>
      <family val="1"/>
      <charset val="238"/>
    </font>
    <font>
      <b/>
      <sz val="8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86">
    <xf numFmtId="0" fontId="0" fillId="0" borderId="0" xfId="0"/>
    <xf numFmtId="16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164" fontId="29" fillId="0" borderId="8" xfId="5" applyNumberFormat="1" applyFont="1" applyFill="1" applyBorder="1" applyAlignment="1" applyProtection="1">
      <alignment vertical="center"/>
    </xf>
    <xf numFmtId="164" fontId="29" fillId="0" borderId="8" xfId="5" applyNumberFormat="1" applyFont="1" applyFill="1" applyBorder="1" applyAlignment="1" applyProtection="1"/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17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4" xfId="0" applyFont="1" applyBorder="1" applyAlignment="1" applyProtection="1">
      <alignment vertical="center" wrapTex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1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164" fontId="20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15" xfId="0" applyNumberFormat="1" applyFont="1" applyBorder="1" applyAlignment="1" applyProtection="1">
      <alignment horizontal="right" vertical="center" wrapText="1" indent="1"/>
    </xf>
    <xf numFmtId="164" fontId="17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5" applyNumberFormat="1" applyFont="1" applyFill="1" applyBorder="1" applyAlignment="1" applyProtection="1">
      <alignment horizontal="right" vertical="center" wrapText="1" indent="1"/>
    </xf>
    <xf numFmtId="0" fontId="17" fillId="0" borderId="7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1" xfId="5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49" fontId="17" fillId="0" borderId="2" xfId="5" applyNumberFormat="1" applyFont="1" applyFill="1" applyBorder="1" applyAlignment="1" applyProtection="1">
      <alignment horizontal="left" vertical="center" wrapText="1" indent="1"/>
    </xf>
    <xf numFmtId="49" fontId="17" fillId="0" borderId="27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8" xfId="5" applyNumberFormat="1" applyFont="1" applyFill="1" applyBorder="1" applyAlignment="1" applyProtection="1">
      <alignment horizontal="left" vertical="center" wrapText="1" indent="1"/>
    </xf>
    <xf numFmtId="49" fontId="17" fillId="0" borderId="29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horizontal="left" vertical="center" wrapText="1" indent="1"/>
    </xf>
    <xf numFmtId="0" fontId="16" fillId="0" borderId="30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16" fillId="0" borderId="4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horizontal="right"/>
    </xf>
    <xf numFmtId="164" fontId="29" fillId="0" borderId="8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1" xfId="5" applyFont="1" applyFill="1" applyBorder="1" applyAlignment="1" applyProtection="1">
      <alignment horizontal="left" vertical="center" wrapText="1" indent="6"/>
    </xf>
    <xf numFmtId="0" fontId="17" fillId="0" borderId="9" xfId="5" applyFont="1" applyFill="1" applyBorder="1" applyAlignment="1" applyProtection="1">
      <alignment horizontal="left" vertical="center" wrapText="1" indent="6"/>
    </xf>
    <xf numFmtId="164" fontId="16" fillId="0" borderId="15" xfId="5" applyNumberFormat="1" applyFont="1" applyFill="1" applyBorder="1" applyAlignment="1" applyProtection="1">
      <alignment horizontal="right" vertical="center" wrapText="1" inden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1" xfId="0" applyFont="1" applyBorder="1" applyAlignment="1" applyProtection="1">
      <alignment horizontal="left" vertical="center" wrapText="1" indent="1"/>
    </xf>
    <xf numFmtId="0" fontId="22" fillId="0" borderId="33" xfId="0" applyFont="1" applyBorder="1" applyAlignment="1" applyProtection="1">
      <alignment horizontal="lef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right" vertical="center"/>
    </xf>
    <xf numFmtId="0" fontId="20" fillId="0" borderId="2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6" fillId="0" borderId="4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5" applyNumberFormat="1" applyFont="1" applyFill="1" applyBorder="1" applyAlignment="1" applyProtection="1">
      <alignment horizontal="righ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14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1" xfId="0" applyFont="1" applyBorder="1" applyAlignment="1" applyProtection="1">
      <alignment horizontal="left" wrapText="1" indent="1"/>
    </xf>
    <xf numFmtId="0" fontId="21" fillId="0" borderId="27" xfId="0" applyFont="1" applyBorder="1" applyAlignment="1" applyProtection="1">
      <alignment wrapText="1"/>
    </xf>
    <xf numFmtId="0" fontId="21" fillId="0" borderId="2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3" fillId="0" borderId="15" xfId="5" applyNumberFormat="1" applyFont="1" applyFill="1" applyBorder="1" applyAlignment="1" applyProtection="1">
      <alignment horizontal="right" vertical="center" wrapText="1" indent="1"/>
    </xf>
    <xf numFmtId="0" fontId="16" fillId="0" borderId="15" xfId="5" applyFont="1" applyFill="1" applyBorder="1" applyAlignment="1" applyProtection="1">
      <alignment horizontal="center" vertical="center" wrapText="1"/>
    </xf>
    <xf numFmtId="164" fontId="2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vertical="center" wrapText="1"/>
    </xf>
    <xf numFmtId="0" fontId="21" fillId="0" borderId="3" xfId="0" applyFont="1" applyBorder="1" applyAlignment="1" applyProtection="1">
      <alignment vertical="center" wrapText="1"/>
    </xf>
    <xf numFmtId="0" fontId="22" fillId="0" borderId="33" xfId="0" applyFont="1" applyBorder="1" applyAlignment="1" applyProtection="1">
      <alignment vertical="center" wrapText="1"/>
    </xf>
    <xf numFmtId="164" fontId="16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Fill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0" applyNumberFormat="1" applyFont="1" applyFill="1" applyBorder="1" applyAlignment="1" applyProtection="1">
      <alignment horizontal="right" vertical="center" wrapText="1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26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40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left" vertical="center" wrapText="1" indent="1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4" fontId="23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23" fillId="0" borderId="39" xfId="0" applyNumberFormat="1" applyFont="1" applyFill="1" applyBorder="1" applyAlignment="1" applyProtection="1">
      <alignment horizontal="center" vertical="center" wrapText="1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horizontal="center" vertical="center" wrapText="1"/>
    </xf>
    <xf numFmtId="164" fontId="23" fillId="0" borderId="5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2"/>
    </xf>
    <xf numFmtId="164" fontId="27" fillId="0" borderId="1" xfId="0" applyNumberFormat="1" applyFont="1" applyFill="1" applyBorder="1" applyAlignment="1" applyProtection="1">
      <alignment horizontal="left" vertical="center" wrapText="1" indent="1"/>
    </xf>
    <xf numFmtId="164" fontId="24" fillId="0" borderId="27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2"/>
    </xf>
    <xf numFmtId="164" fontId="17" fillId="0" borderId="3" xfId="0" applyNumberFormat="1" applyFont="1" applyFill="1" applyBorder="1" applyAlignment="1" applyProtection="1">
      <alignment horizontal="left" vertical="center" wrapText="1" indent="2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7" fillId="0" borderId="26" xfId="0" applyNumberFormat="1" applyFont="1" applyFill="1" applyBorder="1" applyAlignment="1" applyProtection="1">
      <alignment horizontal="left" vertical="center" wrapText="1" indent="1"/>
    </xf>
    <xf numFmtId="164" fontId="17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3" fillId="0" borderId="0" xfId="0" applyFont="1" applyFill="1" applyProtection="1"/>
    <xf numFmtId="0" fontId="34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4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vertical="center" wrapText="1"/>
    </xf>
    <xf numFmtId="164" fontId="16" fillId="0" borderId="42" xfId="5" applyNumberFormat="1" applyFont="1" applyFill="1" applyBorder="1" applyAlignment="1" applyProtection="1">
      <alignment horizontal="right" vertical="center" wrapText="1" indent="1"/>
    </xf>
    <xf numFmtId="164" fontId="17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Border="1" applyAlignment="1" applyProtection="1">
      <alignment horizontal="right" vertical="center" wrapText="1" indent="1"/>
    </xf>
    <xf numFmtId="0" fontId="6" fillId="0" borderId="43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44" xfId="0" applyFont="1" applyFill="1" applyBorder="1" applyAlignment="1" applyProtection="1">
      <alignment horizontal="center" vertical="center" wrapText="1"/>
    </xf>
    <xf numFmtId="0" fontId="16" fillId="0" borderId="30" xfId="5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wrapText="1"/>
    </xf>
    <xf numFmtId="0" fontId="22" fillId="0" borderId="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164" fontId="20" fillId="0" borderId="5" xfId="0" quotePrefix="1" applyNumberFormat="1" applyFont="1" applyBorder="1" applyAlignment="1" applyProtection="1">
      <alignment horizontal="right" vertical="center" wrapText="1" indent="1"/>
    </xf>
    <xf numFmtId="49" fontId="17" fillId="0" borderId="27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wrapText="1"/>
    </xf>
    <xf numFmtId="0" fontId="21" fillId="0" borderId="27" xfId="0" applyFont="1" applyBorder="1" applyAlignment="1" applyProtection="1">
      <alignment horizontal="center" wrapText="1"/>
    </xf>
    <xf numFmtId="0" fontId="21" fillId="0" borderId="2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2" fillId="0" borderId="33" xfId="0" applyFont="1" applyBorder="1" applyAlignment="1" applyProtection="1">
      <alignment horizontal="center" wrapText="1"/>
    </xf>
    <xf numFmtId="49" fontId="17" fillId="0" borderId="2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49" fontId="17" fillId="0" borderId="29" xfId="5" applyNumberFormat="1" applyFont="1" applyFill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3" fillId="0" borderId="46" xfId="0" applyFont="1" applyBorder="1" applyAlignment="1">
      <alignment vertical="center" wrapText="1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0" fontId="21" fillId="0" borderId="14" xfId="0" applyFont="1" applyBorder="1" applyAlignment="1">
      <alignment horizontal="left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49" fontId="17" fillId="0" borderId="44" xfId="5" applyNumberFormat="1" applyFont="1" applyFill="1" applyBorder="1" applyAlignment="1" applyProtection="1">
      <alignment horizontal="center" vertical="center" wrapText="1"/>
    </xf>
    <xf numFmtId="49" fontId="17" fillId="0" borderId="47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45" xfId="5" applyNumberFormat="1" applyFont="1" applyFill="1" applyBorder="1" applyAlignment="1" applyProtection="1">
      <alignment horizontal="center" vertical="center" wrapText="1"/>
    </xf>
    <xf numFmtId="164" fontId="12" fillId="0" borderId="0" xfId="5" applyNumberFormat="1" applyFont="1" applyFill="1" applyProtection="1"/>
    <xf numFmtId="164" fontId="5" fillId="0" borderId="0" xfId="0" applyNumberFormat="1" applyFont="1" applyFill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55" xfId="5" applyFont="1" applyFill="1" applyBorder="1" applyAlignment="1" applyProtection="1">
      <alignment horizontal="center" vertical="center" wrapText="1"/>
    </xf>
    <xf numFmtId="0" fontId="16" fillId="0" borderId="52" xfId="0" applyFont="1" applyFill="1" applyBorder="1" applyAlignment="1" applyProtection="1">
      <alignment horizontal="center" vertical="center" wrapText="1"/>
    </xf>
    <xf numFmtId="3" fontId="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5" applyNumberFormat="1" applyFont="1" applyFill="1" applyBorder="1" applyAlignment="1" applyProtection="1">
      <alignment horizontal="right" vertical="center" wrapText="1" indent="1"/>
    </xf>
    <xf numFmtId="164" fontId="17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5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Border="1" applyAlignment="1" applyProtection="1">
      <alignment horizontal="right" vertical="center" wrapText="1" inden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35" fillId="0" borderId="66" xfId="0" applyFont="1" applyFill="1" applyBorder="1" applyAlignment="1" applyProtection="1">
      <alignment horizontal="right" vertical="center" wrapText="1" indent="1"/>
    </xf>
    <xf numFmtId="0" fontId="16" fillId="0" borderId="59" xfId="5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16" fillId="0" borderId="16" xfId="5" applyFont="1" applyFill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6" xfId="5" applyNumberFormat="1" applyFont="1" applyFill="1" applyBorder="1" applyAlignment="1" applyProtection="1">
      <alignment horizontal="right" vertical="center" wrapText="1" indent="1"/>
    </xf>
    <xf numFmtId="164" fontId="25" fillId="0" borderId="52" xfId="0" applyNumberFormat="1" applyFont="1" applyFill="1" applyBorder="1" applyAlignment="1" applyProtection="1">
      <alignment horizontal="right" vertical="center" wrapText="1" inden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23" fillId="0" borderId="59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 applyAlignment="1" applyProtection="1">
      <alignment vertical="center" wrapText="1"/>
    </xf>
    <xf numFmtId="3" fontId="3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8" xfId="5" applyFont="1" applyFill="1" applyBorder="1" applyAlignment="1" applyProtection="1">
      <alignment vertical="center" wrapText="1"/>
    </xf>
    <xf numFmtId="0" fontId="17" fillId="0" borderId="44" xfId="5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indent="6"/>
    </xf>
    <xf numFmtId="0" fontId="17" fillId="0" borderId="47" xfId="5" applyFont="1" applyFill="1" applyBorder="1" applyAlignment="1" applyProtection="1">
      <alignment horizontal="left" vertical="center" wrapText="1" indent="6"/>
    </xf>
    <xf numFmtId="0" fontId="17" fillId="0" borderId="45" xfId="5" applyFont="1" applyFill="1" applyBorder="1" applyAlignment="1" applyProtection="1">
      <alignment horizontal="left" vertical="center" wrapText="1" indent="6"/>
    </xf>
    <xf numFmtId="0" fontId="16" fillId="0" borderId="69" xfId="5" applyFont="1" applyFill="1" applyBorder="1" applyAlignment="1" applyProtection="1">
      <alignment vertical="center" wrapText="1"/>
    </xf>
    <xf numFmtId="0" fontId="17" fillId="0" borderId="11" xfId="5" applyFont="1" applyFill="1" applyBorder="1" applyAlignment="1" applyProtection="1">
      <alignment horizontal="left" vertical="center" wrapText="1" indent="1"/>
    </xf>
    <xf numFmtId="0" fontId="17" fillId="0" borderId="58" xfId="5" applyFont="1" applyFill="1" applyBorder="1" applyAlignment="1" applyProtection="1">
      <alignment horizontal="left" vertical="center" wrapText="1" indent="1"/>
    </xf>
    <xf numFmtId="0" fontId="21" fillId="0" borderId="58" xfId="0" applyFont="1" applyBorder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left" vertical="center" wrapText="1" indent="1"/>
    </xf>
    <xf numFmtId="0" fontId="17" fillId="0" borderId="60" xfId="5" applyFont="1" applyFill="1" applyBorder="1" applyAlignment="1" applyProtection="1">
      <alignment horizontal="left" vertical="center" wrapText="1" indent="6"/>
    </xf>
    <xf numFmtId="0" fontId="17" fillId="0" borderId="11" xfId="5" applyFont="1" applyFill="1" applyBorder="1" applyAlignment="1" applyProtection="1">
      <alignment horizontal="left" vertical="center" wrapText="1" indent="6"/>
    </xf>
    <xf numFmtId="0" fontId="23" fillId="0" borderId="59" xfId="5" applyFont="1" applyFill="1" applyBorder="1" applyAlignment="1" applyProtection="1">
      <alignment horizontal="left" vertical="center" wrapText="1" indent="1"/>
    </xf>
    <xf numFmtId="0" fontId="17" fillId="0" borderId="60" xfId="5" applyFont="1" applyFill="1" applyBorder="1" applyAlignment="1" applyProtection="1">
      <alignment horizontal="left" vertical="center" wrapText="1" indent="1"/>
    </xf>
    <xf numFmtId="0" fontId="17" fillId="0" borderId="70" xfId="5" applyFont="1" applyFill="1" applyBorder="1" applyAlignment="1" applyProtection="1">
      <alignment horizontal="left" vertical="center" wrapText="1" indent="1"/>
    </xf>
    <xf numFmtId="0" fontId="20" fillId="0" borderId="69" xfId="0" applyFont="1" applyBorder="1" applyAlignment="1" applyProtection="1">
      <alignment horizontal="left" vertical="center" wrapText="1" indent="1"/>
    </xf>
    <xf numFmtId="164" fontId="16" fillId="0" borderId="30" xfId="5" applyNumberFormat="1" applyFont="1" applyFill="1" applyBorder="1" applyAlignment="1" applyProtection="1">
      <alignment horizontal="right" vertical="center" wrapText="1" indent="1"/>
    </xf>
    <xf numFmtId="164" fontId="17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5" applyNumberFormat="1" applyFont="1" applyFill="1" applyBorder="1" applyAlignment="1" applyProtection="1">
      <alignment horizontal="right" vertical="center" wrapText="1" indent="1"/>
    </xf>
    <xf numFmtId="164" fontId="22" fillId="0" borderId="6" xfId="0" applyNumberFormat="1" applyFont="1" applyBorder="1" applyAlignment="1" applyProtection="1">
      <alignment horizontal="right" vertical="center" wrapText="1" indent="1"/>
    </xf>
    <xf numFmtId="164" fontId="20" fillId="0" borderId="6" xfId="0" quotePrefix="1" applyNumberFormat="1" applyFont="1" applyBorder="1" applyAlignment="1" applyProtection="1">
      <alignment horizontal="right" vertical="center" wrapText="1" indent="1"/>
    </xf>
    <xf numFmtId="164" fontId="20" fillId="0" borderId="39" xfId="0" quotePrefix="1" applyNumberFormat="1" applyFont="1" applyBorder="1" applyAlignment="1" applyProtection="1">
      <alignment horizontal="right" vertical="center" wrapText="1" indent="1"/>
    </xf>
    <xf numFmtId="164" fontId="25" fillId="0" borderId="59" xfId="0" applyNumberFormat="1" applyFont="1" applyFill="1" applyBorder="1" applyAlignment="1" applyProtection="1">
      <alignment horizontal="right" vertical="center" wrapText="1" indent="1"/>
    </xf>
    <xf numFmtId="164" fontId="25" fillId="0" borderId="39" xfId="0" applyNumberFormat="1" applyFont="1" applyFill="1" applyBorder="1" applyAlignment="1" applyProtection="1">
      <alignment horizontal="right" vertical="center" wrapText="1" indent="1"/>
    </xf>
    <xf numFmtId="0" fontId="6" fillId="0" borderId="9" xfId="5" applyFont="1" applyFill="1" applyBorder="1" applyAlignment="1" applyProtection="1">
      <alignment horizontal="center" vertical="center" wrapText="1"/>
    </xf>
    <xf numFmtId="0" fontId="16" fillId="0" borderId="59" xfId="0" applyFont="1" applyFill="1" applyBorder="1" applyAlignment="1" applyProtection="1">
      <alignment horizontal="center" vertical="center" wrapText="1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0" fontId="17" fillId="0" borderId="53" xfId="5" applyFont="1" applyFill="1" applyBorder="1" applyAlignment="1" applyProtection="1">
      <alignment horizontal="left" vertical="center" wrapText="1" indent="1"/>
    </xf>
    <xf numFmtId="0" fontId="17" fillId="0" borderId="71" xfId="5" applyFont="1" applyFill="1" applyBorder="1" applyAlignment="1" applyProtection="1">
      <alignment horizontal="left" vertical="center" wrapText="1" indent="1"/>
    </xf>
    <xf numFmtId="0" fontId="17" fillId="0" borderId="11" xfId="5" applyFont="1" applyFill="1" applyBorder="1" applyAlignment="1" applyProtection="1">
      <alignment horizontal="left" indent="6"/>
    </xf>
    <xf numFmtId="0" fontId="17" fillId="0" borderId="58" xfId="5" applyFont="1" applyFill="1" applyBorder="1" applyAlignment="1" applyProtection="1">
      <alignment horizontal="left" vertical="center" wrapText="1" indent="6"/>
    </xf>
    <xf numFmtId="0" fontId="17" fillId="0" borderId="55" xfId="5" applyFont="1" applyFill="1" applyBorder="1" applyAlignment="1" applyProtection="1">
      <alignment horizontal="left" vertical="center" wrapText="1" indent="6"/>
    </xf>
    <xf numFmtId="0" fontId="16" fillId="0" borderId="59" xfId="5" applyFont="1" applyFill="1" applyBorder="1" applyAlignment="1" applyProtection="1">
      <alignment vertical="center" wrapText="1"/>
    </xf>
    <xf numFmtId="164" fontId="22" fillId="0" borderId="3" xfId="0" applyNumberFormat="1" applyFont="1" applyBorder="1" applyAlignment="1" applyProtection="1">
      <alignment horizontal="right" vertical="center" wrapText="1" indent="1"/>
    </xf>
    <xf numFmtId="164" fontId="22" fillId="0" borderId="35" xfId="0" applyNumberFormat="1" applyFont="1" applyBorder="1" applyAlignment="1" applyProtection="1">
      <alignment horizontal="right" vertical="center" wrapText="1" indent="1"/>
    </xf>
    <xf numFmtId="164" fontId="20" fillId="0" borderId="3" xfId="0" quotePrefix="1" applyNumberFormat="1" applyFont="1" applyBorder="1" applyAlignment="1" applyProtection="1">
      <alignment horizontal="right" vertical="center" wrapText="1" indent="1"/>
    </xf>
    <xf numFmtId="164" fontId="20" fillId="0" borderId="35" xfId="0" quotePrefix="1" applyNumberFormat="1" applyFont="1" applyBorder="1" applyAlignment="1" applyProtection="1">
      <alignment horizontal="right" vertical="center" wrapText="1" indent="1"/>
    </xf>
    <xf numFmtId="164" fontId="23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69" xfId="0" applyFont="1" applyBorder="1" applyAlignment="1" applyProtection="1">
      <alignment wrapText="1"/>
    </xf>
    <xf numFmtId="0" fontId="21" fillId="0" borderId="60" xfId="0" applyFont="1" applyBorder="1" applyAlignment="1" applyProtection="1">
      <alignment horizontal="left" wrapText="1" indent="1"/>
    </xf>
    <xf numFmtId="0" fontId="21" fillId="0" borderId="11" xfId="0" applyFont="1" applyBorder="1" applyAlignment="1" applyProtection="1">
      <alignment horizontal="left" wrapText="1" indent="1"/>
    </xf>
    <xf numFmtId="0" fontId="21" fillId="0" borderId="58" xfId="0" applyFont="1" applyBorder="1" applyAlignment="1" applyProtection="1">
      <alignment horizontal="left" wrapText="1" indent="1"/>
    </xf>
    <xf numFmtId="0" fontId="22" fillId="0" borderId="59" xfId="0" applyFont="1" applyBorder="1" applyAlignment="1" applyProtection="1">
      <alignment horizontal="left" vertical="center" wrapText="1" indent="1"/>
    </xf>
    <xf numFmtId="0" fontId="16" fillId="0" borderId="59" xfId="5" applyFont="1" applyFill="1" applyBorder="1" applyAlignment="1" applyProtection="1">
      <alignment horizontal="left" vertical="center" wrapText="1" indent="1"/>
    </xf>
    <xf numFmtId="0" fontId="21" fillId="0" borderId="58" xfId="0" applyFont="1" applyBorder="1" applyAlignment="1" applyProtection="1">
      <alignment wrapText="1"/>
    </xf>
    <xf numFmtId="0" fontId="21" fillId="0" borderId="60" xfId="0" applyFont="1" applyBorder="1" applyAlignment="1">
      <alignment horizontal="left" wrapText="1" indent="1"/>
    </xf>
    <xf numFmtId="0" fontId="21" fillId="0" borderId="70" xfId="0" applyFont="1" applyBorder="1" applyAlignment="1">
      <alignment horizontal="left" vertical="center" wrapText="1" indent="1"/>
    </xf>
    <xf numFmtId="0" fontId="21" fillId="0" borderId="58" xfId="0" applyFont="1" applyBorder="1" applyAlignment="1">
      <alignment horizontal="left" vertical="center" wrapText="1" indent="1"/>
    </xf>
    <xf numFmtId="0" fontId="22" fillId="0" borderId="59" xfId="0" applyFont="1" applyBorder="1" applyAlignment="1" applyProtection="1">
      <alignment wrapText="1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0" applyFont="1" applyFill="1" applyBorder="1" applyAlignment="1" applyProtection="1">
      <alignment horizontal="right" vertical="center" wrapText="1" indent="1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</xf>
    <xf numFmtId="0" fontId="6" fillId="0" borderId="59" xfId="5" applyFont="1" applyFill="1" applyBorder="1" applyAlignment="1" applyProtection="1">
      <alignment horizontal="center" vertical="center" wrapText="1"/>
    </xf>
    <xf numFmtId="0" fontId="6" fillId="0" borderId="5" xfId="5" applyFont="1" applyFill="1" applyBorder="1" applyAlignment="1" applyProtection="1">
      <alignment horizontal="center" vertical="center" wrapText="1"/>
    </xf>
    <xf numFmtId="0" fontId="9" fillId="0" borderId="0" xfId="5"/>
    <xf numFmtId="0" fontId="9" fillId="0" borderId="0" xfId="5" applyAlignment="1">
      <alignment horizontal="right" vertical="center" indent="1"/>
    </xf>
    <xf numFmtId="164" fontId="16" fillId="0" borderId="5" xfId="5" applyNumberFormat="1" applyFont="1" applyBorder="1" applyAlignment="1">
      <alignment horizontal="right" vertical="center" wrapText="1" indent="1"/>
    </xf>
    <xf numFmtId="0" fontId="16" fillId="0" borderId="4" xfId="5" applyFont="1" applyBorder="1" applyAlignment="1">
      <alignment vertical="center" wrapText="1"/>
    </xf>
    <xf numFmtId="0" fontId="16" fillId="0" borderId="6" xfId="5" applyFont="1" applyBorder="1" applyAlignment="1">
      <alignment horizontal="left" vertical="center" wrapText="1" indent="1"/>
    </xf>
    <xf numFmtId="164" fontId="29" fillId="0" borderId="8" xfId="5" applyNumberFormat="1" applyFont="1" applyBorder="1" applyAlignment="1">
      <alignment horizontal="left" vertical="center"/>
    </xf>
    <xf numFmtId="164" fontId="20" fillId="0" borderId="4" xfId="0" quotePrefix="1" applyNumberFormat="1" applyFont="1" applyBorder="1" applyAlignment="1">
      <alignment horizontal="right" vertical="center" wrapText="1" indent="1"/>
    </xf>
    <xf numFmtId="0" fontId="20" fillId="0" borderId="22" xfId="0" applyFont="1" applyBorder="1" applyAlignment="1">
      <alignment vertical="center" wrapText="1"/>
    </xf>
    <xf numFmtId="0" fontId="22" fillId="0" borderId="33" xfId="0" applyFont="1" applyBorder="1" applyAlignment="1">
      <alignment horizontal="left" vertical="center" wrapText="1" indent="1"/>
    </xf>
    <xf numFmtId="0" fontId="23" fillId="0" borderId="4" xfId="5" applyFont="1" applyBorder="1" applyAlignment="1">
      <alignment horizontal="left" vertical="center" wrapText="1" indent="1"/>
    </xf>
    <xf numFmtId="164" fontId="17" fillId="0" borderId="1" xfId="5" applyNumberFormat="1" applyFont="1" applyBorder="1" applyAlignment="1" applyProtection="1">
      <alignment horizontal="right" vertical="center" wrapText="1" indent="1"/>
      <protection locked="0"/>
    </xf>
    <xf numFmtId="0" fontId="17" fillId="0" borderId="14" xfId="5" applyFont="1" applyBorder="1" applyAlignment="1">
      <alignment horizontal="left" vertical="center" wrapText="1" indent="1"/>
    </xf>
    <xf numFmtId="49" fontId="17" fillId="0" borderId="27" xfId="5" applyNumberFormat="1" applyFont="1" applyBorder="1" applyAlignment="1">
      <alignment horizontal="left" vertical="center" wrapText="1" indent="1"/>
    </xf>
    <xf numFmtId="0" fontId="12" fillId="0" borderId="0" xfId="5" applyFont="1"/>
    <xf numFmtId="0" fontId="18" fillId="0" borderId="0" xfId="5" applyFont="1"/>
    <xf numFmtId="164" fontId="22" fillId="0" borderId="4" xfId="0" applyNumberFormat="1" applyFont="1" applyBorder="1" applyAlignment="1">
      <alignment horizontal="right" vertical="center" wrapText="1" indent="1"/>
    </xf>
    <xf numFmtId="0" fontId="21" fillId="0" borderId="21" xfId="0" applyFont="1" applyBorder="1" applyAlignment="1">
      <alignment horizontal="left" vertical="center" wrapText="1"/>
    </xf>
    <xf numFmtId="49" fontId="17" fillId="0" borderId="26" xfId="5" applyNumberFormat="1" applyFont="1" applyBorder="1" applyAlignment="1">
      <alignment horizontal="left" vertical="center" wrapText="1" indent="1"/>
    </xf>
    <xf numFmtId="164" fontId="23" fillId="0" borderId="4" xfId="5" applyNumberFormat="1" applyFont="1" applyBorder="1" applyAlignment="1">
      <alignment horizontal="right" vertical="center" wrapText="1" indent="1"/>
    </xf>
    <xf numFmtId="0" fontId="17" fillId="0" borderId="7" xfId="5" applyFont="1" applyBorder="1" applyAlignment="1">
      <alignment horizontal="left" vertical="center" wrapText="1" indent="1"/>
    </xf>
    <xf numFmtId="164" fontId="16" fillId="0" borderId="4" xfId="5" applyNumberFormat="1" applyFont="1" applyBorder="1" applyAlignment="1">
      <alignment horizontal="right" vertical="center" wrapText="1" indent="1"/>
    </xf>
    <xf numFmtId="164" fontId="17" fillId="0" borderId="21" xfId="5" applyNumberFormat="1" applyFont="1" applyBorder="1" applyAlignment="1" applyProtection="1">
      <alignment horizontal="right" vertical="center" wrapText="1" indent="1"/>
      <protection locked="0"/>
    </xf>
    <xf numFmtId="0" fontId="17" fillId="0" borderId="21" xfId="5" applyFont="1" applyBorder="1" applyAlignment="1">
      <alignment horizontal="left" vertical="center" wrapText="1" indent="1"/>
    </xf>
    <xf numFmtId="49" fontId="17" fillId="0" borderId="3" xfId="5" applyNumberFormat="1" applyFont="1" applyBorder="1" applyAlignment="1">
      <alignment horizontal="left" vertical="center" wrapText="1" indent="1"/>
    </xf>
    <xf numFmtId="164" fontId="17" fillId="0" borderId="14" xfId="5" applyNumberFormat="1" applyFont="1" applyBorder="1" applyAlignment="1" applyProtection="1">
      <alignment horizontal="right" vertical="center" wrapText="1" indent="1"/>
      <protection locked="0"/>
    </xf>
    <xf numFmtId="0" fontId="17" fillId="0" borderId="1" xfId="5" applyFont="1" applyBorder="1" applyAlignment="1">
      <alignment horizontal="left" vertical="center" wrapText="1" indent="6"/>
    </xf>
    <xf numFmtId="0" fontId="9" fillId="0" borderId="0" xfId="5" applyAlignment="1">
      <alignment horizontal="left" vertical="center" indent="1"/>
    </xf>
    <xf numFmtId="0" fontId="17" fillId="0" borderId="14" xfId="5" applyFont="1" applyBorder="1" applyAlignment="1">
      <alignment horizontal="left" vertical="center" wrapText="1" indent="6"/>
    </xf>
    <xf numFmtId="0" fontId="21" fillId="0" borderId="1" xfId="0" applyFont="1" applyBorder="1" applyAlignment="1">
      <alignment horizontal="left" vertical="center" wrapText="1" indent="1"/>
    </xf>
    <xf numFmtId="0" fontId="17" fillId="0" borderId="1" xfId="5" applyFont="1" applyBorder="1" applyAlignment="1">
      <alignment horizontal="left" vertical="center" wrapText="1" indent="1"/>
    </xf>
    <xf numFmtId="164" fontId="17" fillId="0" borderId="9" xfId="5" applyNumberFormat="1" applyFont="1" applyBorder="1" applyAlignment="1" applyProtection="1">
      <alignment horizontal="right" vertical="center" wrapText="1" indent="1"/>
      <protection locked="0"/>
    </xf>
    <xf numFmtId="0" fontId="17" fillId="0" borderId="9" xfId="5" applyFont="1" applyBorder="1" applyAlignment="1">
      <alignment horizontal="left" vertical="center" wrapText="1" indent="6"/>
    </xf>
    <xf numFmtId="49" fontId="17" fillId="0" borderId="29" xfId="5" applyNumberFormat="1" applyFont="1" applyBorder="1" applyAlignment="1">
      <alignment horizontal="left" vertical="center" wrapText="1" indent="1"/>
    </xf>
    <xf numFmtId="0" fontId="17" fillId="0" borderId="21" xfId="5" applyFont="1" applyBorder="1" applyAlignment="1">
      <alignment horizontal="left" vertical="center" wrapText="1" indent="6"/>
    </xf>
    <xf numFmtId="49" fontId="17" fillId="0" borderId="2" xfId="5" applyNumberFormat="1" applyFont="1" applyBorder="1" applyAlignment="1">
      <alignment horizontal="left" vertical="center" wrapText="1" indent="1"/>
    </xf>
    <xf numFmtId="0" fontId="17" fillId="0" borderId="1" xfId="5" applyFont="1" applyBorder="1" applyAlignment="1">
      <alignment horizontal="left" indent="6"/>
    </xf>
    <xf numFmtId="0" fontId="17" fillId="0" borderId="0" xfId="5" applyFont="1" applyAlignment="1">
      <alignment horizontal="left" vertical="center" wrapText="1" indent="1"/>
    </xf>
    <xf numFmtId="0" fontId="17" fillId="0" borderId="25" xfId="5" applyFont="1" applyBorder="1" applyAlignment="1">
      <alignment horizontal="left" vertical="center" wrapText="1" indent="1"/>
    </xf>
    <xf numFmtId="164" fontId="17" fillId="0" borderId="13" xfId="5" applyNumberFormat="1" applyFont="1" applyBorder="1" applyAlignment="1" applyProtection="1">
      <alignment horizontal="right" vertical="center" wrapText="1" indent="1"/>
      <protection locked="0"/>
    </xf>
    <xf numFmtId="0" fontId="17" fillId="0" borderId="13" xfId="5" applyFont="1" applyBorder="1" applyAlignment="1">
      <alignment horizontal="left" vertical="center" wrapText="1" indent="1"/>
    </xf>
    <xf numFmtId="49" fontId="17" fillId="0" borderId="28" xfId="5" applyNumberFormat="1" applyFont="1" applyBorder="1" applyAlignment="1">
      <alignment horizontal="left" vertical="center" wrapText="1" indent="1"/>
    </xf>
    <xf numFmtId="164" fontId="16" fillId="0" borderId="19" xfId="5" applyNumberFormat="1" applyFont="1" applyBorder="1" applyAlignment="1">
      <alignment horizontal="right" vertical="center" wrapText="1" indent="1"/>
    </xf>
    <xf numFmtId="0" fontId="16" fillId="0" borderId="19" xfId="5" applyFont="1" applyBorder="1" applyAlignment="1">
      <alignment vertical="center" wrapText="1"/>
    </xf>
    <xf numFmtId="0" fontId="16" fillId="0" borderId="30" xfId="5" applyFont="1" applyBorder="1" applyAlignment="1">
      <alignment horizontal="left" vertical="center" wrapText="1" indent="1"/>
    </xf>
    <xf numFmtId="0" fontId="17" fillId="0" borderId="0" xfId="5" applyFont="1"/>
    <xf numFmtId="0" fontId="16" fillId="0" borderId="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6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164" fontId="29" fillId="0" borderId="8" xfId="5" applyNumberFormat="1" applyFont="1" applyBorder="1"/>
    <xf numFmtId="164" fontId="25" fillId="0" borderId="0" xfId="5" applyNumberFormat="1" applyFont="1" applyAlignment="1">
      <alignment horizontal="right" vertical="center" wrapText="1" indent="1"/>
    </xf>
    <xf numFmtId="0" fontId="20" fillId="0" borderId="0" xfId="0" applyFont="1" applyAlignment="1">
      <alignment horizontal="left" vertical="center" wrapText="1" indent="1"/>
    </xf>
    <xf numFmtId="0" fontId="22" fillId="0" borderId="2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164" fontId="16" fillId="0" borderId="4" xfId="5" applyNumberFormat="1" applyFont="1" applyBorder="1" applyAlignment="1" applyProtection="1">
      <alignment horizontal="right" vertical="center" wrapText="1" indent="1"/>
      <protection locked="0"/>
    </xf>
    <xf numFmtId="0" fontId="22" fillId="0" borderId="4" xfId="0" applyFont="1" applyBorder="1" applyAlignment="1">
      <alignment horizontal="left" vertical="center" wrapText="1" indent="1"/>
    </xf>
    <xf numFmtId="164" fontId="24" fillId="0" borderId="1" xfId="5" applyNumberFormat="1" applyFont="1" applyBorder="1" applyAlignment="1" applyProtection="1">
      <alignment horizontal="right" vertical="center" wrapText="1" indent="1"/>
      <protection locked="0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0" fontId="21" fillId="0" borderId="2" xfId="0" applyFont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21" xfId="0" applyFont="1" applyBorder="1" applyAlignment="1">
      <alignment horizontal="left" wrapText="1" indent="1"/>
    </xf>
    <xf numFmtId="0" fontId="21" fillId="0" borderId="21" xfId="0" applyFont="1" applyBorder="1" applyAlignment="1">
      <alignment vertical="center" wrapText="1"/>
    </xf>
    <xf numFmtId="0" fontId="16" fillId="0" borderId="4" xfId="5" applyFont="1" applyBorder="1" applyAlignment="1">
      <alignment horizontal="left" vertical="center" wrapText="1" indent="1"/>
    </xf>
    <xf numFmtId="164" fontId="24" fillId="0" borderId="21" xfId="5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Border="1" applyAlignment="1" applyProtection="1">
      <alignment horizontal="right" vertical="center" wrapText="1" indent="1"/>
      <protection locked="0"/>
    </xf>
    <xf numFmtId="0" fontId="16" fillId="0" borderId="15" xfId="5" applyFont="1" applyBorder="1" applyAlignment="1">
      <alignment horizontal="center" vertical="center" wrapText="1"/>
    </xf>
    <xf numFmtId="0" fontId="13" fillId="0" borderId="0" xfId="5" applyFont="1"/>
    <xf numFmtId="0" fontId="6" fillId="0" borderId="9" xfId="5" applyFont="1" applyBorder="1" applyAlignment="1">
      <alignment horizontal="center" vertical="center" wrapText="1"/>
    </xf>
    <xf numFmtId="0" fontId="6" fillId="0" borderId="55" xfId="5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16" fillId="0" borderId="59" xfId="5" applyFont="1" applyBorder="1" applyAlignment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9" fillId="0" borderId="0" xfId="5" applyNumberFormat="1" applyFont="1" applyBorder="1" applyAlignment="1">
      <alignment vertical="center"/>
    </xf>
    <xf numFmtId="164" fontId="23" fillId="0" borderId="59" xfId="0" applyNumberFormat="1" applyFont="1" applyFill="1" applyBorder="1" applyAlignment="1" applyProtection="1">
      <alignment horizontal="right" vertical="center" wrapText="1" indent="1"/>
    </xf>
    <xf numFmtId="164" fontId="2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" xfId="5" applyNumberFormat="1" applyFont="1" applyFill="1" applyBorder="1" applyAlignment="1" applyProtection="1">
      <alignment horizontal="right" vertical="center" wrapText="1" indent="1"/>
    </xf>
    <xf numFmtId="164" fontId="37" fillId="0" borderId="15" xfId="5" applyNumberFormat="1" applyFont="1" applyFill="1" applyBorder="1" applyAlignment="1" applyProtection="1">
      <alignment horizontal="right" vertical="center" wrapText="1" indent="1"/>
    </xf>
    <xf numFmtId="0" fontId="18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  <protection locked="0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30" xfId="5" applyFont="1" applyFill="1" applyBorder="1" applyAlignment="1" applyProtection="1">
      <alignment horizontal="center" vertical="center" wrapText="1"/>
    </xf>
    <xf numFmtId="0" fontId="6" fillId="0" borderId="33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22" xfId="5" applyFont="1" applyFill="1" applyBorder="1" applyAlignment="1" applyProtection="1">
      <alignment horizontal="center" vertical="center" wrapText="1"/>
    </xf>
    <xf numFmtId="164" fontId="25" fillId="0" borderId="53" xfId="5" applyNumberFormat="1" applyFont="1" applyFill="1" applyBorder="1" applyAlignment="1" applyProtection="1">
      <alignment horizontal="center" vertical="center"/>
    </xf>
    <xf numFmtId="164" fontId="25" fillId="0" borderId="54" xfId="5" applyNumberFormat="1" applyFont="1" applyFill="1" applyBorder="1" applyAlignment="1" applyProtection="1">
      <alignment horizontal="center" vertical="center"/>
    </xf>
    <xf numFmtId="164" fontId="25" fillId="0" borderId="23" xfId="5" applyNumberFormat="1" applyFont="1" applyFill="1" applyBorder="1" applyAlignment="1" applyProtection="1">
      <alignment horizontal="center" vertical="center"/>
    </xf>
    <xf numFmtId="164" fontId="5" fillId="0" borderId="0" xfId="5" applyNumberFormat="1" applyFont="1" applyBorder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164" fontId="5" fillId="0" borderId="0" xfId="5" applyNumberFormat="1" applyFont="1" applyAlignment="1">
      <alignment horizontal="center" vertical="center"/>
    </xf>
    <xf numFmtId="0" fontId="18" fillId="0" borderId="0" xfId="5" applyFont="1" applyAlignment="1">
      <alignment horizontal="center"/>
    </xf>
    <xf numFmtId="0" fontId="0" fillId="0" borderId="0" xfId="0"/>
    <xf numFmtId="0" fontId="6" fillId="0" borderId="28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164" fontId="25" fillId="0" borderId="13" xfId="5" applyNumberFormat="1" applyFont="1" applyBorder="1" applyAlignment="1">
      <alignment horizontal="center" vertical="center"/>
    </xf>
    <xf numFmtId="164" fontId="25" fillId="0" borderId="53" xfId="5" applyNumberFormat="1" applyFont="1" applyBorder="1" applyAlignment="1">
      <alignment horizontal="center" vertical="center"/>
    </xf>
    <xf numFmtId="164" fontId="25" fillId="0" borderId="43" xfId="5" applyNumberFormat="1" applyFont="1" applyBorder="1" applyAlignment="1">
      <alignment horizontal="center" vertical="center"/>
    </xf>
    <xf numFmtId="0" fontId="6" fillId="0" borderId="28" xfId="5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5" fillId="0" borderId="13" xfId="5" applyNumberFormat="1" applyFont="1" applyFill="1" applyBorder="1" applyAlignment="1" applyProtection="1">
      <alignment horizontal="center" vertical="center"/>
    </xf>
    <xf numFmtId="164" fontId="25" fillId="0" borderId="43" xfId="5" applyNumberFormat="1" applyFont="1" applyFill="1" applyBorder="1" applyAlignment="1" applyProtection="1">
      <alignment horizontal="center" vertical="center"/>
    </xf>
    <xf numFmtId="164" fontId="25" fillId="0" borderId="48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4" fontId="25" fillId="0" borderId="51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right" vertical="top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1&#214;SSZEF&#220;GG&#201;SE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1ÖSSZEFÜGGÉS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38"/>
  <sheetViews>
    <sheetView workbookViewId="0">
      <selection activeCell="B104" sqref="B104"/>
    </sheetView>
  </sheetViews>
  <sheetFormatPr defaultColWidth="9.33203125" defaultRowHeight="12.75"/>
  <cols>
    <col min="1" max="1" width="46.33203125" style="26" customWidth="1"/>
    <col min="2" max="2" width="66.1640625" style="26" customWidth="1"/>
    <col min="3" max="16384" width="9.33203125" style="26"/>
  </cols>
  <sheetData>
    <row r="1" spans="1:2" ht="18.75">
      <c r="A1" s="172" t="s">
        <v>77</v>
      </c>
    </row>
    <row r="3" spans="1:2">
      <c r="A3" s="173"/>
      <c r="B3" s="173"/>
    </row>
    <row r="4" spans="1:2" ht="15.75">
      <c r="A4" s="148" t="s">
        <v>403</v>
      </c>
      <c r="B4" s="174"/>
    </row>
    <row r="5" spans="1:2" s="175" customFormat="1">
      <c r="A5" s="173"/>
      <c r="B5" s="173"/>
    </row>
    <row r="6" spans="1:2">
      <c r="A6" s="173" t="s">
        <v>337</v>
      </c>
      <c r="B6" s="173" t="s">
        <v>338</v>
      </c>
    </row>
    <row r="7" spans="1:2">
      <c r="A7" s="173" t="s">
        <v>339</v>
      </c>
      <c r="B7" s="173" t="s">
        <v>340</v>
      </c>
    </row>
    <row r="8" spans="1:2">
      <c r="A8" s="173" t="s">
        <v>341</v>
      </c>
      <c r="B8" s="173" t="s">
        <v>342</v>
      </c>
    </row>
    <row r="9" spans="1:2">
      <c r="A9" s="173"/>
      <c r="B9" s="173"/>
    </row>
    <row r="10" spans="1:2" ht="15.75">
      <c r="A10" s="148" t="str">
        <f>+CONCATENATE(LEFT(A4,4),". évi módosított előirányzat BEVÉTELEK")</f>
        <v>2018. évi módosított előirányzat BEVÉTELEK</v>
      </c>
      <c r="B10" s="174"/>
    </row>
    <row r="11" spans="1:2">
      <c r="A11" s="173"/>
      <c r="B11" s="173"/>
    </row>
    <row r="12" spans="1:2" s="175" customFormat="1">
      <c r="A12" s="173" t="s">
        <v>343</v>
      </c>
      <c r="B12" s="173" t="s">
        <v>349</v>
      </c>
    </row>
    <row r="13" spans="1:2">
      <c r="A13" s="173" t="s">
        <v>344</v>
      </c>
      <c r="B13" s="173" t="s">
        <v>350</v>
      </c>
    </row>
    <row r="14" spans="1:2">
      <c r="A14" s="173" t="s">
        <v>345</v>
      </c>
      <c r="B14" s="173" t="s">
        <v>351</v>
      </c>
    </row>
    <row r="15" spans="1:2">
      <c r="A15" s="173"/>
      <c r="B15" s="173"/>
    </row>
    <row r="16" spans="1:2" ht="14.25">
      <c r="A16" s="176" t="str">
        <f>+CONCATENATE(LEFT(A4,4),". évi teljesítés BEVÉTELEK")</f>
        <v>2018. évi teljesítés BEVÉTELEK</v>
      </c>
      <c r="B16" s="174"/>
    </row>
    <row r="17" spans="1:2">
      <c r="A17" s="173"/>
      <c r="B17" s="173"/>
    </row>
    <row r="18" spans="1:2">
      <c r="A18" s="173" t="s">
        <v>346</v>
      </c>
      <c r="B18" s="173" t="s">
        <v>352</v>
      </c>
    </row>
    <row r="19" spans="1:2">
      <c r="A19" s="173" t="s">
        <v>347</v>
      </c>
      <c r="B19" s="173" t="s">
        <v>353</v>
      </c>
    </row>
    <row r="20" spans="1:2">
      <c r="A20" s="173" t="s">
        <v>348</v>
      </c>
      <c r="B20" s="173" t="s">
        <v>354</v>
      </c>
    </row>
    <row r="21" spans="1:2">
      <c r="A21" s="173"/>
      <c r="B21" s="173"/>
    </row>
    <row r="22" spans="1:2" ht="15.75">
      <c r="A22" s="148" t="str">
        <f>+CONCATENATE(LEFT(A4,4),". évi eredeti előirányzat KIADÁSOK")</f>
        <v>2018. évi eredeti előirányzat KIADÁSOK</v>
      </c>
      <c r="B22" s="174"/>
    </row>
    <row r="23" spans="1:2">
      <c r="A23" s="173"/>
      <c r="B23" s="173"/>
    </row>
    <row r="24" spans="1:2">
      <c r="A24" s="173" t="s">
        <v>355</v>
      </c>
      <c r="B24" s="173" t="s">
        <v>361</v>
      </c>
    </row>
    <row r="25" spans="1:2">
      <c r="A25" s="173" t="s">
        <v>334</v>
      </c>
      <c r="B25" s="173" t="s">
        <v>362</v>
      </c>
    </row>
    <row r="26" spans="1:2">
      <c r="A26" s="173" t="s">
        <v>356</v>
      </c>
      <c r="B26" s="173" t="s">
        <v>363</v>
      </c>
    </row>
    <row r="27" spans="1:2">
      <c r="A27" s="173"/>
      <c r="B27" s="173"/>
    </row>
    <row r="28" spans="1:2" ht="15.75">
      <c r="A28" s="148" t="str">
        <f>+CONCATENATE(LEFT(A4,4),". évi módosított előirányzat KIADÁSOK")</f>
        <v>2018. évi módosított előirányzat KIADÁSOK</v>
      </c>
      <c r="B28" s="174"/>
    </row>
    <row r="29" spans="1:2">
      <c r="A29" s="173"/>
      <c r="B29" s="173"/>
    </row>
    <row r="30" spans="1:2">
      <c r="A30" s="173" t="s">
        <v>357</v>
      </c>
      <c r="B30" s="173" t="s">
        <v>368</v>
      </c>
    </row>
    <row r="31" spans="1:2">
      <c r="A31" s="173" t="s">
        <v>335</v>
      </c>
      <c r="B31" s="173" t="s">
        <v>365</v>
      </c>
    </row>
    <row r="32" spans="1:2">
      <c r="A32" s="173" t="s">
        <v>358</v>
      </c>
      <c r="B32" s="173" t="s">
        <v>364</v>
      </c>
    </row>
    <row r="33" spans="1:2">
      <c r="A33" s="173"/>
      <c r="B33" s="173"/>
    </row>
    <row r="34" spans="1:2" ht="15.75">
      <c r="A34" s="177" t="str">
        <f>+CONCATENATE(LEFT(A4,4),". évi teljesítés KIADÁSOK")</f>
        <v>2018. évi teljesítés KIADÁSOK</v>
      </c>
      <c r="B34" s="174"/>
    </row>
    <row r="35" spans="1:2">
      <c r="A35" s="173"/>
      <c r="B35" s="173"/>
    </row>
    <row r="36" spans="1:2">
      <c r="A36" s="173" t="s">
        <v>359</v>
      </c>
      <c r="B36" s="173" t="s">
        <v>369</v>
      </c>
    </row>
    <row r="37" spans="1:2">
      <c r="A37" s="173" t="s">
        <v>336</v>
      </c>
      <c r="B37" s="173" t="s">
        <v>367</v>
      </c>
    </row>
    <row r="38" spans="1:2">
      <c r="A38" s="173" t="s">
        <v>360</v>
      </c>
      <c r="B38" s="173" t="s">
        <v>366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G149"/>
  <sheetViews>
    <sheetView zoomScaleSheetLayoutView="100" workbookViewId="0">
      <selection activeCell="E5" sqref="E5"/>
    </sheetView>
  </sheetViews>
  <sheetFormatPr defaultColWidth="9.33203125" defaultRowHeight="12.75"/>
  <cols>
    <col min="1" max="1" width="14.83203125" style="208" customWidth="1"/>
    <col min="2" max="2" width="64.66406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422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406</v>
      </c>
      <c r="C2" s="481"/>
      <c r="D2" s="252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381</v>
      </c>
      <c r="C3" s="483"/>
      <c r="D3" s="253"/>
      <c r="E3" s="253"/>
      <c r="F3" s="183" t="s">
        <v>37</v>
      </c>
    </row>
    <row r="4" spans="1:7" s="231" customFormat="1" ht="15.95" customHeight="1" thickBot="1">
      <c r="A4" s="188"/>
      <c r="B4" s="188"/>
      <c r="C4" s="189"/>
      <c r="D4" s="189"/>
      <c r="E4" s="189"/>
      <c r="F4" s="189" t="str">
        <f>'3.1. sz. mell'!F4</f>
        <v>Forintban!</v>
      </c>
    </row>
    <row r="5" spans="1:7" ht="24.75" thickBot="1">
      <c r="A5" s="28" t="s">
        <v>113</v>
      </c>
      <c r="B5" s="356" t="s">
        <v>392</v>
      </c>
      <c r="C5" s="357" t="s">
        <v>136</v>
      </c>
      <c r="D5" s="358" t="s">
        <v>416</v>
      </c>
      <c r="E5" s="358" t="s">
        <v>412</v>
      </c>
      <c r="F5" s="359" t="s">
        <v>137</v>
      </c>
    </row>
    <row r="6" spans="1:7" s="232" customFormat="1" ht="12.95" customHeight="1" thickBot="1">
      <c r="A6" s="185" t="s">
        <v>243</v>
      </c>
      <c r="B6" s="322" t="s">
        <v>244</v>
      </c>
      <c r="C6" s="185" t="s">
        <v>245</v>
      </c>
      <c r="D6" s="255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345" t="s">
        <v>138</v>
      </c>
      <c r="C8" s="313">
        <v>66289745</v>
      </c>
      <c r="D8" s="86">
        <v>4898435</v>
      </c>
      <c r="E8" s="86">
        <v>8027843</v>
      </c>
      <c r="F8" s="69">
        <v>79216023</v>
      </c>
      <c r="G8" s="251"/>
    </row>
    <row r="9" spans="1:7" s="207" customFormat="1" ht="12" customHeight="1">
      <c r="A9" s="217" t="s">
        <v>54</v>
      </c>
      <c r="B9" s="341" t="s">
        <v>139</v>
      </c>
      <c r="C9" s="314">
        <v>11850465</v>
      </c>
      <c r="D9" s="88"/>
      <c r="E9" s="88">
        <v>537707</v>
      </c>
      <c r="F9" s="71">
        <v>12388172</v>
      </c>
      <c r="G9" s="251"/>
    </row>
    <row r="10" spans="1:7" s="233" customFormat="1" ht="12" customHeight="1">
      <c r="A10" s="218" t="s">
        <v>55</v>
      </c>
      <c r="B10" s="342" t="s">
        <v>140</v>
      </c>
      <c r="C10" s="310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342" t="s">
        <v>141</v>
      </c>
      <c r="C11" s="310">
        <v>34639280</v>
      </c>
      <c r="D11" s="87"/>
      <c r="E11" s="87">
        <v>11340144</v>
      </c>
      <c r="F11" s="70">
        <v>45979424</v>
      </c>
      <c r="G11" s="251"/>
    </row>
    <row r="12" spans="1:7" s="233" customFormat="1" ht="12" customHeight="1">
      <c r="A12" s="218" t="s">
        <v>57</v>
      </c>
      <c r="B12" s="342" t="s">
        <v>142</v>
      </c>
      <c r="C12" s="310">
        <v>1800000</v>
      </c>
      <c r="D12" s="87">
        <v>521858</v>
      </c>
      <c r="E12" s="87">
        <v>121413</v>
      </c>
      <c r="F12" s="70">
        <v>2443271</v>
      </c>
      <c r="G12" s="251"/>
    </row>
    <row r="13" spans="1:7" s="233" customFormat="1" ht="12" customHeight="1">
      <c r="A13" s="218" t="s">
        <v>74</v>
      </c>
      <c r="B13" s="342" t="s">
        <v>143</v>
      </c>
      <c r="C13" s="310">
        <v>18000000</v>
      </c>
      <c r="D13" s="87">
        <v>4334327</v>
      </c>
      <c r="E13" s="87">
        <v>-3971421</v>
      </c>
      <c r="F13" s="70">
        <v>18362906</v>
      </c>
      <c r="G13" s="251"/>
    </row>
    <row r="14" spans="1:7" s="207" customFormat="1" ht="12" customHeight="1" thickBot="1">
      <c r="A14" s="219" t="s">
        <v>58</v>
      </c>
      <c r="B14" s="343" t="s">
        <v>144</v>
      </c>
      <c r="C14" s="311"/>
      <c r="D14" s="89">
        <v>42250</v>
      </c>
      <c r="E14" s="89"/>
      <c r="F14" s="72">
        <v>42250</v>
      </c>
      <c r="G14" s="251"/>
    </row>
    <row r="15" spans="1:7" s="207" customFormat="1" ht="12" customHeight="1" thickBot="1">
      <c r="A15" s="59" t="s">
        <v>3</v>
      </c>
      <c r="B15" s="344" t="s">
        <v>145</v>
      </c>
      <c r="C15" s="313">
        <f>SUM(C16:C20)</f>
        <v>53275804</v>
      </c>
      <c r="D15" s="86">
        <v>-20000000</v>
      </c>
      <c r="E15" s="86">
        <v>5843544</v>
      </c>
      <c r="F15" s="69">
        <f>SUM(F16:F20)</f>
        <v>39119348</v>
      </c>
      <c r="G15" s="251"/>
    </row>
    <row r="16" spans="1:7" s="207" customFormat="1" ht="12" customHeight="1">
      <c r="A16" s="217" t="s">
        <v>60</v>
      </c>
      <c r="B16" s="341" t="s">
        <v>146</v>
      </c>
      <c r="C16" s="314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342" t="s">
        <v>147</v>
      </c>
      <c r="C17" s="310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342" t="s">
        <v>148</v>
      </c>
      <c r="C18" s="310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342" t="s">
        <v>149</v>
      </c>
      <c r="C19" s="310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342" t="s">
        <v>150</v>
      </c>
      <c r="C20" s="310">
        <v>53275804</v>
      </c>
      <c r="D20" s="87">
        <v>-20000000</v>
      </c>
      <c r="E20" s="87">
        <v>5843544</v>
      </c>
      <c r="F20" s="70">
        <v>39119348</v>
      </c>
      <c r="G20" s="251"/>
    </row>
    <row r="21" spans="1:7" s="233" customFormat="1" ht="12" customHeight="1" thickBot="1">
      <c r="A21" s="219" t="s">
        <v>70</v>
      </c>
      <c r="B21" s="343" t="s">
        <v>151</v>
      </c>
      <c r="C21" s="311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345" t="s">
        <v>152</v>
      </c>
      <c r="C22" s="313">
        <f>SUM(C23:C27)</f>
        <v>60000000</v>
      </c>
      <c r="D22" s="86">
        <v>-43000000</v>
      </c>
      <c r="E22" s="86">
        <v>-10880803</v>
      </c>
      <c r="F22" s="69">
        <f>SUM(F23:F27)</f>
        <v>6119197</v>
      </c>
      <c r="G22" s="251"/>
    </row>
    <row r="23" spans="1:7" s="233" customFormat="1" ht="12" customHeight="1">
      <c r="A23" s="217" t="s">
        <v>43</v>
      </c>
      <c r="B23" s="341" t="s">
        <v>153</v>
      </c>
      <c r="C23" s="314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342" t="s">
        <v>154</v>
      </c>
      <c r="C24" s="310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342" t="s">
        <v>155</v>
      </c>
      <c r="C25" s="310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342" t="s">
        <v>156</v>
      </c>
      <c r="C26" s="310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342" t="s">
        <v>157</v>
      </c>
      <c r="C27" s="310">
        <v>60000000</v>
      </c>
      <c r="D27" s="87">
        <v>-43000000</v>
      </c>
      <c r="E27" s="87">
        <v>-10880803</v>
      </c>
      <c r="F27" s="70">
        <v>6119197</v>
      </c>
      <c r="G27" s="251"/>
    </row>
    <row r="28" spans="1:7" s="233" customFormat="1" ht="12" customHeight="1" thickBot="1">
      <c r="A28" s="219" t="s">
        <v>89</v>
      </c>
      <c r="B28" s="343" t="s">
        <v>158</v>
      </c>
      <c r="C28" s="311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345" t="s">
        <v>384</v>
      </c>
      <c r="C29" s="315">
        <f>SUM(C30:C35)</f>
        <v>14020000</v>
      </c>
      <c r="D29" s="92">
        <v>-4000000</v>
      </c>
      <c r="E29" s="92">
        <v>-8503877</v>
      </c>
      <c r="F29" s="105">
        <v>1516123</v>
      </c>
      <c r="G29" s="251"/>
    </row>
    <row r="30" spans="1:7" s="233" customFormat="1" ht="12" customHeight="1">
      <c r="A30" s="217" t="s">
        <v>159</v>
      </c>
      <c r="B30" s="341" t="s">
        <v>388</v>
      </c>
      <c r="C30" s="314"/>
      <c r="D30" s="88"/>
      <c r="E30" s="88"/>
      <c r="F30" s="71"/>
      <c r="G30" s="251"/>
    </row>
    <row r="31" spans="1:7" s="233" customFormat="1" ht="12" customHeight="1">
      <c r="A31" s="218" t="s">
        <v>160</v>
      </c>
      <c r="B31" s="342" t="s">
        <v>400</v>
      </c>
      <c r="C31" s="310">
        <v>0</v>
      </c>
      <c r="D31" s="87"/>
      <c r="E31" s="87"/>
      <c r="F31" s="70">
        <v>0</v>
      </c>
      <c r="G31" s="251"/>
    </row>
    <row r="32" spans="1:7" s="233" customFormat="1" ht="12" customHeight="1">
      <c r="A32" s="218" t="s">
        <v>161</v>
      </c>
      <c r="B32" s="342" t="s">
        <v>390</v>
      </c>
      <c r="C32" s="310">
        <v>12000000</v>
      </c>
      <c r="D32" s="87">
        <v>-2000000</v>
      </c>
      <c r="E32" s="87">
        <v>-8523989</v>
      </c>
      <c r="F32" s="70">
        <v>1476011</v>
      </c>
      <c r="G32" s="251"/>
    </row>
    <row r="33" spans="1:7" s="233" customFormat="1" ht="12" customHeight="1">
      <c r="A33" s="218" t="s">
        <v>385</v>
      </c>
      <c r="B33" s="342" t="s">
        <v>402</v>
      </c>
      <c r="C33" s="310">
        <v>2000000</v>
      </c>
      <c r="D33" s="87">
        <v>-2000000</v>
      </c>
      <c r="E33" s="87"/>
      <c r="F33" s="70"/>
      <c r="G33" s="251"/>
    </row>
    <row r="34" spans="1:7" s="233" customFormat="1" ht="12" customHeight="1">
      <c r="A34" s="218" t="s">
        <v>386</v>
      </c>
      <c r="B34" s="342" t="s">
        <v>162</v>
      </c>
      <c r="C34" s="310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300" t="s">
        <v>163</v>
      </c>
      <c r="C35" s="311">
        <v>20000</v>
      </c>
      <c r="D35" s="89"/>
      <c r="E35" s="89">
        <v>20112</v>
      </c>
      <c r="F35" s="72">
        <v>40112</v>
      </c>
      <c r="G35" s="251"/>
    </row>
    <row r="36" spans="1:7" s="233" customFormat="1" ht="12" customHeight="1" thickBot="1">
      <c r="A36" s="59" t="s">
        <v>6</v>
      </c>
      <c r="B36" s="345" t="s">
        <v>164</v>
      </c>
      <c r="C36" s="313">
        <f>SUM(C37:C46)</f>
        <v>8640270</v>
      </c>
      <c r="D36" s="86">
        <v>-3180000</v>
      </c>
      <c r="E36" s="86">
        <v>-242608</v>
      </c>
      <c r="F36" s="69">
        <v>5217662</v>
      </c>
      <c r="G36" s="251"/>
    </row>
    <row r="37" spans="1:7" s="233" customFormat="1" ht="12" customHeight="1">
      <c r="A37" s="217" t="s">
        <v>47</v>
      </c>
      <c r="B37" s="341" t="s">
        <v>165</v>
      </c>
      <c r="C37" s="314">
        <v>3000270</v>
      </c>
      <c r="D37" s="88">
        <v>-1500000</v>
      </c>
      <c r="E37" s="88">
        <v>532638</v>
      </c>
      <c r="F37" s="71">
        <v>2032908</v>
      </c>
      <c r="G37" s="251"/>
    </row>
    <row r="38" spans="1:7" s="233" customFormat="1" ht="12" customHeight="1">
      <c r="A38" s="218" t="s">
        <v>48</v>
      </c>
      <c r="B38" s="342" t="s">
        <v>166</v>
      </c>
      <c r="C38" s="310">
        <v>300000</v>
      </c>
      <c r="D38" s="87">
        <v>1700000</v>
      </c>
      <c r="E38" s="87">
        <v>192007</v>
      </c>
      <c r="F38" s="70">
        <v>2192007</v>
      </c>
      <c r="G38" s="251"/>
    </row>
    <row r="39" spans="1:7" s="233" customFormat="1" ht="12" customHeight="1">
      <c r="A39" s="218" t="s">
        <v>49</v>
      </c>
      <c r="B39" s="342" t="s">
        <v>167</v>
      </c>
      <c r="C39" s="310"/>
      <c r="D39" s="87"/>
      <c r="E39" s="87"/>
      <c r="F39" s="70"/>
      <c r="G39" s="251"/>
    </row>
    <row r="40" spans="1:7" s="233" customFormat="1" ht="12" customHeight="1">
      <c r="A40" s="218" t="s">
        <v>92</v>
      </c>
      <c r="B40" s="342" t="s">
        <v>168</v>
      </c>
      <c r="C40" s="310">
        <v>3380000</v>
      </c>
      <c r="D40" s="87">
        <v>-3380000</v>
      </c>
      <c r="E40" s="87"/>
      <c r="F40" s="70"/>
      <c r="G40" s="251"/>
    </row>
    <row r="41" spans="1:7" s="233" customFormat="1" ht="12" customHeight="1">
      <c r="A41" s="218" t="s">
        <v>93</v>
      </c>
      <c r="B41" s="342" t="s">
        <v>169</v>
      </c>
      <c r="C41" s="310"/>
      <c r="D41" s="87"/>
      <c r="E41" s="87"/>
      <c r="F41" s="70"/>
      <c r="G41" s="251"/>
    </row>
    <row r="42" spans="1:7" s="233" customFormat="1" ht="12" customHeight="1">
      <c r="A42" s="218" t="s">
        <v>94</v>
      </c>
      <c r="B42" s="342" t="s">
        <v>170</v>
      </c>
      <c r="C42" s="310">
        <v>1400000</v>
      </c>
      <c r="D42" s="87"/>
      <c r="E42" s="87">
        <v>-503480</v>
      </c>
      <c r="F42" s="70">
        <v>896520</v>
      </c>
      <c r="G42" s="251"/>
    </row>
    <row r="43" spans="1:7" s="233" customFormat="1" ht="12" customHeight="1">
      <c r="A43" s="218" t="s">
        <v>95</v>
      </c>
      <c r="B43" s="342" t="s">
        <v>171</v>
      </c>
      <c r="C43" s="310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342" t="s">
        <v>172</v>
      </c>
      <c r="C44" s="310">
        <v>10000</v>
      </c>
      <c r="D44" s="87"/>
      <c r="E44" s="87">
        <v>-9931</v>
      </c>
      <c r="F44" s="70">
        <v>69</v>
      </c>
      <c r="G44" s="251"/>
    </row>
    <row r="45" spans="1:7" s="233" customFormat="1" ht="12" customHeight="1">
      <c r="A45" s="218" t="s">
        <v>173</v>
      </c>
      <c r="B45" s="342" t="s">
        <v>174</v>
      </c>
      <c r="C45" s="351"/>
      <c r="D45" s="90"/>
      <c r="E45" s="90"/>
      <c r="F45" s="73">
        <v>0</v>
      </c>
      <c r="G45" s="251"/>
    </row>
    <row r="46" spans="1:7" s="207" customFormat="1" ht="12" customHeight="1" thickBot="1">
      <c r="A46" s="219" t="s">
        <v>175</v>
      </c>
      <c r="B46" s="343" t="s">
        <v>176</v>
      </c>
      <c r="C46" s="352">
        <v>550000</v>
      </c>
      <c r="D46" s="91"/>
      <c r="E46" s="91">
        <v>-453842</v>
      </c>
      <c r="F46" s="74">
        <v>96158</v>
      </c>
      <c r="G46" s="251"/>
    </row>
    <row r="47" spans="1:7" s="233" customFormat="1" ht="12" customHeight="1" thickBot="1">
      <c r="A47" s="59" t="s">
        <v>7</v>
      </c>
      <c r="B47" s="345" t="s">
        <v>177</v>
      </c>
      <c r="C47" s="313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341" t="s">
        <v>178</v>
      </c>
      <c r="C48" s="353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342" t="s">
        <v>179</v>
      </c>
      <c r="C49" s="351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342" t="s">
        <v>181</v>
      </c>
      <c r="C50" s="351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342" t="s">
        <v>183</v>
      </c>
      <c r="C51" s="351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343" t="s">
        <v>185</v>
      </c>
      <c r="C52" s="352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345" t="s">
        <v>186</v>
      </c>
      <c r="C53" s="313">
        <f>SUM(C54:C56)</f>
        <v>0</v>
      </c>
      <c r="D53" s="86">
        <v>3705000</v>
      </c>
      <c r="E53" s="86"/>
      <c r="F53" s="69">
        <f>SUM(F54:F56)</f>
        <v>3705000</v>
      </c>
      <c r="G53" s="251"/>
    </row>
    <row r="54" spans="1:7" s="207" customFormat="1" ht="12" customHeight="1">
      <c r="A54" s="217" t="s">
        <v>52</v>
      </c>
      <c r="B54" s="341" t="s">
        <v>187</v>
      </c>
      <c r="C54" s="314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342" t="s">
        <v>188</v>
      </c>
      <c r="C55" s="310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342" t="s">
        <v>190</v>
      </c>
      <c r="C56" s="310"/>
      <c r="D56" s="87">
        <v>3705000</v>
      </c>
      <c r="E56" s="87"/>
      <c r="F56" s="70">
        <v>3705000</v>
      </c>
      <c r="G56" s="251"/>
    </row>
    <row r="57" spans="1:7" s="207" customFormat="1" ht="12" customHeight="1" thickBot="1">
      <c r="A57" s="219" t="s">
        <v>191</v>
      </c>
      <c r="B57" s="343" t="s">
        <v>192</v>
      </c>
      <c r="C57" s="311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344" t="s">
        <v>193</v>
      </c>
      <c r="C58" s="313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341" t="s">
        <v>194</v>
      </c>
      <c r="C59" s="351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342" t="s">
        <v>374</v>
      </c>
      <c r="C60" s="351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342" t="s">
        <v>196</v>
      </c>
      <c r="C61" s="351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343" t="s">
        <v>198</v>
      </c>
      <c r="C62" s="351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345" t="s">
        <v>199</v>
      </c>
      <c r="C63" s="315">
        <f>+C8+C15+C22+C29+C36+C47+C53+C58</f>
        <v>202225819</v>
      </c>
      <c r="D63" s="92">
        <v>-61576565</v>
      </c>
      <c r="E63" s="92">
        <v>-5755901</v>
      </c>
      <c r="F63" s="105">
        <f>+F8+F15+F22+F29+F36+F47+F53+F58</f>
        <v>134893353</v>
      </c>
      <c r="G63" s="251"/>
    </row>
    <row r="64" spans="1:7" s="233" customFormat="1" ht="12" customHeight="1" thickBot="1">
      <c r="A64" s="220" t="s">
        <v>372</v>
      </c>
      <c r="B64" s="344" t="s">
        <v>201</v>
      </c>
      <c r="C64" s="313">
        <f>+C65+C66+C67</f>
        <v>0</v>
      </c>
      <c r="D64" s="86">
        <v>15000000</v>
      </c>
      <c r="E64" s="86"/>
      <c r="F64" s="69">
        <f>+F65+F66+F67</f>
        <v>15000000</v>
      </c>
      <c r="G64" s="251"/>
    </row>
    <row r="65" spans="1:7" s="233" customFormat="1" ht="12" customHeight="1">
      <c r="A65" s="217" t="s">
        <v>202</v>
      </c>
      <c r="B65" s="341" t="s">
        <v>203</v>
      </c>
      <c r="C65" s="351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342" t="s">
        <v>205</v>
      </c>
      <c r="C66" s="351"/>
      <c r="D66" s="90">
        <v>15000000</v>
      </c>
      <c r="E66" s="90"/>
      <c r="F66" s="73">
        <v>15000000</v>
      </c>
      <c r="G66" s="251"/>
    </row>
    <row r="67" spans="1:7" s="233" customFormat="1" ht="12" customHeight="1" thickBot="1">
      <c r="A67" s="219" t="s">
        <v>206</v>
      </c>
      <c r="B67" s="346" t="s">
        <v>207</v>
      </c>
      <c r="C67" s="351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344" t="s">
        <v>209</v>
      </c>
      <c r="C68" s="313">
        <f>+C69+C70+C71+C72</f>
        <v>0</v>
      </c>
      <c r="D68" s="86"/>
      <c r="E68" s="86"/>
      <c r="F68" s="69">
        <f>+F69+F70+F71+F72</f>
        <v>0</v>
      </c>
      <c r="G68" s="251"/>
    </row>
    <row r="69" spans="1:7" s="233" customFormat="1" ht="12" customHeight="1">
      <c r="A69" s="217" t="s">
        <v>75</v>
      </c>
      <c r="B69" s="347" t="s">
        <v>210</v>
      </c>
      <c r="C69" s="351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347" t="s">
        <v>396</v>
      </c>
      <c r="C70" s="351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347" t="s">
        <v>212</v>
      </c>
      <c r="C71" s="351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348" t="s">
        <v>397</v>
      </c>
      <c r="C72" s="351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344" t="s">
        <v>215</v>
      </c>
      <c r="C73" s="313">
        <f>+C74+C75</f>
        <v>142681488</v>
      </c>
      <c r="D73" s="86"/>
      <c r="E73" s="86">
        <v>-3485722</v>
      </c>
      <c r="F73" s="69">
        <f>+F74+F75</f>
        <v>139195766</v>
      </c>
      <c r="G73" s="251"/>
    </row>
    <row r="74" spans="1:7" s="233" customFormat="1" ht="12" customHeight="1">
      <c r="A74" s="217" t="s">
        <v>216</v>
      </c>
      <c r="B74" s="341" t="s">
        <v>217</v>
      </c>
      <c r="C74" s="351">
        <v>142681488</v>
      </c>
      <c r="D74" s="90"/>
      <c r="E74" s="90">
        <v>-3485722</v>
      </c>
      <c r="F74" s="73">
        <v>139195766</v>
      </c>
      <c r="G74" s="251"/>
    </row>
    <row r="75" spans="1:7" s="233" customFormat="1" ht="12" customHeight="1" thickBot="1">
      <c r="A75" s="219" t="s">
        <v>218</v>
      </c>
      <c r="B75" s="343" t="s">
        <v>219</v>
      </c>
      <c r="C75" s="351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344" t="s">
        <v>221</v>
      </c>
      <c r="C76" s="313">
        <f>+C77+C78+C79</f>
        <v>0</v>
      </c>
      <c r="D76" s="86"/>
      <c r="E76" s="86">
        <v>2517436</v>
      </c>
      <c r="F76" s="69">
        <f>+F77+F78+F79</f>
        <v>2517436</v>
      </c>
      <c r="G76" s="251"/>
    </row>
    <row r="77" spans="1:7" s="233" customFormat="1" ht="12" customHeight="1">
      <c r="A77" s="217" t="s">
        <v>222</v>
      </c>
      <c r="B77" s="341" t="s">
        <v>223</v>
      </c>
      <c r="C77" s="351"/>
      <c r="D77" s="90"/>
      <c r="E77" s="90">
        <v>2517436</v>
      </c>
      <c r="F77" s="73">
        <v>2517436</v>
      </c>
      <c r="G77" s="251"/>
    </row>
    <row r="78" spans="1:7" s="233" customFormat="1" ht="12" customHeight="1">
      <c r="A78" s="218" t="s">
        <v>224</v>
      </c>
      <c r="B78" s="342" t="s">
        <v>225</v>
      </c>
      <c r="C78" s="351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349" t="s">
        <v>398</v>
      </c>
      <c r="C79" s="351"/>
      <c r="D79" s="90"/>
      <c r="E79" s="90"/>
      <c r="F79" s="73"/>
      <c r="G79" s="251"/>
    </row>
    <row r="80" spans="1:7" s="233" customFormat="1" ht="12" customHeight="1" thickBot="1">
      <c r="A80" s="220" t="s">
        <v>227</v>
      </c>
      <c r="B80" s="344" t="s">
        <v>228</v>
      </c>
      <c r="C80" s="313">
        <f>+C81+C82+C83+C84</f>
        <v>0</v>
      </c>
      <c r="D80" s="86"/>
      <c r="E80" s="86"/>
      <c r="F80" s="69">
        <f>+F81+F82+F83+F84</f>
        <v>0</v>
      </c>
      <c r="G80" s="251"/>
    </row>
    <row r="81" spans="1:7" s="233" customFormat="1" ht="12" customHeight="1">
      <c r="A81" s="221" t="s">
        <v>229</v>
      </c>
      <c r="B81" s="341" t="s">
        <v>230</v>
      </c>
      <c r="C81" s="351"/>
      <c r="D81" s="90"/>
      <c r="E81" s="90"/>
      <c r="F81" s="73"/>
      <c r="G81" s="251"/>
    </row>
    <row r="82" spans="1:7" s="233" customFormat="1" ht="12" customHeight="1">
      <c r="A82" s="222" t="s">
        <v>231</v>
      </c>
      <c r="B82" s="342" t="s">
        <v>232</v>
      </c>
      <c r="C82" s="351"/>
      <c r="D82" s="90"/>
      <c r="E82" s="90"/>
      <c r="F82" s="73"/>
      <c r="G82" s="251"/>
    </row>
    <row r="83" spans="1:7" s="233" customFormat="1" ht="12" customHeight="1">
      <c r="A83" s="222" t="s">
        <v>233</v>
      </c>
      <c r="B83" s="342" t="s">
        <v>234</v>
      </c>
      <c r="C83" s="351"/>
      <c r="D83" s="90"/>
      <c r="E83" s="90"/>
      <c r="F83" s="73"/>
      <c r="G83" s="251"/>
    </row>
    <row r="84" spans="1:7" s="233" customFormat="1" ht="12" customHeight="1" thickBot="1">
      <c r="A84" s="223" t="s">
        <v>235</v>
      </c>
      <c r="B84" s="343" t="s">
        <v>236</v>
      </c>
      <c r="C84" s="351"/>
      <c r="D84" s="90"/>
      <c r="E84" s="90"/>
      <c r="F84" s="73"/>
      <c r="G84" s="251"/>
    </row>
    <row r="85" spans="1:7" s="233" customFormat="1" ht="12" customHeight="1" thickBot="1">
      <c r="A85" s="220" t="s">
        <v>237</v>
      </c>
      <c r="B85" s="344" t="s">
        <v>238</v>
      </c>
      <c r="C85" s="354"/>
      <c r="D85" s="111"/>
      <c r="E85" s="111"/>
      <c r="F85" s="112"/>
      <c r="G85" s="251"/>
    </row>
    <row r="86" spans="1:7" s="233" customFormat="1" ht="12" customHeight="1" thickBot="1">
      <c r="A86" s="220" t="s">
        <v>239</v>
      </c>
      <c r="B86" s="350" t="s">
        <v>240</v>
      </c>
      <c r="C86" s="315">
        <f>+C64+C68+C73+C76+C80+C85</f>
        <v>142681488</v>
      </c>
      <c r="D86" s="92">
        <v>15000000</v>
      </c>
      <c r="E86" s="92">
        <v>-968286</v>
      </c>
      <c r="F86" s="105">
        <f>+F64+F68+F73+F76+F80+F85</f>
        <v>156713202</v>
      </c>
      <c r="G86" s="251"/>
    </row>
    <row r="87" spans="1:7" s="233" customFormat="1" ht="12" customHeight="1" thickBot="1">
      <c r="A87" s="224" t="s">
        <v>241</v>
      </c>
      <c r="B87" s="340" t="s">
        <v>373</v>
      </c>
      <c r="C87" s="315">
        <f>+C63+C86</f>
        <v>344907307</v>
      </c>
      <c r="D87" s="92">
        <v>-46576565</v>
      </c>
      <c r="E87" s="92">
        <v>-6724187</v>
      </c>
      <c r="F87" s="105">
        <v>291606555</v>
      </c>
      <c r="G87" s="251"/>
    </row>
    <row r="88" spans="1:7" s="233" customFormat="1" ht="15" customHeight="1">
      <c r="A88" s="190"/>
      <c r="B88" s="191"/>
      <c r="C88" s="339">
        <v>0</v>
      </c>
      <c r="D88" s="205"/>
      <c r="E88" s="205"/>
      <c r="F88" s="205"/>
      <c r="G88" s="251"/>
    </row>
    <row r="89" spans="1:7" ht="16.5" thickBot="1">
      <c r="A89" s="192"/>
      <c r="B89" s="193"/>
      <c r="C89" s="206"/>
      <c r="D89" s="206"/>
      <c r="E89" s="206"/>
      <c r="F89" s="206"/>
      <c r="G89" s="251"/>
    </row>
    <row r="90" spans="1:7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7" s="27" customFormat="1" ht="12" customHeight="1" thickBot="1">
      <c r="A91" s="212" t="s">
        <v>2</v>
      </c>
      <c r="B91" s="291" t="s">
        <v>249</v>
      </c>
      <c r="C91" s="85">
        <f>SUM(C92:C96)</f>
        <v>184899823</v>
      </c>
      <c r="D91" s="85">
        <v>-19576565</v>
      </c>
      <c r="E91" s="257">
        <v>427000</v>
      </c>
      <c r="F91" s="40">
        <f>SUM(F92:F96)</f>
        <v>165750258</v>
      </c>
      <c r="G91" s="251"/>
    </row>
    <row r="92" spans="1:7" ht="12" customHeight="1">
      <c r="A92" s="225" t="s">
        <v>54</v>
      </c>
      <c r="B92" s="329" t="s">
        <v>30</v>
      </c>
      <c r="C92" s="309">
        <v>54400098</v>
      </c>
      <c r="D92" s="17"/>
      <c r="E92" s="258"/>
      <c r="F92" s="39">
        <v>54400098</v>
      </c>
      <c r="G92" s="251"/>
    </row>
    <row r="93" spans="1:7" ht="12" customHeight="1">
      <c r="A93" s="218" t="s">
        <v>55</v>
      </c>
      <c r="B93" s="298" t="s">
        <v>100</v>
      </c>
      <c r="C93" s="310">
        <v>8608252</v>
      </c>
      <c r="D93" s="87"/>
      <c r="E93" s="259"/>
      <c r="F93" s="70">
        <v>8608252</v>
      </c>
      <c r="G93" s="251"/>
    </row>
    <row r="94" spans="1:7" ht="12" customHeight="1">
      <c r="A94" s="218" t="s">
        <v>56</v>
      </c>
      <c r="B94" s="298" t="s">
        <v>73</v>
      </c>
      <c r="C94" s="311">
        <v>111891473</v>
      </c>
      <c r="D94" s="89">
        <v>-22576565</v>
      </c>
      <c r="E94" s="260">
        <v>140000</v>
      </c>
      <c r="F94" s="72">
        <v>89454908</v>
      </c>
      <c r="G94" s="251"/>
    </row>
    <row r="95" spans="1:7" ht="12" customHeight="1">
      <c r="A95" s="218" t="s">
        <v>57</v>
      </c>
      <c r="B95" s="330" t="s">
        <v>101</v>
      </c>
      <c r="C95" s="311">
        <v>6800000</v>
      </c>
      <c r="D95" s="89"/>
      <c r="E95" s="260">
        <v>287000</v>
      </c>
      <c r="F95" s="72">
        <v>7087000</v>
      </c>
      <c r="G95" s="251"/>
    </row>
    <row r="96" spans="1:7" ht="12" customHeight="1">
      <c r="A96" s="218" t="s">
        <v>65</v>
      </c>
      <c r="B96" s="53" t="s">
        <v>102</v>
      </c>
      <c r="C96" s="311">
        <v>3200000</v>
      </c>
      <c r="D96" s="89">
        <v>3000000</v>
      </c>
      <c r="E96" s="260"/>
      <c r="F96" s="72">
        <v>6200000</v>
      </c>
      <c r="G96" s="251"/>
    </row>
    <row r="97" spans="1:7" ht="12" customHeight="1">
      <c r="A97" s="218" t="s">
        <v>58</v>
      </c>
      <c r="B97" s="298" t="s">
        <v>250</v>
      </c>
      <c r="C97" s="311">
        <v>200000</v>
      </c>
      <c r="D97" s="89"/>
      <c r="E97" s="260"/>
      <c r="F97" s="72">
        <v>200000</v>
      </c>
      <c r="G97" s="251"/>
    </row>
    <row r="98" spans="1:7" ht="12" customHeight="1">
      <c r="A98" s="218" t="s">
        <v>59</v>
      </c>
      <c r="B98" s="331" t="s">
        <v>251</v>
      </c>
      <c r="C98" s="311"/>
      <c r="D98" s="89"/>
      <c r="E98" s="260"/>
      <c r="F98" s="72"/>
      <c r="G98" s="251"/>
    </row>
    <row r="99" spans="1:7" ht="12" customHeight="1">
      <c r="A99" s="218" t="s">
        <v>66</v>
      </c>
      <c r="B99" s="303" t="s">
        <v>252</v>
      </c>
      <c r="C99" s="311"/>
      <c r="D99" s="89"/>
      <c r="E99" s="260"/>
      <c r="F99" s="72"/>
      <c r="G99" s="251"/>
    </row>
    <row r="100" spans="1:7" ht="12" customHeight="1">
      <c r="A100" s="218" t="s">
        <v>67</v>
      </c>
      <c r="B100" s="303" t="s">
        <v>253</v>
      </c>
      <c r="C100" s="311"/>
      <c r="D100" s="89"/>
      <c r="E100" s="260"/>
      <c r="F100" s="72"/>
      <c r="G100" s="251"/>
    </row>
    <row r="101" spans="1:7" ht="12" customHeight="1">
      <c r="A101" s="218" t="s">
        <v>68</v>
      </c>
      <c r="B101" s="331" t="s">
        <v>254</v>
      </c>
      <c r="C101" s="311">
        <v>2000000</v>
      </c>
      <c r="D101" s="89">
        <v>3300000</v>
      </c>
      <c r="E101" s="260"/>
      <c r="F101" s="72">
        <v>5300000</v>
      </c>
      <c r="G101" s="251"/>
    </row>
    <row r="102" spans="1:7" ht="12" customHeight="1">
      <c r="A102" s="218" t="s">
        <v>69</v>
      </c>
      <c r="B102" s="331" t="s">
        <v>255</v>
      </c>
      <c r="C102" s="311"/>
      <c r="D102" s="89"/>
      <c r="E102" s="260"/>
      <c r="F102" s="72"/>
      <c r="G102" s="251"/>
    </row>
    <row r="103" spans="1:7" ht="12" customHeight="1">
      <c r="A103" s="218" t="s">
        <v>71</v>
      </c>
      <c r="B103" s="303" t="s">
        <v>256</v>
      </c>
      <c r="C103" s="311"/>
      <c r="D103" s="89"/>
      <c r="E103" s="260"/>
      <c r="F103" s="72"/>
      <c r="G103" s="251"/>
    </row>
    <row r="104" spans="1:7" ht="12" customHeight="1">
      <c r="A104" s="226" t="s">
        <v>103</v>
      </c>
      <c r="B104" s="332" t="s">
        <v>257</v>
      </c>
      <c r="C104" s="311"/>
      <c r="D104" s="89"/>
      <c r="E104" s="260"/>
      <c r="F104" s="72"/>
      <c r="G104" s="251"/>
    </row>
    <row r="105" spans="1:7" ht="12" customHeight="1">
      <c r="A105" s="218" t="s">
        <v>258</v>
      </c>
      <c r="B105" s="332" t="s">
        <v>259</v>
      </c>
      <c r="C105" s="311"/>
      <c r="D105" s="89"/>
      <c r="E105" s="260"/>
      <c r="F105" s="72"/>
      <c r="G105" s="251"/>
    </row>
    <row r="106" spans="1:7" s="27" customFormat="1" ht="12" customHeight="1" thickBot="1">
      <c r="A106" s="227" t="s">
        <v>260</v>
      </c>
      <c r="B106" s="333" t="s">
        <v>261</v>
      </c>
      <c r="C106" s="312">
        <v>1000000</v>
      </c>
      <c r="D106" s="18">
        <v>-300000</v>
      </c>
      <c r="E106" s="261"/>
      <c r="F106" s="33">
        <v>700000</v>
      </c>
      <c r="G106" s="251"/>
    </row>
    <row r="107" spans="1:7" ht="12" customHeight="1" thickBot="1">
      <c r="A107" s="59" t="s">
        <v>3</v>
      </c>
      <c r="B107" s="334" t="s">
        <v>262</v>
      </c>
      <c r="C107" s="313">
        <f>+C108+C110+C112</f>
        <v>110000000</v>
      </c>
      <c r="D107" s="86">
        <v>-40000000</v>
      </c>
      <c r="E107" s="262">
        <v>-7791348</v>
      </c>
      <c r="F107" s="69">
        <f>+F108+F110+F112</f>
        <v>62208652</v>
      </c>
      <c r="G107" s="251"/>
    </row>
    <row r="108" spans="1:7" ht="12" customHeight="1">
      <c r="A108" s="217" t="s">
        <v>60</v>
      </c>
      <c r="B108" s="298" t="s">
        <v>116</v>
      </c>
      <c r="C108" s="314">
        <v>60000000</v>
      </c>
      <c r="D108" s="88">
        <v>-40000000</v>
      </c>
      <c r="E108" s="263">
        <v>-7791348</v>
      </c>
      <c r="F108" s="71">
        <v>12208652</v>
      </c>
      <c r="G108" s="251"/>
    </row>
    <row r="109" spans="1:7" ht="12" customHeight="1">
      <c r="A109" s="217" t="s">
        <v>61</v>
      </c>
      <c r="B109" s="299" t="s">
        <v>263</v>
      </c>
      <c r="C109" s="314">
        <v>60000000</v>
      </c>
      <c r="D109" s="88">
        <v>-40000000</v>
      </c>
      <c r="E109" s="263">
        <v>-7791348</v>
      </c>
      <c r="F109" s="71">
        <v>12208652</v>
      </c>
      <c r="G109" s="251"/>
    </row>
    <row r="110" spans="1:7" ht="12" customHeight="1">
      <c r="A110" s="217" t="s">
        <v>62</v>
      </c>
      <c r="B110" s="299" t="s">
        <v>104</v>
      </c>
      <c r="C110" s="310">
        <v>50000000</v>
      </c>
      <c r="D110" s="87"/>
      <c r="E110" s="259"/>
      <c r="F110" s="70">
        <v>50000000</v>
      </c>
      <c r="G110" s="251"/>
    </row>
    <row r="111" spans="1:7" ht="12" customHeight="1">
      <c r="A111" s="217" t="s">
        <v>63</v>
      </c>
      <c r="B111" s="299" t="s">
        <v>264</v>
      </c>
      <c r="C111" s="310">
        <v>50000000</v>
      </c>
      <c r="D111" s="87"/>
      <c r="E111" s="259"/>
      <c r="F111" s="70">
        <v>50000000</v>
      </c>
      <c r="G111" s="251"/>
    </row>
    <row r="112" spans="1:7" ht="12" customHeight="1">
      <c r="A112" s="217" t="s">
        <v>64</v>
      </c>
      <c r="B112" s="300" t="s">
        <v>118</v>
      </c>
      <c r="C112" s="310"/>
      <c r="D112" s="87"/>
      <c r="E112" s="259"/>
      <c r="F112" s="70"/>
      <c r="G112" s="251"/>
    </row>
    <row r="113" spans="1:7" ht="12" customHeight="1">
      <c r="A113" s="217" t="s">
        <v>70</v>
      </c>
      <c r="B113" s="301" t="s">
        <v>265</v>
      </c>
      <c r="C113" s="310"/>
      <c r="D113" s="87"/>
      <c r="E113" s="259"/>
      <c r="F113" s="70"/>
      <c r="G113" s="251"/>
    </row>
    <row r="114" spans="1:7" ht="12" customHeight="1">
      <c r="A114" s="217" t="s">
        <v>72</v>
      </c>
      <c r="B114" s="302" t="s">
        <v>266</v>
      </c>
      <c r="C114" s="310"/>
      <c r="D114" s="87"/>
      <c r="E114" s="259"/>
      <c r="F114" s="70"/>
      <c r="G114" s="251"/>
    </row>
    <row r="115" spans="1:7" ht="12" customHeight="1">
      <c r="A115" s="217" t="s">
        <v>105</v>
      </c>
      <c r="B115" s="303" t="s">
        <v>253</v>
      </c>
      <c r="C115" s="310"/>
      <c r="D115" s="87"/>
      <c r="E115" s="259"/>
      <c r="F115" s="70"/>
      <c r="G115" s="251"/>
    </row>
    <row r="116" spans="1:7" ht="12" customHeight="1">
      <c r="A116" s="217" t="s">
        <v>106</v>
      </c>
      <c r="B116" s="303" t="s">
        <v>267</v>
      </c>
      <c r="C116" s="310"/>
      <c r="D116" s="87"/>
      <c r="E116" s="259"/>
      <c r="F116" s="70"/>
      <c r="G116" s="251"/>
    </row>
    <row r="117" spans="1:7" ht="12" customHeight="1">
      <c r="A117" s="217" t="s">
        <v>107</v>
      </c>
      <c r="B117" s="303" t="s">
        <v>268</v>
      </c>
      <c r="C117" s="310"/>
      <c r="D117" s="87"/>
      <c r="E117" s="259"/>
      <c r="F117" s="70"/>
      <c r="G117" s="251"/>
    </row>
    <row r="118" spans="1:7" ht="12" customHeight="1">
      <c r="A118" s="217" t="s">
        <v>269</v>
      </c>
      <c r="B118" s="303" t="s">
        <v>256</v>
      </c>
      <c r="C118" s="310"/>
      <c r="D118" s="87"/>
      <c r="E118" s="259"/>
      <c r="F118" s="70"/>
      <c r="G118" s="251"/>
    </row>
    <row r="119" spans="1:7" ht="12" customHeight="1">
      <c r="A119" s="217" t="s">
        <v>270</v>
      </c>
      <c r="B119" s="303" t="s">
        <v>271</v>
      </c>
      <c r="C119" s="310"/>
      <c r="D119" s="87"/>
      <c r="E119" s="259"/>
      <c r="F119" s="70"/>
      <c r="G119" s="251"/>
    </row>
    <row r="120" spans="1:7" ht="12" customHeight="1" thickBot="1">
      <c r="A120" s="226" t="s">
        <v>272</v>
      </c>
      <c r="B120" s="303" t="s">
        <v>273</v>
      </c>
      <c r="C120" s="311"/>
      <c r="D120" s="89"/>
      <c r="E120" s="260"/>
      <c r="F120" s="72"/>
      <c r="G120" s="251"/>
    </row>
    <row r="121" spans="1:7" ht="12" customHeight="1" thickBot="1">
      <c r="A121" s="59" t="s">
        <v>4</v>
      </c>
      <c r="B121" s="304" t="s">
        <v>274</v>
      </c>
      <c r="C121" s="313">
        <v>2000000</v>
      </c>
      <c r="D121" s="86">
        <v>-2000000</v>
      </c>
      <c r="E121" s="262"/>
      <c r="F121" s="69">
        <f>+F122+F123</f>
        <v>0</v>
      </c>
      <c r="G121" s="251"/>
    </row>
    <row r="122" spans="1:7" ht="12" customHeight="1">
      <c r="A122" s="217" t="s">
        <v>43</v>
      </c>
      <c r="B122" s="305" t="s">
        <v>35</v>
      </c>
      <c r="C122" s="314">
        <v>2000000</v>
      </c>
      <c r="D122" s="88">
        <v>-2000000</v>
      </c>
      <c r="E122" s="263"/>
      <c r="F122" s="71"/>
      <c r="G122" s="251"/>
    </row>
    <row r="123" spans="1:7" ht="12" customHeight="1" thickBot="1">
      <c r="A123" s="219" t="s">
        <v>44</v>
      </c>
      <c r="B123" s="299" t="s">
        <v>36</v>
      </c>
      <c r="C123" s="311"/>
      <c r="D123" s="89"/>
      <c r="E123" s="260"/>
      <c r="F123" s="72"/>
      <c r="G123" s="251"/>
    </row>
    <row r="124" spans="1:7" ht="12" customHeight="1" thickBot="1">
      <c r="A124" s="59" t="s">
        <v>5</v>
      </c>
      <c r="B124" s="304" t="s">
        <v>275</v>
      </c>
      <c r="C124" s="313">
        <f>+C91+C107+C121</f>
        <v>296899823</v>
      </c>
      <c r="D124" s="86">
        <v>-61576565</v>
      </c>
      <c r="E124" s="262">
        <v>-7364348</v>
      </c>
      <c r="F124" s="69">
        <f>+F91+F107+F121</f>
        <v>227958910</v>
      </c>
      <c r="G124" s="251"/>
    </row>
    <row r="125" spans="1:7" ht="12" customHeight="1" thickBot="1">
      <c r="A125" s="59" t="s">
        <v>6</v>
      </c>
      <c r="B125" s="304" t="s">
        <v>375</v>
      </c>
      <c r="C125" s="313">
        <f>+C126+C127+C128</f>
        <v>0</v>
      </c>
      <c r="D125" s="86">
        <v>15000000</v>
      </c>
      <c r="E125" s="262"/>
      <c r="F125" s="69">
        <v>15000000</v>
      </c>
      <c r="G125" s="251"/>
    </row>
    <row r="126" spans="1:7" ht="12" customHeight="1">
      <c r="A126" s="217" t="s">
        <v>47</v>
      </c>
      <c r="B126" s="305" t="s">
        <v>277</v>
      </c>
      <c r="C126" s="310"/>
      <c r="D126" s="87"/>
      <c r="E126" s="259"/>
      <c r="F126" s="70"/>
      <c r="G126" s="251"/>
    </row>
    <row r="127" spans="1:7" ht="12" customHeight="1">
      <c r="A127" s="217" t="s">
        <v>48</v>
      </c>
      <c r="B127" s="305" t="s">
        <v>278</v>
      </c>
      <c r="C127" s="310"/>
      <c r="D127" s="87">
        <v>15000000</v>
      </c>
      <c r="E127" s="259"/>
      <c r="F127" s="70">
        <v>15000000</v>
      </c>
      <c r="G127" s="251"/>
    </row>
    <row r="128" spans="1:7" ht="12" customHeight="1" thickBot="1">
      <c r="A128" s="226" t="s">
        <v>49</v>
      </c>
      <c r="B128" s="306" t="s">
        <v>279</v>
      </c>
      <c r="C128" s="310"/>
      <c r="D128" s="87"/>
      <c r="E128" s="259"/>
      <c r="F128" s="70"/>
      <c r="G128" s="251"/>
    </row>
    <row r="129" spans="1:7" ht="12" customHeight="1" thickBot="1">
      <c r="A129" s="59" t="s">
        <v>7</v>
      </c>
      <c r="B129" s="304" t="s">
        <v>280</v>
      </c>
      <c r="C129" s="313">
        <f>+C130+C131+C133+C132</f>
        <v>0</v>
      </c>
      <c r="D129" s="86"/>
      <c r="E129" s="262"/>
      <c r="F129" s="69">
        <f>+F130+F131+F133+F132</f>
        <v>0</v>
      </c>
      <c r="G129" s="251"/>
    </row>
    <row r="130" spans="1:7" ht="12" customHeight="1">
      <c r="A130" s="217" t="s">
        <v>50</v>
      </c>
      <c r="B130" s="305" t="s">
        <v>281</v>
      </c>
      <c r="C130" s="310"/>
      <c r="D130" s="87"/>
      <c r="E130" s="259"/>
      <c r="F130" s="70"/>
      <c r="G130" s="251"/>
    </row>
    <row r="131" spans="1:7" ht="12" customHeight="1">
      <c r="A131" s="217" t="s">
        <v>51</v>
      </c>
      <c r="B131" s="305" t="s">
        <v>282</v>
      </c>
      <c r="C131" s="310"/>
      <c r="D131" s="87"/>
      <c r="E131" s="259"/>
      <c r="F131" s="70"/>
      <c r="G131" s="251"/>
    </row>
    <row r="132" spans="1:7" ht="12" customHeight="1">
      <c r="A132" s="217" t="s">
        <v>180</v>
      </c>
      <c r="B132" s="305" t="s">
        <v>283</v>
      </c>
      <c r="C132" s="310"/>
      <c r="D132" s="87"/>
      <c r="E132" s="259"/>
      <c r="F132" s="70"/>
      <c r="G132" s="251"/>
    </row>
    <row r="133" spans="1:7" s="27" customFormat="1" ht="12" customHeight="1" thickBot="1">
      <c r="A133" s="226" t="s">
        <v>182</v>
      </c>
      <c r="B133" s="306" t="s">
        <v>284</v>
      </c>
      <c r="C133" s="310"/>
      <c r="D133" s="87"/>
      <c r="E133" s="259"/>
      <c r="F133" s="70"/>
      <c r="G133" s="251"/>
    </row>
    <row r="134" spans="1:7" ht="16.5" thickBot="1">
      <c r="A134" s="59" t="s">
        <v>8</v>
      </c>
      <c r="B134" s="304" t="s">
        <v>380</v>
      </c>
      <c r="C134" s="315">
        <f>+C135+C136+C137+C138</f>
        <v>48007484</v>
      </c>
      <c r="D134" s="92"/>
      <c r="E134" s="264">
        <v>640161</v>
      </c>
      <c r="F134" s="105">
        <f>+F135+F136+F137+F138</f>
        <v>48647645</v>
      </c>
      <c r="G134" s="251"/>
    </row>
    <row r="135" spans="1:7" ht="15.75">
      <c r="A135" s="217" t="s">
        <v>52</v>
      </c>
      <c r="B135" s="305" t="s">
        <v>286</v>
      </c>
      <c r="C135" s="310"/>
      <c r="D135" s="87"/>
      <c r="E135" s="259"/>
      <c r="F135" s="70"/>
      <c r="G135" s="251"/>
    </row>
    <row r="136" spans="1:7" ht="12" customHeight="1">
      <c r="A136" s="217" t="s">
        <v>53</v>
      </c>
      <c r="B136" s="305" t="s">
        <v>287</v>
      </c>
      <c r="C136" s="310">
        <v>1931590</v>
      </c>
      <c r="D136" s="87"/>
      <c r="E136" s="259"/>
      <c r="F136" s="70">
        <v>1931590</v>
      </c>
      <c r="G136" s="251"/>
    </row>
    <row r="137" spans="1:7" ht="12" customHeight="1">
      <c r="A137" s="217" t="s">
        <v>189</v>
      </c>
      <c r="B137" s="305" t="s">
        <v>379</v>
      </c>
      <c r="C137" s="310">
        <v>46075894</v>
      </c>
      <c r="D137" s="87"/>
      <c r="E137" s="259">
        <v>640161</v>
      </c>
      <c r="F137" s="70">
        <v>46716055</v>
      </c>
      <c r="G137" s="251"/>
    </row>
    <row r="138" spans="1:7" s="27" customFormat="1" ht="12" customHeight="1">
      <c r="A138" s="217" t="s">
        <v>191</v>
      </c>
      <c r="B138" s="305" t="s">
        <v>288</v>
      </c>
      <c r="C138" s="311"/>
      <c r="D138" s="89"/>
      <c r="E138" s="260"/>
      <c r="F138" s="72"/>
      <c r="G138" s="251"/>
    </row>
    <row r="139" spans="1:7" s="27" customFormat="1" ht="12" customHeight="1" thickBot="1">
      <c r="A139" s="226" t="s">
        <v>378</v>
      </c>
      <c r="B139" s="306" t="s">
        <v>289</v>
      </c>
      <c r="C139" s="335">
        <f>+C140+C141+C142+C143</f>
        <v>0</v>
      </c>
      <c r="D139" s="323"/>
      <c r="E139" s="323"/>
      <c r="F139" s="336">
        <f>+F140+F141+F142+F143</f>
        <v>0</v>
      </c>
      <c r="G139" s="251"/>
    </row>
    <row r="140" spans="1:7" s="27" customFormat="1" ht="12" customHeight="1" thickBot="1">
      <c r="A140" s="59" t="s">
        <v>9</v>
      </c>
      <c r="B140" s="304" t="s">
        <v>376</v>
      </c>
      <c r="C140" s="324"/>
      <c r="D140" s="325"/>
      <c r="E140" s="326"/>
      <c r="F140" s="327"/>
      <c r="G140" s="251"/>
    </row>
    <row r="141" spans="1:7" s="27" customFormat="1" ht="12" customHeight="1">
      <c r="A141" s="217" t="s">
        <v>98</v>
      </c>
      <c r="B141" s="305" t="s">
        <v>291</v>
      </c>
      <c r="C141" s="314"/>
      <c r="D141" s="88"/>
      <c r="E141" s="263"/>
      <c r="F141" s="71"/>
      <c r="G141" s="251"/>
    </row>
    <row r="142" spans="1:7" s="27" customFormat="1" ht="12" customHeight="1">
      <c r="A142" s="217" t="s">
        <v>99</v>
      </c>
      <c r="B142" s="305" t="s">
        <v>292</v>
      </c>
      <c r="C142" s="310"/>
      <c r="D142" s="87"/>
      <c r="E142" s="259"/>
      <c r="F142" s="70"/>
      <c r="G142" s="251"/>
    </row>
    <row r="143" spans="1:7" s="27" customFormat="1" ht="12" customHeight="1">
      <c r="A143" s="217" t="s">
        <v>117</v>
      </c>
      <c r="B143" s="305" t="s">
        <v>293</v>
      </c>
      <c r="C143" s="311"/>
      <c r="D143" s="89"/>
      <c r="E143" s="260"/>
      <c r="F143" s="72"/>
      <c r="G143" s="251"/>
    </row>
    <row r="144" spans="1:7" ht="12.75" customHeight="1" thickBot="1">
      <c r="A144" s="217" t="s">
        <v>197</v>
      </c>
      <c r="B144" s="305" t="s">
        <v>294</v>
      </c>
      <c r="C144" s="337"/>
      <c r="D144" s="328"/>
      <c r="E144" s="328"/>
      <c r="F144" s="338"/>
      <c r="G144" s="251"/>
    </row>
    <row r="145" spans="1:7" ht="12" customHeight="1" thickBot="1">
      <c r="A145" s="59" t="s">
        <v>10</v>
      </c>
      <c r="B145" s="304" t="s">
        <v>295</v>
      </c>
      <c r="C145" s="317">
        <v>48007484</v>
      </c>
      <c r="D145" s="36">
        <v>15000000</v>
      </c>
      <c r="E145" s="266">
        <v>640161</v>
      </c>
      <c r="F145" s="37">
        <v>63647645</v>
      </c>
      <c r="G145" s="251"/>
    </row>
    <row r="146" spans="1:7" ht="15" customHeight="1" thickBot="1">
      <c r="A146" s="228" t="s">
        <v>11</v>
      </c>
      <c r="B146" s="307" t="s">
        <v>296</v>
      </c>
      <c r="C146" s="318">
        <v>344907307</v>
      </c>
      <c r="D146" s="216">
        <v>-46576565</v>
      </c>
      <c r="E146" s="36">
        <v>-6724187</v>
      </c>
      <c r="F146" s="37">
        <v>291606555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234" t="s">
        <v>394</v>
      </c>
      <c r="B148" s="235"/>
      <c r="C148" s="23">
        <v>34</v>
      </c>
      <c r="D148" s="256"/>
      <c r="E148" s="256"/>
      <c r="F148" s="22">
        <v>34</v>
      </c>
      <c r="G148" s="251"/>
    </row>
    <row r="149" spans="1:7" ht="14.25" customHeight="1" thickBot="1">
      <c r="A149" s="236" t="s">
        <v>393</v>
      </c>
      <c r="B149" s="237"/>
      <c r="C149" s="23">
        <v>20</v>
      </c>
      <c r="D149" s="256"/>
      <c r="E149" s="256"/>
      <c r="F149" s="22">
        <v>20</v>
      </c>
      <c r="G149" s="251"/>
    </row>
  </sheetData>
  <sheetProtection formatCells="0"/>
  <mergeCells count="5">
    <mergeCell ref="B2:C2"/>
    <mergeCell ref="B3:C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L149"/>
  <sheetViews>
    <sheetView topLeftCell="A137" zoomScaleSheetLayoutView="100" workbookViewId="0">
      <selection activeCell="E4" sqref="E4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423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406</v>
      </c>
      <c r="C2" s="481"/>
      <c r="D2" s="252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382</v>
      </c>
      <c r="C3" s="483"/>
      <c r="D3" s="253"/>
      <c r="E3" s="253"/>
      <c r="F3" s="183" t="s">
        <v>38</v>
      </c>
    </row>
    <row r="4" spans="1:7" s="231" customFormat="1" ht="15.95" customHeight="1" thickBot="1">
      <c r="A4" s="188"/>
      <c r="B4" s="188"/>
      <c r="C4" s="189"/>
      <c r="D4" s="189"/>
      <c r="E4" s="189"/>
      <c r="F4" s="189" t="str">
        <f>'3.2. sz. mell'!F4</f>
        <v>Forintban!</v>
      </c>
    </row>
    <row r="5" spans="1:7" ht="24.75" thickBot="1">
      <c r="A5" s="28" t="s">
        <v>113</v>
      </c>
      <c r="B5" s="29" t="s">
        <v>392</v>
      </c>
      <c r="C5" s="15" t="s">
        <v>136</v>
      </c>
      <c r="D5" s="358" t="s">
        <v>416</v>
      </c>
      <c r="E5" s="254" t="s">
        <v>412</v>
      </c>
      <c r="F5" s="16" t="s">
        <v>137</v>
      </c>
    </row>
    <row r="6" spans="1:7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86"/>
      <c r="F8" s="69">
        <f>SUM(F9:F14)</f>
        <v>0</v>
      </c>
      <c r="G8" s="251"/>
    </row>
    <row r="9" spans="1:7" s="207" customFormat="1" ht="12" customHeight="1">
      <c r="A9" s="217" t="s">
        <v>54</v>
      </c>
      <c r="B9" s="97" t="s">
        <v>139</v>
      </c>
      <c r="C9" s="88"/>
      <c r="D9" s="88"/>
      <c r="E9" s="88"/>
      <c r="F9" s="71"/>
      <c r="G9" s="251"/>
    </row>
    <row r="10" spans="1:7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  <c r="G11" s="251"/>
    </row>
    <row r="12" spans="1:7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  <c r="G12" s="251"/>
    </row>
    <row r="13" spans="1:7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  <c r="G13" s="251"/>
    </row>
    <row r="14" spans="1:7" s="207" customFormat="1" ht="12" customHeight="1" thickBot="1">
      <c r="A14" s="219" t="s">
        <v>58</v>
      </c>
      <c r="B14" s="99" t="s">
        <v>144</v>
      </c>
      <c r="C14" s="89"/>
      <c r="D14" s="89"/>
      <c r="E14" s="89"/>
      <c r="F14" s="72"/>
      <c r="G14" s="251"/>
    </row>
    <row r="15" spans="1:7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86"/>
      <c r="F15" s="69">
        <f>SUM(F16:F20)</f>
        <v>0</v>
      </c>
      <c r="G15" s="251"/>
    </row>
    <row r="16" spans="1:7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98" t="s">
        <v>150</v>
      </c>
      <c r="C20" s="87">
        <v>0</v>
      </c>
      <c r="D20" s="87"/>
      <c r="E20" s="87"/>
      <c r="F20" s="70">
        <v>0</v>
      </c>
      <c r="G20" s="251"/>
    </row>
    <row r="21" spans="1:7" s="233" customFormat="1" ht="12" customHeight="1" thickBot="1">
      <c r="A21" s="219" t="s">
        <v>70</v>
      </c>
      <c r="B21" s="99" t="s">
        <v>151</v>
      </c>
      <c r="C21" s="89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86"/>
      <c r="F22" s="69">
        <f>SUM(F23:F27)</f>
        <v>0</v>
      </c>
      <c r="G22" s="251"/>
    </row>
    <row r="23" spans="1:7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98" t="s">
        <v>157</v>
      </c>
      <c r="C27" s="87">
        <v>0</v>
      </c>
      <c r="D27" s="87"/>
      <c r="E27" s="87"/>
      <c r="F27" s="70">
        <v>0</v>
      </c>
      <c r="G27" s="251"/>
    </row>
    <row r="28" spans="1:7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92"/>
      <c r="F29" s="105">
        <f>SUM(F30:F35)</f>
        <v>0</v>
      </c>
      <c r="G29" s="251"/>
    </row>
    <row r="30" spans="1:7" s="233" customFormat="1" ht="12" customHeight="1">
      <c r="A30" s="217" t="s">
        <v>159</v>
      </c>
      <c r="B30" s="97" t="s">
        <v>388</v>
      </c>
      <c r="C30" s="88"/>
      <c r="D30" s="88"/>
      <c r="E30" s="88"/>
      <c r="F30" s="71">
        <f>+F31+F32</f>
        <v>0</v>
      </c>
      <c r="G30" s="251"/>
    </row>
    <row r="31" spans="1:7" s="233" customFormat="1" ht="12" customHeight="1">
      <c r="A31" s="218" t="s">
        <v>160</v>
      </c>
      <c r="B31" s="98" t="s">
        <v>389</v>
      </c>
      <c r="C31" s="87"/>
      <c r="D31" s="87"/>
      <c r="E31" s="87"/>
      <c r="F31" s="70"/>
      <c r="G31" s="251"/>
    </row>
    <row r="32" spans="1:7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  <c r="G32" s="251"/>
    </row>
    <row r="33" spans="1:7" s="233" customFormat="1" ht="12" customHeight="1">
      <c r="A33" s="218" t="s">
        <v>385</v>
      </c>
      <c r="B33" s="98" t="s">
        <v>391</v>
      </c>
      <c r="C33" s="87"/>
      <c r="D33" s="87"/>
      <c r="E33" s="87"/>
      <c r="F33" s="70"/>
      <c r="G33" s="251"/>
    </row>
    <row r="34" spans="1:7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  <c r="G35" s="251"/>
    </row>
    <row r="36" spans="1:7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86"/>
      <c r="F36" s="69">
        <f>SUM(F37:F46)</f>
        <v>0</v>
      </c>
      <c r="G36" s="251"/>
    </row>
    <row r="37" spans="1:7" s="233" customFormat="1" ht="12" customHeight="1">
      <c r="A37" s="217" t="s">
        <v>47</v>
      </c>
      <c r="B37" s="97" t="s">
        <v>165</v>
      </c>
      <c r="C37" s="88">
        <v>0</v>
      </c>
      <c r="D37" s="88"/>
      <c r="E37" s="88"/>
      <c r="F37" s="71">
        <v>0</v>
      </c>
      <c r="G37" s="251"/>
    </row>
    <row r="38" spans="1:7" s="233" customFormat="1" ht="12" customHeight="1">
      <c r="A38" s="218" t="s">
        <v>48</v>
      </c>
      <c r="B38" s="98" t="s">
        <v>166</v>
      </c>
      <c r="C38" s="87"/>
      <c r="D38" s="87"/>
      <c r="E38" s="87"/>
      <c r="F38" s="70"/>
      <c r="G38" s="251"/>
    </row>
    <row r="39" spans="1:7" s="233" customFormat="1" ht="12" customHeight="1">
      <c r="A39" s="218" t="s">
        <v>49</v>
      </c>
      <c r="B39" s="98" t="s">
        <v>167</v>
      </c>
      <c r="C39" s="87"/>
      <c r="D39" s="87"/>
      <c r="E39" s="87"/>
      <c r="F39" s="70"/>
      <c r="G39" s="251"/>
    </row>
    <row r="40" spans="1:7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  <c r="G40" s="251"/>
    </row>
    <row r="41" spans="1:7" s="233" customFormat="1" ht="12" customHeight="1">
      <c r="A41" s="218" t="s">
        <v>93</v>
      </c>
      <c r="B41" s="98" t="s">
        <v>169</v>
      </c>
      <c r="C41" s="87"/>
      <c r="D41" s="87"/>
      <c r="E41" s="87"/>
      <c r="F41" s="70"/>
      <c r="G41" s="251"/>
    </row>
    <row r="42" spans="1:7" s="233" customFormat="1" ht="12" customHeight="1">
      <c r="A42" s="218" t="s">
        <v>94</v>
      </c>
      <c r="B42" s="98" t="s">
        <v>170</v>
      </c>
      <c r="C42" s="87">
        <v>0</v>
      </c>
      <c r="D42" s="87"/>
      <c r="E42" s="87"/>
      <c r="F42" s="70">
        <v>0</v>
      </c>
      <c r="G42" s="251"/>
    </row>
    <row r="43" spans="1:7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98" t="s">
        <v>172</v>
      </c>
      <c r="C44" s="87"/>
      <c r="D44" s="87"/>
      <c r="E44" s="87"/>
      <c r="F44" s="70"/>
      <c r="G44" s="251"/>
    </row>
    <row r="45" spans="1:7" s="233" customFormat="1" ht="12" customHeight="1">
      <c r="A45" s="218" t="s">
        <v>173</v>
      </c>
      <c r="B45" s="98" t="s">
        <v>174</v>
      </c>
      <c r="C45" s="90"/>
      <c r="D45" s="90"/>
      <c r="E45" s="90"/>
      <c r="F45" s="73"/>
      <c r="G45" s="251"/>
    </row>
    <row r="46" spans="1:7" s="207" customFormat="1" ht="12" customHeight="1" thickBot="1">
      <c r="A46" s="219" t="s">
        <v>175</v>
      </c>
      <c r="B46" s="99" t="s">
        <v>176</v>
      </c>
      <c r="C46" s="91"/>
      <c r="D46" s="91"/>
      <c r="E46" s="91"/>
      <c r="F46" s="74"/>
      <c r="G46" s="251"/>
    </row>
    <row r="47" spans="1:7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  <c r="G53" s="251"/>
    </row>
    <row r="54" spans="1:7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  <c r="G56" s="251"/>
    </row>
    <row r="57" spans="1:7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92"/>
      <c r="F63" s="105">
        <f>+F8+F15+F22+F29+F36+F47+F53+F58</f>
        <v>0</v>
      </c>
      <c r="G63" s="251"/>
    </row>
    <row r="64" spans="1:7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86"/>
      <c r="F64" s="69">
        <f>SUM(F65:F67)</f>
        <v>0</v>
      </c>
      <c r="G64" s="251"/>
    </row>
    <row r="65" spans="1:7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  <c r="G66" s="251"/>
    </row>
    <row r="67" spans="1:7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86"/>
      <c r="F68" s="69">
        <f>SUM(F69:F72)</f>
        <v>0</v>
      </c>
      <c r="G68" s="251"/>
    </row>
    <row r="69" spans="1:7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86"/>
      <c r="F73" s="69">
        <f>SUM(F74:F75)</f>
        <v>0</v>
      </c>
      <c r="G73" s="251"/>
    </row>
    <row r="74" spans="1:7" s="233" customFormat="1" ht="12" customHeight="1">
      <c r="A74" s="217" t="s">
        <v>216</v>
      </c>
      <c r="B74" s="97" t="s">
        <v>217</v>
      </c>
      <c r="C74" s="90"/>
      <c r="D74" s="90"/>
      <c r="E74" s="90"/>
      <c r="F74" s="73"/>
      <c r="G74" s="251"/>
    </row>
    <row r="75" spans="1:7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86"/>
      <c r="F76" s="69">
        <f>SUM(F77:F79)</f>
        <v>0</v>
      </c>
      <c r="G76" s="251"/>
    </row>
    <row r="77" spans="1:7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  <c r="G77" s="251"/>
    </row>
    <row r="78" spans="1:7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243" t="s">
        <v>398</v>
      </c>
      <c r="C79" s="90"/>
      <c r="D79" s="90"/>
      <c r="E79" s="90"/>
      <c r="F79" s="73"/>
      <c r="G79" s="251"/>
    </row>
    <row r="80" spans="1:7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86"/>
      <c r="F80" s="69">
        <f>SUM(F81:F84)</f>
        <v>0</v>
      </c>
      <c r="G80" s="251"/>
    </row>
    <row r="81" spans="1:7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  <c r="G81" s="251"/>
    </row>
    <row r="82" spans="1:7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  <c r="G82" s="251"/>
    </row>
    <row r="83" spans="1:7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  <c r="G83" s="251"/>
    </row>
    <row r="84" spans="1:7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  <c r="G84" s="251"/>
    </row>
    <row r="85" spans="1:7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  <c r="G85" s="251"/>
    </row>
    <row r="86" spans="1:7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92"/>
      <c r="F86" s="105">
        <f>+F64+F68+F73+F76+F80+F85</f>
        <v>0</v>
      </c>
      <c r="G86" s="251"/>
    </row>
    <row r="87" spans="1:7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92"/>
      <c r="F87" s="105">
        <f>+F63+F86</f>
        <v>0</v>
      </c>
      <c r="G87" s="251"/>
    </row>
    <row r="88" spans="1:7" s="233" customFormat="1" ht="15" customHeight="1">
      <c r="A88" s="190"/>
      <c r="B88" s="191"/>
      <c r="C88" s="205"/>
      <c r="D88" s="205"/>
      <c r="E88" s="205"/>
      <c r="F88" s="205"/>
      <c r="G88" s="251"/>
    </row>
    <row r="89" spans="1:7" ht="16.5" thickBot="1">
      <c r="A89" s="192"/>
      <c r="B89" s="193"/>
      <c r="C89" s="206"/>
      <c r="D89" s="206"/>
      <c r="E89" s="206"/>
      <c r="F89" s="206"/>
      <c r="G89" s="251"/>
    </row>
    <row r="90" spans="1:7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7" s="27" customFormat="1" ht="12" customHeight="1" thickBot="1">
      <c r="A91" s="212" t="s">
        <v>2</v>
      </c>
      <c r="B91" s="58" t="s">
        <v>249</v>
      </c>
      <c r="C91" s="196">
        <f>SUM(C92:C96)</f>
        <v>0</v>
      </c>
      <c r="D91" s="196"/>
      <c r="E91" s="196"/>
      <c r="F91" s="196">
        <f>SUM(F92:F96)</f>
        <v>0</v>
      </c>
      <c r="G91" s="251"/>
    </row>
    <row r="92" spans="1:7" ht="12" customHeight="1">
      <c r="A92" s="225" t="s">
        <v>54</v>
      </c>
      <c r="B92" s="44" t="s">
        <v>30</v>
      </c>
      <c r="C92" s="197">
        <v>0</v>
      </c>
      <c r="D92" s="197"/>
      <c r="E92" s="197"/>
      <c r="F92" s="197">
        <v>0</v>
      </c>
      <c r="G92" s="251"/>
    </row>
    <row r="93" spans="1:7" ht="12" customHeight="1">
      <c r="A93" s="218" t="s">
        <v>55</v>
      </c>
      <c r="B93" s="42" t="s">
        <v>100</v>
      </c>
      <c r="C93" s="198">
        <v>0</v>
      </c>
      <c r="D93" s="198"/>
      <c r="E93" s="198"/>
      <c r="F93" s="198">
        <v>0</v>
      </c>
      <c r="G93" s="251"/>
    </row>
    <row r="94" spans="1:7" ht="12" customHeight="1">
      <c r="A94" s="218" t="s">
        <v>56</v>
      </c>
      <c r="B94" s="42" t="s">
        <v>73</v>
      </c>
      <c r="C94" s="200">
        <v>0</v>
      </c>
      <c r="D94" s="200"/>
      <c r="E94" s="200"/>
      <c r="F94" s="200">
        <v>0</v>
      </c>
      <c r="G94" s="251"/>
    </row>
    <row r="95" spans="1:7" ht="12" customHeight="1">
      <c r="A95" s="218" t="s">
        <v>57</v>
      </c>
      <c r="B95" s="45" t="s">
        <v>101</v>
      </c>
      <c r="C95" s="200"/>
      <c r="D95" s="200"/>
      <c r="E95" s="200"/>
      <c r="F95" s="200"/>
      <c r="G95" s="251"/>
    </row>
    <row r="96" spans="1:7" ht="12" customHeight="1">
      <c r="A96" s="218" t="s">
        <v>65</v>
      </c>
      <c r="B96" s="53" t="s">
        <v>102</v>
      </c>
      <c r="C96" s="200">
        <v>0</v>
      </c>
      <c r="D96" s="200"/>
      <c r="E96" s="200"/>
      <c r="F96" s="200">
        <v>0</v>
      </c>
      <c r="G96" s="251"/>
    </row>
    <row r="97" spans="1:7" ht="12" customHeight="1">
      <c r="A97" s="218" t="s">
        <v>58</v>
      </c>
      <c r="B97" s="42" t="s">
        <v>250</v>
      </c>
      <c r="C97" s="200"/>
      <c r="D97" s="200"/>
      <c r="E97" s="200"/>
      <c r="F97" s="200"/>
      <c r="G97" s="251"/>
    </row>
    <row r="98" spans="1:7" ht="12" customHeight="1">
      <c r="A98" s="218" t="s">
        <v>59</v>
      </c>
      <c r="B98" s="65" t="s">
        <v>251</v>
      </c>
      <c r="C98" s="200"/>
      <c r="D98" s="200"/>
      <c r="E98" s="200"/>
      <c r="F98" s="200"/>
      <c r="G98" s="251"/>
    </row>
    <row r="99" spans="1:7" ht="12" customHeight="1">
      <c r="A99" s="218" t="s">
        <v>66</v>
      </c>
      <c r="B99" s="66" t="s">
        <v>252</v>
      </c>
      <c r="C99" s="200"/>
      <c r="D99" s="200"/>
      <c r="E99" s="200"/>
      <c r="F99" s="200"/>
      <c r="G99" s="251"/>
    </row>
    <row r="100" spans="1:7" ht="12" customHeight="1">
      <c r="A100" s="218" t="s">
        <v>67</v>
      </c>
      <c r="B100" s="66" t="s">
        <v>253</v>
      </c>
      <c r="C100" s="200"/>
      <c r="D100" s="200"/>
      <c r="E100" s="200"/>
      <c r="F100" s="200"/>
      <c r="G100" s="251"/>
    </row>
    <row r="101" spans="1:7" ht="12" customHeight="1">
      <c r="A101" s="218" t="s">
        <v>68</v>
      </c>
      <c r="B101" s="65" t="s">
        <v>254</v>
      </c>
      <c r="C101" s="200"/>
      <c r="D101" s="200"/>
      <c r="E101" s="200"/>
      <c r="F101" s="200"/>
      <c r="G101" s="251"/>
    </row>
    <row r="102" spans="1:7" ht="12" customHeight="1">
      <c r="A102" s="218" t="s">
        <v>69</v>
      </c>
      <c r="B102" s="65" t="s">
        <v>255</v>
      </c>
      <c r="C102" s="200"/>
      <c r="D102" s="200"/>
      <c r="E102" s="200"/>
      <c r="F102" s="200"/>
      <c r="G102" s="251"/>
    </row>
    <row r="103" spans="1:7" ht="12" customHeight="1">
      <c r="A103" s="218" t="s">
        <v>71</v>
      </c>
      <c r="B103" s="66" t="s">
        <v>256</v>
      </c>
      <c r="C103" s="200"/>
      <c r="D103" s="200"/>
      <c r="E103" s="200"/>
      <c r="F103" s="200"/>
      <c r="G103" s="251"/>
    </row>
    <row r="104" spans="1:7" ht="12" customHeight="1">
      <c r="A104" s="226" t="s">
        <v>103</v>
      </c>
      <c r="B104" s="67" t="s">
        <v>257</v>
      </c>
      <c r="C104" s="200"/>
      <c r="D104" s="200"/>
      <c r="E104" s="200"/>
      <c r="F104" s="200"/>
      <c r="G104" s="251"/>
    </row>
    <row r="105" spans="1:7" ht="12" customHeight="1">
      <c r="A105" s="218" t="s">
        <v>258</v>
      </c>
      <c r="B105" s="67" t="s">
        <v>259</v>
      </c>
      <c r="C105" s="200"/>
      <c r="D105" s="200"/>
      <c r="E105" s="200"/>
      <c r="F105" s="200"/>
      <c r="G105" s="251"/>
    </row>
    <row r="106" spans="1:7" s="27" customFormat="1" ht="12" customHeight="1" thickBot="1">
      <c r="A106" s="227" t="s">
        <v>260</v>
      </c>
      <c r="B106" s="68" t="s">
        <v>261</v>
      </c>
      <c r="C106" s="202">
        <v>0</v>
      </c>
      <c r="D106" s="202"/>
      <c r="E106" s="202"/>
      <c r="F106" s="202">
        <v>0</v>
      </c>
      <c r="G106" s="251"/>
    </row>
    <row r="107" spans="1:7" ht="12" customHeight="1" thickBot="1">
      <c r="A107" s="59" t="s">
        <v>3</v>
      </c>
      <c r="B107" s="57" t="s">
        <v>262</v>
      </c>
      <c r="C107" s="80">
        <f>+C108+C110+C112</f>
        <v>0</v>
      </c>
      <c r="D107" s="80"/>
      <c r="E107" s="80"/>
      <c r="F107" s="80">
        <f>+F108+F110+F112</f>
        <v>0</v>
      </c>
      <c r="G107" s="251"/>
    </row>
    <row r="108" spans="1:7" ht="12" customHeight="1">
      <c r="A108" s="217" t="s">
        <v>60</v>
      </c>
      <c r="B108" s="42" t="s">
        <v>116</v>
      </c>
      <c r="C108" s="199">
        <v>0</v>
      </c>
      <c r="D108" s="199"/>
      <c r="E108" s="199"/>
      <c r="F108" s="199">
        <v>0</v>
      </c>
      <c r="G108" s="251"/>
    </row>
    <row r="109" spans="1:7" ht="12" customHeight="1">
      <c r="A109" s="217" t="s">
        <v>61</v>
      </c>
      <c r="B109" s="46" t="s">
        <v>263</v>
      </c>
      <c r="C109" s="199">
        <v>0</v>
      </c>
      <c r="D109" s="199"/>
      <c r="E109" s="199"/>
      <c r="F109" s="199"/>
      <c r="G109" s="251"/>
    </row>
    <row r="110" spans="1:7" ht="12" customHeight="1">
      <c r="A110" s="217" t="s">
        <v>62</v>
      </c>
      <c r="B110" s="46" t="s">
        <v>104</v>
      </c>
      <c r="C110" s="198"/>
      <c r="D110" s="198"/>
      <c r="E110" s="198"/>
      <c r="F110" s="198">
        <v>0</v>
      </c>
      <c r="G110" s="251"/>
    </row>
    <row r="111" spans="1:7" ht="12" customHeight="1">
      <c r="A111" s="217" t="s">
        <v>63</v>
      </c>
      <c r="B111" s="46" t="s">
        <v>264</v>
      </c>
      <c r="C111" s="70"/>
      <c r="D111" s="70"/>
      <c r="E111" s="70"/>
      <c r="F111" s="70"/>
      <c r="G111" s="251"/>
    </row>
    <row r="112" spans="1:7" ht="12" customHeight="1">
      <c r="A112" s="217" t="s">
        <v>64</v>
      </c>
      <c r="B112" s="78" t="s">
        <v>118</v>
      </c>
      <c r="C112" s="70"/>
      <c r="D112" s="70"/>
      <c r="E112" s="70"/>
      <c r="F112" s="70"/>
      <c r="G112" s="251"/>
    </row>
    <row r="113" spans="1:7" ht="12" customHeight="1">
      <c r="A113" s="217" t="s">
        <v>70</v>
      </c>
      <c r="B113" s="77" t="s">
        <v>265</v>
      </c>
      <c r="C113" s="70"/>
      <c r="D113" s="70"/>
      <c r="E113" s="70"/>
      <c r="F113" s="70"/>
      <c r="G113" s="251"/>
    </row>
    <row r="114" spans="1:7" ht="12" customHeight="1">
      <c r="A114" s="217" t="s">
        <v>72</v>
      </c>
      <c r="B114" s="93" t="s">
        <v>266</v>
      </c>
      <c r="C114" s="70"/>
      <c r="D114" s="70"/>
      <c r="E114" s="70"/>
      <c r="F114" s="70"/>
      <c r="G114" s="251"/>
    </row>
    <row r="115" spans="1:7" ht="12" customHeight="1">
      <c r="A115" s="217" t="s">
        <v>105</v>
      </c>
      <c r="B115" s="66" t="s">
        <v>253</v>
      </c>
      <c r="C115" s="70"/>
      <c r="D115" s="70"/>
      <c r="E115" s="70"/>
      <c r="F115" s="70"/>
      <c r="G115" s="251"/>
    </row>
    <row r="116" spans="1:7" ht="12" customHeight="1">
      <c r="A116" s="217" t="s">
        <v>106</v>
      </c>
      <c r="B116" s="66" t="s">
        <v>267</v>
      </c>
      <c r="C116" s="70"/>
      <c r="D116" s="70"/>
      <c r="E116" s="70"/>
      <c r="F116" s="70"/>
      <c r="G116" s="251"/>
    </row>
    <row r="117" spans="1:7" ht="12" customHeight="1">
      <c r="A117" s="217" t="s">
        <v>107</v>
      </c>
      <c r="B117" s="66" t="s">
        <v>268</v>
      </c>
      <c r="C117" s="70"/>
      <c r="D117" s="70"/>
      <c r="E117" s="70"/>
      <c r="F117" s="70"/>
      <c r="G117" s="251"/>
    </row>
    <row r="118" spans="1:7" ht="12" customHeight="1">
      <c r="A118" s="217" t="s">
        <v>269</v>
      </c>
      <c r="B118" s="66" t="s">
        <v>256</v>
      </c>
      <c r="C118" s="70"/>
      <c r="D118" s="70"/>
      <c r="E118" s="70"/>
      <c r="F118" s="70"/>
      <c r="G118" s="251"/>
    </row>
    <row r="119" spans="1:7" ht="12" customHeight="1">
      <c r="A119" s="217" t="s">
        <v>270</v>
      </c>
      <c r="B119" s="66" t="s">
        <v>271</v>
      </c>
      <c r="C119" s="70"/>
      <c r="D119" s="70"/>
      <c r="E119" s="70"/>
      <c r="F119" s="70"/>
      <c r="G119" s="251"/>
    </row>
    <row r="120" spans="1:7" ht="12" customHeight="1" thickBot="1">
      <c r="A120" s="226" t="s">
        <v>272</v>
      </c>
      <c r="B120" s="66" t="s">
        <v>273</v>
      </c>
      <c r="C120" s="72"/>
      <c r="D120" s="72"/>
      <c r="E120" s="72"/>
      <c r="F120" s="72"/>
      <c r="G120" s="251"/>
    </row>
    <row r="121" spans="1:7" ht="12" customHeight="1" thickBot="1">
      <c r="A121" s="59" t="s">
        <v>4</v>
      </c>
      <c r="B121" s="62" t="s">
        <v>274</v>
      </c>
      <c r="C121" s="80">
        <f>+C122+C123</f>
        <v>0</v>
      </c>
      <c r="D121" s="80"/>
      <c r="E121" s="80"/>
      <c r="F121" s="80">
        <f>+F122+F123</f>
        <v>0</v>
      </c>
      <c r="G121" s="251"/>
    </row>
    <row r="122" spans="1:7" ht="12" customHeight="1">
      <c r="A122" s="217" t="s">
        <v>43</v>
      </c>
      <c r="B122" s="43" t="s">
        <v>35</v>
      </c>
      <c r="C122" s="199"/>
      <c r="D122" s="199"/>
      <c r="E122" s="199"/>
      <c r="F122" s="199"/>
      <c r="G122" s="251"/>
    </row>
    <row r="123" spans="1:7" ht="12" customHeight="1" thickBot="1">
      <c r="A123" s="219" t="s">
        <v>44</v>
      </c>
      <c r="B123" s="46" t="s">
        <v>36</v>
      </c>
      <c r="C123" s="200"/>
      <c r="D123" s="200"/>
      <c r="E123" s="200"/>
      <c r="F123" s="200"/>
      <c r="G123" s="251"/>
    </row>
    <row r="124" spans="1:7" ht="12" customHeight="1" thickBot="1">
      <c r="A124" s="59" t="s">
        <v>5</v>
      </c>
      <c r="B124" s="62" t="s">
        <v>275</v>
      </c>
      <c r="C124" s="80">
        <f>+C91+C107+C121</f>
        <v>0</v>
      </c>
      <c r="D124" s="80"/>
      <c r="E124" s="80"/>
      <c r="F124" s="80">
        <f>+F91+F107+F121</f>
        <v>0</v>
      </c>
      <c r="G124" s="251"/>
    </row>
    <row r="125" spans="1:7" ht="12" customHeight="1" thickBot="1">
      <c r="A125" s="59" t="s">
        <v>6</v>
      </c>
      <c r="B125" s="62" t="s">
        <v>375</v>
      </c>
      <c r="C125" s="80">
        <f>+C126+C127+C128</f>
        <v>0</v>
      </c>
      <c r="D125" s="80"/>
      <c r="E125" s="80"/>
      <c r="F125" s="80">
        <f>+F126+F127+F128</f>
        <v>0</v>
      </c>
      <c r="G125" s="251"/>
    </row>
    <row r="126" spans="1:7" ht="12" customHeight="1">
      <c r="A126" s="217" t="s">
        <v>47</v>
      </c>
      <c r="B126" s="43" t="s">
        <v>277</v>
      </c>
      <c r="C126" s="70"/>
      <c r="D126" s="70"/>
      <c r="E126" s="70"/>
      <c r="F126" s="70"/>
      <c r="G126" s="251"/>
    </row>
    <row r="127" spans="1:7" ht="12" customHeight="1">
      <c r="A127" s="217" t="s">
        <v>48</v>
      </c>
      <c r="B127" s="43" t="s">
        <v>278</v>
      </c>
      <c r="C127" s="70"/>
      <c r="D127" s="70"/>
      <c r="E127" s="70"/>
      <c r="F127" s="70"/>
      <c r="G127" s="251"/>
    </row>
    <row r="128" spans="1:7" ht="12" customHeight="1" thickBot="1">
      <c r="A128" s="226" t="s">
        <v>49</v>
      </c>
      <c r="B128" s="41" t="s">
        <v>279</v>
      </c>
      <c r="C128" s="70"/>
      <c r="D128" s="70"/>
      <c r="E128" s="70"/>
      <c r="F128" s="70"/>
      <c r="G128" s="251"/>
    </row>
    <row r="129" spans="1:12" ht="12" customHeight="1" thickBot="1">
      <c r="A129" s="59" t="s">
        <v>7</v>
      </c>
      <c r="B129" s="62" t="s">
        <v>280</v>
      </c>
      <c r="C129" s="80">
        <f>+C130+C131+C132+C133</f>
        <v>0</v>
      </c>
      <c r="D129" s="80"/>
      <c r="E129" s="80"/>
      <c r="F129" s="80">
        <f>+F130+F131+F132+F133</f>
        <v>0</v>
      </c>
      <c r="G129" s="251"/>
    </row>
    <row r="130" spans="1:12" ht="12" customHeight="1">
      <c r="A130" s="217" t="s">
        <v>50</v>
      </c>
      <c r="B130" s="43" t="s">
        <v>281</v>
      </c>
      <c r="C130" s="70"/>
      <c r="D130" s="70"/>
      <c r="E130" s="70"/>
      <c r="F130" s="70"/>
      <c r="G130" s="251"/>
    </row>
    <row r="131" spans="1:12" ht="12" customHeight="1">
      <c r="A131" s="217" t="s">
        <v>51</v>
      </c>
      <c r="B131" s="43" t="s">
        <v>282</v>
      </c>
      <c r="C131" s="70"/>
      <c r="D131" s="70"/>
      <c r="E131" s="70"/>
      <c r="F131" s="70"/>
      <c r="G131" s="251"/>
    </row>
    <row r="132" spans="1:12" ht="12" customHeight="1">
      <c r="A132" s="217" t="s">
        <v>180</v>
      </c>
      <c r="B132" s="43" t="s">
        <v>283</v>
      </c>
      <c r="C132" s="70"/>
      <c r="D132" s="70"/>
      <c r="E132" s="70"/>
      <c r="F132" s="70"/>
      <c r="G132" s="251"/>
    </row>
    <row r="133" spans="1:12" s="27" customFormat="1" ht="12" customHeight="1" thickBot="1">
      <c r="A133" s="226" t="s">
        <v>182</v>
      </c>
      <c r="B133" s="41" t="s">
        <v>284</v>
      </c>
      <c r="C133" s="70"/>
      <c r="D133" s="70"/>
      <c r="E133" s="70"/>
      <c r="F133" s="70"/>
      <c r="G133" s="251"/>
    </row>
    <row r="134" spans="1:12" ht="16.5" thickBot="1">
      <c r="A134" s="59" t="s">
        <v>8</v>
      </c>
      <c r="B134" s="62" t="s">
        <v>380</v>
      </c>
      <c r="C134" s="201">
        <f>+C135+C136+C138+C139+C137</f>
        <v>0</v>
      </c>
      <c r="D134" s="201"/>
      <c r="E134" s="201"/>
      <c r="F134" s="201">
        <f>+F135+F136+F138+F139+F137</f>
        <v>0</v>
      </c>
      <c r="G134" s="251"/>
      <c r="L134" s="184"/>
    </row>
    <row r="135" spans="1:12" ht="15.75">
      <c r="A135" s="217" t="s">
        <v>52</v>
      </c>
      <c r="B135" s="43" t="s">
        <v>286</v>
      </c>
      <c r="C135" s="70"/>
      <c r="D135" s="70"/>
      <c r="E135" s="70"/>
      <c r="F135" s="70"/>
      <c r="G135" s="251"/>
    </row>
    <row r="136" spans="1:12" ht="12" customHeight="1">
      <c r="A136" s="217" t="s">
        <v>53</v>
      </c>
      <c r="B136" s="43" t="s">
        <v>287</v>
      </c>
      <c r="C136" s="70"/>
      <c r="D136" s="70"/>
      <c r="E136" s="70"/>
      <c r="F136" s="70"/>
      <c r="G136" s="251"/>
    </row>
    <row r="137" spans="1:12" ht="12" customHeight="1">
      <c r="A137" s="217" t="s">
        <v>189</v>
      </c>
      <c r="B137" s="43" t="s">
        <v>379</v>
      </c>
      <c r="C137" s="70"/>
      <c r="D137" s="70"/>
      <c r="E137" s="70"/>
      <c r="F137" s="70"/>
      <c r="G137" s="251"/>
    </row>
    <row r="138" spans="1:12" s="27" customFormat="1" ht="12" customHeight="1">
      <c r="A138" s="217" t="s">
        <v>191</v>
      </c>
      <c r="B138" s="43" t="s">
        <v>288</v>
      </c>
      <c r="C138" s="70"/>
      <c r="D138" s="70"/>
      <c r="E138" s="70"/>
      <c r="F138" s="70"/>
      <c r="G138" s="251"/>
    </row>
    <row r="139" spans="1:12" s="27" customFormat="1" ht="12" customHeight="1" thickBot="1">
      <c r="A139" s="226" t="s">
        <v>378</v>
      </c>
      <c r="B139" s="41" t="s">
        <v>289</v>
      </c>
      <c r="C139" s="70"/>
      <c r="D139" s="70"/>
      <c r="E139" s="70"/>
      <c r="F139" s="70"/>
      <c r="G139" s="251"/>
    </row>
    <row r="140" spans="1:12" s="27" customFormat="1" ht="12" customHeight="1" thickBot="1">
      <c r="A140" s="59" t="s">
        <v>9</v>
      </c>
      <c r="B140" s="62" t="s">
        <v>376</v>
      </c>
      <c r="C140" s="203">
        <f>+C141+C142+C143+C144</f>
        <v>0</v>
      </c>
      <c r="D140" s="203"/>
      <c r="E140" s="203"/>
      <c r="F140" s="203">
        <f>+F141+F142+F143+F144</f>
        <v>0</v>
      </c>
      <c r="G140" s="251"/>
    </row>
    <row r="141" spans="1:12" s="27" customFormat="1" ht="12" customHeight="1">
      <c r="A141" s="217" t="s">
        <v>98</v>
      </c>
      <c r="B141" s="43" t="s">
        <v>291</v>
      </c>
      <c r="C141" s="70"/>
      <c r="D141" s="70"/>
      <c r="E141" s="70"/>
      <c r="F141" s="70"/>
      <c r="G141" s="251"/>
    </row>
    <row r="142" spans="1:12" s="27" customFormat="1" ht="12" customHeight="1">
      <c r="A142" s="217" t="s">
        <v>99</v>
      </c>
      <c r="B142" s="43" t="s">
        <v>292</v>
      </c>
      <c r="C142" s="70"/>
      <c r="D142" s="70"/>
      <c r="E142" s="70"/>
      <c r="F142" s="70"/>
      <c r="G142" s="251"/>
    </row>
    <row r="143" spans="1:12" s="27" customFormat="1" ht="12" customHeight="1">
      <c r="A143" s="217" t="s">
        <v>117</v>
      </c>
      <c r="B143" s="43" t="s">
        <v>293</v>
      </c>
      <c r="C143" s="70"/>
      <c r="D143" s="70"/>
      <c r="E143" s="70"/>
      <c r="F143" s="70"/>
      <c r="G143" s="251"/>
    </row>
    <row r="144" spans="1:12" ht="12.75" customHeight="1" thickBot="1">
      <c r="A144" s="217" t="s">
        <v>197</v>
      </c>
      <c r="B144" s="43" t="s">
        <v>294</v>
      </c>
      <c r="C144" s="70"/>
      <c r="D144" s="70"/>
      <c r="E144" s="70"/>
      <c r="F144" s="70"/>
      <c r="G144" s="251"/>
    </row>
    <row r="145" spans="1:7" ht="12" customHeight="1" thickBot="1">
      <c r="A145" s="59" t="s">
        <v>10</v>
      </c>
      <c r="B145" s="62" t="s">
        <v>295</v>
      </c>
      <c r="C145" s="216">
        <f>+C125+C129+C134+C140</f>
        <v>0</v>
      </c>
      <c r="D145" s="216"/>
      <c r="E145" s="216"/>
      <c r="F145" s="216">
        <f>+F125+F129+F134+F140</f>
        <v>0</v>
      </c>
      <c r="G145" s="251"/>
    </row>
    <row r="146" spans="1:7" ht="15" customHeight="1" thickBot="1">
      <c r="A146" s="228" t="s">
        <v>11</v>
      </c>
      <c r="B146" s="82" t="s">
        <v>296</v>
      </c>
      <c r="C146" s="216">
        <f>+C124+C145</f>
        <v>0</v>
      </c>
      <c r="D146" s="216"/>
      <c r="E146" s="216"/>
      <c r="F146" s="216">
        <f>+F124+F145</f>
        <v>0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234" t="s">
        <v>394</v>
      </c>
      <c r="B148" s="235"/>
      <c r="C148" s="23"/>
      <c r="D148" s="256"/>
      <c r="E148" s="256"/>
      <c r="F148" s="22"/>
      <c r="G148" s="251"/>
    </row>
    <row r="149" spans="1:7" ht="14.25" customHeight="1" thickBot="1">
      <c r="A149" s="236" t="s">
        <v>393</v>
      </c>
      <c r="B149" s="237"/>
      <c r="C149" s="23"/>
      <c r="D149" s="256"/>
      <c r="E149" s="256"/>
      <c r="F149" s="22"/>
      <c r="G149" s="251"/>
    </row>
  </sheetData>
  <sheetProtection formatCells="0"/>
  <mergeCells count="5">
    <mergeCell ref="B2:C2"/>
    <mergeCell ref="B3:C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L149"/>
  <sheetViews>
    <sheetView zoomScaleSheetLayoutView="100" workbookViewId="0">
      <selection activeCell="A7" sqref="A7:F7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6" s="187" customFormat="1" ht="16.5" customHeight="1" thickBot="1">
      <c r="A1" s="244"/>
      <c r="B1" s="245"/>
      <c r="C1" s="484" t="s">
        <v>424</v>
      </c>
      <c r="D1" s="485"/>
      <c r="E1" s="485"/>
      <c r="F1" s="485"/>
    </row>
    <row r="2" spans="1:6" s="230" customFormat="1" ht="15.75" customHeight="1">
      <c r="A2" s="211" t="s">
        <v>40</v>
      </c>
      <c r="B2" s="480" t="s">
        <v>406</v>
      </c>
      <c r="C2" s="481"/>
      <c r="D2" s="252"/>
      <c r="E2" s="287"/>
      <c r="F2" s="204" t="s">
        <v>32</v>
      </c>
    </row>
    <row r="3" spans="1:6" s="230" customFormat="1" ht="24.75" thickBot="1">
      <c r="A3" s="229" t="s">
        <v>371</v>
      </c>
      <c r="B3" s="482" t="s">
        <v>383</v>
      </c>
      <c r="C3" s="483"/>
      <c r="D3" s="253"/>
      <c r="E3" s="253"/>
      <c r="F3" s="183" t="s">
        <v>39</v>
      </c>
    </row>
    <row r="4" spans="1:6" s="231" customFormat="1" ht="15.95" customHeight="1" thickBot="1">
      <c r="A4" s="188"/>
      <c r="B4" s="188"/>
      <c r="C4" s="189"/>
      <c r="D4" s="189"/>
      <c r="E4" s="189"/>
      <c r="F4" s="189" t="str">
        <f>'3.3. sz. mell'!F4</f>
        <v>Forintban!</v>
      </c>
    </row>
    <row r="5" spans="1:6" ht="24.75" thickBot="1">
      <c r="A5" s="28" t="s">
        <v>113</v>
      </c>
      <c r="B5" s="29" t="s">
        <v>392</v>
      </c>
      <c r="C5" s="15" t="s">
        <v>136</v>
      </c>
      <c r="D5" s="358" t="s">
        <v>416</v>
      </c>
      <c r="E5" s="254" t="s">
        <v>412</v>
      </c>
      <c r="F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186" t="s">
        <v>247</v>
      </c>
      <c r="F6" s="21" t="s">
        <v>411</v>
      </c>
    </row>
    <row r="7" spans="1:6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6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>
        <f ca="1">+D8:EE79</f>
        <v>0</v>
      </c>
      <c r="E8" s="86"/>
      <c r="F8" s="69">
        <f>SUM(F9:F14)</f>
        <v>0</v>
      </c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88"/>
      <c r="F9" s="71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</row>
    <row r="14" spans="1:6" s="207" customFormat="1" ht="12" customHeight="1" thickBot="1">
      <c r="A14" s="219" t="s">
        <v>58</v>
      </c>
      <c r="B14" s="99" t="s">
        <v>144</v>
      </c>
      <c r="C14" s="89"/>
      <c r="D14" s="89"/>
      <c r="E14" s="89"/>
      <c r="F14" s="72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86"/>
      <c r="F15" s="69">
        <f>SUM(F16:F20)</f>
        <v>0</v>
      </c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</row>
    <row r="20" spans="1:6" s="207" customFormat="1" ht="12" customHeight="1">
      <c r="A20" s="218" t="s">
        <v>64</v>
      </c>
      <c r="B20" s="98" t="s">
        <v>150</v>
      </c>
      <c r="C20" s="87"/>
      <c r="D20" s="87"/>
      <c r="E20" s="87"/>
      <c r="F20" s="70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89"/>
      <c r="F21" s="72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86"/>
      <c r="F22" s="69">
        <f>SUM(F23:F27)</f>
        <v>0</v>
      </c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</row>
    <row r="27" spans="1:6" s="233" customFormat="1" ht="12" customHeight="1">
      <c r="A27" s="218" t="s">
        <v>88</v>
      </c>
      <c r="B27" s="98" t="s">
        <v>157</v>
      </c>
      <c r="C27" s="87"/>
      <c r="D27" s="87"/>
      <c r="E27" s="87"/>
      <c r="F27" s="70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92"/>
      <c r="F29" s="105">
        <f>SUM(F30:F35)</f>
        <v>0</v>
      </c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88"/>
      <c r="F30" s="71">
        <f>+F31+F32</f>
        <v>0</v>
      </c>
    </row>
    <row r="31" spans="1:6" s="233" customFormat="1" ht="12" customHeight="1">
      <c r="A31" s="218" t="s">
        <v>160</v>
      </c>
      <c r="B31" s="98" t="s">
        <v>389</v>
      </c>
      <c r="C31" s="87"/>
      <c r="D31" s="87"/>
      <c r="E31" s="87"/>
      <c r="F31" s="70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</row>
    <row r="33" spans="1:6" s="233" customFormat="1" ht="12" customHeight="1">
      <c r="A33" s="218" t="s">
        <v>385</v>
      </c>
      <c r="B33" s="98" t="s">
        <v>391</v>
      </c>
      <c r="C33" s="87"/>
      <c r="D33" s="87"/>
      <c r="E33" s="87"/>
      <c r="F33" s="70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86"/>
      <c r="F36" s="69">
        <f>SUM(F37:F46)</f>
        <v>0</v>
      </c>
    </row>
    <row r="37" spans="1:6" s="233" customFormat="1" ht="12" customHeight="1">
      <c r="A37" s="217" t="s">
        <v>47</v>
      </c>
      <c r="B37" s="97" t="s">
        <v>165</v>
      </c>
      <c r="C37" s="88"/>
      <c r="D37" s="88"/>
      <c r="E37" s="88"/>
      <c r="F37" s="71"/>
    </row>
    <row r="38" spans="1:6" s="233" customFormat="1" ht="12" customHeight="1">
      <c r="A38" s="218" t="s">
        <v>48</v>
      </c>
      <c r="B38" s="98" t="s">
        <v>166</v>
      </c>
      <c r="C38" s="87"/>
      <c r="D38" s="87"/>
      <c r="E38" s="87"/>
      <c r="F38" s="70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87"/>
      <c r="F39" s="70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87"/>
      <c r="F41" s="70"/>
    </row>
    <row r="42" spans="1:6" s="233" customFormat="1" ht="12" customHeight="1">
      <c r="A42" s="218" t="s">
        <v>94</v>
      </c>
      <c r="B42" s="98" t="s">
        <v>170</v>
      </c>
      <c r="C42" s="87"/>
      <c r="D42" s="87"/>
      <c r="E42" s="87"/>
      <c r="F42" s="70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</row>
    <row r="44" spans="1:6" s="233" customFormat="1" ht="12" customHeight="1">
      <c r="A44" s="218" t="s">
        <v>96</v>
      </c>
      <c r="B44" s="98" t="s">
        <v>172</v>
      </c>
      <c r="C44" s="87"/>
      <c r="D44" s="87"/>
      <c r="E44" s="87"/>
      <c r="F44" s="70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90"/>
      <c r="F45" s="73"/>
    </row>
    <row r="46" spans="1:6" s="207" customFormat="1" ht="12" customHeight="1" thickBot="1">
      <c r="A46" s="219" t="s">
        <v>175</v>
      </c>
      <c r="B46" s="99" t="s">
        <v>176</v>
      </c>
      <c r="C46" s="91"/>
      <c r="D46" s="91"/>
      <c r="E46" s="91"/>
      <c r="F46" s="74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92"/>
      <c r="F63" s="105">
        <f>+F8+F15+F22+F29+F36+F47+F53+F58</f>
        <v>0</v>
      </c>
    </row>
    <row r="64" spans="1:6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86"/>
      <c r="F64" s="69">
        <f>SUM(F65:F67)</f>
        <v>0</v>
      </c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</row>
    <row r="68" spans="1:6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86"/>
      <c r="F68" s="69">
        <f>SUM(F69:F72)</f>
        <v>0</v>
      </c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</row>
    <row r="73" spans="1:6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86"/>
      <c r="F73" s="69">
        <f>SUM(F74:F75)</f>
        <v>0</v>
      </c>
    </row>
    <row r="74" spans="1:6" s="233" customFormat="1" ht="12" customHeight="1">
      <c r="A74" s="217" t="s">
        <v>216</v>
      </c>
      <c r="B74" s="97" t="s">
        <v>217</v>
      </c>
      <c r="C74" s="90"/>
      <c r="D74" s="90"/>
      <c r="E74" s="90"/>
      <c r="F74" s="73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</row>
    <row r="76" spans="1:6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86"/>
      <c r="F76" s="69">
        <f>SUM(F77:F79)</f>
        <v>0</v>
      </c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</row>
    <row r="79" spans="1:6" s="233" customFormat="1" ht="12" customHeight="1" thickBot="1">
      <c r="A79" s="219" t="s">
        <v>226</v>
      </c>
      <c r="B79" s="243" t="s">
        <v>398</v>
      </c>
      <c r="C79" s="90"/>
      <c r="D79" s="90"/>
      <c r="E79" s="90"/>
      <c r="F79" s="73"/>
    </row>
    <row r="80" spans="1:6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86"/>
      <c r="F80" s="69">
        <f>SUM(F81:F84)</f>
        <v>0</v>
      </c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</row>
    <row r="86" spans="1:6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92"/>
      <c r="F86" s="105">
        <f>+F64+F68+F73+F76+F80+F85</f>
        <v>0</v>
      </c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92"/>
      <c r="F87" s="105">
        <f>+F63+F86</f>
        <v>0</v>
      </c>
    </row>
    <row r="88" spans="1:6" s="233" customFormat="1" ht="15" customHeight="1">
      <c r="A88" s="190"/>
      <c r="B88" s="191"/>
      <c r="C88" s="205"/>
      <c r="D88" s="205"/>
      <c r="E88" s="205"/>
      <c r="F88" s="205"/>
    </row>
    <row r="89" spans="1:6" ht="13.5" thickBot="1">
      <c r="A89" s="192"/>
      <c r="B89" s="193"/>
      <c r="C89" s="206"/>
      <c r="D89" s="206"/>
      <c r="E89" s="206"/>
      <c r="F89" s="206"/>
    </row>
    <row r="90" spans="1:6" s="232" customFormat="1" ht="16.5" customHeight="1" thickBot="1">
      <c r="A90" s="477" t="s">
        <v>34</v>
      </c>
      <c r="B90" s="478"/>
      <c r="C90" s="478"/>
      <c r="D90" s="478"/>
      <c r="E90" s="478"/>
      <c r="F90" s="479"/>
    </row>
    <row r="91" spans="1:6" s="27" customFormat="1" ht="12" customHeight="1" thickBot="1">
      <c r="A91" s="212" t="s">
        <v>2</v>
      </c>
      <c r="B91" s="58" t="s">
        <v>249</v>
      </c>
      <c r="C91" s="85">
        <f>SUM(C92:C96)</f>
        <v>0</v>
      </c>
      <c r="D91" s="257"/>
      <c r="E91" s="85"/>
      <c r="F91" s="40">
        <f>SUM(F92:F96)</f>
        <v>0</v>
      </c>
    </row>
    <row r="92" spans="1:6" ht="12" customHeight="1">
      <c r="A92" s="225" t="s">
        <v>54</v>
      </c>
      <c r="B92" s="44" t="s">
        <v>30</v>
      </c>
      <c r="C92" s="17"/>
      <c r="D92" s="258"/>
      <c r="E92" s="17"/>
      <c r="F92" s="39"/>
    </row>
    <row r="93" spans="1:6" ht="12" customHeight="1">
      <c r="A93" s="218" t="s">
        <v>55</v>
      </c>
      <c r="B93" s="42" t="s">
        <v>100</v>
      </c>
      <c r="C93" s="87"/>
      <c r="D93" s="259"/>
      <c r="E93" s="87"/>
      <c r="F93" s="70"/>
    </row>
    <row r="94" spans="1:6" ht="12" customHeight="1">
      <c r="A94" s="218" t="s">
        <v>56</v>
      </c>
      <c r="B94" s="42" t="s">
        <v>73</v>
      </c>
      <c r="C94" s="89"/>
      <c r="D94" s="260"/>
      <c r="E94" s="89"/>
      <c r="F94" s="72"/>
    </row>
    <row r="95" spans="1:6" ht="12" customHeight="1">
      <c r="A95" s="218" t="s">
        <v>57</v>
      </c>
      <c r="B95" s="45" t="s">
        <v>101</v>
      </c>
      <c r="C95" s="89"/>
      <c r="D95" s="260"/>
      <c r="E95" s="89"/>
      <c r="F95" s="72"/>
    </row>
    <row r="96" spans="1:6" ht="12" customHeight="1">
      <c r="A96" s="218" t="s">
        <v>65</v>
      </c>
      <c r="B96" s="53" t="s">
        <v>102</v>
      </c>
      <c r="C96" s="89"/>
      <c r="D96" s="260"/>
      <c r="E96" s="89"/>
      <c r="F96" s="72"/>
    </row>
    <row r="97" spans="1:6" ht="12" customHeight="1">
      <c r="A97" s="218" t="s">
        <v>58</v>
      </c>
      <c r="B97" s="42" t="s">
        <v>250</v>
      </c>
      <c r="C97" s="89"/>
      <c r="D97" s="260"/>
      <c r="E97" s="89"/>
      <c r="F97" s="72"/>
    </row>
    <row r="98" spans="1:6" ht="12" customHeight="1">
      <c r="A98" s="218" t="s">
        <v>59</v>
      </c>
      <c r="B98" s="65" t="s">
        <v>251</v>
      </c>
      <c r="C98" s="89"/>
      <c r="D98" s="260"/>
      <c r="E98" s="89"/>
      <c r="F98" s="72"/>
    </row>
    <row r="99" spans="1:6" ht="12" customHeight="1">
      <c r="A99" s="218" t="s">
        <v>66</v>
      </c>
      <c r="B99" s="66" t="s">
        <v>252</v>
      </c>
      <c r="C99" s="89"/>
      <c r="D99" s="260"/>
      <c r="E99" s="89"/>
      <c r="F99" s="72"/>
    </row>
    <row r="100" spans="1:6" ht="12" customHeight="1">
      <c r="A100" s="218" t="s">
        <v>67</v>
      </c>
      <c r="B100" s="66" t="s">
        <v>253</v>
      </c>
      <c r="C100" s="89"/>
      <c r="D100" s="260"/>
      <c r="E100" s="89"/>
      <c r="F100" s="72"/>
    </row>
    <row r="101" spans="1:6" ht="12" customHeight="1">
      <c r="A101" s="218" t="s">
        <v>68</v>
      </c>
      <c r="B101" s="65" t="s">
        <v>254</v>
      </c>
      <c r="C101" s="89"/>
      <c r="D101" s="260"/>
      <c r="E101" s="89"/>
      <c r="F101" s="72"/>
    </row>
    <row r="102" spans="1:6" ht="12" customHeight="1">
      <c r="A102" s="218" t="s">
        <v>69</v>
      </c>
      <c r="B102" s="65" t="s">
        <v>255</v>
      </c>
      <c r="C102" s="89"/>
      <c r="D102" s="260"/>
      <c r="E102" s="89"/>
      <c r="F102" s="72"/>
    </row>
    <row r="103" spans="1:6" ht="12" customHeight="1">
      <c r="A103" s="218" t="s">
        <v>71</v>
      </c>
      <c r="B103" s="66" t="s">
        <v>256</v>
      </c>
      <c r="C103" s="89"/>
      <c r="D103" s="260"/>
      <c r="E103" s="89"/>
      <c r="F103" s="72"/>
    </row>
    <row r="104" spans="1:6" ht="12" customHeight="1">
      <c r="A104" s="226" t="s">
        <v>103</v>
      </c>
      <c r="B104" s="67" t="s">
        <v>257</v>
      </c>
      <c r="C104" s="89"/>
      <c r="D104" s="260"/>
      <c r="E104" s="89"/>
      <c r="F104" s="72"/>
    </row>
    <row r="105" spans="1:6" ht="12" customHeight="1">
      <c r="A105" s="218" t="s">
        <v>258</v>
      </c>
      <c r="B105" s="67" t="s">
        <v>259</v>
      </c>
      <c r="C105" s="89"/>
      <c r="D105" s="260"/>
      <c r="E105" s="89"/>
      <c r="F105" s="72"/>
    </row>
    <row r="106" spans="1:6" s="27" customFormat="1" ht="12" customHeight="1" thickBot="1">
      <c r="A106" s="227" t="s">
        <v>260</v>
      </c>
      <c r="B106" s="68" t="s">
        <v>261</v>
      </c>
      <c r="C106" s="18"/>
      <c r="D106" s="261"/>
      <c r="E106" s="18"/>
      <c r="F106" s="33"/>
    </row>
    <row r="107" spans="1:6" ht="12" customHeight="1" thickBot="1">
      <c r="A107" s="59" t="s">
        <v>3</v>
      </c>
      <c r="B107" s="57" t="s">
        <v>262</v>
      </c>
      <c r="C107" s="86">
        <f>+C108+C110+C112</f>
        <v>0</v>
      </c>
      <c r="D107" s="262"/>
      <c r="E107" s="86"/>
      <c r="F107" s="69">
        <f>+F108+F110+F112</f>
        <v>0</v>
      </c>
    </row>
    <row r="108" spans="1:6" ht="12" customHeight="1">
      <c r="A108" s="217" t="s">
        <v>60</v>
      </c>
      <c r="B108" s="42" t="s">
        <v>116</v>
      </c>
      <c r="C108" s="88"/>
      <c r="D108" s="263"/>
      <c r="E108" s="88"/>
      <c r="F108" s="71"/>
    </row>
    <row r="109" spans="1:6" ht="12" customHeight="1">
      <c r="A109" s="217" t="s">
        <v>61</v>
      </c>
      <c r="B109" s="46" t="s">
        <v>263</v>
      </c>
      <c r="C109" s="88"/>
      <c r="D109" s="263"/>
      <c r="E109" s="88"/>
      <c r="F109" s="71"/>
    </row>
    <row r="110" spans="1:6" ht="12" customHeight="1">
      <c r="A110" s="217" t="s">
        <v>62</v>
      </c>
      <c r="B110" s="46" t="s">
        <v>104</v>
      </c>
      <c r="C110" s="87"/>
      <c r="D110" s="259"/>
      <c r="E110" s="87"/>
      <c r="F110" s="70"/>
    </row>
    <row r="111" spans="1:6" ht="12" customHeight="1">
      <c r="A111" s="217" t="s">
        <v>63</v>
      </c>
      <c r="B111" s="46" t="s">
        <v>264</v>
      </c>
      <c r="C111" s="87"/>
      <c r="D111" s="259"/>
      <c r="E111" s="87"/>
      <c r="F111" s="70"/>
    </row>
    <row r="112" spans="1:6" ht="12" customHeight="1">
      <c r="A112" s="217" t="s">
        <v>64</v>
      </c>
      <c r="B112" s="78" t="s">
        <v>118</v>
      </c>
      <c r="C112" s="87"/>
      <c r="D112" s="259"/>
      <c r="E112" s="87"/>
      <c r="F112" s="70"/>
    </row>
    <row r="113" spans="1:6" ht="12" customHeight="1">
      <c r="A113" s="217" t="s">
        <v>70</v>
      </c>
      <c r="B113" s="77" t="s">
        <v>265</v>
      </c>
      <c r="C113" s="87"/>
      <c r="D113" s="259"/>
      <c r="E113" s="87"/>
      <c r="F113" s="70"/>
    </row>
    <row r="114" spans="1:6" ht="12" customHeight="1">
      <c r="A114" s="217" t="s">
        <v>72</v>
      </c>
      <c r="B114" s="93" t="s">
        <v>266</v>
      </c>
      <c r="C114" s="87"/>
      <c r="D114" s="259"/>
      <c r="E114" s="87"/>
      <c r="F114" s="70"/>
    </row>
    <row r="115" spans="1:6" ht="12" customHeight="1">
      <c r="A115" s="217" t="s">
        <v>105</v>
      </c>
      <c r="B115" s="66" t="s">
        <v>253</v>
      </c>
      <c r="C115" s="87"/>
      <c r="D115" s="259"/>
      <c r="E115" s="87"/>
      <c r="F115" s="70"/>
    </row>
    <row r="116" spans="1:6" ht="12" customHeight="1">
      <c r="A116" s="217" t="s">
        <v>106</v>
      </c>
      <c r="B116" s="66" t="s">
        <v>267</v>
      </c>
      <c r="C116" s="87"/>
      <c r="D116" s="259"/>
      <c r="E116" s="87"/>
      <c r="F116" s="70"/>
    </row>
    <row r="117" spans="1:6" ht="12" customHeight="1">
      <c r="A117" s="217" t="s">
        <v>107</v>
      </c>
      <c r="B117" s="66" t="s">
        <v>268</v>
      </c>
      <c r="C117" s="87"/>
      <c r="D117" s="259"/>
      <c r="E117" s="87"/>
      <c r="F117" s="70"/>
    </row>
    <row r="118" spans="1:6" ht="12" customHeight="1">
      <c r="A118" s="217" t="s">
        <v>269</v>
      </c>
      <c r="B118" s="66" t="s">
        <v>256</v>
      </c>
      <c r="C118" s="87"/>
      <c r="D118" s="259"/>
      <c r="E118" s="87"/>
      <c r="F118" s="70"/>
    </row>
    <row r="119" spans="1:6" ht="12" customHeight="1">
      <c r="A119" s="217" t="s">
        <v>270</v>
      </c>
      <c r="B119" s="66" t="s">
        <v>271</v>
      </c>
      <c r="C119" s="87"/>
      <c r="D119" s="259"/>
      <c r="E119" s="87"/>
      <c r="F119" s="70"/>
    </row>
    <row r="120" spans="1:6" ht="12" customHeight="1" thickBot="1">
      <c r="A120" s="226" t="s">
        <v>272</v>
      </c>
      <c r="B120" s="66" t="s">
        <v>273</v>
      </c>
      <c r="C120" s="89"/>
      <c r="D120" s="260"/>
      <c r="E120" s="89"/>
      <c r="F120" s="72"/>
    </row>
    <row r="121" spans="1:6" ht="12" customHeight="1" thickBot="1">
      <c r="A121" s="59" t="s">
        <v>4</v>
      </c>
      <c r="B121" s="62" t="s">
        <v>274</v>
      </c>
      <c r="C121" s="86">
        <f>+C122+C123</f>
        <v>0</v>
      </c>
      <c r="D121" s="262"/>
      <c r="E121" s="86"/>
      <c r="F121" s="69">
        <f>+F122+F123</f>
        <v>0</v>
      </c>
    </row>
    <row r="122" spans="1:6" ht="12" customHeight="1">
      <c r="A122" s="217" t="s">
        <v>43</v>
      </c>
      <c r="B122" s="43" t="s">
        <v>35</v>
      </c>
      <c r="C122" s="88"/>
      <c r="D122" s="263"/>
      <c r="E122" s="88"/>
      <c r="F122" s="71"/>
    </row>
    <row r="123" spans="1:6" ht="12" customHeight="1" thickBot="1">
      <c r="A123" s="219" t="s">
        <v>44</v>
      </c>
      <c r="B123" s="46" t="s">
        <v>36</v>
      </c>
      <c r="C123" s="89"/>
      <c r="D123" s="260"/>
      <c r="E123" s="89"/>
      <c r="F123" s="72"/>
    </row>
    <row r="124" spans="1:6" ht="12" customHeight="1" thickBot="1">
      <c r="A124" s="59" t="s">
        <v>5</v>
      </c>
      <c r="B124" s="62" t="s">
        <v>275</v>
      </c>
      <c r="C124" s="86">
        <f>+C91+C107+C121</f>
        <v>0</v>
      </c>
      <c r="D124" s="262"/>
      <c r="E124" s="86"/>
      <c r="F124" s="69">
        <f>+F91+F107+F121</f>
        <v>0</v>
      </c>
    </row>
    <row r="125" spans="1:6" ht="12" customHeight="1" thickBot="1">
      <c r="A125" s="59" t="s">
        <v>6</v>
      </c>
      <c r="B125" s="62" t="s">
        <v>375</v>
      </c>
      <c r="C125" s="86">
        <f>+C126+C127+C128</f>
        <v>0</v>
      </c>
      <c r="D125" s="262"/>
      <c r="E125" s="86"/>
      <c r="F125" s="69">
        <f>+F126+F127+F128</f>
        <v>0</v>
      </c>
    </row>
    <row r="126" spans="1:6" ht="12" customHeight="1">
      <c r="A126" s="217" t="s">
        <v>47</v>
      </c>
      <c r="B126" s="43" t="s">
        <v>277</v>
      </c>
      <c r="C126" s="87"/>
      <c r="D126" s="259"/>
      <c r="E126" s="87"/>
      <c r="F126" s="70"/>
    </row>
    <row r="127" spans="1:6" ht="12" customHeight="1">
      <c r="A127" s="217" t="s">
        <v>48</v>
      </c>
      <c r="B127" s="43" t="s">
        <v>278</v>
      </c>
      <c r="C127" s="87"/>
      <c r="D127" s="259"/>
      <c r="E127" s="87"/>
      <c r="F127" s="70"/>
    </row>
    <row r="128" spans="1:6" ht="12" customHeight="1" thickBot="1">
      <c r="A128" s="226" t="s">
        <v>49</v>
      </c>
      <c r="B128" s="41" t="s">
        <v>279</v>
      </c>
      <c r="C128" s="87"/>
      <c r="D128" s="259"/>
      <c r="E128" s="87"/>
      <c r="F128" s="70"/>
    </row>
    <row r="129" spans="1:12" ht="12" customHeight="1" thickBot="1">
      <c r="A129" s="59" t="s">
        <v>7</v>
      </c>
      <c r="B129" s="62" t="s">
        <v>280</v>
      </c>
      <c r="C129" s="86">
        <f>+C130+C131+C132+C133</f>
        <v>0</v>
      </c>
      <c r="D129" s="262"/>
      <c r="E129" s="86"/>
      <c r="F129" s="69">
        <f>+F130+F131+F132+F133</f>
        <v>0</v>
      </c>
    </row>
    <row r="130" spans="1:12" ht="12" customHeight="1">
      <c r="A130" s="217" t="s">
        <v>50</v>
      </c>
      <c r="B130" s="43" t="s">
        <v>281</v>
      </c>
      <c r="C130" s="87"/>
      <c r="D130" s="259"/>
      <c r="E130" s="87"/>
      <c r="F130" s="70"/>
    </row>
    <row r="131" spans="1:12" ht="12" customHeight="1">
      <c r="A131" s="217" t="s">
        <v>51</v>
      </c>
      <c r="B131" s="43" t="s">
        <v>282</v>
      </c>
      <c r="C131" s="87"/>
      <c r="D131" s="259"/>
      <c r="E131" s="87"/>
      <c r="F131" s="70"/>
    </row>
    <row r="132" spans="1:12" ht="12" customHeight="1">
      <c r="A132" s="217" t="s">
        <v>180</v>
      </c>
      <c r="B132" s="43" t="s">
        <v>283</v>
      </c>
      <c r="C132" s="87"/>
      <c r="D132" s="259"/>
      <c r="E132" s="87"/>
      <c r="F132" s="70"/>
    </row>
    <row r="133" spans="1:12" s="27" customFormat="1" ht="12" customHeight="1" thickBot="1">
      <c r="A133" s="226" t="s">
        <v>182</v>
      </c>
      <c r="B133" s="41" t="s">
        <v>284</v>
      </c>
      <c r="C133" s="87"/>
      <c r="D133" s="259"/>
      <c r="E133" s="87"/>
      <c r="F133" s="70"/>
    </row>
    <row r="134" spans="1:12" ht="13.5" thickBot="1">
      <c r="A134" s="59" t="s">
        <v>8</v>
      </c>
      <c r="B134" s="62" t="s">
        <v>380</v>
      </c>
      <c r="C134" s="92">
        <f>+C135+C136+C138+C139+C137</f>
        <v>0</v>
      </c>
      <c r="D134" s="264"/>
      <c r="E134" s="92"/>
      <c r="F134" s="105">
        <f>+F135+F136+F138+F139+F137</f>
        <v>0</v>
      </c>
      <c r="L134" s="184"/>
    </row>
    <row r="135" spans="1:12">
      <c r="A135" s="217" t="s">
        <v>52</v>
      </c>
      <c r="B135" s="43" t="s">
        <v>286</v>
      </c>
      <c r="C135" s="87"/>
      <c r="D135" s="259"/>
      <c r="E135" s="87"/>
      <c r="F135" s="70"/>
    </row>
    <row r="136" spans="1:12" ht="12" customHeight="1">
      <c r="A136" s="217" t="s">
        <v>53</v>
      </c>
      <c r="B136" s="43" t="s">
        <v>287</v>
      </c>
      <c r="C136" s="87"/>
      <c r="D136" s="259"/>
      <c r="E136" s="87"/>
      <c r="F136" s="70"/>
    </row>
    <row r="137" spans="1:12" ht="12" customHeight="1">
      <c r="A137" s="217" t="s">
        <v>189</v>
      </c>
      <c r="B137" s="43" t="s">
        <v>379</v>
      </c>
      <c r="C137" s="87"/>
      <c r="D137" s="259"/>
      <c r="E137" s="87"/>
      <c r="F137" s="70"/>
    </row>
    <row r="138" spans="1:12" s="27" customFormat="1" ht="12" customHeight="1">
      <c r="A138" s="217" t="s">
        <v>191</v>
      </c>
      <c r="B138" s="43" t="s">
        <v>288</v>
      </c>
      <c r="C138" s="87"/>
      <c r="D138" s="259"/>
      <c r="E138" s="87"/>
      <c r="F138" s="70"/>
    </row>
    <row r="139" spans="1:12" s="27" customFormat="1" ht="12" customHeight="1" thickBot="1">
      <c r="A139" s="226" t="s">
        <v>378</v>
      </c>
      <c r="B139" s="41" t="s">
        <v>289</v>
      </c>
      <c r="C139" s="87"/>
      <c r="D139" s="259"/>
      <c r="E139" s="87"/>
      <c r="F139" s="70"/>
    </row>
    <row r="140" spans="1:12" s="27" customFormat="1" ht="12" customHeight="1" thickBot="1">
      <c r="A140" s="59" t="s">
        <v>9</v>
      </c>
      <c r="B140" s="62" t="s">
        <v>376</v>
      </c>
      <c r="C140" s="19">
        <f>+C141+C142+C143+C144</f>
        <v>0</v>
      </c>
      <c r="D140" s="265"/>
      <c r="E140" s="19"/>
      <c r="F140" s="38">
        <f>+F141+F142+F143+F144</f>
        <v>0</v>
      </c>
    </row>
    <row r="141" spans="1:12" s="27" customFormat="1" ht="12" customHeight="1">
      <c r="A141" s="217" t="s">
        <v>98</v>
      </c>
      <c r="B141" s="43" t="s">
        <v>291</v>
      </c>
      <c r="C141" s="87"/>
      <c r="D141" s="259"/>
      <c r="E141" s="87"/>
      <c r="F141" s="70"/>
    </row>
    <row r="142" spans="1:12" s="27" customFormat="1" ht="12" customHeight="1">
      <c r="A142" s="217" t="s">
        <v>99</v>
      </c>
      <c r="B142" s="43" t="s">
        <v>292</v>
      </c>
      <c r="C142" s="87"/>
      <c r="D142" s="259"/>
      <c r="E142" s="87"/>
      <c r="F142" s="70"/>
    </row>
    <row r="143" spans="1:12" s="27" customFormat="1" ht="12" customHeight="1">
      <c r="A143" s="217" t="s">
        <v>117</v>
      </c>
      <c r="B143" s="43" t="s">
        <v>293</v>
      </c>
      <c r="C143" s="87"/>
      <c r="D143" s="259"/>
      <c r="E143" s="87"/>
      <c r="F143" s="70"/>
    </row>
    <row r="144" spans="1:12" ht="12.75" customHeight="1" thickBot="1">
      <c r="A144" s="217" t="s">
        <v>197</v>
      </c>
      <c r="B144" s="43" t="s">
        <v>294</v>
      </c>
      <c r="C144" s="87"/>
      <c r="D144" s="259"/>
      <c r="E144" s="87"/>
      <c r="F144" s="70"/>
    </row>
    <row r="145" spans="1:6" ht="12" customHeight="1" thickBot="1">
      <c r="A145" s="59" t="s">
        <v>10</v>
      </c>
      <c r="B145" s="62" t="s">
        <v>295</v>
      </c>
      <c r="C145" s="36">
        <f>+C125+C129+C134+C140</f>
        <v>0</v>
      </c>
      <c r="D145" s="266"/>
      <c r="E145" s="36"/>
      <c r="F145" s="37">
        <f>+F125+F129+F134+F140</f>
        <v>0</v>
      </c>
    </row>
    <row r="146" spans="1:6" ht="15" customHeight="1" thickBot="1">
      <c r="A146" s="228" t="s">
        <v>11</v>
      </c>
      <c r="B146" s="82" t="s">
        <v>296</v>
      </c>
      <c r="C146" s="36">
        <f>+C124+C145</f>
        <v>0</v>
      </c>
      <c r="D146" s="266"/>
      <c r="E146" s="36"/>
      <c r="F146" s="37">
        <f>+F124+F145</f>
        <v>0</v>
      </c>
    </row>
    <row r="147" spans="1:6" ht="13.5" thickBot="1">
      <c r="A147" s="10"/>
      <c r="B147" s="11"/>
      <c r="C147" s="12"/>
      <c r="D147" s="267"/>
      <c r="E147" s="355"/>
      <c r="F147" s="12"/>
    </row>
    <row r="148" spans="1:6" ht="15" customHeight="1" thickBot="1">
      <c r="A148" s="234" t="s">
        <v>394</v>
      </c>
      <c r="B148" s="235"/>
      <c r="C148" s="23"/>
      <c r="D148" s="24"/>
      <c r="E148" s="256"/>
      <c r="F148" s="22"/>
    </row>
    <row r="149" spans="1:6" ht="14.25" customHeight="1" thickBot="1">
      <c r="A149" s="236" t="s">
        <v>393</v>
      </c>
      <c r="B149" s="237"/>
      <c r="C149" s="23"/>
      <c r="D149" s="24"/>
      <c r="E149" s="256"/>
      <c r="F149" s="22"/>
    </row>
  </sheetData>
  <sheetProtection formatCells="0"/>
  <mergeCells count="5">
    <mergeCell ref="B2:C2"/>
    <mergeCell ref="B3:C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L149"/>
  <sheetViews>
    <sheetView view="pageBreakPreview" zoomScaleSheetLayoutView="100" workbookViewId="0">
      <selection activeCell="E11" sqref="E11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425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405</v>
      </c>
      <c r="C2" s="481"/>
      <c r="D2" s="287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370</v>
      </c>
      <c r="C3" s="483"/>
      <c r="D3" s="253"/>
      <c r="E3" s="253"/>
      <c r="F3" s="183" t="s">
        <v>32</v>
      </c>
    </row>
    <row r="4" spans="1:7" s="231" customFormat="1" ht="15.95" customHeight="1" thickBot="1">
      <c r="A4" s="188"/>
      <c r="B4" s="188"/>
      <c r="C4" s="189"/>
      <c r="D4" s="189"/>
      <c r="E4" s="189"/>
      <c r="F4" s="189" t="s">
        <v>395</v>
      </c>
    </row>
    <row r="5" spans="1:7" ht="24.75" thickBot="1">
      <c r="A5" s="286" t="s">
        <v>113</v>
      </c>
      <c r="B5" s="356" t="s">
        <v>392</v>
      </c>
      <c r="C5" s="357" t="s">
        <v>136</v>
      </c>
      <c r="D5" s="358" t="s">
        <v>416</v>
      </c>
      <c r="E5" s="358" t="s">
        <v>412</v>
      </c>
      <c r="F5" s="359" t="s">
        <v>137</v>
      </c>
    </row>
    <row r="6" spans="1:7" s="232" customFormat="1" ht="12.95" customHeight="1" thickBot="1">
      <c r="A6" s="185" t="s">
        <v>243</v>
      </c>
      <c r="B6" s="322" t="s">
        <v>244</v>
      </c>
      <c r="C6" s="185" t="s">
        <v>245</v>
      </c>
      <c r="D6" s="255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86"/>
      <c r="F8" s="69">
        <f>SUM(F9:F14)</f>
        <v>0</v>
      </c>
      <c r="G8" s="251"/>
    </row>
    <row r="9" spans="1:7" s="207" customFormat="1" ht="12" customHeight="1">
      <c r="A9" s="217" t="s">
        <v>54</v>
      </c>
      <c r="B9" s="97" t="s">
        <v>139</v>
      </c>
      <c r="C9" s="88"/>
      <c r="D9" s="88"/>
      <c r="E9" s="88"/>
      <c r="F9" s="71"/>
      <c r="G9" s="251"/>
    </row>
    <row r="10" spans="1:7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  <c r="G11" s="251"/>
    </row>
    <row r="12" spans="1:7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  <c r="G12" s="251"/>
    </row>
    <row r="13" spans="1:7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  <c r="G13" s="251"/>
    </row>
    <row r="14" spans="1:7" s="207" customFormat="1" ht="12" customHeight="1" thickBot="1">
      <c r="A14" s="219" t="s">
        <v>58</v>
      </c>
      <c r="B14" s="78" t="s">
        <v>144</v>
      </c>
      <c r="C14" s="89"/>
      <c r="D14" s="89"/>
      <c r="E14" s="89"/>
      <c r="F14" s="72">
        <v>0</v>
      </c>
      <c r="G14" s="251"/>
    </row>
    <row r="15" spans="1:7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86"/>
      <c r="F15" s="69">
        <f>SUM(F16:F20)</f>
        <v>0</v>
      </c>
      <c r="G15" s="251"/>
    </row>
    <row r="16" spans="1:7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98" t="s">
        <v>150</v>
      </c>
      <c r="C20" s="87"/>
      <c r="D20" s="87"/>
      <c r="E20" s="87"/>
      <c r="F20" s="70"/>
      <c r="G20" s="251"/>
    </row>
    <row r="21" spans="1:7" s="233" customFormat="1" ht="12" customHeight="1" thickBot="1">
      <c r="A21" s="219" t="s">
        <v>70</v>
      </c>
      <c r="B21" s="78" t="s">
        <v>151</v>
      </c>
      <c r="C21" s="89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86"/>
      <c r="F22" s="69">
        <f>SUM(F23:F27)</f>
        <v>0</v>
      </c>
      <c r="G22" s="251"/>
    </row>
    <row r="23" spans="1:7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98" t="s">
        <v>157</v>
      </c>
      <c r="C27" s="87"/>
      <c r="D27" s="87"/>
      <c r="E27" s="87"/>
      <c r="F27" s="70"/>
      <c r="G27" s="251"/>
    </row>
    <row r="28" spans="1:7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92"/>
      <c r="F29" s="105">
        <f>SUM(F30:F35)</f>
        <v>0</v>
      </c>
      <c r="G29" s="251"/>
    </row>
    <row r="30" spans="1:7" s="233" customFormat="1" ht="12" customHeight="1">
      <c r="A30" s="217" t="s">
        <v>159</v>
      </c>
      <c r="B30" s="97" t="s">
        <v>388</v>
      </c>
      <c r="C30" s="88"/>
      <c r="D30" s="88"/>
      <c r="E30" s="88"/>
      <c r="F30" s="71"/>
      <c r="G30" s="251"/>
    </row>
    <row r="31" spans="1:7" s="233" customFormat="1" ht="12" customHeight="1">
      <c r="A31" s="218" t="s">
        <v>160</v>
      </c>
      <c r="B31" s="98" t="s">
        <v>400</v>
      </c>
      <c r="C31" s="87">
        <v>0</v>
      </c>
      <c r="D31" s="87"/>
      <c r="E31" s="87"/>
      <c r="F31" s="70">
        <v>0</v>
      </c>
      <c r="G31" s="251"/>
    </row>
    <row r="32" spans="1:7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  <c r="G32" s="251"/>
    </row>
    <row r="33" spans="1:7" s="233" customFormat="1" ht="12" customHeight="1">
      <c r="A33" s="218" t="s">
        <v>385</v>
      </c>
      <c r="B33" s="98" t="s">
        <v>402</v>
      </c>
      <c r="C33" s="87"/>
      <c r="D33" s="87"/>
      <c r="E33" s="87"/>
      <c r="F33" s="70"/>
      <c r="G33" s="251"/>
    </row>
    <row r="34" spans="1:7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  <c r="G35" s="251"/>
    </row>
    <row r="36" spans="1:7" s="233" customFormat="1" ht="12" customHeight="1" thickBot="1">
      <c r="A36" s="59" t="s">
        <v>6</v>
      </c>
      <c r="B36" s="55" t="s">
        <v>164</v>
      </c>
      <c r="C36" s="86">
        <f>SUM(C37:C46)</f>
        <v>60180000</v>
      </c>
      <c r="D36" s="86"/>
      <c r="E36" s="86">
        <v>-1073690</v>
      </c>
      <c r="F36" s="69">
        <f>SUM(F37:F46)</f>
        <v>59106310</v>
      </c>
      <c r="G36" s="251"/>
    </row>
    <row r="37" spans="1:7" s="233" customFormat="1" ht="12" customHeight="1">
      <c r="A37" s="217" t="s">
        <v>47</v>
      </c>
      <c r="B37" s="97" t="s">
        <v>165</v>
      </c>
      <c r="C37" s="88">
        <v>30769900</v>
      </c>
      <c r="D37" s="88"/>
      <c r="E37" s="88">
        <v>-3306558</v>
      </c>
      <c r="F37" s="71">
        <v>27463342</v>
      </c>
      <c r="G37" s="251"/>
    </row>
    <row r="38" spans="1:7" s="233" customFormat="1" ht="12" customHeight="1">
      <c r="A38" s="218" t="s">
        <v>48</v>
      </c>
      <c r="B38" s="98" t="s">
        <v>166</v>
      </c>
      <c r="C38" s="87">
        <v>300000</v>
      </c>
      <c r="D38" s="87"/>
      <c r="E38" s="87"/>
      <c r="F38" s="70">
        <v>300000</v>
      </c>
      <c r="G38" s="251"/>
    </row>
    <row r="39" spans="1:7" s="233" customFormat="1" ht="12" customHeight="1">
      <c r="A39" s="218" t="s">
        <v>49</v>
      </c>
      <c r="B39" s="98" t="s">
        <v>167</v>
      </c>
      <c r="C39" s="87">
        <v>10000</v>
      </c>
      <c r="D39" s="87"/>
      <c r="E39" s="87"/>
      <c r="F39" s="70">
        <v>10000</v>
      </c>
      <c r="G39" s="251"/>
    </row>
    <row r="40" spans="1:7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  <c r="G40" s="251"/>
    </row>
    <row r="41" spans="1:7" s="233" customFormat="1" ht="12" customHeight="1">
      <c r="A41" s="218" t="s">
        <v>93</v>
      </c>
      <c r="B41" s="98" t="s">
        <v>169</v>
      </c>
      <c r="C41" s="87">
        <v>20000000</v>
      </c>
      <c r="D41" s="87"/>
      <c r="E41" s="87">
        <v>2232868</v>
      </c>
      <c r="F41" s="70">
        <v>22232868</v>
      </c>
      <c r="G41" s="251"/>
    </row>
    <row r="42" spans="1:7" s="233" customFormat="1" ht="12" customHeight="1">
      <c r="A42" s="218" t="s">
        <v>94</v>
      </c>
      <c r="B42" s="98" t="s">
        <v>170</v>
      </c>
      <c r="C42" s="87">
        <v>9000000</v>
      </c>
      <c r="D42" s="87"/>
      <c r="E42" s="87"/>
      <c r="F42" s="70">
        <v>9000000</v>
      </c>
      <c r="G42" s="251"/>
    </row>
    <row r="43" spans="1:7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98" t="s">
        <v>172</v>
      </c>
      <c r="C44" s="87">
        <v>100</v>
      </c>
      <c r="D44" s="87"/>
      <c r="E44" s="87"/>
      <c r="F44" s="70">
        <v>100</v>
      </c>
      <c r="G44" s="251"/>
    </row>
    <row r="45" spans="1:7" s="233" customFormat="1" ht="12" customHeight="1">
      <c r="A45" s="218" t="s">
        <v>173</v>
      </c>
      <c r="B45" s="98" t="s">
        <v>401</v>
      </c>
      <c r="C45" s="90"/>
      <c r="D45" s="90"/>
      <c r="E45" s="90"/>
      <c r="F45" s="73">
        <v>0</v>
      </c>
      <c r="G45" s="251"/>
    </row>
    <row r="46" spans="1:7" s="207" customFormat="1" ht="12" customHeight="1" thickBot="1">
      <c r="A46" s="219" t="s">
        <v>175</v>
      </c>
      <c r="B46" s="99" t="s">
        <v>176</v>
      </c>
      <c r="C46" s="91">
        <v>100000</v>
      </c>
      <c r="D46" s="91"/>
      <c r="E46" s="91"/>
      <c r="F46" s="74">
        <v>100000</v>
      </c>
      <c r="G46" s="251"/>
    </row>
    <row r="47" spans="1:7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  <c r="G53" s="251"/>
    </row>
    <row r="54" spans="1:7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  <c r="G56" s="251"/>
    </row>
    <row r="57" spans="1:7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55" t="s">
        <v>199</v>
      </c>
      <c r="C63" s="92">
        <f>+C8+C15+C22+C29+C36+C47+C53+C58</f>
        <v>60180000</v>
      </c>
      <c r="D63" s="92"/>
      <c r="E63" s="92">
        <v>-1073690</v>
      </c>
      <c r="F63" s="105">
        <f>+F8+F15+F22+F29+F36+F47+F53+F58</f>
        <v>59106310</v>
      </c>
      <c r="G63" s="251"/>
    </row>
    <row r="64" spans="1:7" s="233" customFormat="1" ht="12" customHeight="1" thickBot="1">
      <c r="A64" s="220" t="s">
        <v>372</v>
      </c>
      <c r="B64" s="76" t="s">
        <v>201</v>
      </c>
      <c r="C64" s="86">
        <f>+C65+C66+C67</f>
        <v>0</v>
      </c>
      <c r="D64" s="86"/>
      <c r="E64" s="86"/>
      <c r="F64" s="69">
        <f>+F65+F66+F67</f>
        <v>0</v>
      </c>
      <c r="G64" s="251"/>
    </row>
    <row r="65" spans="1:7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  <c r="G66" s="251"/>
    </row>
    <row r="67" spans="1:7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76" t="s">
        <v>209</v>
      </c>
      <c r="C68" s="86">
        <f>+C69+C70+C71+C72</f>
        <v>0</v>
      </c>
      <c r="D68" s="86"/>
      <c r="E68" s="86"/>
      <c r="F68" s="69">
        <f>+F69+F70+F71+F72</f>
        <v>0</v>
      </c>
      <c r="G68" s="251"/>
    </row>
    <row r="69" spans="1:7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76" t="s">
        <v>215</v>
      </c>
      <c r="C73" s="86">
        <f>+C74+C75</f>
        <v>3214609</v>
      </c>
      <c r="D73" s="86"/>
      <c r="E73" s="86">
        <v>433529</v>
      </c>
      <c r="F73" s="69">
        <v>3648138</v>
      </c>
      <c r="G73" s="251"/>
    </row>
    <row r="74" spans="1:7" s="233" customFormat="1" ht="12" customHeight="1">
      <c r="A74" s="217" t="s">
        <v>216</v>
      </c>
      <c r="B74" s="97" t="s">
        <v>217</v>
      </c>
      <c r="C74" s="90">
        <v>3214609</v>
      </c>
      <c r="D74" s="90"/>
      <c r="E74" s="90">
        <v>433529</v>
      </c>
      <c r="F74" s="73">
        <v>3648138</v>
      </c>
      <c r="G74" s="251"/>
    </row>
    <row r="75" spans="1:7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76" t="s">
        <v>221</v>
      </c>
      <c r="C76" s="86">
        <f>+C77+C78+C79</f>
        <v>46075894</v>
      </c>
      <c r="D76" s="86"/>
      <c r="E76" s="86">
        <v>640161</v>
      </c>
      <c r="F76" s="69">
        <v>46716055</v>
      </c>
      <c r="G76" s="251"/>
    </row>
    <row r="77" spans="1:7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  <c r="G77" s="251"/>
    </row>
    <row r="78" spans="1:7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99" t="s">
        <v>407</v>
      </c>
      <c r="C79" s="90">
        <v>46075894</v>
      </c>
      <c r="D79" s="90"/>
      <c r="E79" s="90">
        <v>640161</v>
      </c>
      <c r="F79" s="73">
        <v>46716055</v>
      </c>
      <c r="G79" s="251"/>
    </row>
    <row r="80" spans="1:7" s="233" customFormat="1" ht="12" customHeight="1" thickBot="1">
      <c r="A80" s="220" t="s">
        <v>227</v>
      </c>
      <c r="B80" s="76" t="s">
        <v>228</v>
      </c>
      <c r="C80" s="86">
        <f>+C81+C82+C83+C84</f>
        <v>0</v>
      </c>
      <c r="D80" s="86"/>
      <c r="E80" s="86"/>
      <c r="F80" s="69">
        <f>+F81+F82+F83+F84</f>
        <v>0</v>
      </c>
      <c r="G80" s="251"/>
    </row>
    <row r="81" spans="1:7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  <c r="G81" s="251"/>
    </row>
    <row r="82" spans="1:7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  <c r="G82" s="251"/>
    </row>
    <row r="83" spans="1:7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  <c r="G83" s="251"/>
    </row>
    <row r="84" spans="1:7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  <c r="G84" s="251"/>
    </row>
    <row r="85" spans="1:7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  <c r="G85" s="251"/>
    </row>
    <row r="86" spans="1:7" s="233" customFormat="1" ht="12" customHeight="1" thickBot="1">
      <c r="A86" s="220" t="s">
        <v>239</v>
      </c>
      <c r="B86" s="214" t="s">
        <v>240</v>
      </c>
      <c r="C86" s="92">
        <v>49290503</v>
      </c>
      <c r="D86" s="92"/>
      <c r="E86" s="92">
        <v>1073690</v>
      </c>
      <c r="F86" s="105">
        <v>50364193</v>
      </c>
      <c r="G86" s="251"/>
    </row>
    <row r="87" spans="1:7" s="233" customFormat="1" ht="12" customHeight="1" thickBot="1">
      <c r="A87" s="224" t="s">
        <v>241</v>
      </c>
      <c r="B87" s="215" t="s">
        <v>373</v>
      </c>
      <c r="C87" s="92">
        <f>+C63+C86</f>
        <v>109470503</v>
      </c>
      <c r="D87" s="92"/>
      <c r="E87" s="92"/>
      <c r="F87" s="105">
        <f>+F63+F86</f>
        <v>109470503</v>
      </c>
      <c r="G87" s="251"/>
    </row>
    <row r="88" spans="1:7" s="233" customFormat="1" ht="15" customHeight="1">
      <c r="A88" s="190"/>
      <c r="B88" s="191"/>
      <c r="C88" s="205"/>
      <c r="D88" s="205"/>
      <c r="E88" s="205"/>
      <c r="F88" s="205"/>
      <c r="G88" s="251"/>
    </row>
    <row r="89" spans="1:7" ht="16.5" thickBot="1">
      <c r="A89" s="192"/>
      <c r="B89" s="193"/>
      <c r="C89" s="206"/>
      <c r="D89" s="206"/>
      <c r="E89" s="206"/>
      <c r="F89" s="206"/>
      <c r="G89" s="251"/>
    </row>
    <row r="90" spans="1:7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7" s="27" customFormat="1" ht="12" customHeight="1" thickBot="1">
      <c r="A91" s="212" t="s">
        <v>2</v>
      </c>
      <c r="B91" s="291" t="s">
        <v>249</v>
      </c>
      <c r="C91" s="308">
        <f>SUM(C92:C96)</f>
        <v>107970503</v>
      </c>
      <c r="D91" s="85"/>
      <c r="E91" s="257"/>
      <c r="F91" s="40">
        <v>107970503</v>
      </c>
      <c r="G91" s="251"/>
    </row>
    <row r="92" spans="1:7" ht="12" customHeight="1">
      <c r="A92" s="246" t="s">
        <v>54</v>
      </c>
      <c r="B92" s="292" t="s">
        <v>30</v>
      </c>
      <c r="C92" s="309">
        <v>55225421</v>
      </c>
      <c r="D92" s="17"/>
      <c r="E92" s="258">
        <v>4011251</v>
      </c>
      <c r="F92" s="39">
        <v>59236672</v>
      </c>
      <c r="G92" s="251"/>
    </row>
    <row r="93" spans="1:7" ht="12" customHeight="1">
      <c r="A93" s="247" t="s">
        <v>55</v>
      </c>
      <c r="B93" s="293" t="s">
        <v>100</v>
      </c>
      <c r="C93" s="310">
        <v>10745082</v>
      </c>
      <c r="D93" s="87"/>
      <c r="E93" s="259"/>
      <c r="F93" s="70">
        <v>10745082</v>
      </c>
      <c r="G93" s="251"/>
    </row>
    <row r="94" spans="1:7" ht="12" customHeight="1">
      <c r="A94" s="247" t="s">
        <v>56</v>
      </c>
      <c r="B94" s="293" t="s">
        <v>73</v>
      </c>
      <c r="C94" s="311">
        <v>42000000</v>
      </c>
      <c r="D94" s="89"/>
      <c r="E94" s="260">
        <v>-4011251</v>
      </c>
      <c r="F94" s="72">
        <v>37988749</v>
      </c>
      <c r="G94" s="251"/>
    </row>
    <row r="95" spans="1:7" ht="12" customHeight="1">
      <c r="A95" s="247" t="s">
        <v>57</v>
      </c>
      <c r="B95" s="293" t="s">
        <v>101</v>
      </c>
      <c r="C95" s="311"/>
      <c r="D95" s="89"/>
      <c r="E95" s="260"/>
      <c r="F95" s="72"/>
      <c r="G95" s="251"/>
    </row>
    <row r="96" spans="1:7" ht="12" customHeight="1">
      <c r="A96" s="247" t="s">
        <v>65</v>
      </c>
      <c r="B96" s="293" t="s">
        <v>102</v>
      </c>
      <c r="C96" s="311"/>
      <c r="D96" s="89"/>
      <c r="E96" s="260"/>
      <c r="F96" s="72"/>
      <c r="G96" s="251"/>
    </row>
    <row r="97" spans="1:7" ht="12" customHeight="1">
      <c r="A97" s="247" t="s">
        <v>58</v>
      </c>
      <c r="B97" s="293" t="s">
        <v>250</v>
      </c>
      <c r="C97" s="311"/>
      <c r="D97" s="89"/>
      <c r="E97" s="260"/>
      <c r="F97" s="72"/>
      <c r="G97" s="251"/>
    </row>
    <row r="98" spans="1:7" ht="12" customHeight="1">
      <c r="A98" s="247" t="s">
        <v>59</v>
      </c>
      <c r="B98" s="294" t="s">
        <v>251</v>
      </c>
      <c r="C98" s="311"/>
      <c r="D98" s="89"/>
      <c r="E98" s="260"/>
      <c r="F98" s="72"/>
      <c r="G98" s="251"/>
    </row>
    <row r="99" spans="1:7" ht="12" customHeight="1">
      <c r="A99" s="247" t="s">
        <v>66</v>
      </c>
      <c r="B99" s="295" t="s">
        <v>252</v>
      </c>
      <c r="C99" s="311"/>
      <c r="D99" s="89"/>
      <c r="E99" s="260"/>
      <c r="F99" s="72"/>
      <c r="G99" s="251"/>
    </row>
    <row r="100" spans="1:7" ht="12" customHeight="1">
      <c r="A100" s="247" t="s">
        <v>67</v>
      </c>
      <c r="B100" s="295" t="s">
        <v>253</v>
      </c>
      <c r="C100" s="311"/>
      <c r="D100" s="89"/>
      <c r="E100" s="260"/>
      <c r="F100" s="72"/>
      <c r="G100" s="251"/>
    </row>
    <row r="101" spans="1:7" ht="12" customHeight="1">
      <c r="A101" s="247" t="s">
        <v>68</v>
      </c>
      <c r="B101" s="294" t="s">
        <v>254</v>
      </c>
      <c r="C101" s="311"/>
      <c r="D101" s="89"/>
      <c r="E101" s="260"/>
      <c r="F101" s="72"/>
      <c r="G101" s="251"/>
    </row>
    <row r="102" spans="1:7" ht="12" customHeight="1">
      <c r="A102" s="247" t="s">
        <v>69</v>
      </c>
      <c r="B102" s="294" t="s">
        <v>255</v>
      </c>
      <c r="C102" s="311"/>
      <c r="D102" s="89"/>
      <c r="E102" s="260"/>
      <c r="F102" s="72"/>
      <c r="G102" s="251"/>
    </row>
    <row r="103" spans="1:7" ht="12" customHeight="1">
      <c r="A103" s="247" t="s">
        <v>71</v>
      </c>
      <c r="B103" s="295" t="s">
        <v>256</v>
      </c>
      <c r="C103" s="311"/>
      <c r="D103" s="89"/>
      <c r="E103" s="260"/>
      <c r="F103" s="72"/>
      <c r="G103" s="251"/>
    </row>
    <row r="104" spans="1:7" ht="12" customHeight="1">
      <c r="A104" s="248" t="s">
        <v>103</v>
      </c>
      <c r="B104" s="295" t="s">
        <v>257</v>
      </c>
      <c r="C104" s="311"/>
      <c r="D104" s="89"/>
      <c r="E104" s="260"/>
      <c r="F104" s="72"/>
      <c r="G104" s="251"/>
    </row>
    <row r="105" spans="1:7" ht="12" customHeight="1">
      <c r="A105" s="247" t="s">
        <v>258</v>
      </c>
      <c r="B105" s="295" t="s">
        <v>259</v>
      </c>
      <c r="C105" s="311"/>
      <c r="D105" s="89"/>
      <c r="E105" s="260"/>
      <c r="F105" s="72"/>
      <c r="G105" s="251"/>
    </row>
    <row r="106" spans="1:7" s="27" customFormat="1" ht="12" customHeight="1" thickBot="1">
      <c r="A106" s="249" t="s">
        <v>260</v>
      </c>
      <c r="B106" s="296" t="s">
        <v>261</v>
      </c>
      <c r="C106" s="312">
        <v>0</v>
      </c>
      <c r="D106" s="18"/>
      <c r="E106" s="261"/>
      <c r="F106" s="33"/>
      <c r="G106" s="251"/>
    </row>
    <row r="107" spans="1:7" ht="12" customHeight="1" thickBot="1">
      <c r="A107" s="59" t="s">
        <v>3</v>
      </c>
      <c r="B107" s="297" t="s">
        <v>262</v>
      </c>
      <c r="C107" s="313">
        <f>+C108+C110+C112</f>
        <v>1500000</v>
      </c>
      <c r="D107" s="86"/>
      <c r="E107" s="262"/>
      <c r="F107" s="69">
        <v>1500000</v>
      </c>
      <c r="G107" s="251"/>
    </row>
    <row r="108" spans="1:7" ht="12" customHeight="1">
      <c r="A108" s="217" t="s">
        <v>60</v>
      </c>
      <c r="B108" s="298" t="s">
        <v>116</v>
      </c>
      <c r="C108" s="314">
        <v>1500000</v>
      </c>
      <c r="D108" s="88"/>
      <c r="E108" s="263"/>
      <c r="F108" s="71">
        <v>1500000</v>
      </c>
      <c r="G108" s="251"/>
    </row>
    <row r="109" spans="1:7" ht="12" customHeight="1">
      <c r="A109" s="217" t="s">
        <v>61</v>
      </c>
      <c r="B109" s="299" t="s">
        <v>263</v>
      </c>
      <c r="C109" s="314"/>
      <c r="D109" s="88"/>
      <c r="E109" s="263"/>
      <c r="F109" s="71"/>
      <c r="G109" s="251"/>
    </row>
    <row r="110" spans="1:7" ht="12" customHeight="1">
      <c r="A110" s="217" t="s">
        <v>62</v>
      </c>
      <c r="B110" s="299" t="s">
        <v>104</v>
      </c>
      <c r="C110" s="310"/>
      <c r="D110" s="87"/>
      <c r="E110" s="259"/>
      <c r="F110" s="70"/>
      <c r="G110" s="251"/>
    </row>
    <row r="111" spans="1:7" ht="12" customHeight="1">
      <c r="A111" s="217" t="s">
        <v>63</v>
      </c>
      <c r="B111" s="299" t="s">
        <v>264</v>
      </c>
      <c r="C111" s="310"/>
      <c r="D111" s="87"/>
      <c r="E111" s="259"/>
      <c r="F111" s="70"/>
      <c r="G111" s="251"/>
    </row>
    <row r="112" spans="1:7" ht="12" customHeight="1">
      <c r="A112" s="217" t="s">
        <v>64</v>
      </c>
      <c r="B112" s="300" t="s">
        <v>118</v>
      </c>
      <c r="C112" s="310"/>
      <c r="D112" s="87"/>
      <c r="E112" s="259"/>
      <c r="F112" s="70"/>
      <c r="G112" s="251"/>
    </row>
    <row r="113" spans="1:7" ht="12" customHeight="1">
      <c r="A113" s="217" t="s">
        <v>70</v>
      </c>
      <c r="B113" s="301" t="s">
        <v>265</v>
      </c>
      <c r="C113" s="310"/>
      <c r="D113" s="87"/>
      <c r="E113" s="259"/>
      <c r="F113" s="70"/>
      <c r="G113" s="251"/>
    </row>
    <row r="114" spans="1:7" ht="12" customHeight="1">
      <c r="A114" s="217" t="s">
        <v>72</v>
      </c>
      <c r="B114" s="302" t="s">
        <v>266</v>
      </c>
      <c r="C114" s="310"/>
      <c r="D114" s="87"/>
      <c r="E114" s="259"/>
      <c r="F114" s="70"/>
      <c r="G114" s="251"/>
    </row>
    <row r="115" spans="1:7" ht="12" customHeight="1">
      <c r="A115" s="217" t="s">
        <v>105</v>
      </c>
      <c r="B115" s="303" t="s">
        <v>253</v>
      </c>
      <c r="C115" s="310"/>
      <c r="D115" s="87"/>
      <c r="E115" s="259"/>
      <c r="F115" s="70"/>
      <c r="G115" s="251"/>
    </row>
    <row r="116" spans="1:7" ht="12" customHeight="1">
      <c r="A116" s="217" t="s">
        <v>106</v>
      </c>
      <c r="B116" s="303" t="s">
        <v>267</v>
      </c>
      <c r="C116" s="310"/>
      <c r="D116" s="87"/>
      <c r="E116" s="259"/>
      <c r="F116" s="70"/>
      <c r="G116" s="251"/>
    </row>
    <row r="117" spans="1:7" ht="12" customHeight="1">
      <c r="A117" s="217" t="s">
        <v>107</v>
      </c>
      <c r="B117" s="303" t="s">
        <v>268</v>
      </c>
      <c r="C117" s="310"/>
      <c r="D117" s="87"/>
      <c r="E117" s="259"/>
      <c r="F117" s="70"/>
      <c r="G117" s="251"/>
    </row>
    <row r="118" spans="1:7" ht="12" customHeight="1">
      <c r="A118" s="217" t="s">
        <v>269</v>
      </c>
      <c r="B118" s="303" t="s">
        <v>256</v>
      </c>
      <c r="C118" s="310"/>
      <c r="D118" s="87"/>
      <c r="E118" s="259"/>
      <c r="F118" s="70"/>
      <c r="G118" s="251"/>
    </row>
    <row r="119" spans="1:7" ht="12" customHeight="1">
      <c r="A119" s="217" t="s">
        <v>270</v>
      </c>
      <c r="B119" s="303" t="s">
        <v>271</v>
      </c>
      <c r="C119" s="310"/>
      <c r="D119" s="87"/>
      <c r="E119" s="259"/>
      <c r="F119" s="70"/>
      <c r="G119" s="251"/>
    </row>
    <row r="120" spans="1:7" ht="12" customHeight="1" thickBot="1">
      <c r="A120" s="226" t="s">
        <v>272</v>
      </c>
      <c r="B120" s="303" t="s">
        <v>273</v>
      </c>
      <c r="C120" s="311"/>
      <c r="D120" s="89"/>
      <c r="E120" s="260"/>
      <c r="F120" s="72"/>
      <c r="G120" s="251"/>
    </row>
    <row r="121" spans="1:7" ht="12" customHeight="1" thickBot="1">
      <c r="A121" s="59" t="s">
        <v>4</v>
      </c>
      <c r="B121" s="304" t="s">
        <v>274</v>
      </c>
      <c r="C121" s="313">
        <f>+C122+C123</f>
        <v>0</v>
      </c>
      <c r="D121" s="86"/>
      <c r="E121" s="262"/>
      <c r="F121" s="69">
        <f>+F122+F123</f>
        <v>0</v>
      </c>
      <c r="G121" s="251"/>
    </row>
    <row r="122" spans="1:7" ht="12" customHeight="1">
      <c r="A122" s="217" t="s">
        <v>43</v>
      </c>
      <c r="B122" s="305" t="s">
        <v>35</v>
      </c>
      <c r="C122" s="314"/>
      <c r="D122" s="88"/>
      <c r="E122" s="263"/>
      <c r="F122" s="71"/>
      <c r="G122" s="251"/>
    </row>
    <row r="123" spans="1:7" ht="12" customHeight="1" thickBot="1">
      <c r="A123" s="219" t="s">
        <v>44</v>
      </c>
      <c r="B123" s="299" t="s">
        <v>36</v>
      </c>
      <c r="C123" s="311"/>
      <c r="D123" s="89"/>
      <c r="E123" s="260"/>
      <c r="F123" s="72"/>
      <c r="G123" s="251"/>
    </row>
    <row r="124" spans="1:7" ht="12" customHeight="1" thickBot="1">
      <c r="A124" s="59" t="s">
        <v>5</v>
      </c>
      <c r="B124" s="304" t="s">
        <v>275</v>
      </c>
      <c r="C124" s="313">
        <f>+C91+C107+C121</f>
        <v>109470503</v>
      </c>
      <c r="D124" s="86"/>
      <c r="E124" s="262"/>
      <c r="F124" s="69">
        <v>109470503</v>
      </c>
      <c r="G124" s="251"/>
    </row>
    <row r="125" spans="1:7" ht="12" customHeight="1" thickBot="1">
      <c r="A125" s="59" t="s">
        <v>6</v>
      </c>
      <c r="B125" s="304" t="s">
        <v>375</v>
      </c>
      <c r="C125" s="313">
        <f>+C126+C127+C128</f>
        <v>0</v>
      </c>
      <c r="D125" s="86"/>
      <c r="E125" s="262"/>
      <c r="F125" s="69">
        <f>+F126+F127+F128</f>
        <v>0</v>
      </c>
      <c r="G125" s="251"/>
    </row>
    <row r="126" spans="1:7" ht="12" customHeight="1">
      <c r="A126" s="217" t="s">
        <v>47</v>
      </c>
      <c r="B126" s="305" t="s">
        <v>277</v>
      </c>
      <c r="C126" s="310"/>
      <c r="D126" s="87"/>
      <c r="E126" s="259"/>
      <c r="F126" s="70"/>
      <c r="G126" s="251"/>
    </row>
    <row r="127" spans="1:7" ht="12" customHeight="1">
      <c r="A127" s="217" t="s">
        <v>48</v>
      </c>
      <c r="B127" s="305" t="s">
        <v>278</v>
      </c>
      <c r="C127" s="310"/>
      <c r="D127" s="87"/>
      <c r="E127" s="259"/>
      <c r="F127" s="70"/>
      <c r="G127" s="251"/>
    </row>
    <row r="128" spans="1:7" ht="12" customHeight="1" thickBot="1">
      <c r="A128" s="226" t="s">
        <v>49</v>
      </c>
      <c r="B128" s="306" t="s">
        <v>279</v>
      </c>
      <c r="C128" s="310"/>
      <c r="D128" s="87"/>
      <c r="E128" s="259"/>
      <c r="F128" s="70"/>
      <c r="G128" s="251"/>
    </row>
    <row r="129" spans="1:12" ht="12" customHeight="1" thickBot="1">
      <c r="A129" s="59" t="s">
        <v>7</v>
      </c>
      <c r="B129" s="304" t="s">
        <v>280</v>
      </c>
      <c r="C129" s="313">
        <f>+C130+C131+C133+C132</f>
        <v>0</v>
      </c>
      <c r="D129" s="86"/>
      <c r="E129" s="262"/>
      <c r="F129" s="69">
        <f>+F130+F131+F133+F132</f>
        <v>0</v>
      </c>
      <c r="G129" s="251"/>
    </row>
    <row r="130" spans="1:12" ht="12" customHeight="1">
      <c r="A130" s="217" t="s">
        <v>50</v>
      </c>
      <c r="B130" s="305" t="s">
        <v>281</v>
      </c>
      <c r="C130" s="310"/>
      <c r="D130" s="87"/>
      <c r="E130" s="259"/>
      <c r="F130" s="70"/>
      <c r="G130" s="251"/>
    </row>
    <row r="131" spans="1:12" ht="12" customHeight="1">
      <c r="A131" s="217" t="s">
        <v>51</v>
      </c>
      <c r="B131" s="305" t="s">
        <v>282</v>
      </c>
      <c r="C131" s="310"/>
      <c r="D131" s="87"/>
      <c r="E131" s="259"/>
      <c r="F131" s="70"/>
      <c r="G131" s="251"/>
    </row>
    <row r="132" spans="1:12" ht="12" customHeight="1">
      <c r="A132" s="217" t="s">
        <v>180</v>
      </c>
      <c r="B132" s="305" t="s">
        <v>283</v>
      </c>
      <c r="C132" s="310"/>
      <c r="D132" s="87"/>
      <c r="E132" s="259"/>
      <c r="F132" s="70"/>
      <c r="G132" s="251"/>
    </row>
    <row r="133" spans="1:12" s="27" customFormat="1" ht="12" customHeight="1" thickBot="1">
      <c r="A133" s="226" t="s">
        <v>182</v>
      </c>
      <c r="B133" s="306" t="s">
        <v>284</v>
      </c>
      <c r="C133" s="310"/>
      <c r="D133" s="87"/>
      <c r="E133" s="259"/>
      <c r="F133" s="70"/>
      <c r="G133" s="251"/>
    </row>
    <row r="134" spans="1:12" ht="16.5" thickBot="1">
      <c r="A134" s="59" t="s">
        <v>8</v>
      </c>
      <c r="B134" s="304" t="s">
        <v>380</v>
      </c>
      <c r="C134" s="315">
        <f>+C135+C136+C137+C138</f>
        <v>0</v>
      </c>
      <c r="D134" s="92"/>
      <c r="E134" s="264"/>
      <c r="F134" s="105"/>
      <c r="G134" s="251"/>
      <c r="L134" s="184"/>
    </row>
    <row r="135" spans="1:12" ht="15.75">
      <c r="A135" s="217" t="s">
        <v>52</v>
      </c>
      <c r="B135" s="305" t="s">
        <v>286</v>
      </c>
      <c r="C135" s="310"/>
      <c r="D135" s="87"/>
      <c r="E135" s="259"/>
      <c r="F135" s="70"/>
      <c r="G135" s="251"/>
    </row>
    <row r="136" spans="1:12" ht="12" customHeight="1">
      <c r="A136" s="217" t="s">
        <v>53</v>
      </c>
      <c r="B136" s="305" t="s">
        <v>287</v>
      </c>
      <c r="C136" s="310"/>
      <c r="D136" s="87"/>
      <c r="E136" s="259"/>
      <c r="F136" s="70"/>
      <c r="G136" s="251"/>
    </row>
    <row r="137" spans="1:12" s="27" customFormat="1" ht="12" customHeight="1">
      <c r="A137" s="217" t="s">
        <v>189</v>
      </c>
      <c r="B137" s="305" t="s">
        <v>379</v>
      </c>
      <c r="C137" s="310"/>
      <c r="D137" s="87"/>
      <c r="E137" s="259"/>
      <c r="F137" s="70"/>
      <c r="G137" s="251"/>
    </row>
    <row r="138" spans="1:12" s="27" customFormat="1" ht="12" customHeight="1" thickBot="1">
      <c r="A138" s="217" t="s">
        <v>191</v>
      </c>
      <c r="B138" s="305" t="s">
        <v>288</v>
      </c>
      <c r="C138" s="310"/>
      <c r="D138" s="87"/>
      <c r="E138" s="259"/>
      <c r="F138" s="70"/>
      <c r="G138" s="251"/>
    </row>
    <row r="139" spans="1:12" s="27" customFormat="1" ht="12" customHeight="1" thickBot="1">
      <c r="A139" s="226" t="s">
        <v>378</v>
      </c>
      <c r="B139" s="306" t="s">
        <v>289</v>
      </c>
      <c r="C139" s="316">
        <f>+C140+C141+C142+C143</f>
        <v>0</v>
      </c>
      <c r="D139" s="19"/>
      <c r="E139" s="265"/>
      <c r="F139" s="38">
        <f>+F140+F141+F142+F143</f>
        <v>0</v>
      </c>
      <c r="G139" s="251"/>
    </row>
    <row r="140" spans="1:12" s="27" customFormat="1" ht="12" customHeight="1" thickBot="1">
      <c r="A140" s="59" t="s">
        <v>9</v>
      </c>
      <c r="B140" s="304" t="s">
        <v>376</v>
      </c>
      <c r="C140" s="310"/>
      <c r="D140" s="87"/>
      <c r="E140" s="259"/>
      <c r="F140" s="70"/>
      <c r="G140" s="251"/>
    </row>
    <row r="141" spans="1:12" s="27" customFormat="1" ht="12" customHeight="1">
      <c r="A141" s="217" t="s">
        <v>98</v>
      </c>
      <c r="B141" s="305" t="s">
        <v>291</v>
      </c>
      <c r="C141" s="310"/>
      <c r="D141" s="87"/>
      <c r="E141" s="259"/>
      <c r="F141" s="70"/>
      <c r="G141" s="251"/>
    </row>
    <row r="142" spans="1:12" s="27" customFormat="1" ht="12" customHeight="1">
      <c r="A142" s="217" t="s">
        <v>99</v>
      </c>
      <c r="B142" s="305" t="s">
        <v>292</v>
      </c>
      <c r="C142" s="310"/>
      <c r="D142" s="87"/>
      <c r="E142" s="259"/>
      <c r="F142" s="70"/>
      <c r="G142" s="251"/>
    </row>
    <row r="143" spans="1:12" s="27" customFormat="1" ht="12" customHeight="1" thickBot="1">
      <c r="A143" s="217" t="s">
        <v>117</v>
      </c>
      <c r="B143" s="305" t="s">
        <v>293</v>
      </c>
      <c r="C143" s="310"/>
      <c r="D143" s="87"/>
      <c r="E143" s="259"/>
      <c r="F143" s="70"/>
      <c r="G143" s="251"/>
    </row>
    <row r="144" spans="1:12" ht="12.75" customHeight="1" thickBot="1">
      <c r="A144" s="217" t="s">
        <v>197</v>
      </c>
      <c r="B144" s="305" t="s">
        <v>294</v>
      </c>
      <c r="C144" s="317"/>
      <c r="D144" s="36"/>
      <c r="E144" s="266"/>
      <c r="F144" s="37"/>
      <c r="G144" s="251"/>
    </row>
    <row r="145" spans="1:7" ht="12" customHeight="1" thickBot="1">
      <c r="A145" s="59" t="s">
        <v>10</v>
      </c>
      <c r="B145" s="304" t="s">
        <v>295</v>
      </c>
      <c r="C145" s="317"/>
      <c r="D145" s="36"/>
      <c r="E145" s="266"/>
      <c r="F145" s="37"/>
      <c r="G145" s="251"/>
    </row>
    <row r="146" spans="1:7" ht="15" customHeight="1" thickBot="1">
      <c r="A146" s="228" t="s">
        <v>11</v>
      </c>
      <c r="B146" s="307" t="s">
        <v>296</v>
      </c>
      <c r="C146" s="318">
        <v>109470503</v>
      </c>
      <c r="D146" s="216"/>
      <c r="E146" s="36"/>
      <c r="F146" s="37">
        <v>109470503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194" t="s">
        <v>394</v>
      </c>
      <c r="B148" s="195"/>
      <c r="C148" s="289">
        <v>18</v>
      </c>
      <c r="D148" s="290"/>
      <c r="E148" s="22"/>
      <c r="F148" s="22">
        <v>18</v>
      </c>
      <c r="G148" s="251"/>
    </row>
    <row r="149" spans="1:7" ht="14.25" customHeight="1" thickBot="1">
      <c r="A149" s="194" t="s">
        <v>393</v>
      </c>
      <c r="B149" s="195"/>
      <c r="C149" s="289"/>
      <c r="D149" s="290"/>
      <c r="E149" s="22"/>
      <c r="F149" s="22"/>
      <c r="G149" s="251"/>
    </row>
  </sheetData>
  <sheetProtection formatCells="0"/>
  <mergeCells count="5">
    <mergeCell ref="C1:F1"/>
    <mergeCell ref="B2:C2"/>
    <mergeCell ref="B3:C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G149"/>
  <sheetViews>
    <sheetView zoomScaleSheetLayoutView="100" workbookViewId="0">
      <selection activeCell="F8" sqref="F8"/>
    </sheetView>
  </sheetViews>
  <sheetFormatPr defaultColWidth="9.33203125" defaultRowHeight="12.75"/>
  <cols>
    <col min="1" max="1" width="14.83203125" style="208" customWidth="1"/>
    <col min="2" max="2" width="64.66406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426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405</v>
      </c>
      <c r="C2" s="481"/>
      <c r="D2" s="287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381</v>
      </c>
      <c r="C3" s="483"/>
      <c r="D3" s="253"/>
      <c r="E3" s="253"/>
      <c r="F3" s="183" t="s">
        <v>37</v>
      </c>
    </row>
    <row r="4" spans="1:7" s="231" customFormat="1" ht="15.95" customHeight="1" thickBot="1">
      <c r="A4" s="188"/>
      <c r="B4" s="188"/>
      <c r="C4" s="189"/>
      <c r="D4" s="189"/>
      <c r="E4" s="189"/>
      <c r="F4" s="189" t="str">
        <f>'3.1. sz. mell'!F4</f>
        <v>Forintban!</v>
      </c>
    </row>
    <row r="5" spans="1:7" ht="24.75" thickBot="1">
      <c r="A5" s="286" t="s">
        <v>113</v>
      </c>
      <c r="B5" s="356" t="s">
        <v>392</v>
      </c>
      <c r="C5" s="357" t="s">
        <v>136</v>
      </c>
      <c r="D5" s="358" t="s">
        <v>416</v>
      </c>
      <c r="E5" s="358" t="s">
        <v>412</v>
      </c>
      <c r="F5" s="359" t="s">
        <v>137</v>
      </c>
    </row>
    <row r="6" spans="1:7" s="232" customFormat="1" ht="12.95" customHeight="1" thickBot="1">
      <c r="A6" s="185" t="s">
        <v>243</v>
      </c>
      <c r="B6" s="322" t="s">
        <v>244</v>
      </c>
      <c r="C6" s="185" t="s">
        <v>245</v>
      </c>
      <c r="D6" s="255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55" t="s">
        <v>138</v>
      </c>
      <c r="C8" s="86">
        <v>0</v>
      </c>
      <c r="D8" s="86"/>
      <c r="E8" s="86"/>
      <c r="F8" s="69">
        <v>0</v>
      </c>
      <c r="G8" s="251"/>
    </row>
    <row r="9" spans="1:7" s="207" customFormat="1" ht="12" customHeight="1">
      <c r="A9" s="217" t="s">
        <v>54</v>
      </c>
      <c r="B9" s="97" t="s">
        <v>139</v>
      </c>
      <c r="C9" s="88"/>
      <c r="D9" s="88"/>
      <c r="E9" s="88"/>
      <c r="F9" s="71"/>
      <c r="G9" s="251"/>
    </row>
    <row r="10" spans="1:7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  <c r="G11" s="251"/>
    </row>
    <row r="12" spans="1:7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  <c r="G12" s="251"/>
    </row>
    <row r="13" spans="1:7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  <c r="G13" s="251"/>
    </row>
    <row r="14" spans="1:7" s="207" customFormat="1" ht="12" customHeight="1" thickBot="1">
      <c r="A14" s="219" t="s">
        <v>58</v>
      </c>
      <c r="B14" s="99" t="s">
        <v>144</v>
      </c>
      <c r="C14" s="89"/>
      <c r="D14" s="89"/>
      <c r="E14" s="89"/>
      <c r="F14" s="72">
        <v>0</v>
      </c>
      <c r="G14" s="251"/>
    </row>
    <row r="15" spans="1:7" s="207" customFormat="1" ht="12" customHeight="1" thickBot="1">
      <c r="A15" s="59" t="s">
        <v>3</v>
      </c>
      <c r="B15" s="76" t="s">
        <v>145</v>
      </c>
      <c r="C15" s="86">
        <v>0</v>
      </c>
      <c r="D15" s="86"/>
      <c r="E15" s="86"/>
      <c r="F15" s="69">
        <v>0</v>
      </c>
      <c r="G15" s="251"/>
    </row>
    <row r="16" spans="1:7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98" t="s">
        <v>150</v>
      </c>
      <c r="C20" s="87"/>
      <c r="D20" s="87"/>
      <c r="E20" s="87"/>
      <c r="F20" s="70"/>
      <c r="G20" s="251"/>
    </row>
    <row r="21" spans="1:7" s="233" customFormat="1" ht="12" customHeight="1" thickBot="1">
      <c r="A21" s="219" t="s">
        <v>70</v>
      </c>
      <c r="B21" s="99" t="s">
        <v>151</v>
      </c>
      <c r="C21" s="89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55" t="s">
        <v>152</v>
      </c>
      <c r="C22" s="86">
        <v>0</v>
      </c>
      <c r="D22" s="86"/>
      <c r="E22" s="86"/>
      <c r="F22" s="69">
        <v>0</v>
      </c>
      <c r="G22" s="251"/>
    </row>
    <row r="23" spans="1:7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98" t="s">
        <v>157</v>
      </c>
      <c r="C27" s="87"/>
      <c r="D27" s="87"/>
      <c r="E27" s="87"/>
      <c r="F27" s="70"/>
      <c r="G27" s="251"/>
    </row>
    <row r="28" spans="1:7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55" t="s">
        <v>384</v>
      </c>
      <c r="C29" s="92">
        <v>0</v>
      </c>
      <c r="D29" s="92"/>
      <c r="E29" s="92"/>
      <c r="F29" s="105">
        <v>0</v>
      </c>
      <c r="G29" s="251"/>
    </row>
    <row r="30" spans="1:7" s="233" customFormat="1" ht="12" customHeight="1">
      <c r="A30" s="217" t="s">
        <v>159</v>
      </c>
      <c r="B30" s="97" t="s">
        <v>388</v>
      </c>
      <c r="C30" s="88"/>
      <c r="D30" s="88"/>
      <c r="E30" s="88"/>
      <c r="F30" s="71"/>
      <c r="G30" s="251"/>
    </row>
    <row r="31" spans="1:7" s="233" customFormat="1" ht="12" customHeight="1">
      <c r="A31" s="218" t="s">
        <v>160</v>
      </c>
      <c r="B31" s="98" t="s">
        <v>400</v>
      </c>
      <c r="C31" s="87">
        <v>0</v>
      </c>
      <c r="D31" s="87"/>
      <c r="E31" s="87"/>
      <c r="F31" s="70">
        <v>0</v>
      </c>
      <c r="G31" s="251"/>
    </row>
    <row r="32" spans="1:7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  <c r="G32" s="251"/>
    </row>
    <row r="33" spans="1:7" s="233" customFormat="1" ht="12" customHeight="1">
      <c r="A33" s="218" t="s">
        <v>385</v>
      </c>
      <c r="B33" s="98" t="s">
        <v>402</v>
      </c>
      <c r="C33" s="87"/>
      <c r="D33" s="87"/>
      <c r="E33" s="87"/>
      <c r="F33" s="70"/>
      <c r="G33" s="251"/>
    </row>
    <row r="34" spans="1:7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  <c r="G35" s="251"/>
    </row>
    <row r="36" spans="1:7" s="233" customFormat="1" ht="12" customHeight="1" thickBot="1">
      <c r="A36" s="59" t="s">
        <v>6</v>
      </c>
      <c r="B36" s="55" t="s">
        <v>164</v>
      </c>
      <c r="C36" s="86">
        <f>SUM(C37:C46)</f>
        <v>60180000</v>
      </c>
      <c r="D36" s="86"/>
      <c r="E36" s="86">
        <v>-1073690</v>
      </c>
      <c r="F36" s="69">
        <f>SUM(F37:F46)</f>
        <v>59106310</v>
      </c>
      <c r="G36" s="251"/>
    </row>
    <row r="37" spans="1:7" s="233" customFormat="1" ht="12" customHeight="1">
      <c r="A37" s="217" t="s">
        <v>47</v>
      </c>
      <c r="B37" s="97" t="s">
        <v>165</v>
      </c>
      <c r="C37" s="88">
        <v>30769900</v>
      </c>
      <c r="D37" s="88"/>
      <c r="E37" s="88">
        <v>-3306558</v>
      </c>
      <c r="F37" s="71">
        <v>27463342</v>
      </c>
      <c r="G37" s="251"/>
    </row>
    <row r="38" spans="1:7" s="233" customFormat="1" ht="12" customHeight="1">
      <c r="A38" s="218" t="s">
        <v>48</v>
      </c>
      <c r="B38" s="98" t="s">
        <v>166</v>
      </c>
      <c r="C38" s="87">
        <v>300000</v>
      </c>
      <c r="D38" s="87"/>
      <c r="E38" s="87"/>
      <c r="F38" s="70">
        <v>300000</v>
      </c>
      <c r="G38" s="251"/>
    </row>
    <row r="39" spans="1:7" s="233" customFormat="1" ht="12" customHeight="1">
      <c r="A39" s="218" t="s">
        <v>49</v>
      </c>
      <c r="B39" s="98" t="s">
        <v>167</v>
      </c>
      <c r="C39" s="87">
        <v>10000</v>
      </c>
      <c r="D39" s="87"/>
      <c r="E39" s="87"/>
      <c r="F39" s="70">
        <v>10000</v>
      </c>
      <c r="G39" s="251"/>
    </row>
    <row r="40" spans="1:7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  <c r="G40" s="251"/>
    </row>
    <row r="41" spans="1:7" s="233" customFormat="1" ht="12" customHeight="1">
      <c r="A41" s="218" t="s">
        <v>93</v>
      </c>
      <c r="B41" s="98" t="s">
        <v>169</v>
      </c>
      <c r="C41" s="87">
        <v>20000000</v>
      </c>
      <c r="D41" s="87"/>
      <c r="E41" s="87">
        <v>2232868</v>
      </c>
      <c r="F41" s="70">
        <v>22232868</v>
      </c>
      <c r="G41" s="251"/>
    </row>
    <row r="42" spans="1:7" s="233" customFormat="1" ht="12" customHeight="1">
      <c r="A42" s="218" t="s">
        <v>94</v>
      </c>
      <c r="B42" s="98" t="s">
        <v>170</v>
      </c>
      <c r="C42" s="87">
        <v>9000000</v>
      </c>
      <c r="D42" s="87"/>
      <c r="E42" s="87"/>
      <c r="F42" s="70">
        <v>9000000</v>
      </c>
      <c r="G42" s="251"/>
    </row>
    <row r="43" spans="1:7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98" t="s">
        <v>172</v>
      </c>
      <c r="C44" s="87">
        <v>100</v>
      </c>
      <c r="D44" s="87"/>
      <c r="E44" s="87"/>
      <c r="F44" s="70">
        <v>100</v>
      </c>
      <c r="G44" s="251"/>
    </row>
    <row r="45" spans="1:7" s="233" customFormat="1" ht="12" customHeight="1">
      <c r="A45" s="218" t="s">
        <v>173</v>
      </c>
      <c r="B45" s="98" t="s">
        <v>174</v>
      </c>
      <c r="C45" s="90"/>
      <c r="D45" s="90"/>
      <c r="E45" s="90"/>
      <c r="F45" s="73">
        <v>0</v>
      </c>
      <c r="G45" s="251"/>
    </row>
    <row r="46" spans="1:7" s="207" customFormat="1" ht="12" customHeight="1" thickBot="1">
      <c r="A46" s="219" t="s">
        <v>175</v>
      </c>
      <c r="B46" s="99" t="s">
        <v>176</v>
      </c>
      <c r="C46" s="91">
        <v>100000</v>
      </c>
      <c r="D46" s="91"/>
      <c r="E46" s="91"/>
      <c r="F46" s="74">
        <v>100000</v>
      </c>
      <c r="G46" s="251"/>
    </row>
    <row r="47" spans="1:7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  <c r="G53" s="251"/>
    </row>
    <row r="54" spans="1:7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  <c r="G56" s="251"/>
    </row>
    <row r="57" spans="1:7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55" t="s">
        <v>199</v>
      </c>
      <c r="C63" s="92">
        <f>+C8+C15+C22+C29+C36+C47+C53+C58</f>
        <v>60180000</v>
      </c>
      <c r="D63" s="92"/>
      <c r="E63" s="92">
        <v>-1073690</v>
      </c>
      <c r="F63" s="105">
        <f>+F8+F15+F22+F29+F36+F47+F53+F58</f>
        <v>59106310</v>
      </c>
      <c r="G63" s="251"/>
    </row>
    <row r="64" spans="1:7" s="233" customFormat="1" ht="12" customHeight="1" thickBot="1">
      <c r="A64" s="220" t="s">
        <v>372</v>
      </c>
      <c r="B64" s="76" t="s">
        <v>201</v>
      </c>
      <c r="C64" s="86">
        <f>+C65+C66+C67</f>
        <v>0</v>
      </c>
      <c r="D64" s="86"/>
      <c r="E64" s="86"/>
      <c r="F64" s="69">
        <f>+F65+F66+F67</f>
        <v>0</v>
      </c>
      <c r="G64" s="251"/>
    </row>
    <row r="65" spans="1:7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  <c r="G66" s="251"/>
    </row>
    <row r="67" spans="1:7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76" t="s">
        <v>209</v>
      </c>
      <c r="C68" s="86">
        <f>+C69+C70+C71+C72</f>
        <v>0</v>
      </c>
      <c r="D68" s="86"/>
      <c r="E68" s="86"/>
      <c r="F68" s="69">
        <f>+F69+F70+F71+F72</f>
        <v>0</v>
      </c>
      <c r="G68" s="251"/>
    </row>
    <row r="69" spans="1:7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76" t="s">
        <v>215</v>
      </c>
      <c r="C73" s="86">
        <f>+C74+C75</f>
        <v>3214609</v>
      </c>
      <c r="D73" s="86"/>
      <c r="E73" s="86">
        <v>433529</v>
      </c>
      <c r="F73" s="69">
        <v>3648138</v>
      </c>
      <c r="G73" s="251"/>
    </row>
    <row r="74" spans="1:7" s="233" customFormat="1" ht="12" customHeight="1">
      <c r="A74" s="217" t="s">
        <v>216</v>
      </c>
      <c r="B74" s="97" t="s">
        <v>217</v>
      </c>
      <c r="C74" s="90">
        <v>3214609</v>
      </c>
      <c r="D74" s="90"/>
      <c r="E74" s="90">
        <v>433529</v>
      </c>
      <c r="F74" s="73">
        <v>3648138</v>
      </c>
      <c r="G74" s="251"/>
    </row>
    <row r="75" spans="1:7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76" t="s">
        <v>221</v>
      </c>
      <c r="C76" s="86">
        <f>+C77+C78+C79</f>
        <v>46075894</v>
      </c>
      <c r="D76" s="86"/>
      <c r="E76" s="86">
        <v>640161</v>
      </c>
      <c r="F76" s="69">
        <v>46716055</v>
      </c>
      <c r="G76" s="251"/>
    </row>
    <row r="77" spans="1:7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  <c r="G77" s="251"/>
    </row>
    <row r="78" spans="1:7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99" t="s">
        <v>407</v>
      </c>
      <c r="C79" s="90">
        <v>46075894</v>
      </c>
      <c r="D79" s="90"/>
      <c r="E79" s="90">
        <v>640161</v>
      </c>
      <c r="F79" s="73">
        <v>46716055</v>
      </c>
      <c r="G79" s="251"/>
    </row>
    <row r="80" spans="1:7" s="233" customFormat="1" ht="12" customHeight="1" thickBot="1">
      <c r="A80" s="220" t="s">
        <v>227</v>
      </c>
      <c r="B80" s="76" t="s">
        <v>228</v>
      </c>
      <c r="C80" s="86">
        <f>+C81+C82+C83+C84</f>
        <v>0</v>
      </c>
      <c r="D80" s="86"/>
      <c r="E80" s="86"/>
      <c r="F80" s="69">
        <f>+F81+F82+F83+F84</f>
        <v>0</v>
      </c>
      <c r="G80" s="251"/>
    </row>
    <row r="81" spans="1:7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  <c r="G81" s="251"/>
    </row>
    <row r="82" spans="1:7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  <c r="G82" s="251"/>
    </row>
    <row r="83" spans="1:7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  <c r="G83" s="251"/>
    </row>
    <row r="84" spans="1:7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  <c r="G84" s="251"/>
    </row>
    <row r="85" spans="1:7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  <c r="G85" s="251"/>
    </row>
    <row r="86" spans="1:7" s="233" customFormat="1" ht="12" customHeight="1" thickBot="1">
      <c r="A86" s="220" t="s">
        <v>239</v>
      </c>
      <c r="B86" s="350" t="s">
        <v>240</v>
      </c>
      <c r="C86" s="92">
        <v>49290503</v>
      </c>
      <c r="D86" s="92"/>
      <c r="E86" s="92">
        <v>1073690</v>
      </c>
      <c r="F86" s="105">
        <v>50364193</v>
      </c>
      <c r="G86" s="251"/>
    </row>
    <row r="87" spans="1:7" s="233" customFormat="1" ht="12" customHeight="1" thickBot="1">
      <c r="A87" s="224" t="s">
        <v>241</v>
      </c>
      <c r="B87" s="340" t="s">
        <v>373</v>
      </c>
      <c r="C87" s="92">
        <f>+C63+C86</f>
        <v>109470503</v>
      </c>
      <c r="D87" s="92"/>
      <c r="E87" s="92"/>
      <c r="F87" s="105">
        <f>+F63+F86</f>
        <v>109470503</v>
      </c>
      <c r="G87" s="251"/>
    </row>
    <row r="88" spans="1:7" s="233" customFormat="1" ht="15" customHeight="1">
      <c r="A88" s="190"/>
      <c r="B88" s="191"/>
      <c r="C88" s="339">
        <v>0</v>
      </c>
      <c r="D88" s="205"/>
      <c r="E88" s="205"/>
      <c r="F88" s="205"/>
      <c r="G88" s="251"/>
    </row>
    <row r="89" spans="1:7" ht="16.5" thickBot="1">
      <c r="A89" s="192"/>
      <c r="B89" s="193"/>
      <c r="C89" s="206"/>
      <c r="D89" s="206"/>
      <c r="E89" s="206"/>
      <c r="F89" s="206"/>
      <c r="G89" s="251"/>
    </row>
    <row r="90" spans="1:7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7" s="27" customFormat="1" ht="12" customHeight="1" thickBot="1">
      <c r="A91" s="212" t="s">
        <v>2</v>
      </c>
      <c r="B91" s="58" t="s">
        <v>249</v>
      </c>
      <c r="C91" s="308">
        <f>SUM(C92:C96)</f>
        <v>107970503</v>
      </c>
      <c r="D91" s="85"/>
      <c r="E91" s="257"/>
      <c r="F91" s="40">
        <v>107970503</v>
      </c>
      <c r="G91" s="251"/>
    </row>
    <row r="92" spans="1:7" ht="12" customHeight="1">
      <c r="A92" s="225" t="s">
        <v>54</v>
      </c>
      <c r="B92" s="44" t="s">
        <v>30</v>
      </c>
      <c r="C92" s="309">
        <v>55225421</v>
      </c>
      <c r="D92" s="17"/>
      <c r="E92" s="258">
        <v>4011251</v>
      </c>
      <c r="F92" s="39">
        <v>59236672</v>
      </c>
      <c r="G92" s="251"/>
    </row>
    <row r="93" spans="1:7" ht="12" customHeight="1">
      <c r="A93" s="218" t="s">
        <v>55</v>
      </c>
      <c r="B93" s="42" t="s">
        <v>100</v>
      </c>
      <c r="C93" s="310">
        <v>10745082</v>
      </c>
      <c r="D93" s="87"/>
      <c r="E93" s="259"/>
      <c r="F93" s="70">
        <v>10745082</v>
      </c>
      <c r="G93" s="251"/>
    </row>
    <row r="94" spans="1:7" ht="12" customHeight="1">
      <c r="A94" s="218" t="s">
        <v>56</v>
      </c>
      <c r="B94" s="42" t="s">
        <v>73</v>
      </c>
      <c r="C94" s="311">
        <v>42000000</v>
      </c>
      <c r="D94" s="89"/>
      <c r="E94" s="260">
        <v>-4011251</v>
      </c>
      <c r="F94" s="72">
        <v>37988749</v>
      </c>
      <c r="G94" s="251"/>
    </row>
    <row r="95" spans="1:7" ht="12" customHeight="1">
      <c r="A95" s="218" t="s">
        <v>57</v>
      </c>
      <c r="B95" s="45" t="s">
        <v>101</v>
      </c>
      <c r="C95" s="89"/>
      <c r="D95" s="89"/>
      <c r="E95" s="260"/>
      <c r="F95" s="72"/>
      <c r="G95" s="251"/>
    </row>
    <row r="96" spans="1:7" ht="12" customHeight="1">
      <c r="A96" s="218" t="s">
        <v>65</v>
      </c>
      <c r="B96" s="53" t="s">
        <v>102</v>
      </c>
      <c r="C96" s="89"/>
      <c r="D96" s="89"/>
      <c r="E96" s="260"/>
      <c r="F96" s="72"/>
      <c r="G96" s="251"/>
    </row>
    <row r="97" spans="1:7" ht="12" customHeight="1">
      <c r="A97" s="218" t="s">
        <v>58</v>
      </c>
      <c r="B97" s="42" t="s">
        <v>250</v>
      </c>
      <c r="C97" s="89"/>
      <c r="D97" s="89"/>
      <c r="E97" s="260"/>
      <c r="F97" s="72"/>
      <c r="G97" s="251"/>
    </row>
    <row r="98" spans="1:7" ht="12" customHeight="1">
      <c r="A98" s="218" t="s">
        <v>59</v>
      </c>
      <c r="B98" s="65" t="s">
        <v>251</v>
      </c>
      <c r="C98" s="89"/>
      <c r="D98" s="89"/>
      <c r="E98" s="260"/>
      <c r="F98" s="72"/>
      <c r="G98" s="251"/>
    </row>
    <row r="99" spans="1:7" ht="12" customHeight="1">
      <c r="A99" s="218" t="s">
        <v>66</v>
      </c>
      <c r="B99" s="66" t="s">
        <v>252</v>
      </c>
      <c r="C99" s="89"/>
      <c r="D99" s="89"/>
      <c r="E99" s="260"/>
      <c r="F99" s="72"/>
      <c r="G99" s="251"/>
    </row>
    <row r="100" spans="1:7" ht="12" customHeight="1">
      <c r="A100" s="218" t="s">
        <v>67</v>
      </c>
      <c r="B100" s="66" t="s">
        <v>253</v>
      </c>
      <c r="C100" s="89"/>
      <c r="D100" s="89"/>
      <c r="E100" s="260"/>
      <c r="F100" s="72"/>
      <c r="G100" s="251"/>
    </row>
    <row r="101" spans="1:7" ht="12" customHeight="1">
      <c r="A101" s="218" t="s">
        <v>68</v>
      </c>
      <c r="B101" s="65" t="s">
        <v>254</v>
      </c>
      <c r="C101" s="89"/>
      <c r="D101" s="89"/>
      <c r="E101" s="260"/>
      <c r="F101" s="72"/>
      <c r="G101" s="251"/>
    </row>
    <row r="102" spans="1:7" ht="12" customHeight="1">
      <c r="A102" s="218" t="s">
        <v>69</v>
      </c>
      <c r="B102" s="65" t="s">
        <v>255</v>
      </c>
      <c r="C102" s="89"/>
      <c r="D102" s="89"/>
      <c r="E102" s="260"/>
      <c r="F102" s="72"/>
      <c r="G102" s="251"/>
    </row>
    <row r="103" spans="1:7" ht="12" customHeight="1">
      <c r="A103" s="218" t="s">
        <v>71</v>
      </c>
      <c r="B103" s="66" t="s">
        <v>256</v>
      </c>
      <c r="C103" s="89"/>
      <c r="D103" s="89"/>
      <c r="E103" s="260"/>
      <c r="F103" s="72"/>
      <c r="G103" s="251"/>
    </row>
    <row r="104" spans="1:7" ht="12" customHeight="1">
      <c r="A104" s="226" t="s">
        <v>103</v>
      </c>
      <c r="B104" s="67" t="s">
        <v>257</v>
      </c>
      <c r="C104" s="89"/>
      <c r="D104" s="89"/>
      <c r="E104" s="260"/>
      <c r="F104" s="72"/>
      <c r="G104" s="251"/>
    </row>
    <row r="105" spans="1:7" ht="12" customHeight="1">
      <c r="A105" s="218" t="s">
        <v>258</v>
      </c>
      <c r="B105" s="67" t="s">
        <v>259</v>
      </c>
      <c r="C105" s="89"/>
      <c r="D105" s="89"/>
      <c r="E105" s="260"/>
      <c r="F105" s="72"/>
      <c r="G105" s="251"/>
    </row>
    <row r="106" spans="1:7" s="27" customFormat="1" ht="12" customHeight="1" thickBot="1">
      <c r="A106" s="227" t="s">
        <v>260</v>
      </c>
      <c r="B106" s="68" t="s">
        <v>261</v>
      </c>
      <c r="C106" s="18">
        <v>0</v>
      </c>
      <c r="D106" s="18"/>
      <c r="E106" s="261"/>
      <c r="F106" s="33"/>
      <c r="G106" s="251"/>
    </row>
    <row r="107" spans="1:7" ht="12" customHeight="1" thickBot="1">
      <c r="A107" s="59" t="s">
        <v>3</v>
      </c>
      <c r="B107" s="57" t="s">
        <v>262</v>
      </c>
      <c r="C107" s="86">
        <v>1500000</v>
      </c>
      <c r="D107" s="86"/>
      <c r="E107" s="262"/>
      <c r="F107" s="69">
        <v>1500000</v>
      </c>
      <c r="G107" s="251"/>
    </row>
    <row r="108" spans="1:7" ht="12" customHeight="1">
      <c r="A108" s="217" t="s">
        <v>60</v>
      </c>
      <c r="B108" s="42" t="s">
        <v>116</v>
      </c>
      <c r="C108" s="88">
        <v>1500000</v>
      </c>
      <c r="D108" s="88"/>
      <c r="E108" s="263"/>
      <c r="F108" s="71">
        <v>1500000</v>
      </c>
      <c r="G108" s="251"/>
    </row>
    <row r="109" spans="1:7" ht="12" customHeight="1">
      <c r="A109" s="217" t="s">
        <v>61</v>
      </c>
      <c r="B109" s="46" t="s">
        <v>263</v>
      </c>
      <c r="C109" s="88"/>
      <c r="D109" s="88"/>
      <c r="E109" s="263"/>
      <c r="F109" s="71"/>
      <c r="G109" s="251"/>
    </row>
    <row r="110" spans="1:7" ht="12" customHeight="1">
      <c r="A110" s="217" t="s">
        <v>62</v>
      </c>
      <c r="B110" s="46" t="s">
        <v>104</v>
      </c>
      <c r="C110" s="87"/>
      <c r="D110" s="87"/>
      <c r="E110" s="259"/>
      <c r="F110" s="70"/>
      <c r="G110" s="251"/>
    </row>
    <row r="111" spans="1:7" ht="12" customHeight="1">
      <c r="A111" s="217" t="s">
        <v>63</v>
      </c>
      <c r="B111" s="46" t="s">
        <v>264</v>
      </c>
      <c r="C111" s="87"/>
      <c r="D111" s="87"/>
      <c r="E111" s="259"/>
      <c r="F111" s="70"/>
      <c r="G111" s="251"/>
    </row>
    <row r="112" spans="1:7" ht="12" customHeight="1">
      <c r="A112" s="217" t="s">
        <v>64</v>
      </c>
      <c r="B112" s="78" t="s">
        <v>118</v>
      </c>
      <c r="C112" s="87"/>
      <c r="D112" s="87"/>
      <c r="E112" s="259"/>
      <c r="F112" s="70"/>
      <c r="G112" s="251"/>
    </row>
    <row r="113" spans="1:7" ht="12" customHeight="1">
      <c r="A113" s="217" t="s">
        <v>70</v>
      </c>
      <c r="B113" s="77" t="s">
        <v>265</v>
      </c>
      <c r="C113" s="87"/>
      <c r="D113" s="87"/>
      <c r="E113" s="259"/>
      <c r="F113" s="70"/>
      <c r="G113" s="251"/>
    </row>
    <row r="114" spans="1:7" ht="12" customHeight="1">
      <c r="A114" s="217" t="s">
        <v>72</v>
      </c>
      <c r="B114" s="93" t="s">
        <v>266</v>
      </c>
      <c r="C114" s="87"/>
      <c r="D114" s="87"/>
      <c r="E114" s="259"/>
      <c r="F114" s="70"/>
      <c r="G114" s="251"/>
    </row>
    <row r="115" spans="1:7" ht="12" customHeight="1">
      <c r="A115" s="217" t="s">
        <v>105</v>
      </c>
      <c r="B115" s="66" t="s">
        <v>253</v>
      </c>
      <c r="C115" s="87"/>
      <c r="D115" s="87"/>
      <c r="E115" s="259"/>
      <c r="F115" s="70"/>
      <c r="G115" s="251"/>
    </row>
    <row r="116" spans="1:7" ht="12" customHeight="1">
      <c r="A116" s="217" t="s">
        <v>106</v>
      </c>
      <c r="B116" s="66" t="s">
        <v>267</v>
      </c>
      <c r="C116" s="87"/>
      <c r="D116" s="87"/>
      <c r="E116" s="259"/>
      <c r="F116" s="70"/>
      <c r="G116" s="251"/>
    </row>
    <row r="117" spans="1:7" ht="12" customHeight="1">
      <c r="A117" s="217" t="s">
        <v>107</v>
      </c>
      <c r="B117" s="66" t="s">
        <v>268</v>
      </c>
      <c r="C117" s="87"/>
      <c r="D117" s="87"/>
      <c r="E117" s="259"/>
      <c r="F117" s="70"/>
      <c r="G117" s="251"/>
    </row>
    <row r="118" spans="1:7" ht="12" customHeight="1">
      <c r="A118" s="217" t="s">
        <v>269</v>
      </c>
      <c r="B118" s="66" t="s">
        <v>256</v>
      </c>
      <c r="C118" s="87"/>
      <c r="D118" s="87"/>
      <c r="E118" s="259"/>
      <c r="F118" s="70"/>
      <c r="G118" s="251"/>
    </row>
    <row r="119" spans="1:7" ht="12" customHeight="1">
      <c r="A119" s="217" t="s">
        <v>270</v>
      </c>
      <c r="B119" s="66" t="s">
        <v>271</v>
      </c>
      <c r="C119" s="87"/>
      <c r="D119" s="87"/>
      <c r="E119" s="259"/>
      <c r="F119" s="70"/>
      <c r="G119" s="251"/>
    </row>
    <row r="120" spans="1:7" ht="12" customHeight="1" thickBot="1">
      <c r="A120" s="226" t="s">
        <v>272</v>
      </c>
      <c r="B120" s="66" t="s">
        <v>273</v>
      </c>
      <c r="C120" s="89"/>
      <c r="D120" s="89"/>
      <c r="E120" s="260"/>
      <c r="F120" s="72"/>
      <c r="G120" s="251"/>
    </row>
    <row r="121" spans="1:7" ht="12" customHeight="1" thickBot="1">
      <c r="A121" s="59" t="s">
        <v>4</v>
      </c>
      <c r="B121" s="62" t="s">
        <v>274</v>
      </c>
      <c r="C121" s="86">
        <v>0</v>
      </c>
      <c r="D121" s="86"/>
      <c r="E121" s="262"/>
      <c r="F121" s="69">
        <v>0</v>
      </c>
      <c r="G121" s="251"/>
    </row>
    <row r="122" spans="1:7" ht="12" customHeight="1">
      <c r="A122" s="217" t="s">
        <v>43</v>
      </c>
      <c r="B122" s="43" t="s">
        <v>35</v>
      </c>
      <c r="C122" s="88"/>
      <c r="D122" s="88"/>
      <c r="E122" s="263"/>
      <c r="F122" s="71"/>
      <c r="G122" s="251"/>
    </row>
    <row r="123" spans="1:7" ht="12" customHeight="1" thickBot="1">
      <c r="A123" s="219" t="s">
        <v>44</v>
      </c>
      <c r="B123" s="46" t="s">
        <v>36</v>
      </c>
      <c r="C123" s="89"/>
      <c r="D123" s="89"/>
      <c r="E123" s="260"/>
      <c r="F123" s="72"/>
      <c r="G123" s="251"/>
    </row>
    <row r="124" spans="1:7" ht="12" customHeight="1" thickBot="1">
      <c r="A124" s="59" t="s">
        <v>5</v>
      </c>
      <c r="B124" s="62" t="s">
        <v>275</v>
      </c>
      <c r="C124" s="86">
        <v>109470503</v>
      </c>
      <c r="D124" s="86"/>
      <c r="E124" s="262"/>
      <c r="F124" s="69">
        <v>109470503</v>
      </c>
      <c r="G124" s="251"/>
    </row>
    <row r="125" spans="1:7" ht="12" customHeight="1" thickBot="1">
      <c r="A125" s="59" t="s">
        <v>6</v>
      </c>
      <c r="B125" s="62" t="s">
        <v>375</v>
      </c>
      <c r="C125" s="86">
        <v>0</v>
      </c>
      <c r="D125" s="86"/>
      <c r="E125" s="262"/>
      <c r="F125" s="69">
        <v>0</v>
      </c>
      <c r="G125" s="251"/>
    </row>
    <row r="126" spans="1:7" ht="12" customHeight="1">
      <c r="A126" s="217" t="s">
        <v>47</v>
      </c>
      <c r="B126" s="43" t="s">
        <v>277</v>
      </c>
      <c r="C126" s="87"/>
      <c r="D126" s="87"/>
      <c r="E126" s="259"/>
      <c r="F126" s="70"/>
      <c r="G126" s="251"/>
    </row>
    <row r="127" spans="1:7" ht="12" customHeight="1">
      <c r="A127" s="217" t="s">
        <v>48</v>
      </c>
      <c r="B127" s="43" t="s">
        <v>278</v>
      </c>
      <c r="C127" s="87"/>
      <c r="D127" s="87"/>
      <c r="E127" s="259"/>
      <c r="F127" s="70"/>
      <c r="G127" s="251"/>
    </row>
    <row r="128" spans="1:7" ht="12" customHeight="1" thickBot="1">
      <c r="A128" s="226" t="s">
        <v>49</v>
      </c>
      <c r="B128" s="41" t="s">
        <v>279</v>
      </c>
      <c r="C128" s="87"/>
      <c r="D128" s="87"/>
      <c r="E128" s="259"/>
      <c r="F128" s="70"/>
      <c r="G128" s="251"/>
    </row>
    <row r="129" spans="1:7" ht="12" customHeight="1" thickBot="1">
      <c r="A129" s="59" t="s">
        <v>7</v>
      </c>
      <c r="B129" s="62" t="s">
        <v>280</v>
      </c>
      <c r="C129" s="86">
        <v>0</v>
      </c>
      <c r="D129" s="86"/>
      <c r="E129" s="262"/>
      <c r="F129" s="69">
        <v>0</v>
      </c>
      <c r="G129" s="251"/>
    </row>
    <row r="130" spans="1:7" ht="12" customHeight="1">
      <c r="A130" s="217" t="s">
        <v>50</v>
      </c>
      <c r="B130" s="43" t="s">
        <v>281</v>
      </c>
      <c r="C130" s="87"/>
      <c r="D130" s="87"/>
      <c r="E130" s="259"/>
      <c r="F130" s="70"/>
      <c r="G130" s="251"/>
    </row>
    <row r="131" spans="1:7" ht="12" customHeight="1">
      <c r="A131" s="217" t="s">
        <v>51</v>
      </c>
      <c r="B131" s="43" t="s">
        <v>282</v>
      </c>
      <c r="C131" s="87"/>
      <c r="D131" s="87"/>
      <c r="E131" s="259"/>
      <c r="F131" s="70"/>
      <c r="G131" s="251"/>
    </row>
    <row r="132" spans="1:7" ht="12" customHeight="1">
      <c r="A132" s="217" t="s">
        <v>180</v>
      </c>
      <c r="B132" s="43" t="s">
        <v>283</v>
      </c>
      <c r="C132" s="87"/>
      <c r="D132" s="87"/>
      <c r="E132" s="259"/>
      <c r="F132" s="70"/>
      <c r="G132" s="251"/>
    </row>
    <row r="133" spans="1:7" s="27" customFormat="1" ht="12" customHeight="1" thickBot="1">
      <c r="A133" s="226" t="s">
        <v>182</v>
      </c>
      <c r="B133" s="41" t="s">
        <v>284</v>
      </c>
      <c r="C133" s="87"/>
      <c r="D133" s="87"/>
      <c r="E133" s="259"/>
      <c r="F133" s="70"/>
      <c r="G133" s="251"/>
    </row>
    <row r="134" spans="1:7" ht="16.5" thickBot="1">
      <c r="A134" s="59" t="s">
        <v>8</v>
      </c>
      <c r="B134" s="62" t="s">
        <v>380</v>
      </c>
      <c r="C134" s="92">
        <v>0</v>
      </c>
      <c r="D134" s="92"/>
      <c r="E134" s="264"/>
      <c r="F134" s="105"/>
      <c r="G134" s="251"/>
    </row>
    <row r="135" spans="1:7" ht="15.75">
      <c r="A135" s="217" t="s">
        <v>52</v>
      </c>
      <c r="B135" s="43" t="s">
        <v>286</v>
      </c>
      <c r="C135" s="87"/>
      <c r="D135" s="87"/>
      <c r="E135" s="259"/>
      <c r="F135" s="70"/>
      <c r="G135" s="251"/>
    </row>
    <row r="136" spans="1:7" ht="12" customHeight="1">
      <c r="A136" s="217" t="s">
        <v>53</v>
      </c>
      <c r="B136" s="43" t="s">
        <v>287</v>
      </c>
      <c r="C136" s="87"/>
      <c r="D136" s="87"/>
      <c r="E136" s="259"/>
      <c r="F136" s="70"/>
      <c r="G136" s="251"/>
    </row>
    <row r="137" spans="1:7" ht="12" customHeight="1">
      <c r="A137" s="217" t="s">
        <v>189</v>
      </c>
      <c r="B137" s="43" t="s">
        <v>379</v>
      </c>
      <c r="C137" s="87"/>
      <c r="D137" s="87"/>
      <c r="E137" s="259"/>
      <c r="F137" s="70"/>
      <c r="G137" s="251"/>
    </row>
    <row r="138" spans="1:7" s="27" customFormat="1" ht="12" customHeight="1" thickBot="1">
      <c r="A138" s="217" t="s">
        <v>191</v>
      </c>
      <c r="B138" s="43" t="s">
        <v>288</v>
      </c>
      <c r="C138" s="87"/>
      <c r="D138" s="87"/>
      <c r="E138" s="259"/>
      <c r="F138" s="70"/>
      <c r="G138" s="251"/>
    </row>
    <row r="139" spans="1:7" s="27" customFormat="1" ht="12" customHeight="1" thickBot="1">
      <c r="A139" s="226" t="s">
        <v>378</v>
      </c>
      <c r="B139" s="41" t="s">
        <v>289</v>
      </c>
      <c r="C139" s="19">
        <v>0</v>
      </c>
      <c r="D139" s="19"/>
      <c r="E139" s="265"/>
      <c r="F139" s="38">
        <v>0</v>
      </c>
      <c r="G139" s="251"/>
    </row>
    <row r="140" spans="1:7" s="27" customFormat="1" ht="12" customHeight="1" thickBot="1">
      <c r="A140" s="59" t="s">
        <v>9</v>
      </c>
      <c r="B140" s="62" t="s">
        <v>376</v>
      </c>
      <c r="C140" s="87"/>
      <c r="D140" s="87"/>
      <c r="E140" s="259"/>
      <c r="F140" s="70"/>
      <c r="G140" s="251"/>
    </row>
    <row r="141" spans="1:7" s="27" customFormat="1" ht="12" customHeight="1">
      <c r="A141" s="217" t="s">
        <v>98</v>
      </c>
      <c r="B141" s="43" t="s">
        <v>291</v>
      </c>
      <c r="C141" s="87"/>
      <c r="D141" s="87"/>
      <c r="E141" s="259"/>
      <c r="F141" s="70"/>
      <c r="G141" s="251"/>
    </row>
    <row r="142" spans="1:7" s="27" customFormat="1" ht="12" customHeight="1">
      <c r="A142" s="217" t="s">
        <v>99</v>
      </c>
      <c r="B142" s="43" t="s">
        <v>292</v>
      </c>
      <c r="C142" s="87"/>
      <c r="D142" s="87"/>
      <c r="E142" s="259"/>
      <c r="F142" s="70"/>
      <c r="G142" s="251"/>
    </row>
    <row r="143" spans="1:7" s="27" customFormat="1" ht="12" customHeight="1" thickBot="1">
      <c r="A143" s="217" t="s">
        <v>117</v>
      </c>
      <c r="B143" s="43" t="s">
        <v>293</v>
      </c>
      <c r="C143" s="87"/>
      <c r="D143" s="87"/>
      <c r="E143" s="259"/>
      <c r="F143" s="70"/>
      <c r="G143" s="251"/>
    </row>
    <row r="144" spans="1:7" ht="12.75" customHeight="1" thickBot="1">
      <c r="A144" s="217" t="s">
        <v>197</v>
      </c>
      <c r="B144" s="43" t="s">
        <v>294</v>
      </c>
      <c r="C144" s="36"/>
      <c r="D144" s="36"/>
      <c r="E144" s="266"/>
      <c r="F144" s="37"/>
      <c r="G144" s="251"/>
    </row>
    <row r="145" spans="1:7" ht="12" customHeight="1" thickBot="1">
      <c r="A145" s="59" t="s">
        <v>10</v>
      </c>
      <c r="B145" s="62" t="s">
        <v>295</v>
      </c>
      <c r="C145" s="36"/>
      <c r="D145" s="36"/>
      <c r="E145" s="266"/>
      <c r="F145" s="37"/>
      <c r="G145" s="251"/>
    </row>
    <row r="146" spans="1:7" ht="15" customHeight="1" thickBot="1">
      <c r="A146" s="228" t="s">
        <v>11</v>
      </c>
      <c r="B146" s="82" t="s">
        <v>296</v>
      </c>
      <c r="C146" s="216">
        <v>109470503</v>
      </c>
      <c r="D146" s="216"/>
      <c r="E146" s="36"/>
      <c r="F146" s="37">
        <v>109470503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234" t="s">
        <v>394</v>
      </c>
      <c r="B148" s="235"/>
      <c r="C148" s="23">
        <v>18</v>
      </c>
      <c r="D148" s="256"/>
      <c r="E148" s="256"/>
      <c r="F148" s="22">
        <v>18</v>
      </c>
      <c r="G148" s="251"/>
    </row>
    <row r="149" spans="1:7" ht="14.25" customHeight="1" thickBot="1">
      <c r="A149" s="236" t="s">
        <v>393</v>
      </c>
      <c r="B149" s="237"/>
      <c r="C149" s="23"/>
      <c r="D149" s="256"/>
      <c r="E149" s="256"/>
      <c r="F149" s="22"/>
      <c r="G149" s="251"/>
    </row>
  </sheetData>
  <sheetProtection formatCells="0"/>
  <mergeCells count="5">
    <mergeCell ref="C1:F1"/>
    <mergeCell ref="B2:C2"/>
    <mergeCell ref="B3:C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L149"/>
  <sheetViews>
    <sheetView tabSelected="1" zoomScaleSheetLayoutView="100" workbookViewId="0">
      <selection activeCell="J7" sqref="J7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414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405</v>
      </c>
      <c r="C2" s="481"/>
      <c r="D2" s="287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382</v>
      </c>
      <c r="C3" s="483"/>
      <c r="D3" s="253"/>
      <c r="E3" s="253"/>
      <c r="F3" s="183" t="s">
        <v>38</v>
      </c>
    </row>
    <row r="4" spans="1:7" s="231" customFormat="1" ht="15.95" customHeight="1" thickBot="1">
      <c r="A4" s="188"/>
      <c r="B4" s="188"/>
      <c r="C4" s="189"/>
      <c r="D4" s="189"/>
      <c r="E4" s="189"/>
      <c r="F4" s="189" t="str">
        <f>'3.2. sz. mell'!F4</f>
        <v>Forintban!</v>
      </c>
    </row>
    <row r="5" spans="1:7" ht="24.75" thickBot="1">
      <c r="A5" s="286" t="s">
        <v>113</v>
      </c>
      <c r="B5" s="356" t="s">
        <v>392</v>
      </c>
      <c r="C5" s="357" t="s">
        <v>136</v>
      </c>
      <c r="D5" s="358" t="s">
        <v>416</v>
      </c>
      <c r="E5" s="358" t="s">
        <v>412</v>
      </c>
      <c r="F5" s="359" t="s">
        <v>137</v>
      </c>
    </row>
    <row r="6" spans="1:7" s="232" customFormat="1" ht="12.95" customHeight="1" thickBot="1">
      <c r="A6" s="185" t="s">
        <v>243</v>
      </c>
      <c r="B6" s="322" t="s">
        <v>244</v>
      </c>
      <c r="C6" s="185" t="s">
        <v>245</v>
      </c>
      <c r="D6" s="186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86"/>
      <c r="F8" s="69">
        <f>SUM(F9:F14)</f>
        <v>0</v>
      </c>
      <c r="G8" s="251"/>
    </row>
    <row r="9" spans="1:7" s="207" customFormat="1" ht="12" customHeight="1">
      <c r="A9" s="217" t="s">
        <v>54</v>
      </c>
      <c r="B9" s="97" t="s">
        <v>139</v>
      </c>
      <c r="C9" s="88"/>
      <c r="D9" s="88"/>
      <c r="E9" s="88"/>
      <c r="F9" s="71"/>
      <c r="G9" s="251"/>
    </row>
    <row r="10" spans="1:7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  <c r="G11" s="251"/>
    </row>
    <row r="12" spans="1:7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  <c r="G12" s="251"/>
    </row>
    <row r="13" spans="1:7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  <c r="G13" s="251"/>
    </row>
    <row r="14" spans="1:7" s="207" customFormat="1" ht="12" customHeight="1" thickBot="1">
      <c r="A14" s="219" t="s">
        <v>58</v>
      </c>
      <c r="B14" s="99" t="s">
        <v>144</v>
      </c>
      <c r="C14" s="89"/>
      <c r="D14" s="89"/>
      <c r="E14" s="89"/>
      <c r="F14" s="72"/>
      <c r="G14" s="251"/>
    </row>
    <row r="15" spans="1:7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86"/>
      <c r="F15" s="69">
        <f>SUM(F16:F20)</f>
        <v>0</v>
      </c>
      <c r="G15" s="251"/>
    </row>
    <row r="16" spans="1:7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98" t="s">
        <v>150</v>
      </c>
      <c r="C20" s="87">
        <v>0</v>
      </c>
      <c r="D20" s="87"/>
      <c r="E20" s="87"/>
      <c r="F20" s="70">
        <v>0</v>
      </c>
      <c r="G20" s="251"/>
    </row>
    <row r="21" spans="1:7" s="233" customFormat="1" ht="12" customHeight="1" thickBot="1">
      <c r="A21" s="219" t="s">
        <v>70</v>
      </c>
      <c r="B21" s="99" t="s">
        <v>151</v>
      </c>
      <c r="C21" s="89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86"/>
      <c r="F22" s="69">
        <f>SUM(F23:F27)</f>
        <v>0</v>
      </c>
      <c r="G22" s="251"/>
    </row>
    <row r="23" spans="1:7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98" t="s">
        <v>157</v>
      </c>
      <c r="C27" s="87">
        <v>0</v>
      </c>
      <c r="D27" s="87"/>
      <c r="E27" s="87"/>
      <c r="F27" s="70">
        <v>0</v>
      </c>
      <c r="G27" s="251"/>
    </row>
    <row r="28" spans="1:7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92"/>
      <c r="F29" s="105">
        <f>SUM(F30:F35)</f>
        <v>0</v>
      </c>
      <c r="G29" s="251"/>
    </row>
    <row r="30" spans="1:7" s="233" customFormat="1" ht="12" customHeight="1">
      <c r="A30" s="217" t="s">
        <v>159</v>
      </c>
      <c r="B30" s="97" t="s">
        <v>388</v>
      </c>
      <c r="C30" s="88"/>
      <c r="D30" s="88"/>
      <c r="E30" s="88"/>
      <c r="F30" s="71">
        <f>+F31+F32</f>
        <v>0</v>
      </c>
      <c r="G30" s="251"/>
    </row>
    <row r="31" spans="1:7" s="233" customFormat="1" ht="12" customHeight="1">
      <c r="A31" s="218" t="s">
        <v>160</v>
      </c>
      <c r="B31" s="98" t="s">
        <v>389</v>
      </c>
      <c r="C31" s="87"/>
      <c r="D31" s="87"/>
      <c r="E31" s="87"/>
      <c r="F31" s="70"/>
      <c r="G31" s="251"/>
    </row>
    <row r="32" spans="1:7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  <c r="G32" s="251"/>
    </row>
    <row r="33" spans="1:7" s="233" customFormat="1" ht="12" customHeight="1">
      <c r="A33" s="218" t="s">
        <v>385</v>
      </c>
      <c r="B33" s="98" t="s">
        <v>391</v>
      </c>
      <c r="C33" s="87"/>
      <c r="D33" s="87"/>
      <c r="E33" s="87"/>
      <c r="F33" s="70"/>
      <c r="G33" s="251"/>
    </row>
    <row r="34" spans="1:7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  <c r="G35" s="251"/>
    </row>
    <row r="36" spans="1:7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86"/>
      <c r="F36" s="69">
        <f>SUM(F37:F46)</f>
        <v>0</v>
      </c>
      <c r="G36" s="251"/>
    </row>
    <row r="37" spans="1:7" s="233" customFormat="1" ht="12" customHeight="1">
      <c r="A37" s="217" t="s">
        <v>47</v>
      </c>
      <c r="B37" s="97" t="s">
        <v>165</v>
      </c>
      <c r="C37" s="88">
        <v>0</v>
      </c>
      <c r="D37" s="88"/>
      <c r="E37" s="88"/>
      <c r="F37" s="71">
        <v>0</v>
      </c>
      <c r="G37" s="251"/>
    </row>
    <row r="38" spans="1:7" s="233" customFormat="1" ht="12" customHeight="1">
      <c r="A38" s="218" t="s">
        <v>48</v>
      </c>
      <c r="B38" s="98" t="s">
        <v>166</v>
      </c>
      <c r="C38" s="87"/>
      <c r="D38" s="87"/>
      <c r="E38" s="87"/>
      <c r="F38" s="70"/>
      <c r="G38" s="251"/>
    </row>
    <row r="39" spans="1:7" s="233" customFormat="1" ht="12" customHeight="1">
      <c r="A39" s="218" t="s">
        <v>49</v>
      </c>
      <c r="B39" s="98" t="s">
        <v>167</v>
      </c>
      <c r="C39" s="87"/>
      <c r="D39" s="87"/>
      <c r="E39" s="87"/>
      <c r="F39" s="70"/>
      <c r="G39" s="251"/>
    </row>
    <row r="40" spans="1:7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  <c r="G40" s="251"/>
    </row>
    <row r="41" spans="1:7" s="233" customFormat="1" ht="12" customHeight="1">
      <c r="A41" s="218" t="s">
        <v>93</v>
      </c>
      <c r="B41" s="98" t="s">
        <v>169</v>
      </c>
      <c r="C41" s="87"/>
      <c r="D41" s="87"/>
      <c r="E41" s="87"/>
      <c r="F41" s="70"/>
      <c r="G41" s="251"/>
    </row>
    <row r="42" spans="1:7" s="233" customFormat="1" ht="12" customHeight="1">
      <c r="A42" s="218" t="s">
        <v>94</v>
      </c>
      <c r="B42" s="98" t="s">
        <v>170</v>
      </c>
      <c r="C42" s="87">
        <v>0</v>
      </c>
      <c r="D42" s="87"/>
      <c r="E42" s="87"/>
      <c r="F42" s="70">
        <v>0</v>
      </c>
      <c r="G42" s="251"/>
    </row>
    <row r="43" spans="1:7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98" t="s">
        <v>172</v>
      </c>
      <c r="C44" s="87"/>
      <c r="D44" s="87"/>
      <c r="E44" s="87"/>
      <c r="F44" s="70"/>
      <c r="G44" s="251"/>
    </row>
    <row r="45" spans="1:7" s="233" customFormat="1" ht="12" customHeight="1">
      <c r="A45" s="218" t="s">
        <v>173</v>
      </c>
      <c r="B45" s="98" t="s">
        <v>174</v>
      </c>
      <c r="C45" s="90"/>
      <c r="D45" s="90"/>
      <c r="E45" s="90"/>
      <c r="F45" s="73"/>
      <c r="G45" s="251"/>
    </row>
    <row r="46" spans="1:7" s="207" customFormat="1" ht="12" customHeight="1" thickBot="1">
      <c r="A46" s="219" t="s">
        <v>175</v>
      </c>
      <c r="B46" s="99" t="s">
        <v>176</v>
      </c>
      <c r="C46" s="91"/>
      <c r="D46" s="91"/>
      <c r="E46" s="91"/>
      <c r="F46" s="74"/>
      <c r="G46" s="251"/>
    </row>
    <row r="47" spans="1:7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  <c r="G53" s="251"/>
    </row>
    <row r="54" spans="1:7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  <c r="G56" s="251"/>
    </row>
    <row r="57" spans="1:7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92"/>
      <c r="F63" s="105">
        <f>+F8+F15+F22+F29+F36+F47+F53+F58</f>
        <v>0</v>
      </c>
      <c r="G63" s="251"/>
    </row>
    <row r="64" spans="1:7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86"/>
      <c r="F64" s="69">
        <f>SUM(F65:F67)</f>
        <v>0</v>
      </c>
      <c r="G64" s="251"/>
    </row>
    <row r="65" spans="1:7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  <c r="G66" s="251"/>
    </row>
    <row r="67" spans="1:7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86"/>
      <c r="F68" s="69">
        <f>SUM(F69:F72)</f>
        <v>0</v>
      </c>
      <c r="G68" s="251"/>
    </row>
    <row r="69" spans="1:7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86"/>
      <c r="F73" s="69">
        <f>SUM(F74:F75)</f>
        <v>0</v>
      </c>
      <c r="G73" s="251"/>
    </row>
    <row r="74" spans="1:7" s="233" customFormat="1" ht="12" customHeight="1">
      <c r="A74" s="217" t="s">
        <v>216</v>
      </c>
      <c r="B74" s="97" t="s">
        <v>217</v>
      </c>
      <c r="C74" s="90"/>
      <c r="D74" s="90"/>
      <c r="E74" s="90"/>
      <c r="F74" s="73"/>
      <c r="G74" s="251"/>
    </row>
    <row r="75" spans="1:7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86"/>
      <c r="F76" s="69">
        <f>SUM(F77:F79)</f>
        <v>0</v>
      </c>
      <c r="G76" s="251"/>
    </row>
    <row r="77" spans="1:7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  <c r="G77" s="251"/>
    </row>
    <row r="78" spans="1:7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99" t="s">
        <v>407</v>
      </c>
      <c r="C79" s="90"/>
      <c r="D79" s="90"/>
      <c r="E79" s="90"/>
      <c r="F79" s="73"/>
      <c r="G79" s="251"/>
    </row>
    <row r="80" spans="1:7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86"/>
      <c r="F80" s="69">
        <f>SUM(F81:F84)</f>
        <v>0</v>
      </c>
      <c r="G80" s="251"/>
    </row>
    <row r="81" spans="1:7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  <c r="G81" s="251"/>
    </row>
    <row r="82" spans="1:7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  <c r="G82" s="251"/>
    </row>
    <row r="83" spans="1:7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  <c r="G83" s="251"/>
    </row>
    <row r="84" spans="1:7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  <c r="G84" s="251"/>
    </row>
    <row r="85" spans="1:7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  <c r="G85" s="251"/>
    </row>
    <row r="86" spans="1:7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92"/>
      <c r="F86" s="105">
        <f>+F64+F68+F73+F76+F80+F85</f>
        <v>0</v>
      </c>
      <c r="G86" s="251"/>
    </row>
    <row r="87" spans="1:7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92"/>
      <c r="F87" s="105">
        <f>+F63+F86</f>
        <v>0</v>
      </c>
      <c r="G87" s="251"/>
    </row>
    <row r="88" spans="1:7" s="233" customFormat="1" ht="15" customHeight="1">
      <c r="A88" s="190"/>
      <c r="B88" s="191"/>
      <c r="C88" s="205"/>
      <c r="D88" s="205"/>
      <c r="E88" s="205"/>
      <c r="F88" s="205"/>
      <c r="G88" s="251"/>
    </row>
    <row r="89" spans="1:7" ht="16.5" thickBot="1">
      <c r="A89" s="192"/>
      <c r="B89" s="193"/>
      <c r="C89" s="206"/>
      <c r="D89" s="206"/>
      <c r="E89" s="206"/>
      <c r="F89" s="206"/>
      <c r="G89" s="251"/>
    </row>
    <row r="90" spans="1:7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7" s="27" customFormat="1" ht="12" customHeight="1" thickBot="1">
      <c r="A91" s="212" t="s">
        <v>2</v>
      </c>
      <c r="B91" s="58" t="s">
        <v>249</v>
      </c>
      <c r="C91" s="196">
        <f>SUM(C92:C96)</f>
        <v>0</v>
      </c>
      <c r="D91" s="196"/>
      <c r="E91" s="196"/>
      <c r="F91" s="196">
        <f>SUM(F92:F96)</f>
        <v>0</v>
      </c>
      <c r="G91" s="251"/>
    </row>
    <row r="92" spans="1:7" ht="12" customHeight="1">
      <c r="A92" s="225" t="s">
        <v>54</v>
      </c>
      <c r="B92" s="44" t="s">
        <v>30</v>
      </c>
      <c r="C92" s="197">
        <v>0</v>
      </c>
      <c r="D92" s="197"/>
      <c r="E92" s="197"/>
      <c r="F92" s="197">
        <v>0</v>
      </c>
      <c r="G92" s="251"/>
    </row>
    <row r="93" spans="1:7" ht="12" customHeight="1">
      <c r="A93" s="218" t="s">
        <v>55</v>
      </c>
      <c r="B93" s="42" t="s">
        <v>100</v>
      </c>
      <c r="C93" s="198">
        <v>0</v>
      </c>
      <c r="D93" s="198"/>
      <c r="E93" s="198"/>
      <c r="F93" s="198">
        <v>0</v>
      </c>
      <c r="G93" s="251"/>
    </row>
    <row r="94" spans="1:7" ht="12" customHeight="1">
      <c r="A94" s="218" t="s">
        <v>56</v>
      </c>
      <c r="B94" s="42" t="s">
        <v>73</v>
      </c>
      <c r="C94" s="200">
        <v>0</v>
      </c>
      <c r="D94" s="200"/>
      <c r="E94" s="200"/>
      <c r="F94" s="200">
        <v>0</v>
      </c>
      <c r="G94" s="251"/>
    </row>
    <row r="95" spans="1:7" ht="12" customHeight="1">
      <c r="A95" s="218" t="s">
        <v>57</v>
      </c>
      <c r="B95" s="45" t="s">
        <v>101</v>
      </c>
      <c r="C95" s="200"/>
      <c r="D95" s="200"/>
      <c r="E95" s="200"/>
      <c r="F95" s="200"/>
      <c r="G95" s="251"/>
    </row>
    <row r="96" spans="1:7" ht="12" customHeight="1">
      <c r="A96" s="218" t="s">
        <v>65</v>
      </c>
      <c r="B96" s="53" t="s">
        <v>102</v>
      </c>
      <c r="C96" s="200">
        <v>0</v>
      </c>
      <c r="D96" s="200"/>
      <c r="E96" s="200"/>
      <c r="F96" s="200">
        <v>0</v>
      </c>
      <c r="G96" s="251"/>
    </row>
    <row r="97" spans="1:7" ht="12" customHeight="1">
      <c r="A97" s="218" t="s">
        <v>58</v>
      </c>
      <c r="B97" s="42" t="s">
        <v>250</v>
      </c>
      <c r="C97" s="200"/>
      <c r="D97" s="200"/>
      <c r="E97" s="200"/>
      <c r="F97" s="200"/>
      <c r="G97" s="251"/>
    </row>
    <row r="98" spans="1:7" ht="12" customHeight="1">
      <c r="A98" s="218" t="s">
        <v>59</v>
      </c>
      <c r="B98" s="65" t="s">
        <v>251</v>
      </c>
      <c r="C98" s="200"/>
      <c r="D98" s="200"/>
      <c r="E98" s="200"/>
      <c r="F98" s="200"/>
      <c r="G98" s="251"/>
    </row>
    <row r="99" spans="1:7" ht="12" customHeight="1">
      <c r="A99" s="218" t="s">
        <v>66</v>
      </c>
      <c r="B99" s="66" t="s">
        <v>252</v>
      </c>
      <c r="C99" s="200"/>
      <c r="D99" s="200"/>
      <c r="E99" s="200"/>
      <c r="F99" s="200"/>
      <c r="G99" s="251"/>
    </row>
    <row r="100" spans="1:7" ht="12" customHeight="1">
      <c r="A100" s="218" t="s">
        <v>67</v>
      </c>
      <c r="B100" s="66" t="s">
        <v>253</v>
      </c>
      <c r="C100" s="200"/>
      <c r="D100" s="200"/>
      <c r="E100" s="200"/>
      <c r="F100" s="200"/>
      <c r="G100" s="251"/>
    </row>
    <row r="101" spans="1:7" ht="12" customHeight="1">
      <c r="A101" s="218" t="s">
        <v>68</v>
      </c>
      <c r="B101" s="65" t="s">
        <v>254</v>
      </c>
      <c r="C101" s="200"/>
      <c r="D101" s="200"/>
      <c r="E101" s="200"/>
      <c r="F101" s="200"/>
      <c r="G101" s="251"/>
    </row>
    <row r="102" spans="1:7" ht="12" customHeight="1">
      <c r="A102" s="218" t="s">
        <v>69</v>
      </c>
      <c r="B102" s="65" t="s">
        <v>255</v>
      </c>
      <c r="C102" s="200"/>
      <c r="D102" s="200"/>
      <c r="E102" s="200"/>
      <c r="F102" s="200"/>
      <c r="G102" s="251"/>
    </row>
    <row r="103" spans="1:7" ht="12" customHeight="1">
      <c r="A103" s="218" t="s">
        <v>71</v>
      </c>
      <c r="B103" s="66" t="s">
        <v>256</v>
      </c>
      <c r="C103" s="200"/>
      <c r="D103" s="200"/>
      <c r="E103" s="200"/>
      <c r="F103" s="200"/>
      <c r="G103" s="251"/>
    </row>
    <row r="104" spans="1:7" ht="12" customHeight="1">
      <c r="A104" s="226" t="s">
        <v>103</v>
      </c>
      <c r="B104" s="67" t="s">
        <v>257</v>
      </c>
      <c r="C104" s="200"/>
      <c r="D104" s="200"/>
      <c r="E104" s="200"/>
      <c r="F104" s="200"/>
      <c r="G104" s="251"/>
    </row>
    <row r="105" spans="1:7" ht="12" customHeight="1">
      <c r="A105" s="218" t="s">
        <v>258</v>
      </c>
      <c r="B105" s="67" t="s">
        <v>259</v>
      </c>
      <c r="C105" s="200"/>
      <c r="D105" s="200"/>
      <c r="E105" s="200"/>
      <c r="F105" s="200"/>
      <c r="G105" s="251"/>
    </row>
    <row r="106" spans="1:7" s="27" customFormat="1" ht="12" customHeight="1" thickBot="1">
      <c r="A106" s="227" t="s">
        <v>260</v>
      </c>
      <c r="B106" s="68" t="s">
        <v>261</v>
      </c>
      <c r="C106" s="202">
        <v>0</v>
      </c>
      <c r="D106" s="202"/>
      <c r="E106" s="202"/>
      <c r="F106" s="202">
        <v>0</v>
      </c>
      <c r="G106" s="251"/>
    </row>
    <row r="107" spans="1:7" ht="12" customHeight="1" thickBot="1">
      <c r="A107" s="59" t="s">
        <v>3</v>
      </c>
      <c r="B107" s="57" t="s">
        <v>262</v>
      </c>
      <c r="C107" s="80">
        <f>+C108+C110+C112</f>
        <v>0</v>
      </c>
      <c r="D107" s="80"/>
      <c r="E107" s="80"/>
      <c r="F107" s="80">
        <f>+F108+F110+F112</f>
        <v>0</v>
      </c>
      <c r="G107" s="251"/>
    </row>
    <row r="108" spans="1:7" ht="12" customHeight="1">
      <c r="A108" s="217" t="s">
        <v>60</v>
      </c>
      <c r="B108" s="42" t="s">
        <v>116</v>
      </c>
      <c r="C108" s="199">
        <v>0</v>
      </c>
      <c r="D108" s="199"/>
      <c r="E108" s="199"/>
      <c r="F108" s="199">
        <v>0</v>
      </c>
      <c r="G108" s="251"/>
    </row>
    <row r="109" spans="1:7" ht="12" customHeight="1">
      <c r="A109" s="217" t="s">
        <v>61</v>
      </c>
      <c r="B109" s="46" t="s">
        <v>263</v>
      </c>
      <c r="C109" s="199">
        <v>0</v>
      </c>
      <c r="D109" s="199"/>
      <c r="E109" s="199"/>
      <c r="F109" s="199"/>
      <c r="G109" s="251"/>
    </row>
    <row r="110" spans="1:7" ht="12" customHeight="1">
      <c r="A110" s="217" t="s">
        <v>62</v>
      </c>
      <c r="B110" s="46" t="s">
        <v>104</v>
      </c>
      <c r="C110" s="198"/>
      <c r="D110" s="198"/>
      <c r="E110" s="198"/>
      <c r="F110" s="198">
        <v>0</v>
      </c>
      <c r="G110" s="251"/>
    </row>
    <row r="111" spans="1:7" ht="12" customHeight="1">
      <c r="A111" s="217" t="s">
        <v>63</v>
      </c>
      <c r="B111" s="46" t="s">
        <v>264</v>
      </c>
      <c r="C111" s="70"/>
      <c r="D111" s="70"/>
      <c r="E111" s="70"/>
      <c r="F111" s="70"/>
      <c r="G111" s="251"/>
    </row>
    <row r="112" spans="1:7" ht="12" customHeight="1">
      <c r="A112" s="217" t="s">
        <v>64</v>
      </c>
      <c r="B112" s="78" t="s">
        <v>118</v>
      </c>
      <c r="C112" s="70"/>
      <c r="D112" s="70"/>
      <c r="E112" s="70"/>
      <c r="F112" s="70"/>
      <c r="G112" s="251"/>
    </row>
    <row r="113" spans="1:7" ht="12" customHeight="1">
      <c r="A113" s="217" t="s">
        <v>70</v>
      </c>
      <c r="B113" s="77" t="s">
        <v>265</v>
      </c>
      <c r="C113" s="70"/>
      <c r="D113" s="70"/>
      <c r="E113" s="70"/>
      <c r="F113" s="70"/>
      <c r="G113" s="251"/>
    </row>
    <row r="114" spans="1:7" ht="12" customHeight="1">
      <c r="A114" s="217" t="s">
        <v>72</v>
      </c>
      <c r="B114" s="93" t="s">
        <v>266</v>
      </c>
      <c r="C114" s="70"/>
      <c r="D114" s="70"/>
      <c r="E114" s="70"/>
      <c r="F114" s="70"/>
      <c r="G114" s="251"/>
    </row>
    <row r="115" spans="1:7" ht="12" customHeight="1">
      <c r="A115" s="217" t="s">
        <v>105</v>
      </c>
      <c r="B115" s="66" t="s">
        <v>253</v>
      </c>
      <c r="C115" s="70"/>
      <c r="D115" s="70"/>
      <c r="E115" s="70"/>
      <c r="F115" s="70"/>
      <c r="G115" s="251"/>
    </row>
    <row r="116" spans="1:7" ht="12" customHeight="1">
      <c r="A116" s="217" t="s">
        <v>106</v>
      </c>
      <c r="B116" s="66" t="s">
        <v>267</v>
      </c>
      <c r="C116" s="70"/>
      <c r="D116" s="70"/>
      <c r="E116" s="70"/>
      <c r="F116" s="70"/>
      <c r="G116" s="251"/>
    </row>
    <row r="117" spans="1:7" ht="12" customHeight="1">
      <c r="A117" s="217" t="s">
        <v>107</v>
      </c>
      <c r="B117" s="66" t="s">
        <v>268</v>
      </c>
      <c r="C117" s="70"/>
      <c r="D117" s="70"/>
      <c r="E117" s="70"/>
      <c r="F117" s="70"/>
      <c r="G117" s="251"/>
    </row>
    <row r="118" spans="1:7" ht="12" customHeight="1">
      <c r="A118" s="217" t="s">
        <v>269</v>
      </c>
      <c r="B118" s="66" t="s">
        <v>256</v>
      </c>
      <c r="C118" s="70"/>
      <c r="D118" s="70"/>
      <c r="E118" s="70"/>
      <c r="F118" s="70"/>
      <c r="G118" s="251"/>
    </row>
    <row r="119" spans="1:7" ht="12" customHeight="1">
      <c r="A119" s="217" t="s">
        <v>270</v>
      </c>
      <c r="B119" s="66" t="s">
        <v>271</v>
      </c>
      <c r="C119" s="70"/>
      <c r="D119" s="70"/>
      <c r="E119" s="70"/>
      <c r="F119" s="70"/>
      <c r="G119" s="251"/>
    </row>
    <row r="120" spans="1:7" ht="12" customHeight="1" thickBot="1">
      <c r="A120" s="226" t="s">
        <v>272</v>
      </c>
      <c r="B120" s="66" t="s">
        <v>273</v>
      </c>
      <c r="C120" s="72"/>
      <c r="D120" s="72"/>
      <c r="E120" s="72"/>
      <c r="F120" s="72"/>
      <c r="G120" s="251"/>
    </row>
    <row r="121" spans="1:7" ht="12" customHeight="1" thickBot="1">
      <c r="A121" s="59" t="s">
        <v>4</v>
      </c>
      <c r="B121" s="62" t="s">
        <v>274</v>
      </c>
      <c r="C121" s="80">
        <f>+C122+C123</f>
        <v>0</v>
      </c>
      <c r="D121" s="80"/>
      <c r="E121" s="80"/>
      <c r="F121" s="80">
        <f>+F122+F123</f>
        <v>0</v>
      </c>
      <c r="G121" s="251"/>
    </row>
    <row r="122" spans="1:7" ht="12" customHeight="1">
      <c r="A122" s="217" t="s">
        <v>43</v>
      </c>
      <c r="B122" s="43" t="s">
        <v>35</v>
      </c>
      <c r="C122" s="199"/>
      <c r="D122" s="199"/>
      <c r="E122" s="199"/>
      <c r="F122" s="199"/>
      <c r="G122" s="251"/>
    </row>
    <row r="123" spans="1:7" ht="12" customHeight="1" thickBot="1">
      <c r="A123" s="219" t="s">
        <v>44</v>
      </c>
      <c r="B123" s="46" t="s">
        <v>36</v>
      </c>
      <c r="C123" s="200"/>
      <c r="D123" s="200"/>
      <c r="E123" s="200"/>
      <c r="F123" s="200"/>
      <c r="G123" s="251"/>
    </row>
    <row r="124" spans="1:7" ht="12" customHeight="1" thickBot="1">
      <c r="A124" s="59" t="s">
        <v>5</v>
      </c>
      <c r="B124" s="62" t="s">
        <v>275</v>
      </c>
      <c r="C124" s="80">
        <f>+C91+C107+C121</f>
        <v>0</v>
      </c>
      <c r="D124" s="80"/>
      <c r="E124" s="80"/>
      <c r="F124" s="80">
        <f>+F91+F107+F121</f>
        <v>0</v>
      </c>
      <c r="G124" s="251"/>
    </row>
    <row r="125" spans="1:7" ht="12" customHeight="1" thickBot="1">
      <c r="A125" s="59" t="s">
        <v>6</v>
      </c>
      <c r="B125" s="62" t="s">
        <v>375</v>
      </c>
      <c r="C125" s="80">
        <f>+C126+C127+C128</f>
        <v>0</v>
      </c>
      <c r="D125" s="80"/>
      <c r="E125" s="80"/>
      <c r="F125" s="80">
        <f>+F126+F127+F128</f>
        <v>0</v>
      </c>
      <c r="G125" s="251"/>
    </row>
    <row r="126" spans="1:7" ht="12" customHeight="1">
      <c r="A126" s="217" t="s">
        <v>47</v>
      </c>
      <c r="B126" s="43" t="s">
        <v>277</v>
      </c>
      <c r="C126" s="70"/>
      <c r="D126" s="70"/>
      <c r="E126" s="70"/>
      <c r="F126" s="70"/>
      <c r="G126" s="251"/>
    </row>
    <row r="127" spans="1:7" ht="12" customHeight="1">
      <c r="A127" s="217" t="s">
        <v>48</v>
      </c>
      <c r="B127" s="43" t="s">
        <v>278</v>
      </c>
      <c r="C127" s="70"/>
      <c r="D127" s="70"/>
      <c r="E127" s="70"/>
      <c r="F127" s="70"/>
      <c r="G127" s="251"/>
    </row>
    <row r="128" spans="1:7" ht="12" customHeight="1" thickBot="1">
      <c r="A128" s="226" t="s">
        <v>49</v>
      </c>
      <c r="B128" s="41" t="s">
        <v>279</v>
      </c>
      <c r="C128" s="70"/>
      <c r="D128" s="70"/>
      <c r="E128" s="70"/>
      <c r="F128" s="70"/>
      <c r="G128" s="251"/>
    </row>
    <row r="129" spans="1:12" ht="12" customHeight="1" thickBot="1">
      <c r="A129" s="59" t="s">
        <v>7</v>
      </c>
      <c r="B129" s="62" t="s">
        <v>280</v>
      </c>
      <c r="C129" s="80">
        <f>+C130+C131+C132+C133</f>
        <v>0</v>
      </c>
      <c r="D129" s="80"/>
      <c r="E129" s="80"/>
      <c r="F129" s="80">
        <f>+F130+F131+F132+F133</f>
        <v>0</v>
      </c>
      <c r="G129" s="251"/>
    </row>
    <row r="130" spans="1:12" ht="12" customHeight="1">
      <c r="A130" s="217" t="s">
        <v>50</v>
      </c>
      <c r="B130" s="43" t="s">
        <v>281</v>
      </c>
      <c r="C130" s="70"/>
      <c r="D130" s="70"/>
      <c r="E130" s="70"/>
      <c r="F130" s="70"/>
      <c r="G130" s="251"/>
    </row>
    <row r="131" spans="1:12" ht="12" customHeight="1">
      <c r="A131" s="217" t="s">
        <v>51</v>
      </c>
      <c r="B131" s="43" t="s">
        <v>282</v>
      </c>
      <c r="C131" s="70"/>
      <c r="D131" s="70"/>
      <c r="E131" s="70"/>
      <c r="F131" s="70"/>
      <c r="G131" s="251"/>
    </row>
    <row r="132" spans="1:12" ht="12" customHeight="1">
      <c r="A132" s="217" t="s">
        <v>180</v>
      </c>
      <c r="B132" s="43" t="s">
        <v>283</v>
      </c>
      <c r="C132" s="70"/>
      <c r="D132" s="70"/>
      <c r="E132" s="70"/>
      <c r="F132" s="70"/>
      <c r="G132" s="251"/>
    </row>
    <row r="133" spans="1:12" s="27" customFormat="1" ht="12" customHeight="1" thickBot="1">
      <c r="A133" s="226" t="s">
        <v>182</v>
      </c>
      <c r="B133" s="41" t="s">
        <v>284</v>
      </c>
      <c r="C133" s="70"/>
      <c r="D133" s="70"/>
      <c r="E133" s="70"/>
      <c r="F133" s="70"/>
      <c r="G133" s="251"/>
    </row>
    <row r="134" spans="1:12" ht="16.5" thickBot="1">
      <c r="A134" s="59" t="s">
        <v>8</v>
      </c>
      <c r="B134" s="62" t="s">
        <v>380</v>
      </c>
      <c r="C134" s="201">
        <f>+C135+C136+C138+C139+C137</f>
        <v>0</v>
      </c>
      <c r="D134" s="201"/>
      <c r="E134" s="201"/>
      <c r="F134" s="201">
        <f>+F135+F136+F138+F139+F137</f>
        <v>0</v>
      </c>
      <c r="G134" s="251"/>
      <c r="L134" s="184"/>
    </row>
    <row r="135" spans="1:12" ht="15.75">
      <c r="A135" s="217" t="s">
        <v>52</v>
      </c>
      <c r="B135" s="43" t="s">
        <v>286</v>
      </c>
      <c r="C135" s="70"/>
      <c r="D135" s="70"/>
      <c r="E135" s="70"/>
      <c r="F135" s="70"/>
      <c r="G135" s="251"/>
    </row>
    <row r="136" spans="1:12" ht="12" customHeight="1">
      <c r="A136" s="217" t="s">
        <v>53</v>
      </c>
      <c r="B136" s="43" t="s">
        <v>287</v>
      </c>
      <c r="C136" s="70"/>
      <c r="D136" s="70"/>
      <c r="E136" s="70"/>
      <c r="F136" s="70"/>
      <c r="G136" s="251"/>
    </row>
    <row r="137" spans="1:12" ht="12" customHeight="1">
      <c r="A137" s="217" t="s">
        <v>189</v>
      </c>
      <c r="B137" s="43" t="s">
        <v>379</v>
      </c>
      <c r="C137" s="70"/>
      <c r="D137" s="70"/>
      <c r="E137" s="70"/>
      <c r="F137" s="70"/>
      <c r="G137" s="251"/>
    </row>
    <row r="138" spans="1:12" s="27" customFormat="1" ht="12" customHeight="1">
      <c r="A138" s="217" t="s">
        <v>191</v>
      </c>
      <c r="B138" s="43" t="s">
        <v>288</v>
      </c>
      <c r="C138" s="70"/>
      <c r="D138" s="70"/>
      <c r="E138" s="70"/>
      <c r="F138" s="70"/>
      <c r="G138" s="251"/>
    </row>
    <row r="139" spans="1:12" s="27" customFormat="1" ht="12" customHeight="1" thickBot="1">
      <c r="A139" s="226" t="s">
        <v>378</v>
      </c>
      <c r="B139" s="41" t="s">
        <v>289</v>
      </c>
      <c r="C139" s="70"/>
      <c r="D139" s="70"/>
      <c r="E139" s="70"/>
      <c r="F139" s="70"/>
      <c r="G139" s="251"/>
    </row>
    <row r="140" spans="1:12" s="27" customFormat="1" ht="12" customHeight="1" thickBot="1">
      <c r="A140" s="59" t="s">
        <v>9</v>
      </c>
      <c r="B140" s="62" t="s">
        <v>376</v>
      </c>
      <c r="C140" s="203">
        <f>+C141+C142+C143+C144</f>
        <v>0</v>
      </c>
      <c r="D140" s="203"/>
      <c r="E140" s="203"/>
      <c r="F140" s="203">
        <f>+F141+F142+F143+F144</f>
        <v>0</v>
      </c>
      <c r="G140" s="251"/>
    </row>
    <row r="141" spans="1:12" s="27" customFormat="1" ht="12" customHeight="1">
      <c r="A141" s="217" t="s">
        <v>98</v>
      </c>
      <c r="B141" s="43" t="s">
        <v>291</v>
      </c>
      <c r="C141" s="70"/>
      <c r="D141" s="70"/>
      <c r="E141" s="70"/>
      <c r="F141" s="70"/>
      <c r="G141" s="251"/>
    </row>
    <row r="142" spans="1:12" s="27" customFormat="1" ht="12" customHeight="1">
      <c r="A142" s="217" t="s">
        <v>99</v>
      </c>
      <c r="B142" s="43" t="s">
        <v>292</v>
      </c>
      <c r="C142" s="70"/>
      <c r="D142" s="70"/>
      <c r="E142" s="70"/>
      <c r="F142" s="70"/>
      <c r="G142" s="251"/>
    </row>
    <row r="143" spans="1:12" s="27" customFormat="1" ht="12" customHeight="1">
      <c r="A143" s="217" t="s">
        <v>117</v>
      </c>
      <c r="B143" s="43" t="s">
        <v>293</v>
      </c>
      <c r="C143" s="70"/>
      <c r="D143" s="70"/>
      <c r="E143" s="70"/>
      <c r="F143" s="70"/>
      <c r="G143" s="251"/>
    </row>
    <row r="144" spans="1:12" ht="12.75" customHeight="1" thickBot="1">
      <c r="A144" s="217" t="s">
        <v>197</v>
      </c>
      <c r="B144" s="43" t="s">
        <v>294</v>
      </c>
      <c r="C144" s="70"/>
      <c r="D144" s="70"/>
      <c r="E144" s="70"/>
      <c r="F144" s="70"/>
      <c r="G144" s="251"/>
    </row>
    <row r="145" spans="1:7" ht="12" customHeight="1" thickBot="1">
      <c r="A145" s="59" t="s">
        <v>10</v>
      </c>
      <c r="B145" s="62" t="s">
        <v>295</v>
      </c>
      <c r="C145" s="216">
        <f>+C125+C129+C134+C140</f>
        <v>0</v>
      </c>
      <c r="D145" s="216"/>
      <c r="E145" s="216"/>
      <c r="F145" s="216">
        <f>+F125+F129+F134+F140</f>
        <v>0</v>
      </c>
      <c r="G145" s="251"/>
    </row>
    <row r="146" spans="1:7" ht="15" customHeight="1" thickBot="1">
      <c r="A146" s="228" t="s">
        <v>11</v>
      </c>
      <c r="B146" s="82" t="s">
        <v>296</v>
      </c>
      <c r="C146" s="216">
        <f>+C124+C145</f>
        <v>0</v>
      </c>
      <c r="D146" s="216"/>
      <c r="E146" s="216"/>
      <c r="F146" s="216">
        <f>+F124+F145</f>
        <v>0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234" t="s">
        <v>394</v>
      </c>
      <c r="B148" s="235"/>
      <c r="C148" s="23"/>
      <c r="D148" s="256"/>
      <c r="E148" s="256"/>
      <c r="F148" s="22"/>
      <c r="G148" s="251"/>
    </row>
    <row r="149" spans="1:7" ht="14.25" customHeight="1" thickBot="1">
      <c r="A149" s="236" t="s">
        <v>393</v>
      </c>
      <c r="B149" s="237"/>
      <c r="C149" s="23"/>
      <c r="D149" s="256"/>
      <c r="E149" s="256"/>
      <c r="F149" s="22"/>
      <c r="G149" s="251"/>
    </row>
  </sheetData>
  <sheetProtection formatCells="0"/>
  <mergeCells count="5">
    <mergeCell ref="C1:F1"/>
    <mergeCell ref="B2:C2"/>
    <mergeCell ref="B3:C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L149"/>
  <sheetViews>
    <sheetView zoomScaleSheetLayoutView="100" workbookViewId="0">
      <selection activeCell="J7" sqref="J7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6" s="187" customFormat="1" ht="16.5" customHeight="1" thickBot="1">
      <c r="A1" s="244"/>
      <c r="B1" s="245"/>
      <c r="C1" s="484" t="s">
        <v>413</v>
      </c>
      <c r="D1" s="485"/>
      <c r="E1" s="485"/>
      <c r="F1" s="485"/>
    </row>
    <row r="2" spans="1:6" s="230" customFormat="1" ht="15.75" customHeight="1">
      <c r="A2" s="211" t="s">
        <v>40</v>
      </c>
      <c r="B2" s="480" t="s">
        <v>405</v>
      </c>
      <c r="C2" s="481"/>
      <c r="D2" s="287"/>
      <c r="E2" s="287"/>
      <c r="F2" s="204" t="s">
        <v>32</v>
      </c>
    </row>
    <row r="3" spans="1:6" s="230" customFormat="1" ht="24.75" thickBot="1">
      <c r="A3" s="229" t="s">
        <v>371</v>
      </c>
      <c r="B3" s="482" t="s">
        <v>383</v>
      </c>
      <c r="C3" s="483"/>
      <c r="D3" s="253"/>
      <c r="E3" s="253"/>
      <c r="F3" s="183" t="s">
        <v>39</v>
      </c>
    </row>
    <row r="4" spans="1:6" s="231" customFormat="1" ht="15.95" customHeight="1" thickBot="1">
      <c r="A4" s="188"/>
      <c r="B4" s="188"/>
      <c r="C4" s="189"/>
      <c r="D4" s="189"/>
      <c r="E4" s="189"/>
      <c r="F4" s="189" t="str">
        <f>'3.3. sz. mell'!F4</f>
        <v>Forintban!</v>
      </c>
    </row>
    <row r="5" spans="1:6" ht="24.75" thickBot="1">
      <c r="A5" s="286" t="s">
        <v>113</v>
      </c>
      <c r="B5" s="29" t="s">
        <v>392</v>
      </c>
      <c r="C5" s="285" t="s">
        <v>136</v>
      </c>
      <c r="D5" s="358" t="s">
        <v>416</v>
      </c>
      <c r="E5" s="254" t="s">
        <v>412</v>
      </c>
      <c r="F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186" t="s">
        <v>247</v>
      </c>
      <c r="F6" s="21" t="s">
        <v>411</v>
      </c>
    </row>
    <row r="7" spans="1:6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6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>
        <f ca="1">+D8:EE79</f>
        <v>0</v>
      </c>
      <c r="E8" s="86"/>
      <c r="F8" s="69">
        <f>SUM(F9:F14)</f>
        <v>0</v>
      </c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88"/>
      <c r="F9" s="71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87"/>
      <c r="F10" s="70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87"/>
      <c r="F11" s="70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87"/>
      <c r="F12" s="70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87"/>
      <c r="F13" s="70"/>
    </row>
    <row r="14" spans="1:6" s="207" customFormat="1" ht="12" customHeight="1" thickBot="1">
      <c r="A14" s="219" t="s">
        <v>58</v>
      </c>
      <c r="B14" s="99" t="s">
        <v>144</v>
      </c>
      <c r="C14" s="89"/>
      <c r="D14" s="89"/>
      <c r="E14" s="89"/>
      <c r="F14" s="72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86"/>
      <c r="F15" s="69">
        <f>SUM(F16:F20)</f>
        <v>0</v>
      </c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88"/>
      <c r="F16" s="71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87"/>
      <c r="F17" s="70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87"/>
      <c r="F18" s="70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87"/>
      <c r="F19" s="70"/>
    </row>
    <row r="20" spans="1:6" s="207" customFormat="1" ht="12" customHeight="1">
      <c r="A20" s="218" t="s">
        <v>64</v>
      </c>
      <c r="B20" s="98" t="s">
        <v>150</v>
      </c>
      <c r="C20" s="87"/>
      <c r="D20" s="87"/>
      <c r="E20" s="87"/>
      <c r="F20" s="70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89"/>
      <c r="F21" s="72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86"/>
      <c r="F22" s="69">
        <f>SUM(F23:F27)</f>
        <v>0</v>
      </c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88"/>
      <c r="F23" s="71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87"/>
      <c r="F24" s="70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87"/>
      <c r="F25" s="70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87"/>
      <c r="F26" s="70"/>
    </row>
    <row r="27" spans="1:6" s="233" customFormat="1" ht="12" customHeight="1">
      <c r="A27" s="218" t="s">
        <v>88</v>
      </c>
      <c r="B27" s="98" t="s">
        <v>157</v>
      </c>
      <c r="C27" s="87"/>
      <c r="D27" s="87"/>
      <c r="E27" s="87"/>
      <c r="F27" s="70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89"/>
      <c r="F28" s="72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92"/>
      <c r="F29" s="105">
        <f>SUM(F30:F35)</f>
        <v>0</v>
      </c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88"/>
      <c r="F30" s="71">
        <f>+F31+F32</f>
        <v>0</v>
      </c>
    </row>
    <row r="31" spans="1:6" s="233" customFormat="1" ht="12" customHeight="1">
      <c r="A31" s="218" t="s">
        <v>160</v>
      </c>
      <c r="B31" s="98" t="s">
        <v>389</v>
      </c>
      <c r="C31" s="87"/>
      <c r="D31" s="87"/>
      <c r="E31" s="87"/>
      <c r="F31" s="70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87"/>
      <c r="F32" s="70"/>
    </row>
    <row r="33" spans="1:6" s="233" customFormat="1" ht="12" customHeight="1">
      <c r="A33" s="218" t="s">
        <v>385</v>
      </c>
      <c r="B33" s="98" t="s">
        <v>391</v>
      </c>
      <c r="C33" s="87"/>
      <c r="D33" s="87"/>
      <c r="E33" s="87"/>
      <c r="F33" s="70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87"/>
      <c r="F34" s="70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89"/>
      <c r="F35" s="72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86"/>
      <c r="F36" s="69">
        <f>SUM(F37:F46)</f>
        <v>0</v>
      </c>
    </row>
    <row r="37" spans="1:6" s="233" customFormat="1" ht="12" customHeight="1">
      <c r="A37" s="217" t="s">
        <v>47</v>
      </c>
      <c r="B37" s="97" t="s">
        <v>165</v>
      </c>
      <c r="C37" s="88"/>
      <c r="D37" s="88"/>
      <c r="E37" s="88"/>
      <c r="F37" s="71"/>
    </row>
    <row r="38" spans="1:6" s="233" customFormat="1" ht="12" customHeight="1">
      <c r="A38" s="218" t="s">
        <v>48</v>
      </c>
      <c r="B38" s="98" t="s">
        <v>166</v>
      </c>
      <c r="C38" s="87"/>
      <c r="D38" s="87"/>
      <c r="E38" s="87"/>
      <c r="F38" s="70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87"/>
      <c r="F39" s="70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87"/>
      <c r="F40" s="70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87"/>
      <c r="F41" s="70"/>
    </row>
    <row r="42" spans="1:6" s="233" customFormat="1" ht="12" customHeight="1">
      <c r="A42" s="218" t="s">
        <v>94</v>
      </c>
      <c r="B42" s="98" t="s">
        <v>170</v>
      </c>
      <c r="C42" s="87"/>
      <c r="D42" s="87"/>
      <c r="E42" s="87"/>
      <c r="F42" s="70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87"/>
      <c r="F43" s="70"/>
    </row>
    <row r="44" spans="1:6" s="233" customFormat="1" ht="12" customHeight="1">
      <c r="A44" s="218" t="s">
        <v>96</v>
      </c>
      <c r="B44" s="98" t="s">
        <v>172</v>
      </c>
      <c r="C44" s="87"/>
      <c r="D44" s="87"/>
      <c r="E44" s="87"/>
      <c r="F44" s="70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90"/>
      <c r="F45" s="73"/>
    </row>
    <row r="46" spans="1:6" s="207" customFormat="1" ht="12" customHeight="1" thickBot="1">
      <c r="A46" s="219" t="s">
        <v>175</v>
      </c>
      <c r="B46" s="99" t="s">
        <v>176</v>
      </c>
      <c r="C46" s="91"/>
      <c r="D46" s="91"/>
      <c r="E46" s="91"/>
      <c r="F46" s="74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86"/>
      <c r="F47" s="69">
        <f>SUM(F48:F52)</f>
        <v>0</v>
      </c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107"/>
      <c r="F48" s="75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90"/>
      <c r="F49" s="73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90"/>
      <c r="F50" s="73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90"/>
      <c r="F51" s="73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91"/>
      <c r="F52" s="74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86"/>
      <c r="F53" s="69">
        <f>SUM(F54:F56)</f>
        <v>0</v>
      </c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88"/>
      <c r="F54" s="71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87"/>
      <c r="F55" s="70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87"/>
      <c r="F56" s="70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89"/>
      <c r="F57" s="72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86"/>
      <c r="F58" s="69">
        <f>SUM(F59:F61)</f>
        <v>0</v>
      </c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90"/>
      <c r="F59" s="73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90"/>
      <c r="F60" s="73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90"/>
      <c r="F61" s="73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90"/>
      <c r="F62" s="73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92"/>
      <c r="F63" s="105">
        <f>+F8+F15+F22+F29+F36+F47+F53+F58</f>
        <v>0</v>
      </c>
    </row>
    <row r="64" spans="1:6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86"/>
      <c r="F64" s="69">
        <f>SUM(F65:F67)</f>
        <v>0</v>
      </c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90"/>
      <c r="F65" s="73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90"/>
      <c r="F66" s="73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90"/>
      <c r="F67" s="73"/>
    </row>
    <row r="68" spans="1:6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86"/>
      <c r="F68" s="69">
        <f>SUM(F69:F72)</f>
        <v>0</v>
      </c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90"/>
      <c r="F69" s="73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90"/>
      <c r="F70" s="73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90"/>
      <c r="F71" s="73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90"/>
      <c r="F72" s="73"/>
    </row>
    <row r="73" spans="1:6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86"/>
      <c r="F73" s="69">
        <f>SUM(F74:F75)</f>
        <v>0</v>
      </c>
    </row>
    <row r="74" spans="1:6" s="233" customFormat="1" ht="12" customHeight="1">
      <c r="A74" s="217" t="s">
        <v>216</v>
      </c>
      <c r="B74" s="97" t="s">
        <v>217</v>
      </c>
      <c r="C74" s="90"/>
      <c r="D74" s="90"/>
      <c r="E74" s="90"/>
      <c r="F74" s="73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90"/>
      <c r="F75" s="73"/>
    </row>
    <row r="76" spans="1:6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86"/>
      <c r="F76" s="69">
        <f>SUM(F77:F79)</f>
        <v>0</v>
      </c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90"/>
      <c r="F77" s="73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90"/>
      <c r="F78" s="73"/>
    </row>
    <row r="79" spans="1:6" s="233" customFormat="1" ht="12" customHeight="1" thickBot="1">
      <c r="A79" s="219" t="s">
        <v>226</v>
      </c>
      <c r="B79" s="99" t="s">
        <v>407</v>
      </c>
      <c r="C79" s="90"/>
      <c r="D79" s="90"/>
      <c r="E79" s="90"/>
      <c r="F79" s="73"/>
    </row>
    <row r="80" spans="1:6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86"/>
      <c r="F80" s="69">
        <f>SUM(F81:F84)</f>
        <v>0</v>
      </c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90"/>
      <c r="F81" s="73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90"/>
      <c r="F82" s="73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90"/>
      <c r="F83" s="73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90"/>
      <c r="F84" s="73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1"/>
      <c r="F85" s="112"/>
    </row>
    <row r="86" spans="1:6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92"/>
      <c r="F86" s="105">
        <f>+F64+F68+F73+F76+F80+F85</f>
        <v>0</v>
      </c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92"/>
      <c r="F87" s="105">
        <f>+F63+F86</f>
        <v>0</v>
      </c>
    </row>
    <row r="88" spans="1:6" s="233" customFormat="1" ht="15" customHeight="1">
      <c r="A88" s="190"/>
      <c r="B88" s="191"/>
      <c r="C88" s="205"/>
      <c r="D88" s="205"/>
      <c r="E88" s="205"/>
      <c r="F88" s="205"/>
    </row>
    <row r="89" spans="1:6" ht="13.5" thickBot="1">
      <c r="A89" s="192"/>
      <c r="B89" s="193"/>
      <c r="C89" s="206"/>
      <c r="D89" s="206"/>
      <c r="E89" s="206"/>
      <c r="F89" s="206"/>
    </row>
    <row r="90" spans="1:6" s="232" customFormat="1" ht="16.5" customHeight="1" thickBot="1">
      <c r="A90" s="477" t="s">
        <v>34</v>
      </c>
      <c r="B90" s="478"/>
      <c r="C90" s="478"/>
      <c r="D90" s="478"/>
      <c r="E90" s="478"/>
      <c r="F90" s="479"/>
    </row>
    <row r="91" spans="1:6" s="27" customFormat="1" ht="12" customHeight="1" thickBot="1">
      <c r="A91" s="212" t="s">
        <v>2</v>
      </c>
      <c r="B91" s="58" t="s">
        <v>249</v>
      </c>
      <c r="C91" s="85">
        <f>SUM(C92:C96)</f>
        <v>0</v>
      </c>
      <c r="D91" s="257"/>
      <c r="E91" s="85"/>
      <c r="F91" s="40">
        <f>SUM(F92:F96)</f>
        <v>0</v>
      </c>
    </row>
    <row r="92" spans="1:6" ht="12" customHeight="1">
      <c r="A92" s="225" t="s">
        <v>54</v>
      </c>
      <c r="B92" s="44" t="s">
        <v>30</v>
      </c>
      <c r="C92" s="17"/>
      <c r="D92" s="258"/>
      <c r="E92" s="17"/>
      <c r="F92" s="39"/>
    </row>
    <row r="93" spans="1:6" ht="12" customHeight="1">
      <c r="A93" s="218" t="s">
        <v>55</v>
      </c>
      <c r="B93" s="42" t="s">
        <v>100</v>
      </c>
      <c r="C93" s="87"/>
      <c r="D93" s="259"/>
      <c r="E93" s="87"/>
      <c r="F93" s="70"/>
    </row>
    <row r="94" spans="1:6" ht="12" customHeight="1">
      <c r="A94" s="218" t="s">
        <v>56</v>
      </c>
      <c r="B94" s="42" t="s">
        <v>73</v>
      </c>
      <c r="C94" s="89"/>
      <c r="D94" s="260"/>
      <c r="E94" s="89"/>
      <c r="F94" s="72"/>
    </row>
    <row r="95" spans="1:6" ht="12" customHeight="1">
      <c r="A95" s="218" t="s">
        <v>57</v>
      </c>
      <c r="B95" s="45" t="s">
        <v>101</v>
      </c>
      <c r="C95" s="89"/>
      <c r="D95" s="260"/>
      <c r="E95" s="89"/>
      <c r="F95" s="72"/>
    </row>
    <row r="96" spans="1:6" ht="12" customHeight="1">
      <c r="A96" s="218" t="s">
        <v>65</v>
      </c>
      <c r="B96" s="53" t="s">
        <v>102</v>
      </c>
      <c r="C96" s="89"/>
      <c r="D96" s="260"/>
      <c r="E96" s="89"/>
      <c r="F96" s="72"/>
    </row>
    <row r="97" spans="1:6" ht="12" customHeight="1">
      <c r="A97" s="218" t="s">
        <v>58</v>
      </c>
      <c r="B97" s="42" t="s">
        <v>250</v>
      </c>
      <c r="C97" s="89"/>
      <c r="D97" s="260"/>
      <c r="E97" s="89"/>
      <c r="F97" s="72"/>
    </row>
    <row r="98" spans="1:6" ht="12" customHeight="1">
      <c r="A98" s="218" t="s">
        <v>59</v>
      </c>
      <c r="B98" s="65" t="s">
        <v>251</v>
      </c>
      <c r="C98" s="89"/>
      <c r="D98" s="260"/>
      <c r="E98" s="89"/>
      <c r="F98" s="72"/>
    </row>
    <row r="99" spans="1:6" ht="12" customHeight="1">
      <c r="A99" s="218" t="s">
        <v>66</v>
      </c>
      <c r="B99" s="66" t="s">
        <v>252</v>
      </c>
      <c r="C99" s="89"/>
      <c r="D99" s="260"/>
      <c r="E99" s="89"/>
      <c r="F99" s="72"/>
    </row>
    <row r="100" spans="1:6" ht="12" customHeight="1">
      <c r="A100" s="218" t="s">
        <v>67</v>
      </c>
      <c r="B100" s="66" t="s">
        <v>253</v>
      </c>
      <c r="C100" s="89"/>
      <c r="D100" s="260"/>
      <c r="E100" s="89"/>
      <c r="F100" s="72"/>
    </row>
    <row r="101" spans="1:6" ht="12" customHeight="1">
      <c r="A101" s="218" t="s">
        <v>68</v>
      </c>
      <c r="B101" s="65" t="s">
        <v>254</v>
      </c>
      <c r="C101" s="89"/>
      <c r="D101" s="260"/>
      <c r="E101" s="89"/>
      <c r="F101" s="72"/>
    </row>
    <row r="102" spans="1:6" ht="12" customHeight="1">
      <c r="A102" s="218" t="s">
        <v>69</v>
      </c>
      <c r="B102" s="65" t="s">
        <v>255</v>
      </c>
      <c r="C102" s="89"/>
      <c r="D102" s="260"/>
      <c r="E102" s="89"/>
      <c r="F102" s="72"/>
    </row>
    <row r="103" spans="1:6" ht="12" customHeight="1">
      <c r="A103" s="218" t="s">
        <v>71</v>
      </c>
      <c r="B103" s="66" t="s">
        <v>256</v>
      </c>
      <c r="C103" s="89"/>
      <c r="D103" s="260"/>
      <c r="E103" s="89"/>
      <c r="F103" s="72"/>
    </row>
    <row r="104" spans="1:6" ht="12" customHeight="1">
      <c r="A104" s="226" t="s">
        <v>103</v>
      </c>
      <c r="B104" s="67" t="s">
        <v>257</v>
      </c>
      <c r="C104" s="89"/>
      <c r="D104" s="260"/>
      <c r="E104" s="89"/>
      <c r="F104" s="72"/>
    </row>
    <row r="105" spans="1:6" ht="12" customHeight="1">
      <c r="A105" s="218" t="s">
        <v>258</v>
      </c>
      <c r="B105" s="67" t="s">
        <v>259</v>
      </c>
      <c r="C105" s="89"/>
      <c r="D105" s="260"/>
      <c r="E105" s="89"/>
      <c r="F105" s="72"/>
    </row>
    <row r="106" spans="1:6" s="27" customFormat="1" ht="12" customHeight="1" thickBot="1">
      <c r="A106" s="227" t="s">
        <v>260</v>
      </c>
      <c r="B106" s="68" t="s">
        <v>261</v>
      </c>
      <c r="C106" s="18"/>
      <c r="D106" s="261"/>
      <c r="E106" s="18"/>
      <c r="F106" s="33"/>
    </row>
    <row r="107" spans="1:6" ht="12" customHeight="1" thickBot="1">
      <c r="A107" s="59" t="s">
        <v>3</v>
      </c>
      <c r="B107" s="57" t="s">
        <v>262</v>
      </c>
      <c r="C107" s="86">
        <f>+C108+C110+C112</f>
        <v>0</v>
      </c>
      <c r="D107" s="262"/>
      <c r="E107" s="86"/>
      <c r="F107" s="69">
        <f>+F108+F110+F112</f>
        <v>0</v>
      </c>
    </row>
    <row r="108" spans="1:6" ht="12" customHeight="1">
      <c r="A108" s="217" t="s">
        <v>60</v>
      </c>
      <c r="B108" s="42" t="s">
        <v>116</v>
      </c>
      <c r="C108" s="88"/>
      <c r="D108" s="263"/>
      <c r="E108" s="88"/>
      <c r="F108" s="71"/>
    </row>
    <row r="109" spans="1:6" ht="12" customHeight="1">
      <c r="A109" s="217" t="s">
        <v>61</v>
      </c>
      <c r="B109" s="46" t="s">
        <v>263</v>
      </c>
      <c r="C109" s="88"/>
      <c r="D109" s="263"/>
      <c r="E109" s="88"/>
      <c r="F109" s="71"/>
    </row>
    <row r="110" spans="1:6" ht="12" customHeight="1">
      <c r="A110" s="217" t="s">
        <v>62</v>
      </c>
      <c r="B110" s="46" t="s">
        <v>104</v>
      </c>
      <c r="C110" s="87"/>
      <c r="D110" s="259"/>
      <c r="E110" s="87"/>
      <c r="F110" s="70"/>
    </row>
    <row r="111" spans="1:6" ht="12" customHeight="1">
      <c r="A111" s="217" t="s">
        <v>63</v>
      </c>
      <c r="B111" s="46" t="s">
        <v>264</v>
      </c>
      <c r="C111" s="87"/>
      <c r="D111" s="259"/>
      <c r="E111" s="87"/>
      <c r="F111" s="70"/>
    </row>
    <row r="112" spans="1:6" ht="12" customHeight="1">
      <c r="A112" s="217" t="s">
        <v>64</v>
      </c>
      <c r="B112" s="78" t="s">
        <v>118</v>
      </c>
      <c r="C112" s="87"/>
      <c r="D112" s="259"/>
      <c r="E112" s="87"/>
      <c r="F112" s="70"/>
    </row>
    <row r="113" spans="1:6" ht="12" customHeight="1">
      <c r="A113" s="217" t="s">
        <v>70</v>
      </c>
      <c r="B113" s="77" t="s">
        <v>265</v>
      </c>
      <c r="C113" s="87"/>
      <c r="D113" s="259"/>
      <c r="E113" s="87"/>
      <c r="F113" s="70"/>
    </row>
    <row r="114" spans="1:6" ht="12" customHeight="1">
      <c r="A114" s="217" t="s">
        <v>72</v>
      </c>
      <c r="B114" s="93" t="s">
        <v>266</v>
      </c>
      <c r="C114" s="87"/>
      <c r="D114" s="259"/>
      <c r="E114" s="87"/>
      <c r="F114" s="70"/>
    </row>
    <row r="115" spans="1:6" ht="12" customHeight="1">
      <c r="A115" s="217" t="s">
        <v>105</v>
      </c>
      <c r="B115" s="66" t="s">
        <v>253</v>
      </c>
      <c r="C115" s="87"/>
      <c r="D115" s="259"/>
      <c r="E115" s="87"/>
      <c r="F115" s="70"/>
    </row>
    <row r="116" spans="1:6" ht="12" customHeight="1">
      <c r="A116" s="217" t="s">
        <v>106</v>
      </c>
      <c r="B116" s="66" t="s">
        <v>267</v>
      </c>
      <c r="C116" s="87"/>
      <c r="D116" s="259"/>
      <c r="E116" s="87"/>
      <c r="F116" s="70"/>
    </row>
    <row r="117" spans="1:6" ht="12" customHeight="1">
      <c r="A117" s="217" t="s">
        <v>107</v>
      </c>
      <c r="B117" s="66" t="s">
        <v>268</v>
      </c>
      <c r="C117" s="87"/>
      <c r="D117" s="259"/>
      <c r="E117" s="87"/>
      <c r="F117" s="70"/>
    </row>
    <row r="118" spans="1:6" ht="12" customHeight="1">
      <c r="A118" s="217" t="s">
        <v>269</v>
      </c>
      <c r="B118" s="66" t="s">
        <v>256</v>
      </c>
      <c r="C118" s="87"/>
      <c r="D118" s="259"/>
      <c r="E118" s="87"/>
      <c r="F118" s="70"/>
    </row>
    <row r="119" spans="1:6" ht="12" customHeight="1">
      <c r="A119" s="217" t="s">
        <v>270</v>
      </c>
      <c r="B119" s="66" t="s">
        <v>271</v>
      </c>
      <c r="C119" s="87"/>
      <c r="D119" s="259"/>
      <c r="E119" s="87"/>
      <c r="F119" s="70"/>
    </row>
    <row r="120" spans="1:6" ht="12" customHeight="1" thickBot="1">
      <c r="A120" s="226" t="s">
        <v>272</v>
      </c>
      <c r="B120" s="66" t="s">
        <v>273</v>
      </c>
      <c r="C120" s="89"/>
      <c r="D120" s="260"/>
      <c r="E120" s="89"/>
      <c r="F120" s="72"/>
    </row>
    <row r="121" spans="1:6" ht="12" customHeight="1" thickBot="1">
      <c r="A121" s="59" t="s">
        <v>4</v>
      </c>
      <c r="B121" s="62" t="s">
        <v>274</v>
      </c>
      <c r="C121" s="86">
        <f>+C122+C123</f>
        <v>0</v>
      </c>
      <c r="D121" s="262"/>
      <c r="E121" s="86"/>
      <c r="F121" s="69">
        <f>+F122+F123</f>
        <v>0</v>
      </c>
    </row>
    <row r="122" spans="1:6" ht="12" customHeight="1">
      <c r="A122" s="217" t="s">
        <v>43</v>
      </c>
      <c r="B122" s="43" t="s">
        <v>35</v>
      </c>
      <c r="C122" s="88"/>
      <c r="D122" s="263"/>
      <c r="E122" s="88"/>
      <c r="F122" s="71"/>
    </row>
    <row r="123" spans="1:6" ht="12" customHeight="1" thickBot="1">
      <c r="A123" s="219" t="s">
        <v>44</v>
      </c>
      <c r="B123" s="46" t="s">
        <v>36</v>
      </c>
      <c r="C123" s="89"/>
      <c r="D123" s="260"/>
      <c r="E123" s="89"/>
      <c r="F123" s="72"/>
    </row>
    <row r="124" spans="1:6" ht="12" customHeight="1" thickBot="1">
      <c r="A124" s="59" t="s">
        <v>5</v>
      </c>
      <c r="B124" s="62" t="s">
        <v>275</v>
      </c>
      <c r="C124" s="86">
        <f>+C91+C107+C121</f>
        <v>0</v>
      </c>
      <c r="D124" s="262"/>
      <c r="E124" s="86"/>
      <c r="F124" s="69">
        <f>+F91+F107+F121</f>
        <v>0</v>
      </c>
    </row>
    <row r="125" spans="1:6" ht="12" customHeight="1" thickBot="1">
      <c r="A125" s="59" t="s">
        <v>6</v>
      </c>
      <c r="B125" s="62" t="s">
        <v>375</v>
      </c>
      <c r="C125" s="86">
        <f>+C126+C127+C128</f>
        <v>0</v>
      </c>
      <c r="D125" s="262"/>
      <c r="E125" s="86"/>
      <c r="F125" s="69">
        <f>+F126+F127+F128</f>
        <v>0</v>
      </c>
    </row>
    <row r="126" spans="1:6" ht="12" customHeight="1">
      <c r="A126" s="217" t="s">
        <v>47</v>
      </c>
      <c r="B126" s="43" t="s">
        <v>277</v>
      </c>
      <c r="C126" s="87"/>
      <c r="D126" s="259"/>
      <c r="E126" s="87"/>
      <c r="F126" s="70"/>
    </row>
    <row r="127" spans="1:6" ht="12" customHeight="1">
      <c r="A127" s="217" t="s">
        <v>48</v>
      </c>
      <c r="B127" s="43" t="s">
        <v>278</v>
      </c>
      <c r="C127" s="87"/>
      <c r="D127" s="259"/>
      <c r="E127" s="87"/>
      <c r="F127" s="70"/>
    </row>
    <row r="128" spans="1:6" ht="12" customHeight="1" thickBot="1">
      <c r="A128" s="226" t="s">
        <v>49</v>
      </c>
      <c r="B128" s="41" t="s">
        <v>279</v>
      </c>
      <c r="C128" s="87"/>
      <c r="D128" s="259"/>
      <c r="E128" s="87"/>
      <c r="F128" s="70"/>
    </row>
    <row r="129" spans="1:12" ht="12" customHeight="1" thickBot="1">
      <c r="A129" s="59" t="s">
        <v>7</v>
      </c>
      <c r="B129" s="62" t="s">
        <v>280</v>
      </c>
      <c r="C129" s="86">
        <f>+C130+C131+C132+C133</f>
        <v>0</v>
      </c>
      <c r="D129" s="262"/>
      <c r="E129" s="86"/>
      <c r="F129" s="69">
        <f>+F130+F131+F132+F133</f>
        <v>0</v>
      </c>
    </row>
    <row r="130" spans="1:12" ht="12" customHeight="1">
      <c r="A130" s="217" t="s">
        <v>50</v>
      </c>
      <c r="B130" s="43" t="s">
        <v>281</v>
      </c>
      <c r="C130" s="87"/>
      <c r="D130" s="259"/>
      <c r="E130" s="87"/>
      <c r="F130" s="70"/>
    </row>
    <row r="131" spans="1:12" ht="12" customHeight="1">
      <c r="A131" s="217" t="s">
        <v>51</v>
      </c>
      <c r="B131" s="43" t="s">
        <v>282</v>
      </c>
      <c r="C131" s="87"/>
      <c r="D131" s="259"/>
      <c r="E131" s="87"/>
      <c r="F131" s="70"/>
    </row>
    <row r="132" spans="1:12" ht="12" customHeight="1">
      <c r="A132" s="217" t="s">
        <v>180</v>
      </c>
      <c r="B132" s="43" t="s">
        <v>283</v>
      </c>
      <c r="C132" s="87"/>
      <c r="D132" s="259"/>
      <c r="E132" s="87"/>
      <c r="F132" s="70"/>
    </row>
    <row r="133" spans="1:12" s="27" customFormat="1" ht="12" customHeight="1" thickBot="1">
      <c r="A133" s="226" t="s">
        <v>182</v>
      </c>
      <c r="B133" s="41" t="s">
        <v>284</v>
      </c>
      <c r="C133" s="87"/>
      <c r="D133" s="259"/>
      <c r="E133" s="87"/>
      <c r="F133" s="70"/>
    </row>
    <row r="134" spans="1:12" ht="13.5" thickBot="1">
      <c r="A134" s="59" t="s">
        <v>8</v>
      </c>
      <c r="B134" s="62" t="s">
        <v>380</v>
      </c>
      <c r="C134" s="92">
        <f>+C135+C136+C138+C139+C137</f>
        <v>0</v>
      </c>
      <c r="D134" s="264"/>
      <c r="E134" s="92"/>
      <c r="F134" s="105">
        <f>+F135+F136+F138+F139+F137</f>
        <v>0</v>
      </c>
      <c r="L134" s="184"/>
    </row>
    <row r="135" spans="1:12">
      <c r="A135" s="217" t="s">
        <v>52</v>
      </c>
      <c r="B135" s="43" t="s">
        <v>286</v>
      </c>
      <c r="C135" s="87"/>
      <c r="D135" s="259"/>
      <c r="E135" s="87"/>
      <c r="F135" s="70"/>
    </row>
    <row r="136" spans="1:12" ht="12" customHeight="1">
      <c r="A136" s="217" t="s">
        <v>53</v>
      </c>
      <c r="B136" s="43" t="s">
        <v>287</v>
      </c>
      <c r="C136" s="87"/>
      <c r="D136" s="259"/>
      <c r="E136" s="87"/>
      <c r="F136" s="70"/>
    </row>
    <row r="137" spans="1:12" ht="12" customHeight="1">
      <c r="A137" s="217" t="s">
        <v>189</v>
      </c>
      <c r="B137" s="43" t="s">
        <v>379</v>
      </c>
      <c r="C137" s="87"/>
      <c r="D137" s="259"/>
      <c r="E137" s="87"/>
      <c r="F137" s="70"/>
    </row>
    <row r="138" spans="1:12" s="27" customFormat="1" ht="12" customHeight="1">
      <c r="A138" s="217" t="s">
        <v>191</v>
      </c>
      <c r="B138" s="43" t="s">
        <v>288</v>
      </c>
      <c r="C138" s="87"/>
      <c r="D138" s="259"/>
      <c r="E138" s="87"/>
      <c r="F138" s="70"/>
    </row>
    <row r="139" spans="1:12" s="27" customFormat="1" ht="12" customHeight="1" thickBot="1">
      <c r="A139" s="226" t="s">
        <v>378</v>
      </c>
      <c r="B139" s="41" t="s">
        <v>289</v>
      </c>
      <c r="C139" s="87"/>
      <c r="D139" s="259"/>
      <c r="E139" s="87"/>
      <c r="F139" s="70"/>
    </row>
    <row r="140" spans="1:12" s="27" customFormat="1" ht="12" customHeight="1" thickBot="1">
      <c r="A140" s="59" t="s">
        <v>9</v>
      </c>
      <c r="B140" s="62" t="s">
        <v>376</v>
      </c>
      <c r="C140" s="19">
        <f>+C141+C142+C143+C144</f>
        <v>0</v>
      </c>
      <c r="D140" s="265"/>
      <c r="E140" s="19"/>
      <c r="F140" s="38">
        <f>+F141+F142+F143+F144</f>
        <v>0</v>
      </c>
    </row>
    <row r="141" spans="1:12" s="27" customFormat="1" ht="12" customHeight="1">
      <c r="A141" s="217" t="s">
        <v>98</v>
      </c>
      <c r="B141" s="43" t="s">
        <v>291</v>
      </c>
      <c r="C141" s="87"/>
      <c r="D141" s="259"/>
      <c r="E141" s="87"/>
      <c r="F141" s="70"/>
    </row>
    <row r="142" spans="1:12" s="27" customFormat="1" ht="12" customHeight="1">
      <c r="A142" s="217" t="s">
        <v>99</v>
      </c>
      <c r="B142" s="43" t="s">
        <v>292</v>
      </c>
      <c r="C142" s="87"/>
      <c r="D142" s="259"/>
      <c r="E142" s="87"/>
      <c r="F142" s="70"/>
    </row>
    <row r="143" spans="1:12" s="27" customFormat="1" ht="12" customHeight="1">
      <c r="A143" s="217" t="s">
        <v>117</v>
      </c>
      <c r="B143" s="43" t="s">
        <v>293</v>
      </c>
      <c r="C143" s="87"/>
      <c r="D143" s="259"/>
      <c r="E143" s="87"/>
      <c r="F143" s="70"/>
    </row>
    <row r="144" spans="1:12" ht="12.75" customHeight="1" thickBot="1">
      <c r="A144" s="217" t="s">
        <v>197</v>
      </c>
      <c r="B144" s="43" t="s">
        <v>294</v>
      </c>
      <c r="C144" s="87"/>
      <c r="D144" s="259"/>
      <c r="E144" s="87"/>
      <c r="F144" s="70"/>
    </row>
    <row r="145" spans="1:6" ht="12" customHeight="1" thickBot="1">
      <c r="A145" s="59" t="s">
        <v>10</v>
      </c>
      <c r="B145" s="62" t="s">
        <v>295</v>
      </c>
      <c r="C145" s="36">
        <f>+C125+C129+C134+C140</f>
        <v>0</v>
      </c>
      <c r="D145" s="266"/>
      <c r="E145" s="36"/>
      <c r="F145" s="37">
        <f>+F125+F129+F134+F140</f>
        <v>0</v>
      </c>
    </row>
    <row r="146" spans="1:6" ht="15" customHeight="1" thickBot="1">
      <c r="A146" s="228" t="s">
        <v>11</v>
      </c>
      <c r="B146" s="82" t="s">
        <v>296</v>
      </c>
      <c r="C146" s="36">
        <f>+C124+C145</f>
        <v>0</v>
      </c>
      <c r="D146" s="266"/>
      <c r="E146" s="36"/>
      <c r="F146" s="37">
        <f>+F124+F145</f>
        <v>0</v>
      </c>
    </row>
    <row r="147" spans="1:6" ht="13.5" thickBot="1">
      <c r="A147" s="10"/>
      <c r="B147" s="11"/>
      <c r="C147" s="12"/>
      <c r="D147" s="267"/>
      <c r="E147" s="355"/>
      <c r="F147" s="12"/>
    </row>
    <row r="148" spans="1:6" ht="15" customHeight="1" thickBot="1">
      <c r="A148" s="234" t="s">
        <v>394</v>
      </c>
      <c r="B148" s="235"/>
      <c r="C148" s="23"/>
      <c r="D148" s="24"/>
      <c r="E148" s="256"/>
      <c r="F148" s="22"/>
    </row>
    <row r="149" spans="1:6" ht="14.25" customHeight="1" thickBot="1">
      <c r="A149" s="236" t="s">
        <v>393</v>
      </c>
      <c r="B149" s="237"/>
      <c r="C149" s="23"/>
      <c r="D149" s="24"/>
      <c r="E149" s="256"/>
      <c r="F149" s="22"/>
    </row>
  </sheetData>
  <sheetProtection formatCells="0"/>
  <mergeCells count="5">
    <mergeCell ref="C1:F1"/>
    <mergeCell ref="B2:C2"/>
    <mergeCell ref="B3:C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zoomScaleNormal="130" zoomScaleSheetLayoutView="100" workbookViewId="0">
      <selection activeCell="E2" sqref="E2"/>
    </sheetView>
  </sheetViews>
  <sheetFormatPr defaultColWidth="9.33203125" defaultRowHeight="15.75"/>
  <cols>
    <col min="1" max="1" width="9.5" style="83" customWidth="1"/>
    <col min="2" max="2" width="60.83203125" style="83" customWidth="1"/>
    <col min="3" max="6" width="15.83203125" style="84" customWidth="1"/>
    <col min="7" max="16384" width="9.33203125" style="94"/>
  </cols>
  <sheetData>
    <row r="1" spans="1:6" ht="14.25" customHeight="1">
      <c r="A1" s="445" t="s">
        <v>0</v>
      </c>
      <c r="B1" s="445"/>
      <c r="C1" s="445"/>
      <c r="D1" s="445"/>
      <c r="E1" s="445"/>
      <c r="F1" s="445"/>
    </row>
    <row r="2" spans="1:6" ht="12" customHeight="1" thickBot="1">
      <c r="A2" s="13" t="s">
        <v>78</v>
      </c>
      <c r="B2" s="13"/>
      <c r="C2" s="81"/>
      <c r="D2" s="81"/>
      <c r="E2" s="81"/>
      <c r="F2" s="81" t="s">
        <v>395</v>
      </c>
    </row>
    <row r="3" spans="1:6" ht="9.75" customHeight="1" thickBot="1">
      <c r="A3" s="447" t="s">
        <v>42</v>
      </c>
      <c r="B3" s="449" t="s">
        <v>1</v>
      </c>
      <c r="C3" s="451" t="s">
        <v>410</v>
      </c>
      <c r="D3" s="452"/>
      <c r="E3" s="452"/>
      <c r="F3" s="453"/>
    </row>
    <row r="4" spans="1:6" ht="24.75" customHeight="1" thickBot="1">
      <c r="A4" s="448"/>
      <c r="B4" s="450"/>
      <c r="C4" s="321" t="s">
        <v>136</v>
      </c>
      <c r="D4" s="358" t="s">
        <v>416</v>
      </c>
      <c r="E4" s="254" t="s">
        <v>412</v>
      </c>
      <c r="F4" s="16" t="s">
        <v>137</v>
      </c>
    </row>
    <row r="5" spans="1:6" s="95" customFormat="1" ht="12" customHeight="1" thickBot="1">
      <c r="A5" s="59" t="s">
        <v>243</v>
      </c>
      <c r="B5" s="60" t="s">
        <v>244</v>
      </c>
      <c r="C5" s="60" t="s">
        <v>245</v>
      </c>
      <c r="D5" s="60" t="s">
        <v>246</v>
      </c>
      <c r="E5" s="60" t="s">
        <v>247</v>
      </c>
      <c r="F5" s="106" t="s">
        <v>411</v>
      </c>
    </row>
    <row r="6" spans="1:6" s="96" customFormat="1" ht="12" customHeight="1" thickBot="1">
      <c r="A6" s="54" t="s">
        <v>2</v>
      </c>
      <c r="B6" s="55" t="s">
        <v>138</v>
      </c>
      <c r="C6" s="86">
        <f>SUM(C7:C12)</f>
        <v>66289745</v>
      </c>
      <c r="D6" s="86">
        <v>4898435</v>
      </c>
      <c r="E6" s="86">
        <v>8027843</v>
      </c>
      <c r="F6" s="69">
        <f>SUM(F7:F12)</f>
        <v>79216023</v>
      </c>
    </row>
    <row r="7" spans="1:6" s="96" customFormat="1" ht="12" customHeight="1">
      <c r="A7" s="49" t="s">
        <v>54</v>
      </c>
      <c r="B7" s="97" t="s">
        <v>139</v>
      </c>
      <c r="C7" s="88">
        <v>11850465</v>
      </c>
      <c r="D7" s="88"/>
      <c r="E7" s="88">
        <v>537707</v>
      </c>
      <c r="F7" s="71">
        <v>12388172</v>
      </c>
    </row>
    <row r="8" spans="1:6" s="96" customFormat="1" ht="12" customHeight="1">
      <c r="A8" s="48" t="s">
        <v>55</v>
      </c>
      <c r="B8" s="98" t="s">
        <v>140</v>
      </c>
      <c r="C8" s="87"/>
      <c r="D8" s="87">
        <f>F8-C8</f>
        <v>0</v>
      </c>
      <c r="E8" s="87"/>
      <c r="F8" s="70"/>
    </row>
    <row r="9" spans="1:6" s="96" customFormat="1" ht="12" customHeight="1">
      <c r="A9" s="48" t="s">
        <v>56</v>
      </c>
      <c r="B9" s="98" t="s">
        <v>141</v>
      </c>
      <c r="C9" s="87">
        <v>34639280</v>
      </c>
      <c r="D9" s="87"/>
      <c r="E9" s="87">
        <v>11340144</v>
      </c>
      <c r="F9" s="70">
        <v>45979424</v>
      </c>
    </row>
    <row r="10" spans="1:6" s="96" customFormat="1" ht="12" customHeight="1">
      <c r="A10" s="48" t="s">
        <v>57</v>
      </c>
      <c r="B10" s="98" t="s">
        <v>142</v>
      </c>
      <c r="C10" s="87">
        <v>1800000</v>
      </c>
      <c r="D10" s="87">
        <v>521858</v>
      </c>
      <c r="E10" s="87">
        <v>121413</v>
      </c>
      <c r="F10" s="70">
        <v>2443271</v>
      </c>
    </row>
    <row r="11" spans="1:6" s="96" customFormat="1" ht="12" customHeight="1">
      <c r="A11" s="48" t="s">
        <v>74</v>
      </c>
      <c r="B11" s="98" t="s">
        <v>143</v>
      </c>
      <c r="C11" s="87">
        <v>18000000</v>
      </c>
      <c r="D11" s="87">
        <v>4334327</v>
      </c>
      <c r="E11" s="87">
        <v>-3971421</v>
      </c>
      <c r="F11" s="70">
        <v>18362906</v>
      </c>
    </row>
    <row r="12" spans="1:6" s="96" customFormat="1" ht="12" customHeight="1" thickBot="1">
      <c r="A12" s="50" t="s">
        <v>58</v>
      </c>
      <c r="B12" s="99" t="s">
        <v>144</v>
      </c>
      <c r="C12" s="89"/>
      <c r="D12" s="89">
        <v>42250</v>
      </c>
      <c r="E12" s="89"/>
      <c r="F12" s="72">
        <v>42250</v>
      </c>
    </row>
    <row r="13" spans="1:6" s="96" customFormat="1" ht="20.25" customHeight="1" thickBot="1">
      <c r="A13" s="54" t="s">
        <v>3</v>
      </c>
      <c r="B13" s="76" t="s">
        <v>145</v>
      </c>
      <c r="C13" s="86">
        <f>SUM(C14:C18)</f>
        <v>53275804</v>
      </c>
      <c r="D13" s="86">
        <v>-20000000</v>
      </c>
      <c r="E13" s="86">
        <v>5843544</v>
      </c>
      <c r="F13" s="69">
        <v>39119348</v>
      </c>
    </row>
    <row r="14" spans="1:6" s="96" customFormat="1" ht="12" customHeight="1">
      <c r="A14" s="49" t="s">
        <v>60</v>
      </c>
      <c r="B14" s="97" t="s">
        <v>146</v>
      </c>
      <c r="C14" s="88"/>
      <c r="D14" s="88">
        <f>F14-C14</f>
        <v>0</v>
      </c>
      <c r="E14" s="88"/>
      <c r="F14" s="71"/>
    </row>
    <row r="15" spans="1:6" s="96" customFormat="1" ht="12" customHeight="1">
      <c r="A15" s="48" t="s">
        <v>61</v>
      </c>
      <c r="B15" s="98" t="s">
        <v>147</v>
      </c>
      <c r="C15" s="87"/>
      <c r="D15" s="87">
        <f>F15-C15</f>
        <v>0</v>
      </c>
      <c r="E15" s="87"/>
      <c r="F15" s="70"/>
    </row>
    <row r="16" spans="1:6" s="96" customFormat="1" ht="12" customHeight="1">
      <c r="A16" s="48" t="s">
        <v>62</v>
      </c>
      <c r="B16" s="98" t="s">
        <v>148</v>
      </c>
      <c r="C16" s="87"/>
      <c r="D16" s="87">
        <f>F16-C16</f>
        <v>0</v>
      </c>
      <c r="E16" s="87"/>
      <c r="F16" s="70"/>
    </row>
    <row r="17" spans="1:6" s="96" customFormat="1" ht="12" customHeight="1">
      <c r="A17" s="48" t="s">
        <v>63</v>
      </c>
      <c r="B17" s="98" t="s">
        <v>149</v>
      </c>
      <c r="C17" s="87"/>
      <c r="D17" s="87">
        <f>F17-C17</f>
        <v>0</v>
      </c>
      <c r="E17" s="87"/>
      <c r="F17" s="70"/>
    </row>
    <row r="18" spans="1:6" s="96" customFormat="1" ht="12" customHeight="1">
      <c r="A18" s="48" t="s">
        <v>64</v>
      </c>
      <c r="B18" s="98" t="s">
        <v>150</v>
      </c>
      <c r="C18" s="87">
        <v>53275804</v>
      </c>
      <c r="D18" s="87">
        <v>-20000000</v>
      </c>
      <c r="E18" s="87">
        <v>5843544</v>
      </c>
      <c r="F18" s="70">
        <v>39119348</v>
      </c>
    </row>
    <row r="19" spans="1:6" s="96" customFormat="1" ht="12" customHeight="1" thickBot="1">
      <c r="A19" s="50" t="s">
        <v>70</v>
      </c>
      <c r="B19" s="99" t="s">
        <v>151</v>
      </c>
      <c r="C19" s="89"/>
      <c r="D19" s="89">
        <f>F19-C19</f>
        <v>0</v>
      </c>
      <c r="E19" s="89"/>
      <c r="F19" s="72"/>
    </row>
    <row r="20" spans="1:6" s="96" customFormat="1" ht="21.75" customHeight="1" thickBot="1">
      <c r="A20" s="54" t="s">
        <v>4</v>
      </c>
      <c r="B20" s="55" t="s">
        <v>152</v>
      </c>
      <c r="C20" s="86">
        <f>SUM(C21:C25)</f>
        <v>60000000</v>
      </c>
      <c r="D20" s="86">
        <v>-43000000</v>
      </c>
      <c r="E20" s="86">
        <v>-10880803</v>
      </c>
      <c r="F20" s="69">
        <v>6119197</v>
      </c>
    </row>
    <row r="21" spans="1:6" s="96" customFormat="1" ht="12" customHeight="1">
      <c r="A21" s="49" t="s">
        <v>43</v>
      </c>
      <c r="B21" s="97" t="s">
        <v>153</v>
      </c>
      <c r="C21" s="88"/>
      <c r="D21" s="88"/>
      <c r="E21" s="88"/>
      <c r="F21" s="71"/>
    </row>
    <row r="22" spans="1:6" s="96" customFormat="1" ht="12" customHeight="1">
      <c r="A22" s="48" t="s">
        <v>44</v>
      </c>
      <c r="B22" s="98" t="s">
        <v>154</v>
      </c>
      <c r="C22" s="87"/>
      <c r="D22" s="87">
        <f>F22-C22</f>
        <v>0</v>
      </c>
      <c r="E22" s="87"/>
      <c r="F22" s="70"/>
    </row>
    <row r="23" spans="1:6" s="96" customFormat="1" ht="12" customHeight="1">
      <c r="A23" s="48" t="s">
        <v>45</v>
      </c>
      <c r="B23" s="98" t="s">
        <v>155</v>
      </c>
      <c r="C23" s="87"/>
      <c r="D23" s="87">
        <f>F23-C23</f>
        <v>0</v>
      </c>
      <c r="E23" s="87"/>
      <c r="F23" s="70"/>
    </row>
    <row r="24" spans="1:6" s="96" customFormat="1" ht="12" customHeight="1">
      <c r="A24" s="48" t="s">
        <v>46</v>
      </c>
      <c r="B24" s="98" t="s">
        <v>156</v>
      </c>
      <c r="C24" s="87"/>
      <c r="D24" s="87">
        <f>F24-C24</f>
        <v>0</v>
      </c>
      <c r="E24" s="87"/>
      <c r="F24" s="70"/>
    </row>
    <row r="25" spans="1:6" s="96" customFormat="1" ht="12" customHeight="1">
      <c r="A25" s="48" t="s">
        <v>88</v>
      </c>
      <c r="B25" s="98" t="s">
        <v>157</v>
      </c>
      <c r="C25" s="87">
        <v>60000000</v>
      </c>
      <c r="D25" s="87">
        <v>-43000000</v>
      </c>
      <c r="E25" s="87">
        <v>-10880803</v>
      </c>
      <c r="F25" s="70">
        <v>6119197</v>
      </c>
    </row>
    <row r="26" spans="1:6" s="96" customFormat="1" ht="12" customHeight="1" thickBot="1">
      <c r="A26" s="50" t="s">
        <v>89</v>
      </c>
      <c r="B26" s="78" t="s">
        <v>158</v>
      </c>
      <c r="C26" s="89"/>
      <c r="D26" s="89"/>
      <c r="E26" s="89"/>
      <c r="F26" s="72"/>
    </row>
    <row r="27" spans="1:6" s="96" customFormat="1" ht="12" customHeight="1" thickBot="1">
      <c r="A27" s="54" t="s">
        <v>90</v>
      </c>
      <c r="B27" s="55" t="s">
        <v>384</v>
      </c>
      <c r="C27" s="92">
        <f>SUM(C28:C33)</f>
        <v>14020000</v>
      </c>
      <c r="D27" s="92">
        <v>-4000000</v>
      </c>
      <c r="E27" s="92">
        <v>-8503877</v>
      </c>
      <c r="F27" s="105">
        <v>1516123</v>
      </c>
    </row>
    <row r="28" spans="1:6" s="96" customFormat="1" ht="12" customHeight="1">
      <c r="A28" s="49" t="s">
        <v>159</v>
      </c>
      <c r="B28" s="97" t="s">
        <v>388</v>
      </c>
      <c r="C28" s="88"/>
      <c r="D28" s="88"/>
      <c r="E28" s="88"/>
      <c r="F28" s="71"/>
    </row>
    <row r="29" spans="1:6" s="96" customFormat="1" ht="12" customHeight="1">
      <c r="A29" s="48" t="s">
        <v>160</v>
      </c>
      <c r="B29" s="98" t="s">
        <v>400</v>
      </c>
      <c r="C29" s="87">
        <v>0</v>
      </c>
      <c r="D29" s="87">
        <f>F29-C29</f>
        <v>0</v>
      </c>
      <c r="E29" s="87"/>
      <c r="F29" s="70">
        <v>0</v>
      </c>
    </row>
    <row r="30" spans="1:6" s="96" customFormat="1" ht="12" customHeight="1">
      <c r="A30" s="48" t="s">
        <v>161</v>
      </c>
      <c r="B30" s="98" t="s">
        <v>390</v>
      </c>
      <c r="C30" s="87">
        <v>12000000</v>
      </c>
      <c r="D30" s="87">
        <v>-2000000</v>
      </c>
      <c r="E30" s="87">
        <v>-8523989</v>
      </c>
      <c r="F30" s="70">
        <v>1476011</v>
      </c>
    </row>
    <row r="31" spans="1:6" s="96" customFormat="1" ht="12" customHeight="1">
      <c r="A31" s="48" t="s">
        <v>385</v>
      </c>
      <c r="B31" s="98" t="s">
        <v>399</v>
      </c>
      <c r="C31" s="87">
        <v>2000000</v>
      </c>
      <c r="D31" s="87">
        <v>-2000000</v>
      </c>
      <c r="E31" s="87"/>
      <c r="F31" s="70"/>
    </row>
    <row r="32" spans="1:6" s="96" customFormat="1" ht="12" customHeight="1">
      <c r="A32" s="48" t="s">
        <v>386</v>
      </c>
      <c r="B32" s="98" t="s">
        <v>162</v>
      </c>
      <c r="C32" s="87"/>
      <c r="D32" s="87">
        <f>F32-C32</f>
        <v>0</v>
      </c>
      <c r="E32" s="87"/>
      <c r="F32" s="70"/>
    </row>
    <row r="33" spans="1:6" s="96" customFormat="1" ht="12" customHeight="1" thickBot="1">
      <c r="A33" s="50" t="s">
        <v>387</v>
      </c>
      <c r="B33" s="78" t="s">
        <v>163</v>
      </c>
      <c r="C33" s="89">
        <v>20000</v>
      </c>
      <c r="D33" s="89"/>
      <c r="E33" s="89">
        <v>20112</v>
      </c>
      <c r="F33" s="72">
        <v>40112</v>
      </c>
    </row>
    <row r="34" spans="1:6" s="96" customFormat="1" ht="12" customHeight="1" thickBot="1">
      <c r="A34" s="54" t="s">
        <v>6</v>
      </c>
      <c r="B34" s="55" t="s">
        <v>164</v>
      </c>
      <c r="C34" s="86">
        <f>SUM(C35:C44)</f>
        <v>68820270</v>
      </c>
      <c r="D34" s="86">
        <v>-3180000</v>
      </c>
      <c r="E34" s="86">
        <v>-1316298</v>
      </c>
      <c r="F34" s="69">
        <v>64323972</v>
      </c>
    </row>
    <row r="35" spans="1:6" s="96" customFormat="1" ht="12" customHeight="1">
      <c r="A35" s="49" t="s">
        <v>47</v>
      </c>
      <c r="B35" s="97" t="s">
        <v>165</v>
      </c>
      <c r="C35" s="88">
        <v>33770170</v>
      </c>
      <c r="D35" s="88">
        <v>-1500000</v>
      </c>
      <c r="E35" s="88">
        <v>-2773920</v>
      </c>
      <c r="F35" s="71">
        <v>29496250</v>
      </c>
    </row>
    <row r="36" spans="1:6" s="96" customFormat="1" ht="12" customHeight="1">
      <c r="A36" s="48" t="s">
        <v>48</v>
      </c>
      <c r="B36" s="98" t="s">
        <v>166</v>
      </c>
      <c r="C36" s="87">
        <v>600000</v>
      </c>
      <c r="D36" s="87">
        <v>1700000</v>
      </c>
      <c r="E36" s="87">
        <v>192007</v>
      </c>
      <c r="F36" s="70">
        <v>2492007</v>
      </c>
    </row>
    <row r="37" spans="1:6" s="96" customFormat="1" ht="12" customHeight="1">
      <c r="A37" s="48" t="s">
        <v>49</v>
      </c>
      <c r="B37" s="98" t="s">
        <v>167</v>
      </c>
      <c r="C37" s="87">
        <v>10000</v>
      </c>
      <c r="D37" s="87"/>
      <c r="E37" s="87"/>
      <c r="F37" s="70">
        <v>10000</v>
      </c>
    </row>
    <row r="38" spans="1:6" s="96" customFormat="1" ht="12" customHeight="1">
      <c r="A38" s="48" t="s">
        <v>92</v>
      </c>
      <c r="B38" s="98" t="s">
        <v>168</v>
      </c>
      <c r="C38" s="87">
        <v>3380000</v>
      </c>
      <c r="D38" s="87">
        <v>-3380000</v>
      </c>
      <c r="E38" s="87"/>
      <c r="F38" s="70"/>
    </row>
    <row r="39" spans="1:6" s="96" customFormat="1" ht="12" customHeight="1">
      <c r="A39" s="48" t="s">
        <v>93</v>
      </c>
      <c r="B39" s="98" t="s">
        <v>169</v>
      </c>
      <c r="C39" s="87">
        <v>20000000</v>
      </c>
      <c r="D39" s="87"/>
      <c r="E39" s="87">
        <v>2232868</v>
      </c>
      <c r="F39" s="70">
        <v>22232868</v>
      </c>
    </row>
    <row r="40" spans="1:6" s="96" customFormat="1" ht="12" customHeight="1">
      <c r="A40" s="48" t="s">
        <v>94</v>
      </c>
      <c r="B40" s="98" t="s">
        <v>170</v>
      </c>
      <c r="C40" s="87">
        <v>10400000</v>
      </c>
      <c r="D40" s="87"/>
      <c r="E40" s="87">
        <v>-503480</v>
      </c>
      <c r="F40" s="70">
        <v>9896520</v>
      </c>
    </row>
    <row r="41" spans="1:6" s="96" customFormat="1" ht="12" customHeight="1">
      <c r="A41" s="48" t="s">
        <v>95</v>
      </c>
      <c r="B41" s="98" t="s">
        <v>171</v>
      </c>
      <c r="C41" s="87"/>
      <c r="D41" s="87">
        <f>F41-C41</f>
        <v>0</v>
      </c>
      <c r="E41" s="87"/>
      <c r="F41" s="70"/>
    </row>
    <row r="42" spans="1:6" s="96" customFormat="1" ht="12" customHeight="1">
      <c r="A42" s="48" t="s">
        <v>96</v>
      </c>
      <c r="B42" s="98" t="s">
        <v>172</v>
      </c>
      <c r="C42" s="87">
        <v>10100</v>
      </c>
      <c r="D42" s="87"/>
      <c r="E42" s="87">
        <v>-9931</v>
      </c>
      <c r="F42" s="70">
        <v>169</v>
      </c>
    </row>
    <row r="43" spans="1:6" s="96" customFormat="1" ht="12" customHeight="1">
      <c r="A43" s="48" t="s">
        <v>173</v>
      </c>
      <c r="B43" s="98" t="s">
        <v>401</v>
      </c>
      <c r="C43" s="90"/>
      <c r="D43" s="90">
        <f>F43-C43</f>
        <v>0</v>
      </c>
      <c r="E43" s="90"/>
      <c r="F43" s="73">
        <v>0</v>
      </c>
    </row>
    <row r="44" spans="1:6" s="96" customFormat="1" ht="12" customHeight="1" thickBot="1">
      <c r="A44" s="50" t="s">
        <v>175</v>
      </c>
      <c r="B44" s="99" t="s">
        <v>176</v>
      </c>
      <c r="C44" s="91">
        <v>650000</v>
      </c>
      <c r="D44" s="91"/>
      <c r="E44" s="91">
        <v>-453842</v>
      </c>
      <c r="F44" s="74">
        <v>196158</v>
      </c>
    </row>
    <row r="45" spans="1:6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86">
        <f>F45-C45</f>
        <v>0</v>
      </c>
      <c r="E45" s="86"/>
      <c r="F45" s="69">
        <f>SUM(F46:F50)</f>
        <v>0</v>
      </c>
    </row>
    <row r="46" spans="1:6" s="96" customFormat="1" ht="12" customHeight="1">
      <c r="A46" s="49" t="s">
        <v>50</v>
      </c>
      <c r="B46" s="97" t="s">
        <v>178</v>
      </c>
      <c r="C46" s="107"/>
      <c r="D46" s="107">
        <f>F46-C46</f>
        <v>0</v>
      </c>
      <c r="E46" s="107"/>
      <c r="F46" s="75"/>
    </row>
    <row r="47" spans="1:6" s="96" customFormat="1" ht="12" customHeight="1">
      <c r="A47" s="48" t="s">
        <v>51</v>
      </c>
      <c r="B47" s="98" t="s">
        <v>179</v>
      </c>
      <c r="C47" s="90"/>
      <c r="D47" s="90"/>
      <c r="E47" s="90"/>
      <c r="F47" s="73"/>
    </row>
    <row r="48" spans="1:6" s="96" customFormat="1" ht="12" customHeight="1">
      <c r="A48" s="48" t="s">
        <v>180</v>
      </c>
      <c r="B48" s="98" t="s">
        <v>181</v>
      </c>
      <c r="C48" s="90"/>
      <c r="D48" s="90">
        <f>F48-C48</f>
        <v>0</v>
      </c>
      <c r="E48" s="90"/>
      <c r="F48" s="73"/>
    </row>
    <row r="49" spans="1:6" s="96" customFormat="1" ht="12" customHeight="1">
      <c r="A49" s="48" t="s">
        <v>182</v>
      </c>
      <c r="B49" s="98" t="s">
        <v>183</v>
      </c>
      <c r="C49" s="90"/>
      <c r="D49" s="90">
        <f>F49-C49</f>
        <v>0</v>
      </c>
      <c r="E49" s="90"/>
      <c r="F49" s="73"/>
    </row>
    <row r="50" spans="1:6" s="96" customFormat="1" ht="12" customHeight="1" thickBot="1">
      <c r="A50" s="50" t="s">
        <v>184</v>
      </c>
      <c r="B50" s="99" t="s">
        <v>185</v>
      </c>
      <c r="C50" s="91"/>
      <c r="D50" s="91">
        <f>F50-C50</f>
        <v>0</v>
      </c>
      <c r="E50" s="91"/>
      <c r="F50" s="74"/>
    </row>
    <row r="51" spans="1:6" s="96" customFormat="1" ht="15" customHeight="1" thickBot="1">
      <c r="A51" s="54" t="s">
        <v>97</v>
      </c>
      <c r="B51" s="55" t="s">
        <v>186</v>
      </c>
      <c r="C51" s="86">
        <f>SUM(C52:C54)</f>
        <v>0</v>
      </c>
      <c r="D51" s="86">
        <v>3705000</v>
      </c>
      <c r="E51" s="86"/>
      <c r="F51" s="69">
        <v>3705000</v>
      </c>
    </row>
    <row r="52" spans="1:6" s="96" customFormat="1" ht="12" customHeight="1">
      <c r="A52" s="49" t="s">
        <v>52</v>
      </c>
      <c r="B52" s="97" t="s">
        <v>187</v>
      </c>
      <c r="C52" s="88"/>
      <c r="D52" s="88">
        <f>F52-C52</f>
        <v>0</v>
      </c>
      <c r="E52" s="88"/>
      <c r="F52" s="71"/>
    </row>
    <row r="53" spans="1:6" s="96" customFormat="1" ht="12" customHeight="1">
      <c r="A53" s="48" t="s">
        <v>53</v>
      </c>
      <c r="B53" s="98" t="s">
        <v>188</v>
      </c>
      <c r="C53" s="87"/>
      <c r="D53" s="87"/>
      <c r="E53" s="87"/>
      <c r="F53" s="70"/>
    </row>
    <row r="54" spans="1:6" s="96" customFormat="1" ht="12" customHeight="1">
      <c r="A54" s="48" t="s">
        <v>189</v>
      </c>
      <c r="B54" s="98" t="s">
        <v>190</v>
      </c>
      <c r="C54" s="87"/>
      <c r="D54" s="87">
        <v>3705000</v>
      </c>
      <c r="E54" s="87"/>
      <c r="F54" s="70">
        <v>3705000</v>
      </c>
    </row>
    <row r="55" spans="1:6" s="96" customFormat="1" ht="12" customHeight="1" thickBot="1">
      <c r="A55" s="50" t="s">
        <v>191</v>
      </c>
      <c r="B55" s="99" t="s">
        <v>192</v>
      </c>
      <c r="C55" s="89"/>
      <c r="D55" s="89">
        <f t="shared" ref="D55:D60" si="0">F55-C55</f>
        <v>0</v>
      </c>
      <c r="E55" s="89"/>
      <c r="F55" s="72"/>
    </row>
    <row r="56" spans="1:6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86">
        <f t="shared" si="0"/>
        <v>0</v>
      </c>
      <c r="E56" s="86"/>
      <c r="F56" s="69">
        <f>SUM(F57:F59)</f>
        <v>0</v>
      </c>
    </row>
    <row r="57" spans="1:6" s="96" customFormat="1" ht="12" customHeight="1">
      <c r="A57" s="49" t="s">
        <v>98</v>
      </c>
      <c r="B57" s="97" t="s">
        <v>194</v>
      </c>
      <c r="C57" s="90"/>
      <c r="D57" s="90">
        <f t="shared" si="0"/>
        <v>0</v>
      </c>
      <c r="E57" s="90"/>
      <c r="F57" s="73"/>
    </row>
    <row r="58" spans="1:6" s="96" customFormat="1" ht="12" customHeight="1">
      <c r="A58" s="48" t="s">
        <v>99</v>
      </c>
      <c r="B58" s="98" t="s">
        <v>195</v>
      </c>
      <c r="C58" s="90"/>
      <c r="D58" s="90">
        <f t="shared" si="0"/>
        <v>0</v>
      </c>
      <c r="E58" s="90"/>
      <c r="F58" s="73"/>
    </row>
    <row r="59" spans="1:6" s="96" customFormat="1" ht="12" customHeight="1">
      <c r="A59" s="48" t="s">
        <v>117</v>
      </c>
      <c r="B59" s="98" t="s">
        <v>196</v>
      </c>
      <c r="C59" s="90"/>
      <c r="D59" s="90">
        <f t="shared" si="0"/>
        <v>0</v>
      </c>
      <c r="E59" s="90"/>
      <c r="F59" s="73"/>
    </row>
    <row r="60" spans="1:6" s="96" customFormat="1" ht="12" customHeight="1" thickBot="1">
      <c r="A60" s="50" t="s">
        <v>197</v>
      </c>
      <c r="B60" s="99" t="s">
        <v>198</v>
      </c>
      <c r="C60" s="90"/>
      <c r="D60" s="90">
        <f t="shared" si="0"/>
        <v>0</v>
      </c>
      <c r="E60" s="90"/>
      <c r="F60" s="73"/>
    </row>
    <row r="61" spans="1:6" s="96" customFormat="1" ht="12" customHeight="1" thickBot="1">
      <c r="A61" s="54" t="s">
        <v>10</v>
      </c>
      <c r="B61" s="55" t="s">
        <v>199</v>
      </c>
      <c r="C61" s="442">
        <f>+C6+C13+C20+C27+C34+C45+C51+C56</f>
        <v>262405819</v>
      </c>
      <c r="D61" s="442">
        <v>-61576565</v>
      </c>
      <c r="E61" s="442">
        <v>-6829591</v>
      </c>
      <c r="F61" s="443">
        <f>+F6+F13+F20+F27+F34+F45+F51+F56</f>
        <v>193999663</v>
      </c>
    </row>
    <row r="62" spans="1:6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86">
        <f t="shared" ref="D62:D70" si="1">F62-C62</f>
        <v>15000000</v>
      </c>
      <c r="E62" s="86"/>
      <c r="F62" s="69">
        <f>+F63+F64+F65</f>
        <v>15000000</v>
      </c>
    </row>
    <row r="63" spans="1:6" s="96" customFormat="1" ht="12" customHeight="1">
      <c r="A63" s="49" t="s">
        <v>202</v>
      </c>
      <c r="B63" s="97" t="s">
        <v>203</v>
      </c>
      <c r="C63" s="90"/>
      <c r="D63" s="90">
        <f t="shared" si="1"/>
        <v>0</v>
      </c>
      <c r="E63" s="90"/>
      <c r="F63" s="73"/>
    </row>
    <row r="64" spans="1:6" s="96" customFormat="1" ht="12" customHeight="1">
      <c r="A64" s="48" t="s">
        <v>204</v>
      </c>
      <c r="B64" s="98" t="s">
        <v>205</v>
      </c>
      <c r="C64" s="90"/>
      <c r="D64" s="90">
        <v>15000000</v>
      </c>
      <c r="E64" s="90"/>
      <c r="F64" s="73">
        <v>15000000</v>
      </c>
    </row>
    <row r="65" spans="1:6" s="96" customFormat="1" ht="12" customHeight="1" thickBot="1">
      <c r="A65" s="50" t="s">
        <v>206</v>
      </c>
      <c r="B65" s="34" t="s">
        <v>248</v>
      </c>
      <c r="C65" s="90"/>
      <c r="D65" s="90">
        <f t="shared" si="1"/>
        <v>0</v>
      </c>
      <c r="E65" s="90"/>
      <c r="F65" s="73"/>
    </row>
    <row r="66" spans="1:6" s="96" customFormat="1" ht="10.5" customHeight="1" thickBot="1">
      <c r="A66" s="108" t="s">
        <v>208</v>
      </c>
      <c r="B66" s="76" t="s">
        <v>209</v>
      </c>
      <c r="C66" s="86">
        <f>+C67+C68+C69+C70</f>
        <v>0</v>
      </c>
      <c r="D66" s="86">
        <f t="shared" si="1"/>
        <v>0</v>
      </c>
      <c r="E66" s="86"/>
      <c r="F66" s="69">
        <f>+F67+F68+F69+F70</f>
        <v>0</v>
      </c>
    </row>
    <row r="67" spans="1:6" s="96" customFormat="1" ht="13.5" customHeight="1">
      <c r="A67" s="49" t="s">
        <v>75</v>
      </c>
      <c r="B67" s="241" t="s">
        <v>210</v>
      </c>
      <c r="C67" s="90"/>
      <c r="D67" s="90">
        <f t="shared" si="1"/>
        <v>0</v>
      </c>
      <c r="E67" s="90"/>
      <c r="F67" s="73"/>
    </row>
    <row r="68" spans="1:6" s="96" customFormat="1" ht="12" customHeight="1">
      <c r="A68" s="48" t="s">
        <v>76</v>
      </c>
      <c r="B68" s="241" t="s">
        <v>396</v>
      </c>
      <c r="C68" s="90"/>
      <c r="D68" s="90">
        <f t="shared" si="1"/>
        <v>0</v>
      </c>
      <c r="E68" s="90"/>
      <c r="F68" s="73"/>
    </row>
    <row r="69" spans="1:6" s="96" customFormat="1" ht="12" customHeight="1">
      <c r="A69" s="48" t="s">
        <v>211</v>
      </c>
      <c r="B69" s="241" t="s">
        <v>212</v>
      </c>
      <c r="C69" s="90"/>
      <c r="D69" s="90">
        <f t="shared" si="1"/>
        <v>0</v>
      </c>
      <c r="E69" s="90"/>
      <c r="F69" s="73"/>
    </row>
    <row r="70" spans="1:6" s="96" customFormat="1" ht="12" customHeight="1" thickBot="1">
      <c r="A70" s="50" t="s">
        <v>213</v>
      </c>
      <c r="B70" s="242" t="s">
        <v>397</v>
      </c>
      <c r="C70" s="90"/>
      <c r="D70" s="90">
        <f t="shared" si="1"/>
        <v>0</v>
      </c>
      <c r="E70" s="90"/>
      <c r="F70" s="73"/>
    </row>
    <row r="71" spans="1:6" s="96" customFormat="1" ht="12" customHeight="1" thickBot="1">
      <c r="A71" s="108" t="s">
        <v>214</v>
      </c>
      <c r="B71" s="76" t="s">
        <v>215</v>
      </c>
      <c r="C71" s="86">
        <f>+C72+C73</f>
        <v>145896097</v>
      </c>
      <c r="D71" s="86"/>
      <c r="E71" s="86">
        <v>-3052193</v>
      </c>
      <c r="F71" s="69">
        <v>142843904</v>
      </c>
    </row>
    <row r="72" spans="1:6" s="96" customFormat="1" ht="12" customHeight="1">
      <c r="A72" s="49" t="s">
        <v>216</v>
      </c>
      <c r="B72" s="97" t="s">
        <v>217</v>
      </c>
      <c r="C72" s="90">
        <v>145896097</v>
      </c>
      <c r="D72" s="90"/>
      <c r="E72" s="90">
        <v>-3052193</v>
      </c>
      <c r="F72" s="73">
        <v>142843904</v>
      </c>
    </row>
    <row r="73" spans="1:6" s="96" customFormat="1" ht="12" customHeight="1" thickBot="1">
      <c r="A73" s="50" t="s">
        <v>218</v>
      </c>
      <c r="B73" s="97" t="s">
        <v>219</v>
      </c>
      <c r="C73" s="90"/>
      <c r="D73" s="90">
        <f>F73-C73</f>
        <v>0</v>
      </c>
      <c r="E73" s="90"/>
      <c r="F73" s="73"/>
    </row>
    <row r="74" spans="1:6" s="96" customFormat="1" ht="12" customHeight="1" thickBot="1">
      <c r="A74" s="108" t="s">
        <v>220</v>
      </c>
      <c r="B74" s="76" t="s">
        <v>221</v>
      </c>
      <c r="C74" s="86">
        <f>+C75+C76+C77</f>
        <v>46075894</v>
      </c>
      <c r="D74" s="86"/>
      <c r="E74" s="86">
        <v>3157597</v>
      </c>
      <c r="F74" s="69">
        <v>49233491</v>
      </c>
    </row>
    <row r="75" spans="1:6" s="96" customFormat="1" ht="12" customHeight="1">
      <c r="A75" s="49" t="s">
        <v>222</v>
      </c>
      <c r="B75" s="97" t="s">
        <v>223</v>
      </c>
      <c r="C75" s="90"/>
      <c r="D75" s="90">
        <v>0</v>
      </c>
      <c r="E75" s="90">
        <v>2517436</v>
      </c>
      <c r="F75" s="73">
        <v>2517436</v>
      </c>
    </row>
    <row r="76" spans="1:6" s="96" customFormat="1" ht="12" customHeight="1">
      <c r="A76" s="48" t="s">
        <v>224</v>
      </c>
      <c r="B76" s="98" t="s">
        <v>225</v>
      </c>
      <c r="C76" s="90"/>
      <c r="D76" s="90">
        <f>F76-C76</f>
        <v>0</v>
      </c>
      <c r="E76" s="90"/>
      <c r="F76" s="73"/>
    </row>
    <row r="77" spans="1:6" s="96" customFormat="1" ht="12" customHeight="1" thickBot="1">
      <c r="A77" s="50" t="s">
        <v>226</v>
      </c>
      <c r="B77" s="99" t="s">
        <v>407</v>
      </c>
      <c r="C77" s="90">
        <v>46075894</v>
      </c>
      <c r="D77" s="90"/>
      <c r="E77" s="90">
        <v>640161</v>
      </c>
      <c r="F77" s="73">
        <v>46716055</v>
      </c>
    </row>
    <row r="78" spans="1:6" s="96" customFormat="1" ht="9.75" customHeight="1" thickBot="1">
      <c r="A78" s="108" t="s">
        <v>227</v>
      </c>
      <c r="B78" s="76" t="s">
        <v>228</v>
      </c>
      <c r="C78" s="86">
        <f>+C79+C80+C81+C82</f>
        <v>0</v>
      </c>
      <c r="D78" s="86">
        <f t="shared" ref="D78:D83" si="2">F78-C78</f>
        <v>0</v>
      </c>
      <c r="E78" s="86"/>
      <c r="F78" s="69">
        <f>+F79+F80+F81+F82</f>
        <v>0</v>
      </c>
    </row>
    <row r="79" spans="1:6" s="96" customFormat="1" ht="12" customHeight="1">
      <c r="A79" s="100" t="s">
        <v>229</v>
      </c>
      <c r="B79" s="97" t="s">
        <v>230</v>
      </c>
      <c r="C79" s="90"/>
      <c r="D79" s="90">
        <f t="shared" si="2"/>
        <v>0</v>
      </c>
      <c r="E79" s="90"/>
      <c r="F79" s="73"/>
    </row>
    <row r="80" spans="1:6" s="96" customFormat="1" ht="12" customHeight="1">
      <c r="A80" s="101" t="s">
        <v>231</v>
      </c>
      <c r="B80" s="98" t="s">
        <v>232</v>
      </c>
      <c r="C80" s="90"/>
      <c r="D80" s="90">
        <f t="shared" si="2"/>
        <v>0</v>
      </c>
      <c r="E80" s="90"/>
      <c r="F80" s="73"/>
    </row>
    <row r="81" spans="1:6" s="96" customFormat="1" ht="12" customHeight="1">
      <c r="A81" s="101" t="s">
        <v>233</v>
      </c>
      <c r="B81" s="98" t="s">
        <v>234</v>
      </c>
      <c r="C81" s="90"/>
      <c r="D81" s="90">
        <f t="shared" si="2"/>
        <v>0</v>
      </c>
      <c r="E81" s="90"/>
      <c r="F81" s="73"/>
    </row>
    <row r="82" spans="1:6" s="96" customFormat="1" ht="12" customHeight="1" thickBot="1">
      <c r="A82" s="109" t="s">
        <v>235</v>
      </c>
      <c r="B82" s="78" t="s">
        <v>236</v>
      </c>
      <c r="C82" s="90"/>
      <c r="D82" s="90">
        <f t="shared" si="2"/>
        <v>0</v>
      </c>
      <c r="E82" s="90"/>
      <c r="F82" s="73"/>
    </row>
    <row r="83" spans="1:6" s="96" customFormat="1" ht="12" customHeight="1" thickBot="1">
      <c r="A83" s="108" t="s">
        <v>237</v>
      </c>
      <c r="B83" s="76" t="s">
        <v>238</v>
      </c>
      <c r="C83" s="111"/>
      <c r="D83" s="111">
        <f t="shared" si="2"/>
        <v>0</v>
      </c>
      <c r="E83" s="111"/>
      <c r="F83" s="112"/>
    </row>
    <row r="84" spans="1:6" s="96" customFormat="1" ht="13.5" customHeight="1" thickBot="1">
      <c r="A84" s="108" t="s">
        <v>239</v>
      </c>
      <c r="B84" s="32" t="s">
        <v>240</v>
      </c>
      <c r="C84" s="442">
        <f>+C62+C66+C71+C74+C78+C83</f>
        <v>191971991</v>
      </c>
      <c r="D84" s="442">
        <v>15000000</v>
      </c>
      <c r="E84" s="442">
        <v>105404</v>
      </c>
      <c r="F84" s="443">
        <f>+F62+F66+F71+F74+F78+F83</f>
        <v>207077395</v>
      </c>
    </row>
    <row r="85" spans="1:6" s="96" customFormat="1" ht="12.75" customHeight="1" thickBot="1">
      <c r="A85" s="110" t="s">
        <v>241</v>
      </c>
      <c r="B85" s="288" t="s">
        <v>242</v>
      </c>
      <c r="C85" s="442">
        <f>+C61+C84</f>
        <v>454377810</v>
      </c>
      <c r="D85" s="442">
        <v>-46576565</v>
      </c>
      <c r="E85" s="442">
        <v>-6724187</v>
      </c>
      <c r="F85" s="443">
        <v>401077058</v>
      </c>
    </row>
    <row r="86" spans="1:6" s="96" customFormat="1" ht="12" customHeight="1">
      <c r="A86" s="30"/>
      <c r="B86" s="30"/>
      <c r="C86" s="31"/>
      <c r="D86" s="31"/>
      <c r="E86" s="31"/>
      <c r="F86" s="31"/>
    </row>
    <row r="87" spans="1:6" ht="16.5" customHeight="1">
      <c r="A87" s="446" t="s">
        <v>29</v>
      </c>
      <c r="B87" s="446"/>
      <c r="C87" s="446"/>
      <c r="D87" s="446"/>
      <c r="E87" s="446"/>
      <c r="F87" s="446"/>
    </row>
    <row r="88" spans="1:6" s="102" customFormat="1" ht="16.5" customHeight="1" thickBot="1">
      <c r="A88" s="14" t="s">
        <v>79</v>
      </c>
      <c r="B88" s="14"/>
      <c r="C88" s="63"/>
      <c r="D88" s="63"/>
      <c r="E88" s="63"/>
      <c r="F88" s="63" t="str">
        <f>F2</f>
        <v>Forintban!</v>
      </c>
    </row>
    <row r="89" spans="1:6" s="102" customFormat="1" ht="16.5" customHeight="1" thickBot="1">
      <c r="A89" s="447" t="s">
        <v>42</v>
      </c>
      <c r="B89" s="449" t="s">
        <v>135</v>
      </c>
      <c r="C89" s="451" t="s">
        <v>410</v>
      </c>
      <c r="D89" s="452"/>
      <c r="E89" s="452"/>
      <c r="F89" s="453"/>
    </row>
    <row r="90" spans="1:6" ht="24" customHeight="1" thickBot="1">
      <c r="A90" s="448"/>
      <c r="B90" s="450"/>
      <c r="C90" s="321" t="s">
        <v>136</v>
      </c>
      <c r="D90" s="358" t="s">
        <v>416</v>
      </c>
      <c r="E90" s="254" t="s">
        <v>412</v>
      </c>
      <c r="F90" s="16" t="s">
        <v>137</v>
      </c>
    </row>
    <row r="91" spans="1:6" s="95" customFormat="1" ht="12" customHeight="1" thickBot="1">
      <c r="A91" s="59" t="s">
        <v>243</v>
      </c>
      <c r="B91" s="60" t="s">
        <v>244</v>
      </c>
      <c r="C91" s="60" t="s">
        <v>245</v>
      </c>
      <c r="D91" s="60" t="s">
        <v>246</v>
      </c>
      <c r="E91" s="268" t="s">
        <v>247</v>
      </c>
      <c r="F91" s="61" t="s">
        <v>411</v>
      </c>
    </row>
    <row r="92" spans="1:6" ht="12" customHeight="1" thickBot="1">
      <c r="A92" s="56" t="s">
        <v>2</v>
      </c>
      <c r="B92" s="58" t="s">
        <v>249</v>
      </c>
      <c r="C92" s="85">
        <v>292870326</v>
      </c>
      <c r="D92" s="85">
        <v>-19576565</v>
      </c>
      <c r="E92" s="85">
        <v>427000</v>
      </c>
      <c r="F92" s="40">
        <v>273720761</v>
      </c>
    </row>
    <row r="93" spans="1:6" ht="12" customHeight="1">
      <c r="A93" s="51" t="s">
        <v>54</v>
      </c>
      <c r="B93" s="44" t="s">
        <v>30</v>
      </c>
      <c r="C93" s="17">
        <v>109625519</v>
      </c>
      <c r="D93" s="17"/>
      <c r="E93" s="17">
        <v>4011251</v>
      </c>
      <c r="F93" s="39">
        <v>113636770</v>
      </c>
    </row>
    <row r="94" spans="1:6" ht="12" customHeight="1">
      <c r="A94" s="48" t="s">
        <v>55</v>
      </c>
      <c r="B94" s="42" t="s">
        <v>100</v>
      </c>
      <c r="C94" s="87">
        <v>19353334</v>
      </c>
      <c r="D94" s="87"/>
      <c r="E94" s="87"/>
      <c r="F94" s="70">
        <v>19353334</v>
      </c>
    </row>
    <row r="95" spans="1:6" ht="12" customHeight="1">
      <c r="A95" s="48" t="s">
        <v>56</v>
      </c>
      <c r="B95" s="42" t="s">
        <v>73</v>
      </c>
      <c r="C95" s="89">
        <v>153891473</v>
      </c>
      <c r="D95" s="89">
        <v>-22576565</v>
      </c>
      <c r="E95" s="89">
        <v>-3871251</v>
      </c>
      <c r="F95" s="72">
        <v>127443657</v>
      </c>
    </row>
    <row r="96" spans="1:6" ht="12" customHeight="1">
      <c r="A96" s="48" t="s">
        <v>57</v>
      </c>
      <c r="B96" s="45" t="s">
        <v>101</v>
      </c>
      <c r="C96" s="89">
        <v>6800000</v>
      </c>
      <c r="D96" s="89"/>
      <c r="E96" s="89">
        <v>287000</v>
      </c>
      <c r="F96" s="72">
        <v>7087000</v>
      </c>
    </row>
    <row r="97" spans="1:6" ht="12" customHeight="1">
      <c r="A97" s="48" t="s">
        <v>65</v>
      </c>
      <c r="B97" s="53" t="s">
        <v>102</v>
      </c>
      <c r="C97" s="89">
        <v>3200000</v>
      </c>
      <c r="D97" s="89">
        <v>3000000</v>
      </c>
      <c r="E97" s="89"/>
      <c r="F97" s="72">
        <v>6200000</v>
      </c>
    </row>
    <row r="98" spans="1:6" ht="12" customHeight="1">
      <c r="A98" s="48" t="s">
        <v>58</v>
      </c>
      <c r="B98" s="42" t="s">
        <v>250</v>
      </c>
      <c r="C98" s="89">
        <v>200000</v>
      </c>
      <c r="D98" s="89"/>
      <c r="E98" s="89"/>
      <c r="F98" s="72">
        <v>200000</v>
      </c>
    </row>
    <row r="99" spans="1:6" ht="12" customHeight="1">
      <c r="A99" s="48" t="s">
        <v>59</v>
      </c>
      <c r="B99" s="65" t="s">
        <v>251</v>
      </c>
      <c r="C99" s="89"/>
      <c r="D99" s="89">
        <f>F99-C99</f>
        <v>0</v>
      </c>
      <c r="E99" s="89"/>
      <c r="F99" s="72"/>
    </row>
    <row r="100" spans="1:6" ht="12" customHeight="1">
      <c r="A100" s="48" t="s">
        <v>66</v>
      </c>
      <c r="B100" s="66" t="s">
        <v>252</v>
      </c>
      <c r="C100" s="89"/>
      <c r="D100" s="89">
        <f>F100-C100</f>
        <v>0</v>
      </c>
      <c r="E100" s="89"/>
      <c r="F100" s="72"/>
    </row>
    <row r="101" spans="1:6" ht="21.75" customHeight="1">
      <c r="A101" s="48" t="s">
        <v>67</v>
      </c>
      <c r="B101" s="66" t="s">
        <v>253</v>
      </c>
      <c r="C101" s="89"/>
      <c r="D101" s="89">
        <f>F101-C101</f>
        <v>0</v>
      </c>
      <c r="E101" s="89"/>
      <c r="F101" s="72"/>
    </row>
    <row r="102" spans="1:6" ht="12" customHeight="1">
      <c r="A102" s="48" t="s">
        <v>68</v>
      </c>
      <c r="B102" s="65" t="s">
        <v>254</v>
      </c>
      <c r="C102" s="89">
        <v>2000000</v>
      </c>
      <c r="D102" s="89">
        <v>3300000</v>
      </c>
      <c r="E102" s="89"/>
      <c r="F102" s="72">
        <v>5300000</v>
      </c>
    </row>
    <row r="103" spans="1:6" ht="12" customHeight="1">
      <c r="A103" s="48" t="s">
        <v>69</v>
      </c>
      <c r="B103" s="65" t="s">
        <v>255</v>
      </c>
      <c r="C103" s="89"/>
      <c r="D103" s="89">
        <f>F103-C103</f>
        <v>0</v>
      </c>
      <c r="E103" s="89"/>
      <c r="F103" s="72"/>
    </row>
    <row r="104" spans="1:6" ht="23.25" customHeight="1">
      <c r="A104" s="48" t="s">
        <v>71</v>
      </c>
      <c r="B104" s="66" t="s">
        <v>256</v>
      </c>
      <c r="C104" s="89"/>
      <c r="D104" s="89"/>
      <c r="E104" s="89"/>
      <c r="F104" s="72"/>
    </row>
    <row r="105" spans="1:6" ht="12" customHeight="1">
      <c r="A105" s="47" t="s">
        <v>103</v>
      </c>
      <c r="B105" s="67" t="s">
        <v>257</v>
      </c>
      <c r="C105" s="89"/>
      <c r="D105" s="89">
        <f>F105-C105</f>
        <v>0</v>
      </c>
      <c r="E105" s="89"/>
      <c r="F105" s="72"/>
    </row>
    <row r="106" spans="1:6" ht="12" customHeight="1">
      <c r="A106" s="48" t="s">
        <v>258</v>
      </c>
      <c r="B106" s="67" t="s">
        <v>259</v>
      </c>
      <c r="C106" s="89"/>
      <c r="D106" s="89">
        <f>F106-C106</f>
        <v>0</v>
      </c>
      <c r="E106" s="89"/>
      <c r="F106" s="72"/>
    </row>
    <row r="107" spans="1:6" ht="12" customHeight="1" thickBot="1">
      <c r="A107" s="52" t="s">
        <v>260</v>
      </c>
      <c r="B107" s="68" t="s">
        <v>261</v>
      </c>
      <c r="C107" s="18">
        <v>1000000</v>
      </c>
      <c r="D107" s="18">
        <v>-300000</v>
      </c>
      <c r="E107" s="18"/>
      <c r="F107" s="33">
        <v>700000</v>
      </c>
    </row>
    <row r="108" spans="1:6" ht="12" customHeight="1" thickBot="1">
      <c r="A108" s="54" t="s">
        <v>3</v>
      </c>
      <c r="B108" s="57" t="s">
        <v>262</v>
      </c>
      <c r="C108" s="86">
        <f>+C109+C111+C113</f>
        <v>111500000</v>
      </c>
      <c r="D108" s="86">
        <v>-40000000</v>
      </c>
      <c r="E108" s="86">
        <v>-7791348</v>
      </c>
      <c r="F108" s="69">
        <v>63708652</v>
      </c>
    </row>
    <row r="109" spans="1:6" ht="12" customHeight="1">
      <c r="A109" s="49" t="s">
        <v>60</v>
      </c>
      <c r="B109" s="42" t="s">
        <v>116</v>
      </c>
      <c r="C109" s="88">
        <v>61500000</v>
      </c>
      <c r="D109" s="88">
        <v>-40000000</v>
      </c>
      <c r="E109" s="88">
        <v>-7791348</v>
      </c>
      <c r="F109" s="71">
        <v>13708652</v>
      </c>
    </row>
    <row r="110" spans="1:6" ht="12" customHeight="1">
      <c r="A110" s="49" t="s">
        <v>61</v>
      </c>
      <c r="B110" s="46" t="s">
        <v>263</v>
      </c>
      <c r="C110" s="88">
        <v>60000000</v>
      </c>
      <c r="D110" s="88">
        <v>-40000000</v>
      </c>
      <c r="E110" s="88">
        <v>-7791348</v>
      </c>
      <c r="F110" s="71">
        <v>12208652</v>
      </c>
    </row>
    <row r="111" spans="1:6">
      <c r="A111" s="49" t="s">
        <v>62</v>
      </c>
      <c r="B111" s="46" t="s">
        <v>104</v>
      </c>
      <c r="C111" s="87">
        <v>50000000</v>
      </c>
      <c r="D111" s="87"/>
      <c r="E111" s="87"/>
      <c r="F111" s="70">
        <v>50000000</v>
      </c>
    </row>
    <row r="112" spans="1:6" ht="12" customHeight="1">
      <c r="A112" s="49" t="s">
        <v>63</v>
      </c>
      <c r="B112" s="46" t="s">
        <v>264</v>
      </c>
      <c r="C112" s="87">
        <v>50000000</v>
      </c>
      <c r="D112" s="87"/>
      <c r="E112" s="87"/>
      <c r="F112" s="70">
        <v>50000000</v>
      </c>
    </row>
    <row r="113" spans="1:6" ht="12" customHeight="1">
      <c r="A113" s="49" t="s">
        <v>64</v>
      </c>
      <c r="B113" s="78" t="s">
        <v>118</v>
      </c>
      <c r="C113" s="87"/>
      <c r="D113" s="87">
        <f t="shared" ref="D113:D121" si="3">F113-C113</f>
        <v>0</v>
      </c>
      <c r="E113" s="87"/>
      <c r="F113" s="70"/>
    </row>
    <row r="114" spans="1:6" ht="21.75" customHeight="1">
      <c r="A114" s="49" t="s">
        <v>70</v>
      </c>
      <c r="B114" s="77" t="s">
        <v>265</v>
      </c>
      <c r="C114" s="87"/>
      <c r="D114" s="87">
        <f t="shared" si="3"/>
        <v>0</v>
      </c>
      <c r="E114" s="87"/>
      <c r="F114" s="70"/>
    </row>
    <row r="115" spans="1:6" ht="24" customHeight="1">
      <c r="A115" s="49" t="s">
        <v>72</v>
      </c>
      <c r="B115" s="93" t="s">
        <v>266</v>
      </c>
      <c r="C115" s="87"/>
      <c r="D115" s="87">
        <f t="shared" si="3"/>
        <v>0</v>
      </c>
      <c r="E115" s="87"/>
      <c r="F115" s="70"/>
    </row>
    <row r="116" spans="1:6" ht="12" customHeight="1">
      <c r="A116" s="49" t="s">
        <v>105</v>
      </c>
      <c r="B116" s="66" t="s">
        <v>253</v>
      </c>
      <c r="C116" s="87"/>
      <c r="D116" s="87">
        <f t="shared" si="3"/>
        <v>0</v>
      </c>
      <c r="E116" s="87"/>
      <c r="F116" s="70"/>
    </row>
    <row r="117" spans="1:6" ht="12" customHeight="1">
      <c r="A117" s="49" t="s">
        <v>106</v>
      </c>
      <c r="B117" s="66" t="s">
        <v>267</v>
      </c>
      <c r="C117" s="87"/>
      <c r="D117" s="87">
        <f t="shared" si="3"/>
        <v>0</v>
      </c>
      <c r="E117" s="87"/>
      <c r="F117" s="70"/>
    </row>
    <row r="118" spans="1:6" ht="12" customHeight="1">
      <c r="A118" s="49" t="s">
        <v>107</v>
      </c>
      <c r="B118" s="66" t="s">
        <v>268</v>
      </c>
      <c r="C118" s="87"/>
      <c r="D118" s="87">
        <f t="shared" si="3"/>
        <v>0</v>
      </c>
      <c r="E118" s="87"/>
      <c r="F118" s="70"/>
    </row>
    <row r="119" spans="1:6" s="113" customFormat="1" ht="12" customHeight="1">
      <c r="A119" s="49" t="s">
        <v>269</v>
      </c>
      <c r="B119" s="66" t="s">
        <v>256</v>
      </c>
      <c r="C119" s="87"/>
      <c r="D119" s="87">
        <f t="shared" si="3"/>
        <v>0</v>
      </c>
      <c r="E119" s="87"/>
      <c r="F119" s="70"/>
    </row>
    <row r="120" spans="1:6" ht="12" customHeight="1">
      <c r="A120" s="49" t="s">
        <v>270</v>
      </c>
      <c r="B120" s="66" t="s">
        <v>271</v>
      </c>
      <c r="C120" s="87"/>
      <c r="D120" s="87">
        <f t="shared" si="3"/>
        <v>0</v>
      </c>
      <c r="E120" s="87"/>
      <c r="F120" s="70"/>
    </row>
    <row r="121" spans="1:6" ht="12" customHeight="1" thickBot="1">
      <c r="A121" s="47" t="s">
        <v>272</v>
      </c>
      <c r="B121" s="66" t="s">
        <v>273</v>
      </c>
      <c r="C121" s="89"/>
      <c r="D121" s="89">
        <f t="shared" si="3"/>
        <v>0</v>
      </c>
      <c r="E121" s="89"/>
      <c r="F121" s="72"/>
    </row>
    <row r="122" spans="1:6" ht="12" customHeight="1" thickBot="1">
      <c r="A122" s="54" t="s">
        <v>4</v>
      </c>
      <c r="B122" s="62" t="s">
        <v>274</v>
      </c>
      <c r="C122" s="86">
        <v>2000000</v>
      </c>
      <c r="D122" s="86">
        <v>-2000000</v>
      </c>
      <c r="E122" s="86"/>
      <c r="F122" s="69">
        <f>+F123+F124</f>
        <v>0</v>
      </c>
    </row>
    <row r="123" spans="1:6" ht="12" customHeight="1">
      <c r="A123" s="49" t="s">
        <v>43</v>
      </c>
      <c r="B123" s="43" t="s">
        <v>35</v>
      </c>
      <c r="C123" s="88">
        <v>2000000</v>
      </c>
      <c r="D123" s="88">
        <v>-2000000</v>
      </c>
      <c r="E123" s="88"/>
      <c r="F123" s="71"/>
    </row>
    <row r="124" spans="1:6" ht="12" customHeight="1" thickBot="1">
      <c r="A124" s="50" t="s">
        <v>44</v>
      </c>
      <c r="B124" s="46" t="s">
        <v>36</v>
      </c>
      <c r="C124" s="89"/>
      <c r="D124" s="89">
        <f>F124-C124</f>
        <v>0</v>
      </c>
      <c r="E124" s="89"/>
      <c r="F124" s="72"/>
    </row>
    <row r="125" spans="1:6" ht="12" customHeight="1" thickBot="1">
      <c r="A125" s="54" t="s">
        <v>5</v>
      </c>
      <c r="B125" s="62" t="s">
        <v>275</v>
      </c>
      <c r="C125" s="86">
        <f>+C92+C108+C122</f>
        <v>406370326</v>
      </c>
      <c r="D125" s="86">
        <v>-61576565</v>
      </c>
      <c r="E125" s="86">
        <v>-7364348</v>
      </c>
      <c r="F125" s="69">
        <f>+F92+F108+F122</f>
        <v>337429413</v>
      </c>
    </row>
    <row r="126" spans="1:6" ht="12" customHeight="1" thickBot="1">
      <c r="A126" s="54" t="s">
        <v>6</v>
      </c>
      <c r="B126" s="62" t="s">
        <v>276</v>
      </c>
      <c r="C126" s="86">
        <f>+C127+C128+C129</f>
        <v>0</v>
      </c>
      <c r="D126" s="86">
        <f t="shared" ref="D126:D134" si="4">F126-C126</f>
        <v>15000000</v>
      </c>
      <c r="E126" s="86"/>
      <c r="F126" s="69">
        <f>+F127+F128+F129</f>
        <v>15000000</v>
      </c>
    </row>
    <row r="127" spans="1:6" ht="12" customHeight="1">
      <c r="A127" s="49" t="s">
        <v>47</v>
      </c>
      <c r="B127" s="43" t="s">
        <v>277</v>
      </c>
      <c r="C127" s="87"/>
      <c r="D127" s="87">
        <f t="shared" si="4"/>
        <v>0</v>
      </c>
      <c r="E127" s="87"/>
      <c r="F127" s="70"/>
    </row>
    <row r="128" spans="1:6" ht="12" customHeight="1">
      <c r="A128" s="49" t="s">
        <v>48</v>
      </c>
      <c r="B128" s="43" t="s">
        <v>278</v>
      </c>
      <c r="C128" s="87"/>
      <c r="D128" s="87">
        <v>15000000</v>
      </c>
      <c r="E128" s="87"/>
      <c r="F128" s="70">
        <v>15000000</v>
      </c>
    </row>
    <row r="129" spans="1:9" ht="12" customHeight="1" thickBot="1">
      <c r="A129" s="47" t="s">
        <v>49</v>
      </c>
      <c r="B129" s="41" t="s">
        <v>279</v>
      </c>
      <c r="C129" s="87"/>
      <c r="D129" s="87">
        <f t="shared" si="4"/>
        <v>0</v>
      </c>
      <c r="E129" s="87"/>
      <c r="F129" s="70"/>
    </row>
    <row r="130" spans="1:9" ht="12" customHeight="1" thickBot="1">
      <c r="A130" s="54" t="s">
        <v>7</v>
      </c>
      <c r="B130" s="62" t="s">
        <v>280</v>
      </c>
      <c r="C130" s="86">
        <f>+C131+C132+C134+C133</f>
        <v>0</v>
      </c>
      <c r="D130" s="86">
        <f t="shared" si="4"/>
        <v>0</v>
      </c>
      <c r="E130" s="86"/>
      <c r="F130" s="69">
        <f>+F131+F132+F134+F133</f>
        <v>0</v>
      </c>
    </row>
    <row r="131" spans="1:9" ht="12" customHeight="1">
      <c r="A131" s="49" t="s">
        <v>50</v>
      </c>
      <c r="B131" s="43" t="s">
        <v>281</v>
      </c>
      <c r="C131" s="87"/>
      <c r="D131" s="87">
        <f t="shared" si="4"/>
        <v>0</v>
      </c>
      <c r="E131" s="87"/>
      <c r="F131" s="70"/>
    </row>
    <row r="132" spans="1:9" ht="12" customHeight="1">
      <c r="A132" s="49" t="s">
        <v>51</v>
      </c>
      <c r="B132" s="43" t="s">
        <v>282</v>
      </c>
      <c r="C132" s="87"/>
      <c r="D132" s="87">
        <f t="shared" si="4"/>
        <v>0</v>
      </c>
      <c r="E132" s="87"/>
      <c r="F132" s="70"/>
    </row>
    <row r="133" spans="1:9" ht="12" customHeight="1">
      <c r="A133" s="49" t="s">
        <v>180</v>
      </c>
      <c r="B133" s="43" t="s">
        <v>283</v>
      </c>
      <c r="C133" s="87"/>
      <c r="D133" s="87">
        <f t="shared" si="4"/>
        <v>0</v>
      </c>
      <c r="E133" s="87"/>
      <c r="F133" s="70"/>
    </row>
    <row r="134" spans="1:9" ht="12" customHeight="1" thickBot="1">
      <c r="A134" s="47" t="s">
        <v>182</v>
      </c>
      <c r="B134" s="41" t="s">
        <v>284</v>
      </c>
      <c r="C134" s="87"/>
      <c r="D134" s="87">
        <f t="shared" si="4"/>
        <v>0</v>
      </c>
      <c r="E134" s="87"/>
      <c r="F134" s="70"/>
    </row>
    <row r="135" spans="1:9" ht="12" customHeight="1" thickBot="1">
      <c r="A135" s="54" t="s">
        <v>8</v>
      </c>
      <c r="B135" s="62" t="s">
        <v>285</v>
      </c>
      <c r="C135" s="92">
        <v>48007484</v>
      </c>
      <c r="D135" s="92"/>
      <c r="E135" s="92">
        <v>640161</v>
      </c>
      <c r="F135" s="105">
        <v>48007484</v>
      </c>
    </row>
    <row r="136" spans="1:9" ht="12" customHeight="1">
      <c r="A136" s="49" t="s">
        <v>52</v>
      </c>
      <c r="B136" s="43" t="s">
        <v>286</v>
      </c>
      <c r="C136" s="87"/>
      <c r="D136" s="87">
        <f>F136-C136</f>
        <v>0</v>
      </c>
      <c r="E136" s="87"/>
      <c r="F136" s="70"/>
    </row>
    <row r="137" spans="1:9" ht="12" customHeight="1">
      <c r="A137" s="49" t="s">
        <v>53</v>
      </c>
      <c r="B137" s="43" t="s">
        <v>287</v>
      </c>
      <c r="C137" s="87">
        <v>1931590</v>
      </c>
      <c r="D137" s="87"/>
      <c r="E137" s="87"/>
      <c r="F137" s="70">
        <v>1931590</v>
      </c>
    </row>
    <row r="138" spans="1:9" ht="12" customHeight="1">
      <c r="A138" s="49" t="s">
        <v>189</v>
      </c>
      <c r="B138" s="43" t="s">
        <v>288</v>
      </c>
      <c r="C138" s="87"/>
      <c r="D138" s="87"/>
      <c r="E138" s="87"/>
      <c r="F138" s="70"/>
    </row>
    <row r="139" spans="1:9" ht="12" customHeight="1" thickBot="1">
      <c r="A139" s="47" t="s">
        <v>191</v>
      </c>
      <c r="B139" s="78" t="s">
        <v>407</v>
      </c>
      <c r="C139" s="87">
        <v>46075894</v>
      </c>
      <c r="D139" s="87"/>
      <c r="E139" s="87">
        <v>640161</v>
      </c>
      <c r="F139" s="70">
        <v>46716055</v>
      </c>
    </row>
    <row r="140" spans="1:9" ht="15" customHeight="1" thickBot="1">
      <c r="A140" s="54" t="s">
        <v>9</v>
      </c>
      <c r="B140" s="62" t="s">
        <v>290</v>
      </c>
      <c r="C140" s="19">
        <f>+C141+C142+C143+C144</f>
        <v>0</v>
      </c>
      <c r="D140" s="19">
        <f>F140-C140</f>
        <v>0</v>
      </c>
      <c r="E140" s="19"/>
      <c r="F140" s="38">
        <f>+F141+F142+F143+F144</f>
        <v>0</v>
      </c>
      <c r="G140" s="104"/>
      <c r="H140" s="104"/>
      <c r="I140" s="104"/>
    </row>
    <row r="141" spans="1:9" s="96" customFormat="1" ht="12.95" customHeight="1">
      <c r="A141" s="49" t="s">
        <v>98</v>
      </c>
      <c r="B141" s="43" t="s">
        <v>291</v>
      </c>
      <c r="C141" s="87"/>
      <c r="D141" s="87">
        <f>F141-C141</f>
        <v>0</v>
      </c>
      <c r="E141" s="87"/>
      <c r="F141" s="70"/>
    </row>
    <row r="142" spans="1:9" ht="12.75" customHeight="1">
      <c r="A142" s="49" t="s">
        <v>99</v>
      </c>
      <c r="B142" s="43" t="s">
        <v>292</v>
      </c>
      <c r="C142" s="87"/>
      <c r="D142" s="87">
        <f>F142-C142</f>
        <v>0</v>
      </c>
      <c r="E142" s="87"/>
      <c r="F142" s="70"/>
    </row>
    <row r="143" spans="1:9" ht="12.75" customHeight="1">
      <c r="A143" s="49" t="s">
        <v>117</v>
      </c>
      <c r="B143" s="43" t="s">
        <v>293</v>
      </c>
      <c r="C143" s="87"/>
      <c r="D143" s="87">
        <f>F143-C143</f>
        <v>0</v>
      </c>
      <c r="E143" s="87"/>
      <c r="F143" s="70"/>
    </row>
    <row r="144" spans="1:9" ht="12.75" customHeight="1" thickBot="1">
      <c r="A144" s="49" t="s">
        <v>197</v>
      </c>
      <c r="B144" s="43" t="s">
        <v>294</v>
      </c>
      <c r="C144" s="87"/>
      <c r="D144" s="87">
        <f>F144-C144</f>
        <v>0</v>
      </c>
      <c r="E144" s="87"/>
      <c r="F144" s="70"/>
    </row>
    <row r="145" spans="1:6" ht="16.5" thickBot="1">
      <c r="A145" s="54" t="s">
        <v>10</v>
      </c>
      <c r="B145" s="62" t="s">
        <v>295</v>
      </c>
      <c r="C145" s="36">
        <f>+C126+C130+C135+C140</f>
        <v>48007484</v>
      </c>
      <c r="D145" s="36">
        <v>15000000</v>
      </c>
      <c r="E145" s="36">
        <v>640161</v>
      </c>
      <c r="F145" s="37">
        <v>63647645</v>
      </c>
    </row>
    <row r="146" spans="1:6" ht="16.5" thickBot="1">
      <c r="A146" s="79" t="s">
        <v>11</v>
      </c>
      <c r="B146" s="82" t="s">
        <v>296</v>
      </c>
      <c r="C146" s="36">
        <v>454377810</v>
      </c>
      <c r="D146" s="36">
        <v>-46576565</v>
      </c>
      <c r="E146" s="36">
        <v>-6724187</v>
      </c>
      <c r="F146" s="37">
        <f>+F125+F145</f>
        <v>401077058</v>
      </c>
    </row>
    <row r="148" spans="1:6" ht="18.75" customHeight="1">
      <c r="A148" s="444" t="s">
        <v>297</v>
      </c>
      <c r="B148" s="444"/>
      <c r="C148" s="444"/>
      <c r="D148" s="444"/>
      <c r="E148" s="444"/>
      <c r="F148" s="444"/>
    </row>
    <row r="149" spans="1:6" ht="13.5" customHeight="1" thickBot="1">
      <c r="A149" s="64" t="s">
        <v>80</v>
      </c>
      <c r="B149" s="64"/>
      <c r="C149" s="94"/>
      <c r="F149" s="81" t="str">
        <f>F88</f>
        <v>Forintban!</v>
      </c>
    </row>
    <row r="150" spans="1:6" ht="21.75" thickBot="1">
      <c r="A150" s="54">
        <v>1</v>
      </c>
      <c r="B150" s="57" t="s">
        <v>298</v>
      </c>
      <c r="C150" s="80">
        <v>-143964507</v>
      </c>
      <c r="D150" s="80">
        <f>+D61-D125</f>
        <v>0</v>
      </c>
      <c r="E150" s="80"/>
      <c r="F150" s="80">
        <v>-143429750</v>
      </c>
    </row>
    <row r="151" spans="1:6" ht="21.75" thickBot="1">
      <c r="A151" s="54" t="s">
        <v>3</v>
      </c>
      <c r="B151" s="57" t="s">
        <v>299</v>
      </c>
      <c r="C151" s="80">
        <f>+C84-C145</f>
        <v>143964507</v>
      </c>
      <c r="D151" s="80">
        <f>+D84-D145</f>
        <v>0</v>
      </c>
      <c r="E151" s="80"/>
      <c r="F151" s="80">
        <v>143429750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F148"/>
    <mergeCell ref="A1:F1"/>
    <mergeCell ref="A87:F87"/>
    <mergeCell ref="A89:A90"/>
    <mergeCell ref="B89:B90"/>
    <mergeCell ref="C89:F89"/>
    <mergeCell ref="A3:A4"/>
    <mergeCell ref="B3:B4"/>
    <mergeCell ref="C3:F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CE,Félkövér"&amp;12TISZASZALKA KÖZSÉG ÖNKORMÁNYZATA2020. ÉVI KÖLTSÉGVETÉSÉNEK ÖSSZEVONT MÓDOSÍTOTT MÉRLEGE&amp;10&amp;R&amp;"Times New Roman CE,Félkövér dőlt"&amp;11 1.1. melléklet a 42021. (II.04.)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showGridLines="0" view="pageLayout" zoomScaleNormal="130" zoomScaleSheetLayoutView="100" workbookViewId="0">
      <selection activeCell="H2" sqref="H2"/>
    </sheetView>
  </sheetViews>
  <sheetFormatPr defaultColWidth="9.33203125" defaultRowHeight="15.75"/>
  <cols>
    <col min="1" max="1" width="9.5" style="360" customWidth="1"/>
    <col min="2" max="2" width="60.83203125" style="360" customWidth="1"/>
    <col min="3" max="5" width="15.83203125" style="361" customWidth="1"/>
    <col min="6" max="6" width="12.6640625" style="360" customWidth="1"/>
    <col min="7" max="16384" width="9.33203125" style="360"/>
  </cols>
  <sheetData>
    <row r="1" spans="1:9" ht="42" customHeight="1">
      <c r="A1" s="455" t="s">
        <v>415</v>
      </c>
      <c r="B1" s="455"/>
      <c r="C1" s="455"/>
      <c r="D1" s="455"/>
      <c r="E1" s="455"/>
      <c r="F1" s="455"/>
    </row>
    <row r="2" spans="1:9" ht="50.25" customHeight="1" thickBot="1">
      <c r="A2" s="437" t="s">
        <v>78</v>
      </c>
      <c r="B2" s="454" t="s">
        <v>0</v>
      </c>
      <c r="C2" s="454"/>
      <c r="D2" s="454"/>
      <c r="E2" s="454"/>
      <c r="F2" s="454"/>
      <c r="G2" s="454"/>
    </row>
    <row r="3" spans="1:9" ht="21" customHeight="1" thickBot="1">
      <c r="A3" s="459" t="s">
        <v>42</v>
      </c>
      <c r="B3" s="461" t="s">
        <v>1</v>
      </c>
      <c r="C3" s="463" t="s">
        <v>410</v>
      </c>
      <c r="D3" s="463"/>
      <c r="E3" s="464"/>
      <c r="F3" s="465"/>
      <c r="I3" s="431"/>
    </row>
    <row r="4" spans="1:9" ht="30.75" customHeight="1" thickBot="1">
      <c r="A4" s="460"/>
      <c r="B4" s="462"/>
      <c r="C4" s="432" t="s">
        <v>136</v>
      </c>
      <c r="D4" s="358" t="s">
        <v>416</v>
      </c>
      <c r="E4" s="433" t="s">
        <v>412</v>
      </c>
      <c r="F4" s="408" t="s">
        <v>137</v>
      </c>
    </row>
    <row r="5" spans="1:9" s="404" customFormat="1" ht="12" customHeight="1" thickBot="1">
      <c r="A5" s="407" t="s">
        <v>243</v>
      </c>
      <c r="B5" s="406" t="s">
        <v>244</v>
      </c>
      <c r="C5" s="406" t="s">
        <v>245</v>
      </c>
      <c r="D5" s="406" t="s">
        <v>246</v>
      </c>
      <c r="E5" s="406" t="s">
        <v>247</v>
      </c>
      <c r="F5" s="430" t="s">
        <v>411</v>
      </c>
    </row>
    <row r="6" spans="1:9" s="373" customFormat="1" ht="12" customHeight="1" thickBot="1">
      <c r="A6" s="364" t="s">
        <v>2</v>
      </c>
      <c r="B6" s="427" t="s">
        <v>138</v>
      </c>
      <c r="C6" s="380">
        <v>66289745</v>
      </c>
      <c r="D6" s="380">
        <v>4898435</v>
      </c>
      <c r="E6" s="86">
        <v>8027843</v>
      </c>
      <c r="F6" s="69">
        <f>SUM(F7:F12)</f>
        <v>79216023</v>
      </c>
    </row>
    <row r="7" spans="1:9" s="373" customFormat="1" ht="12" customHeight="1">
      <c r="A7" s="372" t="s">
        <v>54</v>
      </c>
      <c r="B7" s="241" t="s">
        <v>139</v>
      </c>
      <c r="C7" s="384">
        <v>11850465</v>
      </c>
      <c r="D7" s="384"/>
      <c r="E7" s="88">
        <v>537707</v>
      </c>
      <c r="F7" s="71">
        <v>12388172</v>
      </c>
    </row>
    <row r="8" spans="1:9" s="373" customFormat="1" ht="12" customHeight="1">
      <c r="A8" s="394" t="s">
        <v>55</v>
      </c>
      <c r="B8" s="422" t="s">
        <v>140</v>
      </c>
      <c r="C8" s="370"/>
      <c r="D8" s="370">
        <v>0</v>
      </c>
      <c r="E8" s="87"/>
      <c r="F8" s="70"/>
    </row>
    <row r="9" spans="1:9" s="373" customFormat="1" ht="12" customHeight="1">
      <c r="A9" s="394" t="s">
        <v>56</v>
      </c>
      <c r="B9" s="422" t="s">
        <v>141</v>
      </c>
      <c r="C9" s="370">
        <v>34639280</v>
      </c>
      <c r="D9" s="370"/>
      <c r="E9" s="87">
        <v>11340144</v>
      </c>
      <c r="F9" s="70">
        <v>45979424</v>
      </c>
    </row>
    <row r="10" spans="1:9" s="373" customFormat="1" ht="12" customHeight="1">
      <c r="A10" s="394" t="s">
        <v>57</v>
      </c>
      <c r="B10" s="422" t="s">
        <v>142</v>
      </c>
      <c r="C10" s="370">
        <v>1800000</v>
      </c>
      <c r="D10" s="370">
        <v>521858</v>
      </c>
      <c r="E10" s="87">
        <v>121413</v>
      </c>
      <c r="F10" s="70">
        <v>2443271</v>
      </c>
    </row>
    <row r="11" spans="1:9" s="373" customFormat="1" ht="12" customHeight="1">
      <c r="A11" s="394" t="s">
        <v>74</v>
      </c>
      <c r="B11" s="422" t="s">
        <v>143</v>
      </c>
      <c r="C11" s="370">
        <v>18000000</v>
      </c>
      <c r="D11" s="370">
        <v>4334327</v>
      </c>
      <c r="E11" s="87">
        <v>-3971421</v>
      </c>
      <c r="F11" s="70">
        <v>18362906</v>
      </c>
    </row>
    <row r="12" spans="1:9" s="373" customFormat="1" ht="12" customHeight="1" thickBot="1">
      <c r="A12" s="383" t="s">
        <v>58</v>
      </c>
      <c r="B12" s="425" t="s">
        <v>144</v>
      </c>
      <c r="C12" s="381"/>
      <c r="D12" s="381">
        <v>42250</v>
      </c>
      <c r="E12" s="89"/>
      <c r="F12" s="72">
        <v>42250</v>
      </c>
    </row>
    <row r="13" spans="1:9" s="373" customFormat="1" ht="12" customHeight="1" thickBot="1">
      <c r="A13" s="364" t="s">
        <v>3</v>
      </c>
      <c r="B13" s="419" t="s">
        <v>145</v>
      </c>
      <c r="C13" s="380">
        <v>53275804</v>
      </c>
      <c r="D13" s="380">
        <v>-20000000</v>
      </c>
      <c r="E13" s="86">
        <v>5843544</v>
      </c>
      <c r="F13" s="69">
        <v>39119348</v>
      </c>
    </row>
    <row r="14" spans="1:9" s="373" customFormat="1" ht="12" customHeight="1">
      <c r="A14" s="372" t="s">
        <v>60</v>
      </c>
      <c r="B14" s="241" t="s">
        <v>146</v>
      </c>
      <c r="C14" s="384"/>
      <c r="D14" s="384">
        <v>0</v>
      </c>
      <c r="E14" s="88"/>
      <c r="F14" s="71"/>
    </row>
    <row r="15" spans="1:9" s="373" customFormat="1" ht="12" customHeight="1">
      <c r="A15" s="394" t="s">
        <v>61</v>
      </c>
      <c r="B15" s="422" t="s">
        <v>147</v>
      </c>
      <c r="C15" s="370"/>
      <c r="D15" s="370">
        <v>0</v>
      </c>
      <c r="E15" s="87"/>
      <c r="F15" s="70"/>
    </row>
    <row r="16" spans="1:9" s="373" customFormat="1" ht="12" customHeight="1">
      <c r="A16" s="394" t="s">
        <v>62</v>
      </c>
      <c r="B16" s="422" t="s">
        <v>148</v>
      </c>
      <c r="C16" s="370"/>
      <c r="D16" s="370">
        <v>0</v>
      </c>
      <c r="E16" s="87"/>
      <c r="F16" s="70"/>
    </row>
    <row r="17" spans="1:6" s="373" customFormat="1" ht="12" customHeight="1">
      <c r="A17" s="394" t="s">
        <v>63</v>
      </c>
      <c r="B17" s="422" t="s">
        <v>149</v>
      </c>
      <c r="C17" s="370"/>
      <c r="D17" s="370">
        <v>0</v>
      </c>
      <c r="E17" s="87"/>
      <c r="F17" s="70"/>
    </row>
    <row r="18" spans="1:6" s="373" customFormat="1" ht="12" customHeight="1">
      <c r="A18" s="394" t="s">
        <v>64</v>
      </c>
      <c r="B18" s="422" t="s">
        <v>150</v>
      </c>
      <c r="C18" s="370">
        <v>53275804</v>
      </c>
      <c r="D18" s="370">
        <v>-20000000</v>
      </c>
      <c r="E18" s="87">
        <v>5843544</v>
      </c>
      <c r="F18" s="70">
        <v>39119348</v>
      </c>
    </row>
    <row r="19" spans="1:6" s="373" customFormat="1" ht="12" customHeight="1" thickBot="1">
      <c r="A19" s="383" t="s">
        <v>70</v>
      </c>
      <c r="B19" s="425" t="s">
        <v>151</v>
      </c>
      <c r="C19" s="381"/>
      <c r="D19" s="381">
        <v>0</v>
      </c>
      <c r="E19" s="89"/>
      <c r="F19" s="72"/>
    </row>
    <row r="20" spans="1:6" s="373" customFormat="1" ht="12" customHeight="1" thickBot="1">
      <c r="A20" s="364" t="s">
        <v>4</v>
      </c>
      <c r="B20" s="427" t="s">
        <v>152</v>
      </c>
      <c r="C20" s="380">
        <v>60000000</v>
      </c>
      <c r="D20" s="380">
        <v>-43000000</v>
      </c>
      <c r="E20" s="86">
        <v>-10880803</v>
      </c>
      <c r="F20" s="69">
        <v>6119197</v>
      </c>
    </row>
    <row r="21" spans="1:6" s="373" customFormat="1" ht="12" customHeight="1">
      <c r="A21" s="372" t="s">
        <v>43</v>
      </c>
      <c r="B21" s="241" t="s">
        <v>153</v>
      </c>
      <c r="C21" s="384"/>
      <c r="D21" s="384"/>
      <c r="E21" s="88"/>
      <c r="F21" s="71"/>
    </row>
    <row r="22" spans="1:6" s="373" customFormat="1" ht="12" customHeight="1">
      <c r="A22" s="394" t="s">
        <v>44</v>
      </c>
      <c r="B22" s="422" t="s">
        <v>154</v>
      </c>
      <c r="C22" s="370"/>
      <c r="D22" s="370">
        <v>0</v>
      </c>
      <c r="E22" s="87"/>
      <c r="F22" s="70"/>
    </row>
    <row r="23" spans="1:6" s="373" customFormat="1" ht="12" customHeight="1">
      <c r="A23" s="394" t="s">
        <v>45</v>
      </c>
      <c r="B23" s="422" t="s">
        <v>155</v>
      </c>
      <c r="C23" s="370"/>
      <c r="D23" s="370">
        <v>0</v>
      </c>
      <c r="E23" s="87"/>
      <c r="F23" s="70"/>
    </row>
    <row r="24" spans="1:6" s="373" customFormat="1" ht="12" customHeight="1">
      <c r="A24" s="394" t="s">
        <v>46</v>
      </c>
      <c r="B24" s="422" t="s">
        <v>156</v>
      </c>
      <c r="C24" s="370"/>
      <c r="D24" s="370">
        <v>0</v>
      </c>
      <c r="E24" s="87"/>
      <c r="F24" s="70"/>
    </row>
    <row r="25" spans="1:6" s="373" customFormat="1" ht="12" customHeight="1">
      <c r="A25" s="394" t="s">
        <v>88</v>
      </c>
      <c r="B25" s="422" t="s">
        <v>157</v>
      </c>
      <c r="C25" s="370">
        <v>60000000</v>
      </c>
      <c r="D25" s="370">
        <v>-43000000</v>
      </c>
      <c r="E25" s="87">
        <v>-10880803</v>
      </c>
      <c r="F25" s="70">
        <v>6119197</v>
      </c>
    </row>
    <row r="26" spans="1:6" s="373" customFormat="1" ht="12" customHeight="1" thickBot="1">
      <c r="A26" s="383" t="s">
        <v>89</v>
      </c>
      <c r="B26" s="425" t="s">
        <v>158</v>
      </c>
      <c r="C26" s="381"/>
      <c r="D26" s="381"/>
      <c r="E26" s="89"/>
      <c r="F26" s="72"/>
    </row>
    <row r="27" spans="1:6" s="373" customFormat="1" ht="12" customHeight="1" thickBot="1">
      <c r="A27" s="364" t="s">
        <v>90</v>
      </c>
      <c r="B27" s="427" t="s">
        <v>384</v>
      </c>
      <c r="C27" s="378">
        <v>14020000</v>
      </c>
      <c r="D27" s="378">
        <v>-4000000</v>
      </c>
      <c r="E27" s="92">
        <v>-8503877</v>
      </c>
      <c r="F27" s="105">
        <v>1516123</v>
      </c>
    </row>
    <row r="28" spans="1:6" s="373" customFormat="1" ht="12" customHeight="1">
      <c r="A28" s="372" t="s">
        <v>159</v>
      </c>
      <c r="B28" s="241" t="s">
        <v>388</v>
      </c>
      <c r="C28" s="384"/>
      <c r="D28" s="384">
        <v>0</v>
      </c>
      <c r="E28" s="88"/>
      <c r="F28" s="71"/>
    </row>
    <row r="29" spans="1:6" s="373" customFormat="1" ht="12" customHeight="1">
      <c r="A29" s="394" t="s">
        <v>160</v>
      </c>
      <c r="B29" s="422" t="s">
        <v>400</v>
      </c>
      <c r="C29" s="370">
        <v>0</v>
      </c>
      <c r="D29" s="370">
        <v>0</v>
      </c>
      <c r="E29" s="87"/>
      <c r="F29" s="70">
        <v>0</v>
      </c>
    </row>
    <row r="30" spans="1:6" s="373" customFormat="1" ht="12" customHeight="1">
      <c r="A30" s="394" t="s">
        <v>161</v>
      </c>
      <c r="B30" s="422" t="s">
        <v>390</v>
      </c>
      <c r="C30" s="370">
        <v>12000000</v>
      </c>
      <c r="D30" s="370">
        <v>-2000000</v>
      </c>
      <c r="E30" s="87">
        <v>-8523989</v>
      </c>
      <c r="F30" s="70">
        <v>1476011</v>
      </c>
    </row>
    <row r="31" spans="1:6" s="373" customFormat="1" ht="12" customHeight="1">
      <c r="A31" s="394" t="s">
        <v>385</v>
      </c>
      <c r="B31" s="422" t="s">
        <v>402</v>
      </c>
      <c r="C31" s="370">
        <v>2000000</v>
      </c>
      <c r="D31" s="370">
        <v>-2000000</v>
      </c>
      <c r="E31" s="87"/>
      <c r="F31" s="70"/>
    </row>
    <row r="32" spans="1:6" s="373" customFormat="1" ht="12" customHeight="1">
      <c r="A32" s="394" t="s">
        <v>386</v>
      </c>
      <c r="B32" s="422" t="s">
        <v>162</v>
      </c>
      <c r="C32" s="370"/>
      <c r="D32" s="370">
        <v>0</v>
      </c>
      <c r="E32" s="87"/>
      <c r="F32" s="70"/>
    </row>
    <row r="33" spans="1:6" s="373" customFormat="1" ht="12" customHeight="1" thickBot="1">
      <c r="A33" s="383" t="s">
        <v>387</v>
      </c>
      <c r="B33" s="243" t="s">
        <v>163</v>
      </c>
      <c r="C33" s="381">
        <v>20000</v>
      </c>
      <c r="D33" s="381"/>
      <c r="E33" s="89">
        <v>20112</v>
      </c>
      <c r="F33" s="72">
        <v>40112</v>
      </c>
    </row>
    <row r="34" spans="1:6" s="373" customFormat="1" ht="12" customHeight="1" thickBot="1">
      <c r="A34" s="364" t="s">
        <v>6</v>
      </c>
      <c r="B34" s="427" t="s">
        <v>164</v>
      </c>
      <c r="C34" s="380">
        <v>68820270</v>
      </c>
      <c r="D34" s="380">
        <v>-3180000</v>
      </c>
      <c r="E34" s="86">
        <v>-1316298</v>
      </c>
      <c r="F34" s="69">
        <v>64323972</v>
      </c>
    </row>
    <row r="35" spans="1:6" s="373" customFormat="1" ht="12" customHeight="1">
      <c r="A35" s="372" t="s">
        <v>47</v>
      </c>
      <c r="B35" s="241" t="s">
        <v>165</v>
      </c>
      <c r="C35" s="384">
        <v>33770170</v>
      </c>
      <c r="D35" s="384">
        <v>-1500000</v>
      </c>
      <c r="E35" s="88">
        <v>-2773920</v>
      </c>
      <c r="F35" s="71">
        <v>29496250</v>
      </c>
    </row>
    <row r="36" spans="1:6" s="373" customFormat="1" ht="12" customHeight="1">
      <c r="A36" s="394" t="s">
        <v>48</v>
      </c>
      <c r="B36" s="422" t="s">
        <v>166</v>
      </c>
      <c r="C36" s="370">
        <v>600000</v>
      </c>
      <c r="D36" s="370">
        <v>1700000</v>
      </c>
      <c r="E36" s="87">
        <v>192007</v>
      </c>
      <c r="F36" s="70">
        <v>2492007</v>
      </c>
    </row>
    <row r="37" spans="1:6" s="373" customFormat="1" ht="12" customHeight="1">
      <c r="A37" s="394" t="s">
        <v>49</v>
      </c>
      <c r="B37" s="422" t="s">
        <v>167</v>
      </c>
      <c r="C37" s="370">
        <v>10000</v>
      </c>
      <c r="D37" s="370"/>
      <c r="E37" s="87"/>
      <c r="F37" s="70">
        <v>10000</v>
      </c>
    </row>
    <row r="38" spans="1:6" s="373" customFormat="1" ht="12" customHeight="1">
      <c r="A38" s="394" t="s">
        <v>92</v>
      </c>
      <c r="B38" s="422" t="s">
        <v>168</v>
      </c>
      <c r="C38" s="370">
        <v>3380000</v>
      </c>
      <c r="D38" s="370">
        <v>-3380000</v>
      </c>
      <c r="E38" s="87"/>
      <c r="F38" s="70"/>
    </row>
    <row r="39" spans="1:6" s="373" customFormat="1" ht="12" customHeight="1">
      <c r="A39" s="394" t="s">
        <v>93</v>
      </c>
      <c r="B39" s="422" t="s">
        <v>169</v>
      </c>
      <c r="C39" s="370">
        <v>20000000</v>
      </c>
      <c r="D39" s="370"/>
      <c r="E39" s="87">
        <v>2232868</v>
      </c>
      <c r="F39" s="70">
        <v>22232868</v>
      </c>
    </row>
    <row r="40" spans="1:6" s="373" customFormat="1" ht="12" customHeight="1">
      <c r="A40" s="394" t="s">
        <v>94</v>
      </c>
      <c r="B40" s="422" t="s">
        <v>170</v>
      </c>
      <c r="C40" s="370">
        <v>10400000</v>
      </c>
      <c r="D40" s="370"/>
      <c r="E40" s="87">
        <v>-503480</v>
      </c>
      <c r="F40" s="70">
        <v>9896520</v>
      </c>
    </row>
    <row r="41" spans="1:6" s="373" customFormat="1" ht="12" customHeight="1">
      <c r="A41" s="394" t="s">
        <v>95</v>
      </c>
      <c r="B41" s="422" t="s">
        <v>171</v>
      </c>
      <c r="C41" s="370"/>
      <c r="D41" s="370">
        <v>0</v>
      </c>
      <c r="E41" s="87"/>
      <c r="F41" s="70"/>
    </row>
    <row r="42" spans="1:6" s="373" customFormat="1" ht="12" customHeight="1">
      <c r="A42" s="394" t="s">
        <v>96</v>
      </c>
      <c r="B42" s="422" t="s">
        <v>172</v>
      </c>
      <c r="C42" s="370">
        <v>10100</v>
      </c>
      <c r="D42" s="370"/>
      <c r="E42" s="87">
        <v>-9931</v>
      </c>
      <c r="F42" s="70">
        <v>169</v>
      </c>
    </row>
    <row r="43" spans="1:6" s="373" customFormat="1" ht="12" customHeight="1">
      <c r="A43" s="394" t="s">
        <v>173</v>
      </c>
      <c r="B43" s="422" t="s">
        <v>174</v>
      </c>
      <c r="C43" s="420"/>
      <c r="D43" s="420">
        <v>0</v>
      </c>
      <c r="E43" s="90"/>
      <c r="F43" s="73">
        <v>0</v>
      </c>
    </row>
    <row r="44" spans="1:6" s="373" customFormat="1" ht="12" customHeight="1" thickBot="1">
      <c r="A44" s="383" t="s">
        <v>175</v>
      </c>
      <c r="B44" s="425" t="s">
        <v>176</v>
      </c>
      <c r="C44" s="428">
        <v>650000</v>
      </c>
      <c r="D44" s="428"/>
      <c r="E44" s="91">
        <v>-453842</v>
      </c>
      <c r="F44" s="74">
        <v>196158</v>
      </c>
    </row>
    <row r="45" spans="1:6" s="373" customFormat="1" ht="12" customHeight="1" thickBot="1">
      <c r="A45" s="364" t="s">
        <v>7</v>
      </c>
      <c r="B45" s="427" t="s">
        <v>177</v>
      </c>
      <c r="C45" s="380">
        <v>0</v>
      </c>
      <c r="D45" s="380">
        <v>0</v>
      </c>
      <c r="E45" s="86"/>
      <c r="F45" s="69">
        <f>SUM(F46:F50)</f>
        <v>0</v>
      </c>
    </row>
    <row r="46" spans="1:6" s="373" customFormat="1" ht="12" customHeight="1">
      <c r="A46" s="372" t="s">
        <v>50</v>
      </c>
      <c r="B46" s="241" t="s">
        <v>178</v>
      </c>
      <c r="C46" s="429"/>
      <c r="D46" s="429">
        <v>0</v>
      </c>
      <c r="E46" s="107"/>
      <c r="F46" s="75"/>
    </row>
    <row r="47" spans="1:6" s="373" customFormat="1" ht="12" customHeight="1">
      <c r="A47" s="394" t="s">
        <v>51</v>
      </c>
      <c r="B47" s="422" t="s">
        <v>179</v>
      </c>
      <c r="C47" s="420"/>
      <c r="D47" s="420"/>
      <c r="E47" s="90"/>
      <c r="F47" s="73"/>
    </row>
    <row r="48" spans="1:6" s="373" customFormat="1" ht="12" customHeight="1">
      <c r="A48" s="394" t="s">
        <v>180</v>
      </c>
      <c r="B48" s="422" t="s">
        <v>181</v>
      </c>
      <c r="C48" s="420"/>
      <c r="D48" s="420">
        <v>0</v>
      </c>
      <c r="E48" s="90"/>
      <c r="F48" s="73"/>
    </row>
    <row r="49" spans="1:6" s="373" customFormat="1" ht="12" customHeight="1">
      <c r="A49" s="394" t="s">
        <v>182</v>
      </c>
      <c r="B49" s="422" t="s">
        <v>183</v>
      </c>
      <c r="C49" s="420"/>
      <c r="D49" s="420">
        <v>0</v>
      </c>
      <c r="E49" s="90"/>
      <c r="F49" s="73"/>
    </row>
    <row r="50" spans="1:6" s="373" customFormat="1" ht="12" customHeight="1" thickBot="1">
      <c r="A50" s="383" t="s">
        <v>184</v>
      </c>
      <c r="B50" s="425" t="s">
        <v>185</v>
      </c>
      <c r="C50" s="428"/>
      <c r="D50" s="428">
        <v>0</v>
      </c>
      <c r="E50" s="91"/>
      <c r="F50" s="74"/>
    </row>
    <row r="51" spans="1:6" s="373" customFormat="1" ht="17.25" customHeight="1" thickBot="1">
      <c r="A51" s="364" t="s">
        <v>97</v>
      </c>
      <c r="B51" s="427" t="s">
        <v>186</v>
      </c>
      <c r="C51" s="380">
        <v>0</v>
      </c>
      <c r="D51" s="380">
        <v>3705000</v>
      </c>
      <c r="E51" s="86"/>
      <c r="F51" s="69">
        <v>3705000</v>
      </c>
    </row>
    <row r="52" spans="1:6" s="373" customFormat="1" ht="12" customHeight="1">
      <c r="A52" s="372" t="s">
        <v>52</v>
      </c>
      <c r="B52" s="241" t="s">
        <v>187</v>
      </c>
      <c r="C52" s="384"/>
      <c r="D52" s="384">
        <v>0</v>
      </c>
      <c r="E52" s="88"/>
      <c r="F52" s="71"/>
    </row>
    <row r="53" spans="1:6" s="373" customFormat="1" ht="12" customHeight="1">
      <c r="A53" s="394" t="s">
        <v>53</v>
      </c>
      <c r="B53" s="422" t="s">
        <v>188</v>
      </c>
      <c r="C53" s="370"/>
      <c r="D53" s="370"/>
      <c r="E53" s="87"/>
      <c r="F53" s="70"/>
    </row>
    <row r="54" spans="1:6" s="373" customFormat="1" ht="12" customHeight="1">
      <c r="A54" s="394" t="s">
        <v>189</v>
      </c>
      <c r="B54" s="422" t="s">
        <v>190</v>
      </c>
      <c r="C54" s="370"/>
      <c r="D54" s="370">
        <v>3705000</v>
      </c>
      <c r="E54" s="87"/>
      <c r="F54" s="70">
        <v>3705000</v>
      </c>
    </row>
    <row r="55" spans="1:6" s="373" customFormat="1" ht="12" customHeight="1" thickBot="1">
      <c r="A55" s="383" t="s">
        <v>191</v>
      </c>
      <c r="B55" s="425" t="s">
        <v>192</v>
      </c>
      <c r="C55" s="381"/>
      <c r="D55" s="381">
        <v>0</v>
      </c>
      <c r="E55" s="89"/>
      <c r="F55" s="72"/>
    </row>
    <row r="56" spans="1:6" s="373" customFormat="1" ht="12" customHeight="1" thickBot="1">
      <c r="A56" s="364" t="s">
        <v>9</v>
      </c>
      <c r="B56" s="419" t="s">
        <v>193</v>
      </c>
      <c r="C56" s="380">
        <v>0</v>
      </c>
      <c r="D56" s="380">
        <v>0</v>
      </c>
      <c r="E56" s="86"/>
      <c r="F56" s="69">
        <f>SUM(F57:F59)</f>
        <v>0</v>
      </c>
    </row>
    <row r="57" spans="1:6" s="373" customFormat="1" ht="12" customHeight="1">
      <c r="A57" s="372" t="s">
        <v>98</v>
      </c>
      <c r="B57" s="241" t="s">
        <v>194</v>
      </c>
      <c r="C57" s="420"/>
      <c r="D57" s="420">
        <v>0</v>
      </c>
      <c r="E57" s="90"/>
      <c r="F57" s="73"/>
    </row>
    <row r="58" spans="1:6" s="373" customFormat="1" ht="12" customHeight="1">
      <c r="A58" s="394" t="s">
        <v>99</v>
      </c>
      <c r="B58" s="422" t="s">
        <v>195</v>
      </c>
      <c r="C58" s="420"/>
      <c r="D58" s="420">
        <v>0</v>
      </c>
      <c r="E58" s="90"/>
      <c r="F58" s="73"/>
    </row>
    <row r="59" spans="1:6" s="373" customFormat="1" ht="12" customHeight="1">
      <c r="A59" s="394" t="s">
        <v>117</v>
      </c>
      <c r="B59" s="422" t="s">
        <v>196</v>
      </c>
      <c r="C59" s="420"/>
      <c r="D59" s="420">
        <v>0</v>
      </c>
      <c r="E59" s="90"/>
      <c r="F59" s="73"/>
    </row>
    <row r="60" spans="1:6" s="373" customFormat="1" ht="12" customHeight="1" thickBot="1">
      <c r="A60" s="383" t="s">
        <v>197</v>
      </c>
      <c r="B60" s="425" t="s">
        <v>198</v>
      </c>
      <c r="C60" s="420"/>
      <c r="D60" s="420">
        <v>0</v>
      </c>
      <c r="E60" s="90"/>
      <c r="F60" s="73"/>
    </row>
    <row r="61" spans="1:6" s="373" customFormat="1" ht="12" customHeight="1" thickBot="1">
      <c r="A61" s="364" t="s">
        <v>10</v>
      </c>
      <c r="B61" s="427" t="s">
        <v>199</v>
      </c>
      <c r="C61" s="378">
        <v>262405819</v>
      </c>
      <c r="D61" s="378">
        <v>-61576565</v>
      </c>
      <c r="E61" s="442">
        <v>-6829591</v>
      </c>
      <c r="F61" s="443">
        <f>+F6+F13+F20+F27+F34+F45+F51+F56</f>
        <v>193999663</v>
      </c>
    </row>
    <row r="62" spans="1:6" s="373" customFormat="1" ht="12" customHeight="1" thickBot="1">
      <c r="A62" s="417" t="s">
        <v>200</v>
      </c>
      <c r="B62" s="419" t="s">
        <v>201</v>
      </c>
      <c r="C62" s="380">
        <v>0</v>
      </c>
      <c r="D62" s="380">
        <v>15000000</v>
      </c>
      <c r="E62" s="86"/>
      <c r="F62" s="69">
        <f>+F63+F64+F65</f>
        <v>15000000</v>
      </c>
    </row>
    <row r="63" spans="1:6" s="373" customFormat="1" ht="12" customHeight="1">
      <c r="A63" s="372" t="s">
        <v>202</v>
      </c>
      <c r="B63" s="241" t="s">
        <v>203</v>
      </c>
      <c r="C63" s="420"/>
      <c r="D63" s="420">
        <v>0</v>
      </c>
      <c r="E63" s="90"/>
      <c r="F63" s="73"/>
    </row>
    <row r="64" spans="1:6" s="373" customFormat="1" ht="12" customHeight="1">
      <c r="A64" s="394" t="s">
        <v>204</v>
      </c>
      <c r="B64" s="422" t="s">
        <v>205</v>
      </c>
      <c r="C64" s="420"/>
      <c r="D64" s="420">
        <v>15000000</v>
      </c>
      <c r="E64" s="90"/>
      <c r="F64" s="73">
        <v>15000000</v>
      </c>
    </row>
    <row r="65" spans="1:6" s="373" customFormat="1" ht="12" customHeight="1" thickBot="1">
      <c r="A65" s="383" t="s">
        <v>206</v>
      </c>
      <c r="B65" s="426" t="s">
        <v>248</v>
      </c>
      <c r="C65" s="420"/>
      <c r="D65" s="420">
        <v>0</v>
      </c>
      <c r="E65" s="90"/>
      <c r="F65" s="73"/>
    </row>
    <row r="66" spans="1:6" s="373" customFormat="1" ht="12" customHeight="1" thickBot="1">
      <c r="A66" s="417" t="s">
        <v>208</v>
      </c>
      <c r="B66" s="419" t="s">
        <v>209</v>
      </c>
      <c r="C66" s="380">
        <v>0</v>
      </c>
      <c r="D66" s="380">
        <v>0</v>
      </c>
      <c r="E66" s="86"/>
      <c r="F66" s="69">
        <f>+F67+F68+F69+F70</f>
        <v>0</v>
      </c>
    </row>
    <row r="67" spans="1:6" s="373" customFormat="1" ht="13.5" customHeight="1">
      <c r="A67" s="372" t="s">
        <v>75</v>
      </c>
      <c r="B67" s="241" t="s">
        <v>210</v>
      </c>
      <c r="C67" s="420"/>
      <c r="D67" s="420">
        <v>0</v>
      </c>
      <c r="E67" s="90"/>
      <c r="F67" s="73"/>
    </row>
    <row r="68" spans="1:6" s="373" customFormat="1" ht="12" customHeight="1">
      <c r="A68" s="394" t="s">
        <v>76</v>
      </c>
      <c r="B68" s="241" t="s">
        <v>396</v>
      </c>
      <c r="C68" s="420"/>
      <c r="D68" s="420">
        <v>0</v>
      </c>
      <c r="E68" s="90"/>
      <c r="F68" s="73"/>
    </row>
    <row r="69" spans="1:6" s="373" customFormat="1" ht="12" customHeight="1">
      <c r="A69" s="394" t="s">
        <v>211</v>
      </c>
      <c r="B69" s="241" t="s">
        <v>212</v>
      </c>
      <c r="C69" s="420"/>
      <c r="D69" s="420">
        <v>0</v>
      </c>
      <c r="E69" s="90"/>
      <c r="F69" s="73"/>
    </row>
    <row r="70" spans="1:6" s="373" customFormat="1" ht="12" customHeight="1" thickBot="1">
      <c r="A70" s="383" t="s">
        <v>213</v>
      </c>
      <c r="B70" s="242" t="s">
        <v>397</v>
      </c>
      <c r="C70" s="420"/>
      <c r="D70" s="420">
        <v>0</v>
      </c>
      <c r="E70" s="90"/>
      <c r="F70" s="73"/>
    </row>
    <row r="71" spans="1:6" s="373" customFormat="1" ht="12" customHeight="1" thickBot="1">
      <c r="A71" s="417" t="s">
        <v>214</v>
      </c>
      <c r="B71" s="419" t="s">
        <v>215</v>
      </c>
      <c r="C71" s="380">
        <v>145896097</v>
      </c>
      <c r="D71" s="380"/>
      <c r="E71" s="86">
        <v>-3052193</v>
      </c>
      <c r="F71" s="69">
        <v>142843904</v>
      </c>
    </row>
    <row r="72" spans="1:6" s="373" customFormat="1" ht="12" customHeight="1">
      <c r="A72" s="372" t="s">
        <v>216</v>
      </c>
      <c r="B72" s="241" t="s">
        <v>217</v>
      </c>
      <c r="C72" s="420">
        <v>145896097</v>
      </c>
      <c r="D72" s="420"/>
      <c r="E72" s="90">
        <v>-3052193</v>
      </c>
      <c r="F72" s="73">
        <v>142843904</v>
      </c>
    </row>
    <row r="73" spans="1:6" s="373" customFormat="1" ht="12" customHeight="1" thickBot="1">
      <c r="A73" s="383" t="s">
        <v>218</v>
      </c>
      <c r="B73" s="425" t="s">
        <v>219</v>
      </c>
      <c r="C73" s="420"/>
      <c r="D73" s="420">
        <v>0</v>
      </c>
      <c r="E73" s="90"/>
      <c r="F73" s="73"/>
    </row>
    <row r="74" spans="1:6" s="373" customFormat="1" ht="12" customHeight="1" thickBot="1">
      <c r="A74" s="417" t="s">
        <v>220</v>
      </c>
      <c r="B74" s="419" t="s">
        <v>221</v>
      </c>
      <c r="C74" s="380">
        <v>0</v>
      </c>
      <c r="D74" s="380"/>
      <c r="E74" s="86">
        <v>3157597</v>
      </c>
      <c r="F74" s="69">
        <v>49233491</v>
      </c>
    </row>
    <row r="75" spans="1:6" s="373" customFormat="1" ht="12" customHeight="1">
      <c r="A75" s="372" t="s">
        <v>222</v>
      </c>
      <c r="B75" s="241" t="s">
        <v>223</v>
      </c>
      <c r="C75" s="420"/>
      <c r="D75" s="420">
        <v>0</v>
      </c>
      <c r="E75" s="90">
        <v>2517436</v>
      </c>
      <c r="F75" s="73">
        <v>2517436</v>
      </c>
    </row>
    <row r="76" spans="1:6" s="373" customFormat="1" ht="12" customHeight="1">
      <c r="A76" s="394" t="s">
        <v>224</v>
      </c>
      <c r="B76" s="422" t="s">
        <v>225</v>
      </c>
      <c r="C76" s="420"/>
      <c r="D76" s="420">
        <v>0</v>
      </c>
      <c r="E76" s="90"/>
      <c r="F76" s="73"/>
    </row>
    <row r="77" spans="1:6" s="373" customFormat="1" ht="12" customHeight="1" thickBot="1">
      <c r="A77" s="383" t="s">
        <v>226</v>
      </c>
      <c r="B77" s="425" t="s">
        <v>407</v>
      </c>
      <c r="C77" s="420"/>
      <c r="D77" s="420"/>
      <c r="E77" s="90">
        <v>640161</v>
      </c>
      <c r="F77" s="73">
        <v>46716055</v>
      </c>
    </row>
    <row r="78" spans="1:6" s="373" customFormat="1" ht="12" customHeight="1" thickBot="1">
      <c r="A78" s="417" t="s">
        <v>227</v>
      </c>
      <c r="B78" s="419" t="s">
        <v>228</v>
      </c>
      <c r="C78" s="380">
        <v>0</v>
      </c>
      <c r="D78" s="380">
        <v>0</v>
      </c>
      <c r="E78" s="86"/>
      <c r="F78" s="69">
        <f>+F79+F80+F81+F82</f>
        <v>0</v>
      </c>
    </row>
    <row r="79" spans="1:6" s="373" customFormat="1" ht="12" customHeight="1">
      <c r="A79" s="424" t="s">
        <v>229</v>
      </c>
      <c r="B79" s="241" t="s">
        <v>230</v>
      </c>
      <c r="C79" s="420"/>
      <c r="D79" s="420">
        <v>0</v>
      </c>
      <c r="E79" s="90"/>
      <c r="F79" s="73"/>
    </row>
    <row r="80" spans="1:6" s="373" customFormat="1" ht="12" customHeight="1">
      <c r="A80" s="423" t="s">
        <v>231</v>
      </c>
      <c r="B80" s="422" t="s">
        <v>232</v>
      </c>
      <c r="C80" s="420"/>
      <c r="D80" s="420">
        <v>0</v>
      </c>
      <c r="E80" s="90"/>
      <c r="F80" s="73"/>
    </row>
    <row r="81" spans="1:6" s="373" customFormat="1" ht="9" customHeight="1">
      <c r="A81" s="423" t="s">
        <v>233</v>
      </c>
      <c r="B81" s="422" t="s">
        <v>234</v>
      </c>
      <c r="C81" s="420"/>
      <c r="D81" s="420">
        <v>0</v>
      </c>
      <c r="E81" s="90"/>
      <c r="F81" s="73"/>
    </row>
    <row r="82" spans="1:6" s="373" customFormat="1" ht="12" customHeight="1" thickBot="1">
      <c r="A82" s="421" t="s">
        <v>235</v>
      </c>
      <c r="B82" s="243" t="s">
        <v>236</v>
      </c>
      <c r="C82" s="420"/>
      <c r="D82" s="420">
        <v>0</v>
      </c>
      <c r="E82" s="90"/>
      <c r="F82" s="73"/>
    </row>
    <row r="83" spans="1:6" s="373" customFormat="1" ht="12" customHeight="1" thickBot="1">
      <c r="A83" s="417" t="s">
        <v>237</v>
      </c>
      <c r="B83" s="419" t="s">
        <v>238</v>
      </c>
      <c r="C83" s="418"/>
      <c r="D83" s="418">
        <v>0</v>
      </c>
      <c r="E83" s="111"/>
      <c r="F83" s="112"/>
    </row>
    <row r="84" spans="1:6" s="373" customFormat="1" ht="9.75" customHeight="1" thickBot="1">
      <c r="A84" s="417" t="s">
        <v>239</v>
      </c>
      <c r="B84" s="416" t="s">
        <v>240</v>
      </c>
      <c r="C84" s="378">
        <v>145896097</v>
      </c>
      <c r="D84" s="378">
        <v>15000000</v>
      </c>
      <c r="E84" s="442">
        <v>105404</v>
      </c>
      <c r="F84" s="443">
        <f>+F62+F66+F71+F74+F78+F83</f>
        <v>207077395</v>
      </c>
    </row>
    <row r="85" spans="1:6" s="373" customFormat="1" ht="27.75" customHeight="1" thickBot="1">
      <c r="A85" s="415" t="s">
        <v>241</v>
      </c>
      <c r="B85" s="414" t="s">
        <v>242</v>
      </c>
      <c r="C85" s="378">
        <v>408301916</v>
      </c>
      <c r="D85" s="378">
        <v>-46576565</v>
      </c>
      <c r="E85" s="442">
        <v>-6724187</v>
      </c>
      <c r="F85" s="443">
        <v>401077058</v>
      </c>
    </row>
    <row r="86" spans="1:6" s="373" customFormat="1" ht="12" customHeight="1">
      <c r="A86" s="413"/>
      <c r="B86" s="413"/>
      <c r="C86" s="412"/>
      <c r="D86" s="412"/>
      <c r="E86" s="412"/>
    </row>
    <row r="87" spans="1:6" ht="16.5" customHeight="1">
      <c r="A87" s="456" t="s">
        <v>29</v>
      </c>
      <c r="B87" s="456"/>
      <c r="C87" s="456"/>
      <c r="D87" s="456"/>
      <c r="E87" s="456"/>
      <c r="F87" s="456"/>
    </row>
    <row r="88" spans="1:6" ht="16.5" customHeight="1" thickBot="1">
      <c r="A88" s="411" t="s">
        <v>79</v>
      </c>
      <c r="B88" s="411"/>
      <c r="C88" s="410"/>
      <c r="D88" s="410"/>
      <c r="E88" s="434"/>
    </row>
    <row r="89" spans="1:6" ht="16.5" customHeight="1" thickBot="1">
      <c r="A89" s="459" t="s">
        <v>42</v>
      </c>
      <c r="B89" s="461" t="s">
        <v>135</v>
      </c>
      <c r="C89" s="463" t="s">
        <v>410</v>
      </c>
      <c r="D89" s="463"/>
      <c r="E89" s="464"/>
      <c r="F89" s="465"/>
    </row>
    <row r="90" spans="1:6" ht="38.1" customHeight="1" thickBot="1">
      <c r="A90" s="460"/>
      <c r="B90" s="462"/>
      <c r="C90" s="409" t="s">
        <v>136</v>
      </c>
      <c r="D90" s="358" t="s">
        <v>416</v>
      </c>
      <c r="E90" s="433" t="s">
        <v>412</v>
      </c>
      <c r="F90" s="408" t="s">
        <v>137</v>
      </c>
    </row>
    <row r="91" spans="1:6" s="404" customFormat="1" ht="12" customHeight="1" thickBot="1">
      <c r="A91" s="407" t="s">
        <v>243</v>
      </c>
      <c r="B91" s="406" t="s">
        <v>244</v>
      </c>
      <c r="C91" s="406" t="s">
        <v>245</v>
      </c>
      <c r="D91" s="406" t="s">
        <v>246</v>
      </c>
      <c r="E91" s="435" t="s">
        <v>247</v>
      </c>
      <c r="F91" s="405" t="s">
        <v>324</v>
      </c>
    </row>
    <row r="92" spans="1:6" ht="22.5" customHeight="1" thickBot="1">
      <c r="A92" s="403" t="s">
        <v>2</v>
      </c>
      <c r="B92" s="402" t="s">
        <v>249</v>
      </c>
      <c r="C92" s="401">
        <f>SUM(C93:C97)</f>
        <v>197506749</v>
      </c>
      <c r="D92" s="401">
        <v>-19576565</v>
      </c>
      <c r="E92" s="85">
        <v>427000</v>
      </c>
      <c r="F92" s="40">
        <v>273720761</v>
      </c>
    </row>
    <row r="93" spans="1:6" ht="12" customHeight="1">
      <c r="A93" s="400" t="s">
        <v>54</v>
      </c>
      <c r="B93" s="399" t="s">
        <v>30</v>
      </c>
      <c r="C93" s="398">
        <v>105399716</v>
      </c>
      <c r="D93" s="398"/>
      <c r="E93" s="17">
        <v>4011251</v>
      </c>
      <c r="F93" s="39">
        <v>113636770</v>
      </c>
    </row>
    <row r="94" spans="1:6" ht="12" customHeight="1">
      <c r="A94" s="394" t="s">
        <v>55</v>
      </c>
      <c r="B94" s="389" t="s">
        <v>100</v>
      </c>
      <c r="C94" s="370">
        <v>19034326</v>
      </c>
      <c r="D94" s="370"/>
      <c r="E94" s="87"/>
      <c r="F94" s="70">
        <v>19353334</v>
      </c>
    </row>
    <row r="95" spans="1:6" ht="12" customHeight="1">
      <c r="A95" s="394" t="s">
        <v>56</v>
      </c>
      <c r="B95" s="389" t="s">
        <v>73</v>
      </c>
      <c r="C95" s="381">
        <v>60453408</v>
      </c>
      <c r="D95" s="381">
        <v>-22576565</v>
      </c>
      <c r="E95" s="89">
        <v>-3871251</v>
      </c>
      <c r="F95" s="72">
        <v>127443657</v>
      </c>
    </row>
    <row r="96" spans="1:6" ht="12" customHeight="1">
      <c r="A96" s="394" t="s">
        <v>57</v>
      </c>
      <c r="B96" s="397" t="s">
        <v>101</v>
      </c>
      <c r="C96" s="381">
        <v>10419299</v>
      </c>
      <c r="D96" s="381"/>
      <c r="E96" s="89">
        <v>287000</v>
      </c>
      <c r="F96" s="72">
        <v>7087000</v>
      </c>
    </row>
    <row r="97" spans="1:6" ht="12" customHeight="1">
      <c r="A97" s="394" t="s">
        <v>65</v>
      </c>
      <c r="B97" s="396" t="s">
        <v>102</v>
      </c>
      <c r="C97" s="381">
        <v>2200000</v>
      </c>
      <c r="D97" s="381">
        <v>3000000</v>
      </c>
      <c r="E97" s="89"/>
      <c r="F97" s="72">
        <v>6200000</v>
      </c>
    </row>
    <row r="98" spans="1:6" ht="12" customHeight="1">
      <c r="A98" s="394" t="s">
        <v>58</v>
      </c>
      <c r="B98" s="389" t="s">
        <v>250</v>
      </c>
      <c r="C98" s="381"/>
      <c r="D98" s="381"/>
      <c r="E98" s="89"/>
      <c r="F98" s="72">
        <v>200000</v>
      </c>
    </row>
    <row r="99" spans="1:6" ht="12" customHeight="1">
      <c r="A99" s="394" t="s">
        <v>59</v>
      </c>
      <c r="B99" s="395" t="s">
        <v>251</v>
      </c>
      <c r="C99" s="381"/>
      <c r="D99" s="381">
        <v>0</v>
      </c>
      <c r="E99" s="89"/>
      <c r="F99" s="72"/>
    </row>
    <row r="100" spans="1:6" ht="12" customHeight="1">
      <c r="A100" s="394" t="s">
        <v>66</v>
      </c>
      <c r="B100" s="385" t="s">
        <v>252</v>
      </c>
      <c r="C100" s="381"/>
      <c r="D100" s="381">
        <v>0</v>
      </c>
      <c r="E100" s="89"/>
      <c r="F100" s="72"/>
    </row>
    <row r="101" spans="1:6" ht="12" customHeight="1">
      <c r="A101" s="394" t="s">
        <v>67</v>
      </c>
      <c r="B101" s="385" t="s">
        <v>253</v>
      </c>
      <c r="C101" s="381"/>
      <c r="D101" s="381">
        <v>0</v>
      </c>
      <c r="E101" s="89"/>
      <c r="F101" s="72"/>
    </row>
    <row r="102" spans="1:6" ht="12" customHeight="1">
      <c r="A102" s="394" t="s">
        <v>68</v>
      </c>
      <c r="B102" s="395" t="s">
        <v>254</v>
      </c>
      <c r="C102" s="381">
        <v>1359521</v>
      </c>
      <c r="D102" s="381">
        <v>3300000</v>
      </c>
      <c r="E102" s="89"/>
      <c r="F102" s="72">
        <v>5300000</v>
      </c>
    </row>
    <row r="103" spans="1:6" ht="12" customHeight="1">
      <c r="A103" s="394" t="s">
        <v>69</v>
      </c>
      <c r="B103" s="395" t="s">
        <v>255</v>
      </c>
      <c r="C103" s="381"/>
      <c r="D103" s="381">
        <v>0</v>
      </c>
      <c r="E103" s="89"/>
      <c r="F103" s="72"/>
    </row>
    <row r="104" spans="1:6" ht="12" customHeight="1">
      <c r="A104" s="394" t="s">
        <v>71</v>
      </c>
      <c r="B104" s="385" t="s">
        <v>256</v>
      </c>
      <c r="C104" s="381"/>
      <c r="D104" s="381"/>
      <c r="E104" s="89"/>
      <c r="F104" s="72"/>
    </row>
    <row r="105" spans="1:6" ht="12" customHeight="1">
      <c r="A105" s="377" t="s">
        <v>103</v>
      </c>
      <c r="B105" s="393" t="s">
        <v>257</v>
      </c>
      <c r="C105" s="381"/>
      <c r="D105" s="381">
        <v>0</v>
      </c>
      <c r="E105" s="89"/>
      <c r="F105" s="72"/>
    </row>
    <row r="106" spans="1:6" ht="12" customHeight="1">
      <c r="A106" s="394" t="s">
        <v>258</v>
      </c>
      <c r="B106" s="393" t="s">
        <v>259</v>
      </c>
      <c r="C106" s="381"/>
      <c r="D106" s="381">
        <v>0</v>
      </c>
      <c r="E106" s="89"/>
      <c r="F106" s="72"/>
    </row>
    <row r="107" spans="1:6" ht="12" customHeight="1" thickBot="1">
      <c r="A107" s="392" t="s">
        <v>260</v>
      </c>
      <c r="B107" s="391" t="s">
        <v>261</v>
      </c>
      <c r="C107" s="390">
        <v>840479</v>
      </c>
      <c r="D107" s="390">
        <v>-300000</v>
      </c>
      <c r="E107" s="18"/>
      <c r="F107" s="33">
        <v>700000</v>
      </c>
    </row>
    <row r="108" spans="1:6" ht="12" customHeight="1" thickBot="1">
      <c r="A108" s="364" t="s">
        <v>3</v>
      </c>
      <c r="B108" s="363" t="s">
        <v>262</v>
      </c>
      <c r="C108" s="380">
        <v>111500000</v>
      </c>
      <c r="D108" s="380">
        <v>-40000000</v>
      </c>
      <c r="E108" s="86">
        <v>-7791348</v>
      </c>
      <c r="F108" s="69">
        <v>63708652</v>
      </c>
    </row>
    <row r="109" spans="1:6" ht="12" customHeight="1">
      <c r="A109" s="372" t="s">
        <v>60</v>
      </c>
      <c r="B109" s="389" t="s">
        <v>116</v>
      </c>
      <c r="C109" s="384">
        <v>61500000</v>
      </c>
      <c r="D109" s="384">
        <v>-40000000</v>
      </c>
      <c r="E109" s="88">
        <v>-7791348</v>
      </c>
      <c r="F109" s="71">
        <v>13708652</v>
      </c>
    </row>
    <row r="110" spans="1:6" ht="12" customHeight="1">
      <c r="A110" s="372" t="s">
        <v>61</v>
      </c>
      <c r="B110" s="382" t="s">
        <v>263</v>
      </c>
      <c r="C110" s="384">
        <v>60000000</v>
      </c>
      <c r="D110" s="384">
        <v>-40000000</v>
      </c>
      <c r="E110" s="88">
        <v>-7791348</v>
      </c>
      <c r="F110" s="71">
        <v>12208652</v>
      </c>
    </row>
    <row r="111" spans="1:6">
      <c r="A111" s="372" t="s">
        <v>62</v>
      </c>
      <c r="B111" s="382" t="s">
        <v>104</v>
      </c>
      <c r="C111" s="370">
        <v>50000000</v>
      </c>
      <c r="D111" s="370"/>
      <c r="E111" s="87"/>
      <c r="F111" s="70">
        <v>50000000</v>
      </c>
    </row>
    <row r="112" spans="1:6" ht="12" customHeight="1">
      <c r="A112" s="372" t="s">
        <v>63</v>
      </c>
      <c r="B112" s="382" t="s">
        <v>264</v>
      </c>
      <c r="C112" s="370">
        <v>50000000</v>
      </c>
      <c r="D112" s="370"/>
      <c r="E112" s="87"/>
      <c r="F112" s="70">
        <v>50000000</v>
      </c>
    </row>
    <row r="113" spans="1:6" ht="12" customHeight="1">
      <c r="A113" s="372" t="s">
        <v>64</v>
      </c>
      <c r="B113" s="243" t="s">
        <v>118</v>
      </c>
      <c r="C113" s="370"/>
      <c r="D113" s="370">
        <v>0</v>
      </c>
      <c r="E113" s="87"/>
      <c r="F113" s="70"/>
    </row>
    <row r="114" spans="1:6" ht="21.75" customHeight="1">
      <c r="A114" s="372" t="s">
        <v>70</v>
      </c>
      <c r="B114" s="388" t="s">
        <v>265</v>
      </c>
      <c r="C114" s="370"/>
      <c r="D114" s="370">
        <v>0</v>
      </c>
      <c r="E114" s="87"/>
      <c r="F114" s="70"/>
    </row>
    <row r="115" spans="1:6" ht="24" customHeight="1">
      <c r="A115" s="372" t="s">
        <v>72</v>
      </c>
      <c r="B115" s="387" t="s">
        <v>266</v>
      </c>
      <c r="C115" s="370"/>
      <c r="D115" s="370">
        <v>0</v>
      </c>
      <c r="E115" s="87"/>
      <c r="F115" s="70"/>
    </row>
    <row r="116" spans="1:6" ht="12" customHeight="1">
      <c r="A116" s="372" t="s">
        <v>105</v>
      </c>
      <c r="B116" s="385" t="s">
        <v>253</v>
      </c>
      <c r="C116" s="370"/>
      <c r="D116" s="370">
        <v>0</v>
      </c>
      <c r="E116" s="87"/>
      <c r="F116" s="70"/>
    </row>
    <row r="117" spans="1:6" ht="12" customHeight="1">
      <c r="A117" s="372" t="s">
        <v>106</v>
      </c>
      <c r="B117" s="385" t="s">
        <v>267</v>
      </c>
      <c r="C117" s="370"/>
      <c r="D117" s="370">
        <v>0</v>
      </c>
      <c r="E117" s="87"/>
      <c r="F117" s="70"/>
    </row>
    <row r="118" spans="1:6" ht="12" customHeight="1">
      <c r="A118" s="372" t="s">
        <v>107</v>
      </c>
      <c r="B118" s="385" t="s">
        <v>268</v>
      </c>
      <c r="C118" s="370"/>
      <c r="D118" s="370">
        <v>0</v>
      </c>
      <c r="E118" s="87"/>
      <c r="F118" s="70"/>
    </row>
    <row r="119" spans="1:6" s="386" customFormat="1" ht="12" customHeight="1">
      <c r="A119" s="372" t="s">
        <v>269</v>
      </c>
      <c r="B119" s="385" t="s">
        <v>256</v>
      </c>
      <c r="C119" s="370"/>
      <c r="D119" s="370">
        <v>0</v>
      </c>
      <c r="E119" s="87"/>
      <c r="F119" s="70"/>
    </row>
    <row r="120" spans="1:6" ht="12" customHeight="1">
      <c r="A120" s="372" t="s">
        <v>270</v>
      </c>
      <c r="B120" s="385" t="s">
        <v>271</v>
      </c>
      <c r="C120" s="370"/>
      <c r="D120" s="370">
        <v>0</v>
      </c>
      <c r="E120" s="87"/>
      <c r="F120" s="70"/>
    </row>
    <row r="121" spans="1:6" ht="12" customHeight="1" thickBot="1">
      <c r="A121" s="377" t="s">
        <v>272</v>
      </c>
      <c r="B121" s="385" t="s">
        <v>273</v>
      </c>
      <c r="C121" s="381"/>
      <c r="D121" s="381">
        <v>0</v>
      </c>
      <c r="E121" s="89"/>
      <c r="F121" s="72"/>
    </row>
    <row r="122" spans="1:6" ht="12" customHeight="1" thickBot="1">
      <c r="A122" s="364" t="s">
        <v>4</v>
      </c>
      <c r="B122" s="369" t="s">
        <v>274</v>
      </c>
      <c r="C122" s="380">
        <v>2000000</v>
      </c>
      <c r="D122" s="380">
        <v>-2000000</v>
      </c>
      <c r="E122" s="86"/>
      <c r="F122" s="69">
        <f>+F123+F124</f>
        <v>0</v>
      </c>
    </row>
    <row r="123" spans="1:6" ht="12" customHeight="1">
      <c r="A123" s="372" t="s">
        <v>43</v>
      </c>
      <c r="B123" s="371" t="s">
        <v>35</v>
      </c>
      <c r="C123" s="384">
        <v>2000000</v>
      </c>
      <c r="D123" s="384">
        <v>-2000000</v>
      </c>
      <c r="E123" s="88"/>
      <c r="F123" s="71"/>
    </row>
    <row r="124" spans="1:6" ht="12" customHeight="1" thickBot="1">
      <c r="A124" s="383" t="s">
        <v>44</v>
      </c>
      <c r="B124" s="382" t="s">
        <v>36</v>
      </c>
      <c r="C124" s="381"/>
      <c r="D124" s="381">
        <v>0</v>
      </c>
      <c r="E124" s="89"/>
      <c r="F124" s="72"/>
    </row>
    <row r="125" spans="1:6" ht="12" customHeight="1" thickBot="1">
      <c r="A125" s="364" t="s">
        <v>5</v>
      </c>
      <c r="B125" s="369" t="s">
        <v>275</v>
      </c>
      <c r="C125" s="380">
        <f>+C92+C108+C122</f>
        <v>311006749</v>
      </c>
      <c r="D125" s="380">
        <v>-61576565</v>
      </c>
      <c r="E125" s="86">
        <v>-7364348</v>
      </c>
      <c r="F125" s="69">
        <f>+F92+F108+F122</f>
        <v>337429413</v>
      </c>
    </row>
    <row r="126" spans="1:6" ht="12" customHeight="1" thickBot="1">
      <c r="A126" s="364" t="s">
        <v>6</v>
      </c>
      <c r="B126" s="369" t="s">
        <v>276</v>
      </c>
      <c r="C126" s="380">
        <f>+C127+C128+C129</f>
        <v>0</v>
      </c>
      <c r="D126" s="380">
        <v>15000000</v>
      </c>
      <c r="E126" s="86"/>
      <c r="F126" s="69">
        <f>+F127+F128+F129</f>
        <v>15000000</v>
      </c>
    </row>
    <row r="127" spans="1:6" ht="12" customHeight="1">
      <c r="A127" s="372" t="s">
        <v>47</v>
      </c>
      <c r="B127" s="371" t="s">
        <v>277</v>
      </c>
      <c r="C127" s="370"/>
      <c r="D127" s="370">
        <v>0</v>
      </c>
      <c r="E127" s="87"/>
      <c r="F127" s="70"/>
    </row>
    <row r="128" spans="1:6" ht="12" customHeight="1">
      <c r="A128" s="372" t="s">
        <v>48</v>
      </c>
      <c r="B128" s="371" t="s">
        <v>278</v>
      </c>
      <c r="C128" s="370"/>
      <c r="D128" s="370">
        <v>15000000</v>
      </c>
      <c r="E128" s="87"/>
      <c r="F128" s="70">
        <v>15000000</v>
      </c>
    </row>
    <row r="129" spans="1:9" ht="12" customHeight="1" thickBot="1">
      <c r="A129" s="377" t="s">
        <v>49</v>
      </c>
      <c r="B129" s="379" t="s">
        <v>279</v>
      </c>
      <c r="C129" s="370"/>
      <c r="D129" s="370">
        <v>0</v>
      </c>
      <c r="E129" s="87"/>
      <c r="F129" s="70"/>
    </row>
    <row r="130" spans="1:9" ht="12" customHeight="1" thickBot="1">
      <c r="A130" s="364" t="s">
        <v>7</v>
      </c>
      <c r="B130" s="369" t="s">
        <v>280</v>
      </c>
      <c r="C130" s="380">
        <f>+C131+C132+C134+C133</f>
        <v>0</v>
      </c>
      <c r="D130" s="380">
        <v>0</v>
      </c>
      <c r="E130" s="86"/>
      <c r="F130" s="69">
        <f>+F131+F132+F134+F133</f>
        <v>0</v>
      </c>
    </row>
    <row r="131" spans="1:9" ht="12" customHeight="1">
      <c r="A131" s="372" t="s">
        <v>50</v>
      </c>
      <c r="B131" s="371" t="s">
        <v>281</v>
      </c>
      <c r="C131" s="370"/>
      <c r="D131" s="370">
        <v>0</v>
      </c>
      <c r="E131" s="87"/>
      <c r="F131" s="70"/>
    </row>
    <row r="132" spans="1:9" ht="12" customHeight="1">
      <c r="A132" s="372" t="s">
        <v>51</v>
      </c>
      <c r="B132" s="371" t="s">
        <v>282</v>
      </c>
      <c r="C132" s="370"/>
      <c r="D132" s="370">
        <v>0</v>
      </c>
      <c r="E132" s="87"/>
      <c r="F132" s="70"/>
    </row>
    <row r="133" spans="1:9" ht="12" customHeight="1">
      <c r="A133" s="372" t="s">
        <v>180</v>
      </c>
      <c r="B133" s="371" t="s">
        <v>283</v>
      </c>
      <c r="C133" s="370"/>
      <c r="D133" s="370">
        <v>0</v>
      </c>
      <c r="E133" s="87"/>
      <c r="F133" s="70"/>
    </row>
    <row r="134" spans="1:9" ht="12" customHeight="1" thickBot="1">
      <c r="A134" s="377" t="s">
        <v>182</v>
      </c>
      <c r="B134" s="379" t="s">
        <v>284</v>
      </c>
      <c r="C134" s="370"/>
      <c r="D134" s="370">
        <v>0</v>
      </c>
      <c r="E134" s="87"/>
      <c r="F134" s="70"/>
    </row>
    <row r="135" spans="1:9" ht="12" customHeight="1" thickBot="1">
      <c r="A135" s="364" t="s">
        <v>8</v>
      </c>
      <c r="B135" s="369" t="s">
        <v>285</v>
      </c>
      <c r="C135" s="378">
        <v>1590429</v>
      </c>
      <c r="D135" s="378"/>
      <c r="E135" s="92">
        <v>640161</v>
      </c>
      <c r="F135" s="105">
        <v>48007484</v>
      </c>
    </row>
    <row r="136" spans="1:9" ht="12" customHeight="1">
      <c r="A136" s="372" t="s">
        <v>52</v>
      </c>
      <c r="B136" s="371" t="s">
        <v>286</v>
      </c>
      <c r="C136" s="370"/>
      <c r="D136" s="370">
        <v>0</v>
      </c>
      <c r="E136" s="87"/>
      <c r="F136" s="70"/>
    </row>
    <row r="137" spans="1:9" ht="12" customHeight="1">
      <c r="A137" s="372" t="s">
        <v>53</v>
      </c>
      <c r="B137" s="371" t="s">
        <v>287</v>
      </c>
      <c r="C137" s="370">
        <v>1590429</v>
      </c>
      <c r="D137" s="370"/>
      <c r="E137" s="87"/>
      <c r="F137" s="70">
        <v>1931590</v>
      </c>
    </row>
    <row r="138" spans="1:9" ht="12" customHeight="1">
      <c r="A138" s="372" t="s">
        <v>189</v>
      </c>
      <c r="B138" s="371" t="s">
        <v>288</v>
      </c>
      <c r="C138" s="370"/>
      <c r="D138" s="370"/>
      <c r="E138" s="87"/>
      <c r="F138" s="70"/>
    </row>
    <row r="139" spans="1:9" ht="12" customHeight="1" thickBot="1">
      <c r="A139" s="377" t="s">
        <v>191</v>
      </c>
      <c r="B139" s="376" t="s">
        <v>407</v>
      </c>
      <c r="C139" s="370"/>
      <c r="D139" s="370"/>
      <c r="E139" s="87">
        <v>640161</v>
      </c>
      <c r="F139" s="70">
        <v>46716055</v>
      </c>
    </row>
    <row r="140" spans="1:9" ht="15" customHeight="1" thickBot="1">
      <c r="A140" s="364" t="s">
        <v>9</v>
      </c>
      <c r="B140" s="369" t="s">
        <v>290</v>
      </c>
      <c r="C140" s="375">
        <f>+C141+C142+C143+C144</f>
        <v>0</v>
      </c>
      <c r="D140" s="375">
        <v>0</v>
      </c>
      <c r="E140" s="19"/>
      <c r="F140" s="38">
        <f>+F141+F142+F143+F144</f>
        <v>0</v>
      </c>
      <c r="G140" s="374"/>
      <c r="H140" s="374"/>
      <c r="I140" s="374"/>
    </row>
    <row r="141" spans="1:9" s="373" customFormat="1" ht="12.95" customHeight="1">
      <c r="A141" s="372" t="s">
        <v>98</v>
      </c>
      <c r="B141" s="371" t="s">
        <v>291</v>
      </c>
      <c r="C141" s="370"/>
      <c r="D141" s="370">
        <v>0</v>
      </c>
      <c r="E141" s="87"/>
      <c r="F141" s="70"/>
    </row>
    <row r="142" spans="1:9" ht="12.75" customHeight="1">
      <c r="A142" s="372" t="s">
        <v>99</v>
      </c>
      <c r="B142" s="371" t="s">
        <v>292</v>
      </c>
      <c r="C142" s="370"/>
      <c r="D142" s="370">
        <v>0</v>
      </c>
      <c r="E142" s="87"/>
      <c r="F142" s="70"/>
    </row>
    <row r="143" spans="1:9" ht="12.75" customHeight="1">
      <c r="A143" s="372" t="s">
        <v>117</v>
      </c>
      <c r="B143" s="371" t="s">
        <v>293</v>
      </c>
      <c r="C143" s="370"/>
      <c r="D143" s="370">
        <v>0</v>
      </c>
      <c r="E143" s="87"/>
      <c r="F143" s="70"/>
    </row>
    <row r="144" spans="1:9" ht="12.75" customHeight="1" thickBot="1">
      <c r="A144" s="372" t="s">
        <v>197</v>
      </c>
      <c r="B144" s="371" t="s">
        <v>294</v>
      </c>
      <c r="C144" s="370"/>
      <c r="D144" s="370">
        <v>0</v>
      </c>
      <c r="E144" s="87"/>
      <c r="F144" s="70"/>
    </row>
    <row r="145" spans="1:6" ht="16.5" thickBot="1">
      <c r="A145" s="364" t="s">
        <v>10</v>
      </c>
      <c r="B145" s="369" t="s">
        <v>295</v>
      </c>
      <c r="C145" s="366">
        <f>+C126+C130+C135+C140</f>
        <v>1590429</v>
      </c>
      <c r="D145" s="366">
        <v>15000000</v>
      </c>
      <c r="E145" s="36">
        <v>640161</v>
      </c>
      <c r="F145" s="37">
        <v>63647645</v>
      </c>
    </row>
    <row r="146" spans="1:6" ht="16.5" thickBot="1">
      <c r="A146" s="368" t="s">
        <v>11</v>
      </c>
      <c r="B146" s="367" t="s">
        <v>296</v>
      </c>
      <c r="C146" s="366">
        <f>+C125+C145</f>
        <v>312597178</v>
      </c>
      <c r="D146" s="366">
        <v>-46576565</v>
      </c>
      <c r="E146" s="36">
        <v>-6724187</v>
      </c>
      <c r="F146" s="37">
        <f>+F125+F145</f>
        <v>401077058</v>
      </c>
    </row>
    <row r="148" spans="1:6" ht="18.75" customHeight="1">
      <c r="A148" s="457" t="s">
        <v>297</v>
      </c>
      <c r="B148" s="457"/>
      <c r="C148" s="457"/>
      <c r="D148" s="457"/>
      <c r="E148" s="457"/>
      <c r="F148" s="458"/>
    </row>
    <row r="149" spans="1:6" ht="13.5" customHeight="1" thickBot="1">
      <c r="A149" s="365" t="s">
        <v>80</v>
      </c>
      <c r="B149" s="365"/>
      <c r="C149" s="360"/>
    </row>
    <row r="150" spans="1:6" ht="21.75" thickBot="1">
      <c r="A150" s="364">
        <v>1</v>
      </c>
      <c r="B150" s="363" t="s">
        <v>298</v>
      </c>
      <c r="C150" s="80">
        <v>-143964507</v>
      </c>
      <c r="D150" s="362">
        <f>+D61-D125</f>
        <v>0</v>
      </c>
      <c r="E150" s="362"/>
      <c r="F150" s="362">
        <f>+F61-F125</f>
        <v>-143429750</v>
      </c>
    </row>
    <row r="151" spans="1:6" ht="21.75" thickBot="1">
      <c r="A151" s="364" t="s">
        <v>3</v>
      </c>
      <c r="B151" s="363" t="s">
        <v>299</v>
      </c>
      <c r="C151" s="80">
        <v>143694507</v>
      </c>
      <c r="D151" s="362">
        <f>+D84-D145</f>
        <v>0</v>
      </c>
      <c r="E151" s="362"/>
      <c r="F151" s="362">
        <f>+F84-F145</f>
        <v>143429750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10">
    <mergeCell ref="B2:G2"/>
    <mergeCell ref="A1:F1"/>
    <mergeCell ref="A87:F87"/>
    <mergeCell ref="A148:F148"/>
    <mergeCell ref="A3:A4"/>
    <mergeCell ref="B3:B4"/>
    <mergeCell ref="A89:A90"/>
    <mergeCell ref="B89:B90"/>
    <mergeCell ref="C3:F3"/>
    <mergeCell ref="C89:F89"/>
  </mergeCells>
  <printOptions horizontalCentered="1"/>
  <pageMargins left="0.70866141732283472" right="0.70866141732283472" top="1.4828125000000001" bottom="0.74803149606299213" header="0.31496062992125984" footer="0.31496062992125984"/>
  <pageSetup paperSize="9" scale="61" fitToHeight="2" orientation="portrait" r:id="rId1"/>
  <headerFooter alignWithMargins="0">
    <oddHeader>&amp;R&amp;"Times New Roman CE,Félkövér dőlt"&amp;11 1.2. melléklet a 4/2021. (II.04.) önkormányzati rendelethez</oddHeader>
  </headerFooter>
  <rowBreaks count="1" manualBreakCount="1">
    <brk id="8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J161"/>
  <sheetViews>
    <sheetView view="pageLayout" zoomScaleNormal="130" zoomScaleSheetLayoutView="100" workbookViewId="0">
      <selection activeCell="G4" sqref="G4"/>
    </sheetView>
  </sheetViews>
  <sheetFormatPr defaultColWidth="9.33203125" defaultRowHeight="15.75"/>
  <cols>
    <col min="1" max="1" width="9.5" style="83" customWidth="1"/>
    <col min="2" max="2" width="60.83203125" style="83" customWidth="1"/>
    <col min="3" max="6" width="15.83203125" style="84" customWidth="1"/>
    <col min="7" max="7" width="12" style="94" bestFit="1" customWidth="1"/>
    <col min="8" max="16384" width="9.33203125" style="94"/>
  </cols>
  <sheetData>
    <row r="1" spans="1:7" ht="15.95" customHeight="1">
      <c r="A1" s="446" t="s">
        <v>0</v>
      </c>
      <c r="B1" s="446"/>
      <c r="C1" s="446"/>
      <c r="D1" s="446"/>
      <c r="E1" s="446"/>
      <c r="F1" s="446"/>
    </row>
    <row r="2" spans="1:7" ht="15.95" customHeight="1" thickBot="1">
      <c r="A2" s="13" t="s">
        <v>78</v>
      </c>
      <c r="B2" s="13"/>
      <c r="C2" s="81"/>
      <c r="D2" s="81"/>
      <c r="E2" s="81"/>
      <c r="F2" s="81" t="s">
        <v>409</v>
      </c>
    </row>
    <row r="3" spans="1:7" ht="15.95" customHeight="1" thickBot="1">
      <c r="A3" s="466" t="s">
        <v>42</v>
      </c>
      <c r="B3" s="468" t="s">
        <v>1</v>
      </c>
      <c r="C3" s="470" t="str">
        <f>+'1.1.sz.mell.'!C3:F3</f>
        <v>2020. év</v>
      </c>
      <c r="D3" s="451"/>
      <c r="E3" s="451"/>
      <c r="F3" s="471"/>
    </row>
    <row r="4" spans="1:7" ht="38.1" customHeight="1" thickBot="1">
      <c r="A4" s="467"/>
      <c r="B4" s="469"/>
      <c r="C4" s="15" t="s">
        <v>136</v>
      </c>
      <c r="D4" s="358" t="s">
        <v>416</v>
      </c>
      <c r="E4" s="321" t="s">
        <v>412</v>
      </c>
      <c r="F4" s="269" t="s">
        <v>137</v>
      </c>
    </row>
    <row r="5" spans="1:7" s="95" customFormat="1" ht="12" customHeight="1" thickBot="1">
      <c r="A5" s="59" t="s">
        <v>243</v>
      </c>
      <c r="B5" s="60" t="s">
        <v>244</v>
      </c>
      <c r="C5" s="60" t="s">
        <v>245</v>
      </c>
      <c r="D5" s="60" t="s">
        <v>246</v>
      </c>
      <c r="E5" s="60" t="s">
        <v>247</v>
      </c>
      <c r="F5" s="106" t="s">
        <v>324</v>
      </c>
    </row>
    <row r="6" spans="1:7" s="96" customFormat="1" ht="12" customHeight="1" thickBot="1">
      <c r="A6" s="54" t="s">
        <v>2</v>
      </c>
      <c r="B6" s="55" t="s">
        <v>138</v>
      </c>
      <c r="C6" s="86">
        <f>SUM(C7:C12)</f>
        <v>0</v>
      </c>
      <c r="D6" s="86"/>
      <c r="E6" s="86"/>
      <c r="F6" s="69">
        <f>SUM(F7:F12)</f>
        <v>0</v>
      </c>
      <c r="G6" s="250"/>
    </row>
    <row r="7" spans="1:7" s="96" customFormat="1" ht="12" customHeight="1">
      <c r="A7" s="49" t="s">
        <v>54</v>
      </c>
      <c r="B7" s="97" t="s">
        <v>139</v>
      </c>
      <c r="C7" s="88"/>
      <c r="D7" s="88"/>
      <c r="E7" s="88"/>
      <c r="F7" s="71"/>
    </row>
    <row r="8" spans="1:7" s="96" customFormat="1" ht="12" customHeight="1">
      <c r="A8" s="48" t="s">
        <v>55</v>
      </c>
      <c r="B8" s="98" t="s">
        <v>140</v>
      </c>
      <c r="C8" s="87"/>
      <c r="D8" s="87"/>
      <c r="E8" s="87"/>
      <c r="F8" s="70"/>
    </row>
    <row r="9" spans="1:7" s="96" customFormat="1" ht="12" customHeight="1">
      <c r="A9" s="48" t="s">
        <v>56</v>
      </c>
      <c r="B9" s="98" t="s">
        <v>141</v>
      </c>
      <c r="C9" s="87"/>
      <c r="D9" s="87"/>
      <c r="E9" s="87"/>
      <c r="F9" s="70"/>
    </row>
    <row r="10" spans="1:7" s="96" customFormat="1" ht="12" customHeight="1">
      <c r="A10" s="48" t="s">
        <v>57</v>
      </c>
      <c r="B10" s="98" t="s">
        <v>142</v>
      </c>
      <c r="C10" s="87"/>
      <c r="D10" s="87"/>
      <c r="E10" s="87"/>
      <c r="F10" s="70"/>
    </row>
    <row r="11" spans="1:7" s="96" customFormat="1" ht="12" customHeight="1">
      <c r="A11" s="48" t="s">
        <v>74</v>
      </c>
      <c r="B11" s="98" t="s">
        <v>143</v>
      </c>
      <c r="C11" s="87"/>
      <c r="D11" s="87"/>
      <c r="E11" s="87"/>
      <c r="F11" s="70"/>
    </row>
    <row r="12" spans="1:7" s="96" customFormat="1" ht="12" customHeight="1" thickBot="1">
      <c r="A12" s="50" t="s">
        <v>58</v>
      </c>
      <c r="B12" s="99" t="s">
        <v>144</v>
      </c>
      <c r="C12" s="89"/>
      <c r="D12" s="89"/>
      <c r="E12" s="89"/>
      <c r="F12" s="72"/>
    </row>
    <row r="13" spans="1:7" s="96" customFormat="1" ht="12" customHeight="1" thickBot="1">
      <c r="A13" s="54" t="s">
        <v>3</v>
      </c>
      <c r="B13" s="76" t="s">
        <v>145</v>
      </c>
      <c r="C13" s="86">
        <f>SUM(C14:C18)</f>
        <v>0</v>
      </c>
      <c r="D13" s="86"/>
      <c r="E13" s="86"/>
      <c r="F13" s="69">
        <f>SUM(F14:F18)</f>
        <v>0</v>
      </c>
    </row>
    <row r="14" spans="1:7" s="96" customFormat="1" ht="12" customHeight="1">
      <c r="A14" s="49" t="s">
        <v>60</v>
      </c>
      <c r="B14" s="97" t="s">
        <v>146</v>
      </c>
      <c r="C14" s="88"/>
      <c r="D14" s="88"/>
      <c r="E14" s="88"/>
      <c r="F14" s="71"/>
    </row>
    <row r="15" spans="1:7" s="96" customFormat="1" ht="12" customHeight="1">
      <c r="A15" s="48" t="s">
        <v>61</v>
      </c>
      <c r="B15" s="98" t="s">
        <v>147</v>
      </c>
      <c r="C15" s="87"/>
      <c r="D15" s="87"/>
      <c r="E15" s="87"/>
      <c r="F15" s="70"/>
    </row>
    <row r="16" spans="1:7" s="96" customFormat="1" ht="12" customHeight="1">
      <c r="A16" s="48" t="s">
        <v>62</v>
      </c>
      <c r="B16" s="98" t="s">
        <v>148</v>
      </c>
      <c r="C16" s="87"/>
      <c r="D16" s="87"/>
      <c r="E16" s="87"/>
      <c r="F16" s="70"/>
    </row>
    <row r="17" spans="1:6" s="96" customFormat="1" ht="12" customHeight="1">
      <c r="A17" s="48" t="s">
        <v>63</v>
      </c>
      <c r="B17" s="98" t="s">
        <v>149</v>
      </c>
      <c r="C17" s="87"/>
      <c r="D17" s="87"/>
      <c r="E17" s="87"/>
      <c r="F17" s="70"/>
    </row>
    <row r="18" spans="1:6" s="96" customFormat="1" ht="12" customHeight="1">
      <c r="A18" s="48" t="s">
        <v>64</v>
      </c>
      <c r="B18" s="98" t="s">
        <v>150</v>
      </c>
      <c r="C18" s="87">
        <v>0</v>
      </c>
      <c r="D18" s="87"/>
      <c r="E18" s="87"/>
      <c r="F18" s="70">
        <v>0</v>
      </c>
    </row>
    <row r="19" spans="1:6" s="96" customFormat="1" ht="12" customHeight="1" thickBot="1">
      <c r="A19" s="50" t="s">
        <v>70</v>
      </c>
      <c r="B19" s="99" t="s">
        <v>151</v>
      </c>
      <c r="C19" s="89"/>
      <c r="D19" s="89"/>
      <c r="E19" s="89"/>
      <c r="F19" s="72"/>
    </row>
    <row r="20" spans="1:6" s="96" customFormat="1" ht="12" customHeight="1" thickBot="1">
      <c r="A20" s="54" t="s">
        <v>4</v>
      </c>
      <c r="B20" s="55" t="s">
        <v>152</v>
      </c>
      <c r="C20" s="86">
        <f>SUM(C21:C25)</f>
        <v>0</v>
      </c>
      <c r="D20" s="86"/>
      <c r="E20" s="86"/>
      <c r="F20" s="69">
        <f>SUM(F21:F25)</f>
        <v>0</v>
      </c>
    </row>
    <row r="21" spans="1:6" s="96" customFormat="1" ht="12" customHeight="1">
      <c r="A21" s="49" t="s">
        <v>43</v>
      </c>
      <c r="B21" s="97" t="s">
        <v>153</v>
      </c>
      <c r="C21" s="88"/>
      <c r="D21" s="88"/>
      <c r="E21" s="88"/>
      <c r="F21" s="71"/>
    </row>
    <row r="22" spans="1:6" s="96" customFormat="1" ht="12" customHeight="1">
      <c r="A22" s="48" t="s">
        <v>44</v>
      </c>
      <c r="B22" s="98" t="s">
        <v>154</v>
      </c>
      <c r="C22" s="87"/>
      <c r="D22" s="87"/>
      <c r="E22" s="87"/>
      <c r="F22" s="70"/>
    </row>
    <row r="23" spans="1:6" s="96" customFormat="1" ht="12" customHeight="1">
      <c r="A23" s="48" t="s">
        <v>45</v>
      </c>
      <c r="B23" s="98" t="s">
        <v>155</v>
      </c>
      <c r="C23" s="87"/>
      <c r="D23" s="87"/>
      <c r="E23" s="87"/>
      <c r="F23" s="70"/>
    </row>
    <row r="24" spans="1:6" s="96" customFormat="1" ht="12" customHeight="1">
      <c r="A24" s="48" t="s">
        <v>46</v>
      </c>
      <c r="B24" s="98" t="s">
        <v>156</v>
      </c>
      <c r="C24" s="87"/>
      <c r="D24" s="87"/>
      <c r="E24" s="87"/>
      <c r="F24" s="70"/>
    </row>
    <row r="25" spans="1:6" s="96" customFormat="1" ht="12" customHeight="1">
      <c r="A25" s="48" t="s">
        <v>88</v>
      </c>
      <c r="B25" s="98" t="s">
        <v>157</v>
      </c>
      <c r="C25" s="87">
        <v>0</v>
      </c>
      <c r="D25" s="87"/>
      <c r="E25" s="87"/>
      <c r="F25" s="70">
        <v>0</v>
      </c>
    </row>
    <row r="26" spans="1:6" s="96" customFormat="1" ht="12" customHeight="1" thickBot="1">
      <c r="A26" s="50" t="s">
        <v>89</v>
      </c>
      <c r="B26" s="99" t="s">
        <v>158</v>
      </c>
      <c r="C26" s="89"/>
      <c r="D26" s="89"/>
      <c r="E26" s="89"/>
      <c r="F26" s="72">
        <v>0</v>
      </c>
    </row>
    <row r="27" spans="1:6" s="96" customFormat="1" ht="12" customHeight="1" thickBot="1">
      <c r="A27" s="54" t="s">
        <v>90</v>
      </c>
      <c r="B27" s="55" t="s">
        <v>384</v>
      </c>
      <c r="C27" s="92">
        <f>SUM(C28:C33)</f>
        <v>0</v>
      </c>
      <c r="D27" s="92"/>
      <c r="E27" s="92"/>
      <c r="F27" s="105">
        <f>SUM(F28:F33)</f>
        <v>0</v>
      </c>
    </row>
    <row r="28" spans="1:6" s="96" customFormat="1" ht="12" customHeight="1">
      <c r="A28" s="49" t="s">
        <v>159</v>
      </c>
      <c r="B28" s="97" t="s">
        <v>388</v>
      </c>
      <c r="C28" s="88"/>
      <c r="D28" s="88"/>
      <c r="E28" s="88"/>
      <c r="F28" s="71">
        <f>+F29+F30</f>
        <v>0</v>
      </c>
    </row>
    <row r="29" spans="1:6" s="96" customFormat="1" ht="12" customHeight="1">
      <c r="A29" s="48" t="s">
        <v>160</v>
      </c>
      <c r="B29" s="98" t="s">
        <v>389</v>
      </c>
      <c r="C29" s="87"/>
      <c r="D29" s="87"/>
      <c r="E29" s="87"/>
      <c r="F29" s="70"/>
    </row>
    <row r="30" spans="1:6" s="96" customFormat="1" ht="12" customHeight="1">
      <c r="A30" s="48" t="s">
        <v>161</v>
      </c>
      <c r="B30" s="98" t="s">
        <v>390</v>
      </c>
      <c r="C30" s="87"/>
      <c r="D30" s="87"/>
      <c r="E30" s="87"/>
      <c r="F30" s="70"/>
    </row>
    <row r="31" spans="1:6" s="96" customFormat="1" ht="12" customHeight="1">
      <c r="A31" s="48" t="s">
        <v>385</v>
      </c>
      <c r="B31" s="98" t="s">
        <v>391</v>
      </c>
      <c r="C31" s="87"/>
      <c r="D31" s="87"/>
      <c r="E31" s="87"/>
      <c r="F31" s="70"/>
    </row>
    <row r="32" spans="1:6" s="96" customFormat="1" ht="12" customHeight="1">
      <c r="A32" s="48" t="s">
        <v>386</v>
      </c>
      <c r="B32" s="98" t="s">
        <v>162</v>
      </c>
      <c r="C32" s="87"/>
      <c r="D32" s="87"/>
      <c r="E32" s="87"/>
      <c r="F32" s="70"/>
    </row>
    <row r="33" spans="1:6" s="96" customFormat="1" ht="12" customHeight="1" thickBot="1">
      <c r="A33" s="50" t="s">
        <v>387</v>
      </c>
      <c r="B33" s="78" t="s">
        <v>163</v>
      </c>
      <c r="C33" s="89"/>
      <c r="D33" s="89"/>
      <c r="E33" s="89"/>
      <c r="F33" s="72"/>
    </row>
    <row r="34" spans="1:6" s="96" customFormat="1" ht="12" customHeight="1" thickBot="1">
      <c r="A34" s="54" t="s">
        <v>6</v>
      </c>
      <c r="B34" s="55" t="s">
        <v>164</v>
      </c>
      <c r="C34" s="86">
        <f>SUM(C35:C44)</f>
        <v>0</v>
      </c>
      <c r="D34" s="86"/>
      <c r="E34" s="86"/>
      <c r="F34" s="69">
        <f>SUM(F35:F44)</f>
        <v>0</v>
      </c>
    </row>
    <row r="35" spans="1:6" s="96" customFormat="1" ht="12" customHeight="1">
      <c r="A35" s="49" t="s">
        <v>47</v>
      </c>
      <c r="B35" s="97" t="s">
        <v>165</v>
      </c>
      <c r="C35" s="88">
        <v>0</v>
      </c>
      <c r="D35" s="88"/>
      <c r="E35" s="88"/>
      <c r="F35" s="71">
        <v>0</v>
      </c>
    </row>
    <row r="36" spans="1:6" s="96" customFormat="1" ht="12" customHeight="1">
      <c r="A36" s="48" t="s">
        <v>48</v>
      </c>
      <c r="B36" s="98" t="s">
        <v>166</v>
      </c>
      <c r="C36" s="87"/>
      <c r="D36" s="87"/>
      <c r="E36" s="87"/>
      <c r="F36" s="70"/>
    </row>
    <row r="37" spans="1:6" s="96" customFormat="1" ht="12" customHeight="1">
      <c r="A37" s="48" t="s">
        <v>49</v>
      </c>
      <c r="B37" s="98" t="s">
        <v>167</v>
      </c>
      <c r="C37" s="87"/>
      <c r="D37" s="87"/>
      <c r="E37" s="87"/>
      <c r="F37" s="70"/>
    </row>
    <row r="38" spans="1:6" s="96" customFormat="1" ht="12" customHeight="1">
      <c r="A38" s="48" t="s">
        <v>92</v>
      </c>
      <c r="B38" s="98" t="s">
        <v>168</v>
      </c>
      <c r="C38" s="87"/>
      <c r="D38" s="87"/>
      <c r="E38" s="87"/>
      <c r="F38" s="70"/>
    </row>
    <row r="39" spans="1:6" s="96" customFormat="1" ht="12" customHeight="1">
      <c r="A39" s="48" t="s">
        <v>93</v>
      </c>
      <c r="B39" s="98" t="s">
        <v>169</v>
      </c>
      <c r="C39" s="87"/>
      <c r="D39" s="87"/>
      <c r="E39" s="87"/>
      <c r="F39" s="70"/>
    </row>
    <row r="40" spans="1:6" s="96" customFormat="1" ht="12" customHeight="1">
      <c r="A40" s="48" t="s">
        <v>94</v>
      </c>
      <c r="B40" s="98" t="s">
        <v>170</v>
      </c>
      <c r="C40" s="87">
        <v>0</v>
      </c>
      <c r="D40" s="87"/>
      <c r="E40" s="87"/>
      <c r="F40" s="70">
        <v>0</v>
      </c>
    </row>
    <row r="41" spans="1:6" s="96" customFormat="1" ht="12" customHeight="1">
      <c r="A41" s="48" t="s">
        <v>95</v>
      </c>
      <c r="B41" s="98" t="s">
        <v>171</v>
      </c>
      <c r="C41" s="87"/>
      <c r="D41" s="87"/>
      <c r="E41" s="87"/>
      <c r="F41" s="70"/>
    </row>
    <row r="42" spans="1:6" s="96" customFormat="1" ht="12" customHeight="1">
      <c r="A42" s="48" t="s">
        <v>96</v>
      </c>
      <c r="B42" s="98" t="s">
        <v>172</v>
      </c>
      <c r="C42" s="87"/>
      <c r="D42" s="87"/>
      <c r="E42" s="87"/>
      <c r="F42" s="70"/>
    </row>
    <row r="43" spans="1:6" s="96" customFormat="1" ht="12" customHeight="1">
      <c r="A43" s="48" t="s">
        <v>173</v>
      </c>
      <c r="B43" s="98" t="s">
        <v>174</v>
      </c>
      <c r="C43" s="90"/>
      <c r="D43" s="90"/>
      <c r="E43" s="90"/>
      <c r="F43" s="73"/>
    </row>
    <row r="44" spans="1:6" s="96" customFormat="1" ht="12" customHeight="1" thickBot="1">
      <c r="A44" s="50" t="s">
        <v>175</v>
      </c>
      <c r="B44" s="99" t="s">
        <v>176</v>
      </c>
      <c r="C44" s="91"/>
      <c r="D44" s="91"/>
      <c r="E44" s="91"/>
      <c r="F44" s="74"/>
    </row>
    <row r="45" spans="1:6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86"/>
      <c r="E45" s="86"/>
      <c r="F45" s="69">
        <f>SUM(F46:F50)</f>
        <v>0</v>
      </c>
    </row>
    <row r="46" spans="1:6" s="96" customFormat="1" ht="12" customHeight="1">
      <c r="A46" s="49" t="s">
        <v>50</v>
      </c>
      <c r="B46" s="97" t="s">
        <v>178</v>
      </c>
      <c r="C46" s="107"/>
      <c r="D46" s="107"/>
      <c r="E46" s="107"/>
      <c r="F46" s="75"/>
    </row>
    <row r="47" spans="1:6" s="96" customFormat="1" ht="12" customHeight="1">
      <c r="A47" s="48" t="s">
        <v>51</v>
      </c>
      <c r="B47" s="98" t="s">
        <v>179</v>
      </c>
      <c r="C47" s="90"/>
      <c r="D47" s="90"/>
      <c r="E47" s="90"/>
      <c r="F47" s="73"/>
    </row>
    <row r="48" spans="1:6" s="96" customFormat="1" ht="12" customHeight="1">
      <c r="A48" s="48" t="s">
        <v>180</v>
      </c>
      <c r="B48" s="98" t="s">
        <v>181</v>
      </c>
      <c r="C48" s="90"/>
      <c r="D48" s="90"/>
      <c r="E48" s="90"/>
      <c r="F48" s="73"/>
    </row>
    <row r="49" spans="1:6" s="96" customFormat="1" ht="12" customHeight="1">
      <c r="A49" s="48" t="s">
        <v>182</v>
      </c>
      <c r="B49" s="98" t="s">
        <v>183</v>
      </c>
      <c r="C49" s="90"/>
      <c r="D49" s="90"/>
      <c r="E49" s="90"/>
      <c r="F49" s="73"/>
    </row>
    <row r="50" spans="1:6" s="96" customFormat="1" ht="12" customHeight="1" thickBot="1">
      <c r="A50" s="50" t="s">
        <v>184</v>
      </c>
      <c r="B50" s="99" t="s">
        <v>185</v>
      </c>
      <c r="C50" s="91"/>
      <c r="D50" s="91"/>
      <c r="E50" s="91"/>
      <c r="F50" s="74"/>
    </row>
    <row r="51" spans="1:6" s="96" customFormat="1" ht="17.25" customHeight="1" thickBot="1">
      <c r="A51" s="54" t="s">
        <v>97</v>
      </c>
      <c r="B51" s="55" t="s">
        <v>186</v>
      </c>
      <c r="C51" s="86">
        <f>SUM(C52:C54)</f>
        <v>0</v>
      </c>
      <c r="D51" s="86"/>
      <c r="E51" s="86"/>
      <c r="F51" s="69">
        <f>SUM(F52:F54)</f>
        <v>0</v>
      </c>
    </row>
    <row r="52" spans="1:6" s="96" customFormat="1" ht="12" customHeight="1">
      <c r="A52" s="49" t="s">
        <v>52</v>
      </c>
      <c r="B52" s="97" t="s">
        <v>187</v>
      </c>
      <c r="C52" s="88"/>
      <c r="D52" s="88"/>
      <c r="E52" s="88"/>
      <c r="F52" s="71"/>
    </row>
    <row r="53" spans="1:6" s="96" customFormat="1" ht="12" customHeight="1">
      <c r="A53" s="48" t="s">
        <v>53</v>
      </c>
      <c r="B53" s="98" t="s">
        <v>188</v>
      </c>
      <c r="C53" s="87"/>
      <c r="D53" s="87"/>
      <c r="E53" s="87"/>
      <c r="F53" s="70"/>
    </row>
    <row r="54" spans="1:6" s="96" customFormat="1" ht="12" customHeight="1">
      <c r="A54" s="48" t="s">
        <v>189</v>
      </c>
      <c r="B54" s="98" t="s">
        <v>190</v>
      </c>
      <c r="C54" s="87"/>
      <c r="D54" s="87"/>
      <c r="E54" s="87"/>
      <c r="F54" s="70"/>
    </row>
    <row r="55" spans="1:6" s="96" customFormat="1" ht="12" customHeight="1" thickBot="1">
      <c r="A55" s="50" t="s">
        <v>191</v>
      </c>
      <c r="B55" s="99" t="s">
        <v>192</v>
      </c>
      <c r="C55" s="89"/>
      <c r="D55" s="89"/>
      <c r="E55" s="89"/>
      <c r="F55" s="72"/>
    </row>
    <row r="56" spans="1:6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86"/>
      <c r="E56" s="86"/>
      <c r="F56" s="69">
        <f>SUM(F57:F59)</f>
        <v>0</v>
      </c>
    </row>
    <row r="57" spans="1:6" s="96" customFormat="1" ht="12" customHeight="1">
      <c r="A57" s="49" t="s">
        <v>98</v>
      </c>
      <c r="B57" s="97" t="s">
        <v>194</v>
      </c>
      <c r="C57" s="90"/>
      <c r="D57" s="90"/>
      <c r="E57" s="90"/>
      <c r="F57" s="73"/>
    </row>
    <row r="58" spans="1:6" s="96" customFormat="1" ht="12" customHeight="1">
      <c r="A58" s="48" t="s">
        <v>99</v>
      </c>
      <c r="B58" s="98" t="s">
        <v>195</v>
      </c>
      <c r="C58" s="90"/>
      <c r="D58" s="90"/>
      <c r="E58" s="90"/>
      <c r="F58" s="73"/>
    </row>
    <row r="59" spans="1:6" s="96" customFormat="1" ht="12" customHeight="1">
      <c r="A59" s="48" t="s">
        <v>117</v>
      </c>
      <c r="B59" s="98" t="s">
        <v>196</v>
      </c>
      <c r="C59" s="90"/>
      <c r="D59" s="90"/>
      <c r="E59" s="90"/>
      <c r="F59" s="73"/>
    </row>
    <row r="60" spans="1:6" s="96" customFormat="1" ht="12" customHeight="1" thickBot="1">
      <c r="A60" s="50" t="s">
        <v>197</v>
      </c>
      <c r="B60" s="99" t="s">
        <v>198</v>
      </c>
      <c r="C60" s="90"/>
      <c r="D60" s="90"/>
      <c r="E60" s="90"/>
      <c r="F60" s="73"/>
    </row>
    <row r="61" spans="1:6" s="96" customFormat="1" ht="12" customHeight="1" thickBot="1">
      <c r="A61" s="54" t="s">
        <v>10</v>
      </c>
      <c r="B61" s="55" t="s">
        <v>199</v>
      </c>
      <c r="C61" s="92">
        <f>+C6+C13+C20+C27+C34+C45+C51+C56</f>
        <v>0</v>
      </c>
      <c r="D61" s="92"/>
      <c r="E61" s="92"/>
      <c r="F61" s="105">
        <f>+F6+F13+F20+F27+F34+F45+F51+F56</f>
        <v>0</v>
      </c>
    </row>
    <row r="62" spans="1:6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86"/>
      <c r="E62" s="86"/>
      <c r="F62" s="69">
        <f>+F63+F64+F65</f>
        <v>0</v>
      </c>
    </row>
    <row r="63" spans="1:6" s="96" customFormat="1" ht="12" customHeight="1">
      <c r="A63" s="49" t="s">
        <v>202</v>
      </c>
      <c r="B63" s="97" t="s">
        <v>203</v>
      </c>
      <c r="C63" s="90"/>
      <c r="D63" s="90"/>
      <c r="E63" s="90"/>
      <c r="F63" s="73"/>
    </row>
    <row r="64" spans="1:6" s="96" customFormat="1" ht="12" customHeight="1">
      <c r="A64" s="48" t="s">
        <v>204</v>
      </c>
      <c r="B64" s="98" t="s">
        <v>205</v>
      </c>
      <c r="C64" s="90"/>
      <c r="D64" s="90"/>
      <c r="E64" s="90"/>
      <c r="F64" s="73"/>
    </row>
    <row r="65" spans="1:6" s="96" customFormat="1" ht="12" customHeight="1" thickBot="1">
      <c r="A65" s="50" t="s">
        <v>206</v>
      </c>
      <c r="B65" s="34" t="s">
        <v>248</v>
      </c>
      <c r="C65" s="90"/>
      <c r="D65" s="90"/>
      <c r="E65" s="90"/>
      <c r="F65" s="73"/>
    </row>
    <row r="66" spans="1:6" s="96" customFormat="1" ht="12" customHeight="1" thickBot="1">
      <c r="A66" s="108" t="s">
        <v>208</v>
      </c>
      <c r="B66" s="76" t="s">
        <v>209</v>
      </c>
      <c r="C66" s="86">
        <f>+C67+C68+C69+C70</f>
        <v>0</v>
      </c>
      <c r="D66" s="86"/>
      <c r="E66" s="86"/>
      <c r="F66" s="69">
        <f>+F67+F68+F69+F70</f>
        <v>0</v>
      </c>
    </row>
    <row r="67" spans="1:6" s="96" customFormat="1" ht="13.5" customHeight="1">
      <c r="A67" s="49" t="s">
        <v>75</v>
      </c>
      <c r="B67" s="241" t="s">
        <v>210</v>
      </c>
      <c r="C67" s="90"/>
      <c r="D67" s="90"/>
      <c r="E67" s="90"/>
      <c r="F67" s="73"/>
    </row>
    <row r="68" spans="1:6" s="96" customFormat="1" ht="12" customHeight="1">
      <c r="A68" s="48" t="s">
        <v>76</v>
      </c>
      <c r="B68" s="241" t="s">
        <v>396</v>
      </c>
      <c r="C68" s="90"/>
      <c r="D68" s="90"/>
      <c r="E68" s="90"/>
      <c r="F68" s="73"/>
    </row>
    <row r="69" spans="1:6" s="96" customFormat="1" ht="12" customHeight="1">
      <c r="A69" s="48" t="s">
        <v>211</v>
      </c>
      <c r="B69" s="241" t="s">
        <v>212</v>
      </c>
      <c r="C69" s="90"/>
      <c r="D69" s="90"/>
      <c r="E69" s="90"/>
      <c r="F69" s="73"/>
    </row>
    <row r="70" spans="1:6" s="96" customFormat="1" ht="12" customHeight="1" thickBot="1">
      <c r="A70" s="50" t="s">
        <v>213</v>
      </c>
      <c r="B70" s="242" t="s">
        <v>397</v>
      </c>
      <c r="C70" s="90"/>
      <c r="D70" s="90"/>
      <c r="E70" s="90"/>
      <c r="F70" s="73"/>
    </row>
    <row r="71" spans="1:6" s="96" customFormat="1" ht="12" customHeight="1" thickBot="1">
      <c r="A71" s="108" t="s">
        <v>214</v>
      </c>
      <c r="B71" s="76" t="s">
        <v>215</v>
      </c>
      <c r="C71" s="86">
        <f>+C72+C73</f>
        <v>0</v>
      </c>
      <c r="D71" s="86"/>
      <c r="E71" s="86"/>
      <c r="F71" s="69">
        <f>+F72+F73</f>
        <v>0</v>
      </c>
    </row>
    <row r="72" spans="1:6" s="96" customFormat="1" ht="12" customHeight="1">
      <c r="A72" s="49" t="s">
        <v>216</v>
      </c>
      <c r="B72" s="97" t="s">
        <v>217</v>
      </c>
      <c r="C72" s="90"/>
      <c r="D72" s="90"/>
      <c r="E72" s="90"/>
      <c r="F72" s="73"/>
    </row>
    <row r="73" spans="1:6" s="96" customFormat="1" ht="12" customHeight="1" thickBot="1">
      <c r="A73" s="50" t="s">
        <v>218</v>
      </c>
      <c r="B73" s="99" t="s">
        <v>219</v>
      </c>
      <c r="C73" s="90"/>
      <c r="D73" s="90"/>
      <c r="E73" s="90"/>
      <c r="F73" s="73"/>
    </row>
    <row r="74" spans="1:6" s="96" customFormat="1" ht="12" customHeight="1" thickBot="1">
      <c r="A74" s="108" t="s">
        <v>220</v>
      </c>
      <c r="B74" s="76" t="s">
        <v>221</v>
      </c>
      <c r="C74" s="86">
        <f>+C75+C76+C77</f>
        <v>0</v>
      </c>
      <c r="D74" s="86"/>
      <c r="E74" s="86"/>
      <c r="F74" s="69">
        <f>+F75+F76+F77</f>
        <v>0</v>
      </c>
    </row>
    <row r="75" spans="1:6" s="96" customFormat="1" ht="12" customHeight="1">
      <c r="A75" s="49" t="s">
        <v>222</v>
      </c>
      <c r="B75" s="97" t="s">
        <v>223</v>
      </c>
      <c r="C75" s="90"/>
      <c r="D75" s="90"/>
      <c r="E75" s="90"/>
      <c r="F75" s="73"/>
    </row>
    <row r="76" spans="1:6" s="96" customFormat="1" ht="12" customHeight="1">
      <c r="A76" s="48" t="s">
        <v>224</v>
      </c>
      <c r="B76" s="98" t="s">
        <v>225</v>
      </c>
      <c r="C76" s="90"/>
      <c r="D76" s="90"/>
      <c r="E76" s="90"/>
      <c r="F76" s="73"/>
    </row>
    <row r="77" spans="1:6" s="96" customFormat="1" ht="12" customHeight="1" thickBot="1">
      <c r="A77" s="50" t="s">
        <v>226</v>
      </c>
      <c r="B77" s="99" t="s">
        <v>407</v>
      </c>
      <c r="C77" s="90"/>
      <c r="D77" s="90"/>
      <c r="E77" s="90"/>
      <c r="F77" s="73"/>
    </row>
    <row r="78" spans="1:6" s="96" customFormat="1" ht="12" customHeight="1" thickBot="1">
      <c r="A78" s="108" t="s">
        <v>227</v>
      </c>
      <c r="B78" s="76" t="s">
        <v>228</v>
      </c>
      <c r="C78" s="86">
        <f>+C79+C80+C81+C82</f>
        <v>0</v>
      </c>
      <c r="D78" s="86"/>
      <c r="E78" s="86"/>
      <c r="F78" s="69">
        <f>+F79+F80+F81+F82</f>
        <v>0</v>
      </c>
    </row>
    <row r="79" spans="1:6" s="96" customFormat="1" ht="12" customHeight="1">
      <c r="A79" s="100" t="s">
        <v>229</v>
      </c>
      <c r="B79" s="97" t="s">
        <v>230</v>
      </c>
      <c r="C79" s="90"/>
      <c r="D79" s="90"/>
      <c r="E79" s="90"/>
      <c r="F79" s="73"/>
    </row>
    <row r="80" spans="1:6" s="96" customFormat="1" ht="12" customHeight="1">
      <c r="A80" s="101" t="s">
        <v>231</v>
      </c>
      <c r="B80" s="98" t="s">
        <v>232</v>
      </c>
      <c r="C80" s="90"/>
      <c r="D80" s="90"/>
      <c r="E80" s="90"/>
      <c r="F80" s="73"/>
    </row>
    <row r="81" spans="1:6" s="96" customFormat="1" ht="12" customHeight="1">
      <c r="A81" s="101" t="s">
        <v>233</v>
      </c>
      <c r="B81" s="98" t="s">
        <v>234</v>
      </c>
      <c r="C81" s="90"/>
      <c r="D81" s="90"/>
      <c r="E81" s="90"/>
      <c r="F81" s="73"/>
    </row>
    <row r="82" spans="1:6" s="96" customFormat="1" ht="12" customHeight="1" thickBot="1">
      <c r="A82" s="109" t="s">
        <v>235</v>
      </c>
      <c r="B82" s="78" t="s">
        <v>236</v>
      </c>
      <c r="C82" s="90"/>
      <c r="D82" s="90"/>
      <c r="E82" s="90"/>
      <c r="F82" s="73"/>
    </row>
    <row r="83" spans="1:6" s="96" customFormat="1" ht="12" customHeight="1" thickBot="1">
      <c r="A83" s="108" t="s">
        <v>237</v>
      </c>
      <c r="B83" s="76" t="s">
        <v>238</v>
      </c>
      <c r="C83" s="111"/>
      <c r="D83" s="111"/>
      <c r="E83" s="111"/>
      <c r="F83" s="112"/>
    </row>
    <row r="84" spans="1:6" s="96" customFormat="1" ht="12" customHeight="1" thickBot="1">
      <c r="A84" s="108" t="s">
        <v>239</v>
      </c>
      <c r="B84" s="32" t="s">
        <v>240</v>
      </c>
      <c r="C84" s="92">
        <f>+C62+C66+C71+C74+C78+C83</f>
        <v>0</v>
      </c>
      <c r="D84" s="92"/>
      <c r="E84" s="92"/>
      <c r="F84" s="105">
        <f>+F62+F66+F71+F74+F78+F83</f>
        <v>0</v>
      </c>
    </row>
    <row r="85" spans="1:6" s="96" customFormat="1" ht="12" customHeight="1" thickBot="1">
      <c r="A85" s="110" t="s">
        <v>241</v>
      </c>
      <c r="B85" s="35" t="s">
        <v>242</v>
      </c>
      <c r="C85" s="92">
        <f>+C61+C84</f>
        <v>0</v>
      </c>
      <c r="D85" s="92"/>
      <c r="E85" s="92"/>
      <c r="F85" s="105">
        <f>+F61+F84</f>
        <v>0</v>
      </c>
    </row>
    <row r="86" spans="1:6" s="96" customFormat="1" ht="12" customHeight="1">
      <c r="A86" s="30"/>
      <c r="B86" s="30"/>
      <c r="C86" s="31"/>
      <c r="D86" s="31"/>
      <c r="E86" s="31"/>
      <c r="F86" s="31"/>
    </row>
    <row r="87" spans="1:6" ht="16.5" customHeight="1">
      <c r="A87" s="446" t="s">
        <v>29</v>
      </c>
      <c r="B87" s="446"/>
      <c r="C87" s="446"/>
      <c r="D87" s="446"/>
      <c r="E87" s="446"/>
      <c r="F87" s="446"/>
    </row>
    <row r="88" spans="1:6" s="102" customFormat="1" ht="16.5" customHeight="1" thickBot="1">
      <c r="A88" s="14" t="s">
        <v>79</v>
      </c>
      <c r="B88" s="14"/>
      <c r="C88" s="63"/>
      <c r="D88" s="63"/>
      <c r="E88" s="63"/>
      <c r="F88" s="63" t="str">
        <f>F2</f>
        <v>Forintban</v>
      </c>
    </row>
    <row r="89" spans="1:6" s="102" customFormat="1" ht="16.5" customHeight="1" thickBot="1">
      <c r="A89" s="466" t="s">
        <v>42</v>
      </c>
      <c r="B89" s="468" t="s">
        <v>135</v>
      </c>
      <c r="C89" s="470" t="str">
        <f>+C3</f>
        <v>2020. év</v>
      </c>
      <c r="D89" s="451"/>
      <c r="E89" s="451"/>
      <c r="F89" s="471"/>
    </row>
    <row r="90" spans="1:6" ht="38.1" customHeight="1" thickBot="1">
      <c r="A90" s="467"/>
      <c r="B90" s="469"/>
      <c r="C90" s="15" t="s">
        <v>136</v>
      </c>
      <c r="D90" s="358" t="s">
        <v>416</v>
      </c>
      <c r="E90" s="254" t="s">
        <v>412</v>
      </c>
      <c r="F90" s="16" t="s">
        <v>137</v>
      </c>
    </row>
    <row r="91" spans="1:6" s="95" customFormat="1" ht="12" customHeight="1" thickBot="1">
      <c r="A91" s="59" t="s">
        <v>243</v>
      </c>
      <c r="B91" s="60" t="s">
        <v>244</v>
      </c>
      <c r="C91" s="60" t="s">
        <v>245</v>
      </c>
      <c r="D91" s="268" t="s">
        <v>246</v>
      </c>
      <c r="E91" s="268" t="s">
        <v>247</v>
      </c>
      <c r="F91" s="61" t="s">
        <v>324</v>
      </c>
    </row>
    <row r="92" spans="1:6" ht="12" customHeight="1" thickBot="1">
      <c r="A92" s="56" t="s">
        <v>2</v>
      </c>
      <c r="B92" s="58" t="s">
        <v>249</v>
      </c>
      <c r="C92" s="85">
        <f>SUM(C93:C97)</f>
        <v>0</v>
      </c>
      <c r="D92" s="85"/>
      <c r="E92" s="85"/>
      <c r="F92" s="40">
        <f>SUM(F93:F97)</f>
        <v>0</v>
      </c>
    </row>
    <row r="93" spans="1:6" ht="12" customHeight="1">
      <c r="A93" s="51" t="s">
        <v>54</v>
      </c>
      <c r="B93" s="44" t="s">
        <v>30</v>
      </c>
      <c r="C93" s="17">
        <v>0</v>
      </c>
      <c r="D93" s="17"/>
      <c r="E93" s="17"/>
      <c r="F93" s="39">
        <v>0</v>
      </c>
    </row>
    <row r="94" spans="1:6" ht="12" customHeight="1">
      <c r="A94" s="48" t="s">
        <v>55</v>
      </c>
      <c r="B94" s="42" t="s">
        <v>100</v>
      </c>
      <c r="C94" s="87">
        <v>0</v>
      </c>
      <c r="D94" s="87"/>
      <c r="E94" s="87"/>
      <c r="F94" s="70">
        <v>0</v>
      </c>
    </row>
    <row r="95" spans="1:6" ht="12" customHeight="1">
      <c r="A95" s="48" t="s">
        <v>56</v>
      </c>
      <c r="B95" s="42" t="s">
        <v>73</v>
      </c>
      <c r="C95" s="89">
        <v>0</v>
      </c>
      <c r="D95" s="89"/>
      <c r="E95" s="89"/>
      <c r="F95" s="72">
        <v>0</v>
      </c>
    </row>
    <row r="96" spans="1:6" ht="12" customHeight="1">
      <c r="A96" s="48" t="s">
        <v>57</v>
      </c>
      <c r="B96" s="45" t="s">
        <v>101</v>
      </c>
      <c r="C96" s="89"/>
      <c r="D96" s="89"/>
      <c r="E96" s="89"/>
      <c r="F96" s="72"/>
    </row>
    <row r="97" spans="1:6" ht="12" customHeight="1">
      <c r="A97" s="48" t="s">
        <v>65</v>
      </c>
      <c r="B97" s="53" t="s">
        <v>102</v>
      </c>
      <c r="C97" s="89">
        <v>0</v>
      </c>
      <c r="D97" s="89"/>
      <c r="E97" s="89"/>
      <c r="F97" s="72">
        <v>0</v>
      </c>
    </row>
    <row r="98" spans="1:6" ht="12" customHeight="1">
      <c r="A98" s="48" t="s">
        <v>58</v>
      </c>
      <c r="B98" s="42" t="s">
        <v>250</v>
      </c>
      <c r="C98" s="89"/>
      <c r="D98" s="89"/>
      <c r="E98" s="89"/>
      <c r="F98" s="72"/>
    </row>
    <row r="99" spans="1:6" ht="12" customHeight="1">
      <c r="A99" s="48" t="s">
        <v>59</v>
      </c>
      <c r="B99" s="65" t="s">
        <v>251</v>
      </c>
      <c r="C99" s="89"/>
      <c r="D99" s="89"/>
      <c r="E99" s="89"/>
      <c r="F99" s="72"/>
    </row>
    <row r="100" spans="1:6" ht="12" customHeight="1">
      <c r="A100" s="48" t="s">
        <v>66</v>
      </c>
      <c r="B100" s="66" t="s">
        <v>252</v>
      </c>
      <c r="C100" s="89"/>
      <c r="D100" s="89"/>
      <c r="E100" s="89"/>
      <c r="F100" s="72"/>
    </row>
    <row r="101" spans="1:6" ht="12" customHeight="1">
      <c r="A101" s="48" t="s">
        <v>67</v>
      </c>
      <c r="B101" s="66" t="s">
        <v>253</v>
      </c>
      <c r="C101" s="89"/>
      <c r="D101" s="89"/>
      <c r="E101" s="89"/>
      <c r="F101" s="72"/>
    </row>
    <row r="102" spans="1:6" ht="12" customHeight="1">
      <c r="A102" s="48" t="s">
        <v>68</v>
      </c>
      <c r="B102" s="65" t="s">
        <v>254</v>
      </c>
      <c r="C102" s="89"/>
      <c r="D102" s="89"/>
      <c r="E102" s="89"/>
      <c r="F102" s="72"/>
    </row>
    <row r="103" spans="1:6" ht="12" customHeight="1">
      <c r="A103" s="48" t="s">
        <v>69</v>
      </c>
      <c r="B103" s="65" t="s">
        <v>255</v>
      </c>
      <c r="C103" s="89"/>
      <c r="D103" s="89"/>
      <c r="E103" s="89"/>
      <c r="F103" s="72"/>
    </row>
    <row r="104" spans="1:6" ht="12" customHeight="1">
      <c r="A104" s="48" t="s">
        <v>71</v>
      </c>
      <c r="B104" s="66" t="s">
        <v>256</v>
      </c>
      <c r="C104" s="89"/>
      <c r="D104" s="89"/>
      <c r="E104" s="89"/>
      <c r="F104" s="72"/>
    </row>
    <row r="105" spans="1:6" ht="12" customHeight="1">
      <c r="A105" s="47" t="s">
        <v>103</v>
      </c>
      <c r="B105" s="67" t="s">
        <v>257</v>
      </c>
      <c r="C105" s="89"/>
      <c r="D105" s="89"/>
      <c r="E105" s="89"/>
      <c r="F105" s="72"/>
    </row>
    <row r="106" spans="1:6" ht="12" customHeight="1">
      <c r="A106" s="48" t="s">
        <v>258</v>
      </c>
      <c r="B106" s="67" t="s">
        <v>259</v>
      </c>
      <c r="C106" s="89"/>
      <c r="D106" s="89"/>
      <c r="E106" s="89"/>
      <c r="F106" s="72"/>
    </row>
    <row r="107" spans="1:6" ht="12" customHeight="1" thickBot="1">
      <c r="A107" s="52" t="s">
        <v>260</v>
      </c>
      <c r="B107" s="68" t="s">
        <v>261</v>
      </c>
      <c r="C107" s="18">
        <v>0</v>
      </c>
      <c r="D107" s="18"/>
      <c r="E107" s="18"/>
      <c r="F107" s="33">
        <v>0</v>
      </c>
    </row>
    <row r="108" spans="1:6" ht="12" customHeight="1" thickBot="1">
      <c r="A108" s="54" t="s">
        <v>3</v>
      </c>
      <c r="B108" s="57" t="s">
        <v>262</v>
      </c>
      <c r="C108" s="86">
        <f>+C109+C111+C113</f>
        <v>0</v>
      </c>
      <c r="D108" s="86"/>
      <c r="E108" s="86"/>
      <c r="F108" s="69">
        <f>+F109+F111+F113</f>
        <v>0</v>
      </c>
    </row>
    <row r="109" spans="1:6" ht="12" customHeight="1">
      <c r="A109" s="49" t="s">
        <v>60</v>
      </c>
      <c r="B109" s="42" t="s">
        <v>116</v>
      </c>
      <c r="C109" s="88">
        <v>0</v>
      </c>
      <c r="D109" s="88"/>
      <c r="E109" s="88"/>
      <c r="F109" s="71">
        <v>0</v>
      </c>
    </row>
    <row r="110" spans="1:6" ht="12" customHeight="1">
      <c r="A110" s="49" t="s">
        <v>61</v>
      </c>
      <c r="B110" s="46" t="s">
        <v>263</v>
      </c>
      <c r="C110" s="88"/>
      <c r="D110" s="88"/>
      <c r="E110" s="88"/>
      <c r="F110" s="71"/>
    </row>
    <row r="111" spans="1:6">
      <c r="A111" s="49" t="s">
        <v>62</v>
      </c>
      <c r="B111" s="46" t="s">
        <v>104</v>
      </c>
      <c r="C111" s="87"/>
      <c r="D111" s="87"/>
      <c r="E111" s="87"/>
      <c r="F111" s="70">
        <v>0</v>
      </c>
    </row>
    <row r="112" spans="1:6" ht="12" customHeight="1">
      <c r="A112" s="49" t="s">
        <v>63</v>
      </c>
      <c r="B112" s="46" t="s">
        <v>264</v>
      </c>
      <c r="C112" s="87"/>
      <c r="D112" s="87"/>
      <c r="E112" s="87"/>
      <c r="F112" s="70"/>
    </row>
    <row r="113" spans="1:6" ht="12" customHeight="1">
      <c r="A113" s="49" t="s">
        <v>64</v>
      </c>
      <c r="B113" s="78" t="s">
        <v>118</v>
      </c>
      <c r="C113" s="87"/>
      <c r="D113" s="87"/>
      <c r="E113" s="87"/>
      <c r="F113" s="70"/>
    </row>
    <row r="114" spans="1:6" ht="21.75" customHeight="1">
      <c r="A114" s="49" t="s">
        <v>70</v>
      </c>
      <c r="B114" s="77" t="s">
        <v>265</v>
      </c>
      <c r="C114" s="87"/>
      <c r="D114" s="87"/>
      <c r="E114" s="87"/>
      <c r="F114" s="70"/>
    </row>
    <row r="115" spans="1:6" ht="24" customHeight="1">
      <c r="A115" s="49" t="s">
        <v>72</v>
      </c>
      <c r="B115" s="93" t="s">
        <v>266</v>
      </c>
      <c r="C115" s="87"/>
      <c r="D115" s="87"/>
      <c r="E115" s="87"/>
      <c r="F115" s="70"/>
    </row>
    <row r="116" spans="1:6" ht="12" customHeight="1">
      <c r="A116" s="49" t="s">
        <v>105</v>
      </c>
      <c r="B116" s="66" t="s">
        <v>253</v>
      </c>
      <c r="C116" s="87"/>
      <c r="D116" s="87"/>
      <c r="E116" s="87"/>
      <c r="F116" s="70"/>
    </row>
    <row r="117" spans="1:6" ht="12" customHeight="1">
      <c r="A117" s="49" t="s">
        <v>106</v>
      </c>
      <c r="B117" s="66" t="s">
        <v>267</v>
      </c>
      <c r="C117" s="87"/>
      <c r="D117" s="87"/>
      <c r="E117" s="87"/>
      <c r="F117" s="70"/>
    </row>
    <row r="118" spans="1:6" ht="12" customHeight="1">
      <c r="A118" s="49" t="s">
        <v>107</v>
      </c>
      <c r="B118" s="66" t="s">
        <v>268</v>
      </c>
      <c r="C118" s="87"/>
      <c r="D118" s="87"/>
      <c r="E118" s="87"/>
      <c r="F118" s="70"/>
    </row>
    <row r="119" spans="1:6" s="113" customFormat="1" ht="12" customHeight="1">
      <c r="A119" s="49" t="s">
        <v>269</v>
      </c>
      <c r="B119" s="66" t="s">
        <v>256</v>
      </c>
      <c r="C119" s="87"/>
      <c r="D119" s="87"/>
      <c r="E119" s="87"/>
      <c r="F119" s="70"/>
    </row>
    <row r="120" spans="1:6" ht="12" customHeight="1">
      <c r="A120" s="49" t="s">
        <v>270</v>
      </c>
      <c r="B120" s="66" t="s">
        <v>271</v>
      </c>
      <c r="C120" s="87"/>
      <c r="D120" s="87"/>
      <c r="E120" s="87"/>
      <c r="F120" s="70"/>
    </row>
    <row r="121" spans="1:6" ht="12" customHeight="1" thickBot="1">
      <c r="A121" s="47" t="s">
        <v>272</v>
      </c>
      <c r="B121" s="66" t="s">
        <v>273</v>
      </c>
      <c r="C121" s="89"/>
      <c r="D121" s="89"/>
      <c r="E121" s="89"/>
      <c r="F121" s="72"/>
    </row>
    <row r="122" spans="1:6" ht="12" customHeight="1" thickBot="1">
      <c r="A122" s="54" t="s">
        <v>4</v>
      </c>
      <c r="B122" s="62" t="s">
        <v>274</v>
      </c>
      <c r="C122" s="86">
        <f>+C123+C124</f>
        <v>0</v>
      </c>
      <c r="D122" s="86"/>
      <c r="E122" s="86"/>
      <c r="F122" s="69">
        <f>+F123+F124</f>
        <v>0</v>
      </c>
    </row>
    <row r="123" spans="1:6" ht="12" customHeight="1">
      <c r="A123" s="49" t="s">
        <v>43</v>
      </c>
      <c r="B123" s="43" t="s">
        <v>35</v>
      </c>
      <c r="C123" s="88"/>
      <c r="D123" s="88"/>
      <c r="E123" s="88"/>
      <c r="F123" s="71"/>
    </row>
    <row r="124" spans="1:6" ht="12" customHeight="1" thickBot="1">
      <c r="A124" s="50" t="s">
        <v>44</v>
      </c>
      <c r="B124" s="46" t="s">
        <v>36</v>
      </c>
      <c r="C124" s="89"/>
      <c r="D124" s="89"/>
      <c r="E124" s="89"/>
      <c r="F124" s="72"/>
    </row>
    <row r="125" spans="1:6" ht="12" customHeight="1" thickBot="1">
      <c r="A125" s="54" t="s">
        <v>5</v>
      </c>
      <c r="B125" s="62" t="s">
        <v>275</v>
      </c>
      <c r="C125" s="86">
        <f>+C92+C108+C122</f>
        <v>0</v>
      </c>
      <c r="D125" s="86"/>
      <c r="E125" s="86"/>
      <c r="F125" s="69">
        <f>+F92+F108+F122</f>
        <v>0</v>
      </c>
    </row>
    <row r="126" spans="1:6" ht="12" customHeight="1" thickBot="1">
      <c r="A126" s="54" t="s">
        <v>6</v>
      </c>
      <c r="B126" s="62" t="s">
        <v>276</v>
      </c>
      <c r="C126" s="86">
        <f>+C127+C128+C129</f>
        <v>0</v>
      </c>
      <c r="D126" s="86"/>
      <c r="E126" s="86"/>
      <c r="F126" s="69">
        <f>+F127+F128+F129</f>
        <v>0</v>
      </c>
    </row>
    <row r="127" spans="1:6" ht="12" customHeight="1">
      <c r="A127" s="49" t="s">
        <v>47</v>
      </c>
      <c r="B127" s="43" t="s">
        <v>277</v>
      </c>
      <c r="C127" s="87"/>
      <c r="D127" s="87"/>
      <c r="E127" s="87"/>
      <c r="F127" s="70"/>
    </row>
    <row r="128" spans="1:6" ht="12" customHeight="1">
      <c r="A128" s="49" t="s">
        <v>48</v>
      </c>
      <c r="B128" s="43" t="s">
        <v>278</v>
      </c>
      <c r="C128" s="87"/>
      <c r="D128" s="87"/>
      <c r="E128" s="87"/>
      <c r="F128" s="70"/>
    </row>
    <row r="129" spans="1:10" ht="12" customHeight="1" thickBot="1">
      <c r="A129" s="47" t="s">
        <v>49</v>
      </c>
      <c r="B129" s="41" t="s">
        <v>279</v>
      </c>
      <c r="C129" s="87"/>
      <c r="D129" s="87"/>
      <c r="E129" s="87"/>
      <c r="F129" s="70"/>
    </row>
    <row r="130" spans="1:10" ht="12" customHeight="1" thickBot="1">
      <c r="A130" s="54" t="s">
        <v>7</v>
      </c>
      <c r="B130" s="62" t="s">
        <v>280</v>
      </c>
      <c r="C130" s="86">
        <f>+C131+C132+C134+C133</f>
        <v>0</v>
      </c>
      <c r="D130" s="86"/>
      <c r="E130" s="86"/>
      <c r="F130" s="69">
        <f>+F131+F132+F134+F133</f>
        <v>0</v>
      </c>
    </row>
    <row r="131" spans="1:10" ht="12" customHeight="1">
      <c r="A131" s="49" t="s">
        <v>50</v>
      </c>
      <c r="B131" s="43" t="s">
        <v>281</v>
      </c>
      <c r="C131" s="87"/>
      <c r="D131" s="87"/>
      <c r="E131" s="87"/>
      <c r="F131" s="70"/>
    </row>
    <row r="132" spans="1:10" ht="12" customHeight="1">
      <c r="A132" s="49" t="s">
        <v>51</v>
      </c>
      <c r="B132" s="43" t="s">
        <v>282</v>
      </c>
      <c r="C132" s="87"/>
      <c r="D132" s="87"/>
      <c r="E132" s="87"/>
      <c r="F132" s="70"/>
    </row>
    <row r="133" spans="1:10" ht="12" customHeight="1">
      <c r="A133" s="49" t="s">
        <v>180</v>
      </c>
      <c r="B133" s="43" t="s">
        <v>283</v>
      </c>
      <c r="C133" s="87"/>
      <c r="D133" s="87"/>
      <c r="E133" s="87"/>
      <c r="F133" s="70"/>
    </row>
    <row r="134" spans="1:10" ht="12" customHeight="1" thickBot="1">
      <c r="A134" s="47" t="s">
        <v>182</v>
      </c>
      <c r="B134" s="41" t="s">
        <v>284</v>
      </c>
      <c r="C134" s="87"/>
      <c r="D134" s="87"/>
      <c r="E134" s="87"/>
      <c r="F134" s="70"/>
    </row>
    <row r="135" spans="1:10" ht="12" customHeight="1" thickBot="1">
      <c r="A135" s="54" t="s">
        <v>8</v>
      </c>
      <c r="B135" s="62" t="s">
        <v>285</v>
      </c>
      <c r="C135" s="92">
        <f>+C136+C137+C138+C139</f>
        <v>0</v>
      </c>
      <c r="D135" s="92"/>
      <c r="E135" s="92"/>
      <c r="F135" s="105">
        <f>+F136+F137+F138+F139</f>
        <v>0</v>
      </c>
    </row>
    <row r="136" spans="1:10" ht="12" customHeight="1">
      <c r="A136" s="49" t="s">
        <v>52</v>
      </c>
      <c r="B136" s="43" t="s">
        <v>286</v>
      </c>
      <c r="C136" s="87"/>
      <c r="D136" s="87"/>
      <c r="E136" s="87"/>
      <c r="F136" s="70"/>
    </row>
    <row r="137" spans="1:10" ht="12" customHeight="1">
      <c r="A137" s="49" t="s">
        <v>53</v>
      </c>
      <c r="B137" s="43" t="s">
        <v>287</v>
      </c>
      <c r="C137" s="87"/>
      <c r="D137" s="87"/>
      <c r="E137" s="87"/>
      <c r="F137" s="70"/>
    </row>
    <row r="138" spans="1:10" ht="12" customHeight="1">
      <c r="A138" s="49" t="s">
        <v>189</v>
      </c>
      <c r="B138" s="43" t="s">
        <v>288</v>
      </c>
      <c r="C138" s="87"/>
      <c r="D138" s="87"/>
      <c r="E138" s="87"/>
      <c r="F138" s="70"/>
    </row>
    <row r="139" spans="1:10" ht="12" customHeight="1" thickBot="1">
      <c r="A139" s="47" t="s">
        <v>191</v>
      </c>
      <c r="B139" s="78" t="s">
        <v>407</v>
      </c>
      <c r="C139" s="87"/>
      <c r="D139" s="87"/>
      <c r="E139" s="87"/>
      <c r="F139" s="70"/>
    </row>
    <row r="140" spans="1:10" ht="15" customHeight="1" thickBot="1">
      <c r="A140" s="54" t="s">
        <v>9</v>
      </c>
      <c r="B140" s="62" t="s">
        <v>290</v>
      </c>
      <c r="C140" s="19">
        <f>+C141+C142+C143+C144</f>
        <v>0</v>
      </c>
      <c r="D140" s="19"/>
      <c r="E140" s="19"/>
      <c r="F140" s="38">
        <f>+F141+F142+F143+F144</f>
        <v>0</v>
      </c>
      <c r="G140" s="103"/>
      <c r="H140" s="104"/>
      <c r="I140" s="104"/>
      <c r="J140" s="104"/>
    </row>
    <row r="141" spans="1:10" s="96" customFormat="1" ht="12.95" customHeight="1">
      <c r="A141" s="49" t="s">
        <v>98</v>
      </c>
      <c r="B141" s="43" t="s">
        <v>291</v>
      </c>
      <c r="C141" s="87"/>
      <c r="D141" s="87"/>
      <c r="E141" s="87"/>
      <c r="F141" s="70"/>
    </row>
    <row r="142" spans="1:10" ht="12.75" customHeight="1">
      <c r="A142" s="49" t="s">
        <v>99</v>
      </c>
      <c r="B142" s="43" t="s">
        <v>292</v>
      </c>
      <c r="C142" s="87"/>
      <c r="D142" s="87"/>
      <c r="E142" s="87"/>
      <c r="F142" s="70"/>
    </row>
    <row r="143" spans="1:10" ht="12.75" customHeight="1">
      <c r="A143" s="49" t="s">
        <v>117</v>
      </c>
      <c r="B143" s="43" t="s">
        <v>293</v>
      </c>
      <c r="C143" s="87"/>
      <c r="D143" s="87"/>
      <c r="E143" s="87"/>
      <c r="F143" s="70"/>
    </row>
    <row r="144" spans="1:10" ht="12.75" customHeight="1" thickBot="1">
      <c r="A144" s="49" t="s">
        <v>197</v>
      </c>
      <c r="B144" s="43" t="s">
        <v>294</v>
      </c>
      <c r="C144" s="87"/>
      <c r="D144" s="87"/>
      <c r="E144" s="87"/>
      <c r="F144" s="70"/>
    </row>
    <row r="145" spans="1:6" ht="16.5" thickBot="1">
      <c r="A145" s="54" t="s">
        <v>10</v>
      </c>
      <c r="B145" s="62" t="s">
        <v>295</v>
      </c>
      <c r="C145" s="36">
        <f>+C126+C130+C135+C140</f>
        <v>0</v>
      </c>
      <c r="D145" s="36"/>
      <c r="E145" s="36"/>
      <c r="F145" s="37">
        <f>+F126+F130+F135+F140</f>
        <v>0</v>
      </c>
    </row>
    <row r="146" spans="1:6" ht="16.5" thickBot="1">
      <c r="A146" s="79" t="s">
        <v>11</v>
      </c>
      <c r="B146" s="82" t="s">
        <v>296</v>
      </c>
      <c r="C146" s="36">
        <f>+C125+C145</f>
        <v>0</v>
      </c>
      <c r="D146" s="36"/>
      <c r="E146" s="36"/>
      <c r="F146" s="37">
        <f>+F125+F145</f>
        <v>0</v>
      </c>
    </row>
    <row r="148" spans="1:6" ht="18.75" customHeight="1">
      <c r="A148" s="444" t="s">
        <v>297</v>
      </c>
      <c r="B148" s="444"/>
      <c r="C148" s="444"/>
      <c r="D148" s="444"/>
      <c r="E148" s="444"/>
      <c r="F148" s="444"/>
    </row>
    <row r="149" spans="1:6" ht="13.5" customHeight="1" thickBot="1">
      <c r="A149" s="64" t="s">
        <v>80</v>
      </c>
      <c r="B149" s="64"/>
      <c r="C149" s="94"/>
      <c r="F149" s="81" t="str">
        <f>F88</f>
        <v>Forintban</v>
      </c>
    </row>
    <row r="150" spans="1:6" ht="21.75" thickBot="1">
      <c r="A150" s="54">
        <v>1</v>
      </c>
      <c r="B150" s="57" t="s">
        <v>298</v>
      </c>
      <c r="C150" s="80">
        <f>+C61-C125</f>
        <v>0</v>
      </c>
      <c r="D150" s="80"/>
      <c r="E150" s="80"/>
      <c r="F150" s="80">
        <f>+F61-F125</f>
        <v>0</v>
      </c>
    </row>
    <row r="151" spans="1:6" ht="21.75" thickBot="1">
      <c r="A151" s="54" t="s">
        <v>3</v>
      </c>
      <c r="B151" s="57" t="s">
        <v>299</v>
      </c>
      <c r="C151" s="80">
        <f>+C84-C145</f>
        <v>0</v>
      </c>
      <c r="D151" s="80"/>
      <c r="E151" s="80"/>
      <c r="F151" s="80">
        <f>+F84-F145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83" customFormat="1" ht="12.75" customHeight="1">
      <c r="C161" s="84"/>
      <c r="D161" s="84"/>
      <c r="E161" s="84"/>
      <c r="F161" s="84"/>
    </row>
  </sheetData>
  <mergeCells count="9">
    <mergeCell ref="A148:F148"/>
    <mergeCell ref="A1:F1"/>
    <mergeCell ref="A3:A4"/>
    <mergeCell ref="B3:B4"/>
    <mergeCell ref="C3:F3"/>
    <mergeCell ref="A87:F87"/>
    <mergeCell ref="A89:A90"/>
    <mergeCell ref="B89:B90"/>
    <mergeCell ref="C89:F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 ÖNKORMÁNYZATA2019. ÉVI KÖLTSÉGVETÉSÉNEK ÖSSZEVONT MÓDOSÍTOTTÖNKÉNT VÁLLALT FELADATOK MÉRLEGE&amp;R&amp;"Times New Roman CE,Félkövér dőlt"&amp;11 1.3. melléklet a 4/2021. (II.04.)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J161"/>
  <sheetViews>
    <sheetView view="pageLayout" zoomScaleNormal="130" zoomScaleSheetLayoutView="100" workbookViewId="0">
      <selection activeCell="F7" sqref="F7"/>
    </sheetView>
  </sheetViews>
  <sheetFormatPr defaultColWidth="9.33203125" defaultRowHeight="15.75"/>
  <cols>
    <col min="1" max="1" width="9.5" style="83" customWidth="1"/>
    <col min="2" max="2" width="60.83203125" style="83" customWidth="1"/>
    <col min="3" max="6" width="15.83203125" style="84" customWidth="1"/>
    <col min="7" max="16384" width="9.33203125" style="94"/>
  </cols>
  <sheetData>
    <row r="1" spans="1:6" ht="15.95" customHeight="1">
      <c r="A1" s="446" t="s">
        <v>0</v>
      </c>
      <c r="B1" s="446"/>
      <c r="C1" s="446"/>
      <c r="D1" s="446"/>
      <c r="E1" s="446"/>
      <c r="F1" s="446"/>
    </row>
    <row r="2" spans="1:6" ht="15.95" customHeight="1" thickBot="1">
      <c r="A2" s="13" t="s">
        <v>78</v>
      </c>
      <c r="B2" s="13"/>
      <c r="C2" s="81"/>
      <c r="D2" s="81"/>
      <c r="E2" s="81"/>
      <c r="F2" s="81" t="str">
        <f>'1.3.sz.mell.'!F2</f>
        <v>Forintban</v>
      </c>
    </row>
    <row r="3" spans="1:6" ht="15.95" customHeight="1" thickBot="1">
      <c r="A3" s="466" t="s">
        <v>42</v>
      </c>
      <c r="B3" s="468" t="s">
        <v>1</v>
      </c>
      <c r="C3" s="470" t="str">
        <f>+'1.1.sz.mell.'!C3:F3</f>
        <v>2020. év</v>
      </c>
      <c r="D3" s="451"/>
      <c r="E3" s="451"/>
      <c r="F3" s="471"/>
    </row>
    <row r="4" spans="1:6" ht="38.1" customHeight="1" thickBot="1">
      <c r="A4" s="467"/>
      <c r="B4" s="469"/>
      <c r="C4" s="15" t="s">
        <v>136</v>
      </c>
      <c r="D4" s="358" t="s">
        <v>416</v>
      </c>
      <c r="E4" s="436" t="s">
        <v>412</v>
      </c>
      <c r="F4" s="269" t="s">
        <v>137</v>
      </c>
    </row>
    <row r="5" spans="1:6" s="95" customFormat="1" ht="12" customHeight="1" thickBot="1">
      <c r="A5" s="59" t="s">
        <v>243</v>
      </c>
      <c r="B5" s="60" t="s">
        <v>244</v>
      </c>
      <c r="C5" s="60" t="s">
        <v>245</v>
      </c>
      <c r="D5" s="270" t="s">
        <v>246</v>
      </c>
      <c r="E5" s="60" t="s">
        <v>247</v>
      </c>
      <c r="F5" s="106" t="s">
        <v>411</v>
      </c>
    </row>
    <row r="6" spans="1:6" s="96" customFormat="1" ht="12" customHeight="1" thickBot="1">
      <c r="A6" s="54" t="s">
        <v>2</v>
      </c>
      <c r="B6" s="55" t="s">
        <v>138</v>
      </c>
      <c r="C6" s="86">
        <f>SUM(C7:C12)</f>
        <v>0</v>
      </c>
      <c r="D6" s="262"/>
      <c r="E6" s="86"/>
      <c r="F6" s="69">
        <f>SUM(F7:F12)</f>
        <v>0</v>
      </c>
    </row>
    <row r="7" spans="1:6" s="96" customFormat="1" ht="12" customHeight="1">
      <c r="A7" s="49" t="s">
        <v>54</v>
      </c>
      <c r="B7" s="97" t="s">
        <v>139</v>
      </c>
      <c r="C7" s="88"/>
      <c r="D7" s="263"/>
      <c r="E7" s="88"/>
      <c r="F7" s="71"/>
    </row>
    <row r="8" spans="1:6" s="96" customFormat="1" ht="12" customHeight="1">
      <c r="A8" s="48" t="s">
        <v>55</v>
      </c>
      <c r="B8" s="98" t="s">
        <v>140</v>
      </c>
      <c r="C8" s="87"/>
      <c r="D8" s="259"/>
      <c r="E8" s="87"/>
      <c r="F8" s="70"/>
    </row>
    <row r="9" spans="1:6" s="96" customFormat="1" ht="12" customHeight="1">
      <c r="A9" s="48" t="s">
        <v>56</v>
      </c>
      <c r="B9" s="98" t="s">
        <v>141</v>
      </c>
      <c r="C9" s="87"/>
      <c r="D9" s="259"/>
      <c r="E9" s="87"/>
      <c r="F9" s="70"/>
    </row>
    <row r="10" spans="1:6" s="96" customFormat="1" ht="12" customHeight="1">
      <c r="A10" s="48" t="s">
        <v>57</v>
      </c>
      <c r="B10" s="98" t="s">
        <v>142</v>
      </c>
      <c r="C10" s="87"/>
      <c r="D10" s="259"/>
      <c r="E10" s="87"/>
      <c r="F10" s="70"/>
    </row>
    <row r="11" spans="1:6" s="96" customFormat="1" ht="12" customHeight="1">
      <c r="A11" s="48" t="s">
        <v>74</v>
      </c>
      <c r="B11" s="98" t="s">
        <v>143</v>
      </c>
      <c r="C11" s="87"/>
      <c r="D11" s="259"/>
      <c r="E11" s="87"/>
      <c r="F11" s="70"/>
    </row>
    <row r="12" spans="1:6" s="96" customFormat="1" ht="12" customHeight="1" thickBot="1">
      <c r="A12" s="50" t="s">
        <v>58</v>
      </c>
      <c r="B12" s="99" t="s">
        <v>144</v>
      </c>
      <c r="C12" s="89"/>
      <c r="D12" s="260"/>
      <c r="E12" s="89"/>
      <c r="F12" s="72"/>
    </row>
    <row r="13" spans="1:6" s="96" customFormat="1" ht="12" customHeight="1" thickBot="1">
      <c r="A13" s="54" t="s">
        <v>3</v>
      </c>
      <c r="B13" s="76" t="s">
        <v>145</v>
      </c>
      <c r="C13" s="86">
        <f>SUM(C14:C18)</f>
        <v>0</v>
      </c>
      <c r="D13" s="262"/>
      <c r="E13" s="86"/>
      <c r="F13" s="69">
        <f>SUM(F14:F18)</f>
        <v>0</v>
      </c>
    </row>
    <row r="14" spans="1:6" s="96" customFormat="1" ht="12" customHeight="1">
      <c r="A14" s="49" t="s">
        <v>60</v>
      </c>
      <c r="B14" s="97" t="s">
        <v>146</v>
      </c>
      <c r="C14" s="88"/>
      <c r="D14" s="263"/>
      <c r="E14" s="88"/>
      <c r="F14" s="71"/>
    </row>
    <row r="15" spans="1:6" s="96" customFormat="1" ht="12" customHeight="1">
      <c r="A15" s="48" t="s">
        <v>61</v>
      </c>
      <c r="B15" s="98" t="s">
        <v>147</v>
      </c>
      <c r="C15" s="87"/>
      <c r="D15" s="259"/>
      <c r="E15" s="87"/>
      <c r="F15" s="70"/>
    </row>
    <row r="16" spans="1:6" s="96" customFormat="1" ht="12" customHeight="1">
      <c r="A16" s="48" t="s">
        <v>62</v>
      </c>
      <c r="B16" s="98" t="s">
        <v>148</v>
      </c>
      <c r="C16" s="87"/>
      <c r="D16" s="259"/>
      <c r="E16" s="87"/>
      <c r="F16" s="70"/>
    </row>
    <row r="17" spans="1:6" s="96" customFormat="1" ht="12" customHeight="1">
      <c r="A17" s="48" t="s">
        <v>63</v>
      </c>
      <c r="B17" s="98" t="s">
        <v>149</v>
      </c>
      <c r="C17" s="87"/>
      <c r="D17" s="259"/>
      <c r="E17" s="87"/>
      <c r="F17" s="70"/>
    </row>
    <row r="18" spans="1:6" s="96" customFormat="1" ht="12" customHeight="1">
      <c r="A18" s="48" t="s">
        <v>64</v>
      </c>
      <c r="B18" s="98" t="s">
        <v>150</v>
      </c>
      <c r="C18" s="87"/>
      <c r="D18" s="259"/>
      <c r="E18" s="87"/>
      <c r="F18" s="70"/>
    </row>
    <row r="19" spans="1:6" s="96" customFormat="1" ht="12" customHeight="1" thickBot="1">
      <c r="A19" s="50" t="s">
        <v>70</v>
      </c>
      <c r="B19" s="99" t="s">
        <v>151</v>
      </c>
      <c r="C19" s="89"/>
      <c r="D19" s="260"/>
      <c r="E19" s="89"/>
      <c r="F19" s="72"/>
    </row>
    <row r="20" spans="1:6" s="96" customFormat="1" ht="12" customHeight="1" thickBot="1">
      <c r="A20" s="54" t="s">
        <v>4</v>
      </c>
      <c r="B20" s="55" t="s">
        <v>152</v>
      </c>
      <c r="C20" s="86">
        <f>SUM(C21:C25)</f>
        <v>0</v>
      </c>
      <c r="D20" s="262"/>
      <c r="E20" s="86"/>
      <c r="F20" s="69">
        <f>SUM(F21:F25)</f>
        <v>0</v>
      </c>
    </row>
    <row r="21" spans="1:6" s="96" customFormat="1" ht="12" customHeight="1">
      <c r="A21" s="49" t="s">
        <v>43</v>
      </c>
      <c r="B21" s="97" t="s">
        <v>153</v>
      </c>
      <c r="C21" s="88"/>
      <c r="D21" s="263"/>
      <c r="E21" s="88"/>
      <c r="F21" s="71"/>
    </row>
    <row r="22" spans="1:6" s="96" customFormat="1" ht="12" customHeight="1">
      <c r="A22" s="48" t="s">
        <v>44</v>
      </c>
      <c r="B22" s="98" t="s">
        <v>154</v>
      </c>
      <c r="C22" s="87"/>
      <c r="D22" s="259"/>
      <c r="E22" s="87"/>
      <c r="F22" s="70"/>
    </row>
    <row r="23" spans="1:6" s="96" customFormat="1" ht="12" customHeight="1">
      <c r="A23" s="48" t="s">
        <v>45</v>
      </c>
      <c r="B23" s="98" t="s">
        <v>155</v>
      </c>
      <c r="C23" s="87"/>
      <c r="D23" s="259"/>
      <c r="E23" s="87"/>
      <c r="F23" s="70"/>
    </row>
    <row r="24" spans="1:6" s="96" customFormat="1" ht="12" customHeight="1">
      <c r="A24" s="48" t="s">
        <v>46</v>
      </c>
      <c r="B24" s="98" t="s">
        <v>156</v>
      </c>
      <c r="C24" s="87"/>
      <c r="D24" s="259"/>
      <c r="E24" s="87"/>
      <c r="F24" s="70"/>
    </row>
    <row r="25" spans="1:6" s="96" customFormat="1" ht="12" customHeight="1">
      <c r="A25" s="48" t="s">
        <v>88</v>
      </c>
      <c r="B25" s="98" t="s">
        <v>157</v>
      </c>
      <c r="C25" s="87"/>
      <c r="D25" s="259"/>
      <c r="E25" s="87"/>
      <c r="F25" s="70"/>
    </row>
    <row r="26" spans="1:6" s="96" customFormat="1" ht="12" customHeight="1" thickBot="1">
      <c r="A26" s="50" t="s">
        <v>89</v>
      </c>
      <c r="B26" s="99" t="s">
        <v>158</v>
      </c>
      <c r="C26" s="89"/>
      <c r="D26" s="260"/>
      <c r="E26" s="89"/>
      <c r="F26" s="72"/>
    </row>
    <row r="27" spans="1:6" s="96" customFormat="1" ht="12" customHeight="1" thickBot="1">
      <c r="A27" s="54" t="s">
        <v>90</v>
      </c>
      <c r="B27" s="55" t="s">
        <v>384</v>
      </c>
      <c r="C27" s="92">
        <f>SUM(C28:C33)</f>
        <v>0</v>
      </c>
      <c r="D27" s="264"/>
      <c r="E27" s="92"/>
      <c r="F27" s="105">
        <f>SUM(F28:F33)</f>
        <v>0</v>
      </c>
    </row>
    <row r="28" spans="1:6" s="96" customFormat="1" ht="12" customHeight="1">
      <c r="A28" s="49" t="s">
        <v>159</v>
      </c>
      <c r="B28" s="97" t="s">
        <v>388</v>
      </c>
      <c r="C28" s="88"/>
      <c r="D28" s="263"/>
      <c r="E28" s="88"/>
      <c r="F28" s="71">
        <f>+F29+F30</f>
        <v>0</v>
      </c>
    </row>
    <row r="29" spans="1:6" s="96" customFormat="1" ht="12" customHeight="1">
      <c r="A29" s="48" t="s">
        <v>160</v>
      </c>
      <c r="B29" s="98" t="s">
        <v>389</v>
      </c>
      <c r="C29" s="87"/>
      <c r="D29" s="259"/>
      <c r="E29" s="87"/>
      <c r="F29" s="70"/>
    </row>
    <row r="30" spans="1:6" s="96" customFormat="1" ht="12" customHeight="1">
      <c r="A30" s="48" t="s">
        <v>161</v>
      </c>
      <c r="B30" s="98" t="s">
        <v>390</v>
      </c>
      <c r="C30" s="87"/>
      <c r="D30" s="259"/>
      <c r="E30" s="87"/>
      <c r="F30" s="70"/>
    </row>
    <row r="31" spans="1:6" s="96" customFormat="1" ht="12" customHeight="1">
      <c r="A31" s="48" t="s">
        <v>385</v>
      </c>
      <c r="B31" s="98" t="s">
        <v>391</v>
      </c>
      <c r="C31" s="87"/>
      <c r="D31" s="259"/>
      <c r="E31" s="87"/>
      <c r="F31" s="70"/>
    </row>
    <row r="32" spans="1:6" s="96" customFormat="1" ht="12" customHeight="1">
      <c r="A32" s="48" t="s">
        <v>386</v>
      </c>
      <c r="B32" s="98" t="s">
        <v>162</v>
      </c>
      <c r="C32" s="87"/>
      <c r="D32" s="259"/>
      <c r="E32" s="87"/>
      <c r="F32" s="70"/>
    </row>
    <row r="33" spans="1:6" s="96" customFormat="1" ht="12" customHeight="1" thickBot="1">
      <c r="A33" s="50" t="s">
        <v>387</v>
      </c>
      <c r="B33" s="78" t="s">
        <v>163</v>
      </c>
      <c r="C33" s="89"/>
      <c r="D33" s="260"/>
      <c r="E33" s="89"/>
      <c r="F33" s="72"/>
    </row>
    <row r="34" spans="1:6" s="96" customFormat="1" ht="12" customHeight="1" thickBot="1">
      <c r="A34" s="54" t="s">
        <v>6</v>
      </c>
      <c r="B34" s="55" t="s">
        <v>164</v>
      </c>
      <c r="C34" s="86">
        <f>SUM(C35:C44)</f>
        <v>0</v>
      </c>
      <c r="D34" s="262"/>
      <c r="E34" s="86"/>
      <c r="F34" s="69">
        <f>SUM(F35:F44)</f>
        <v>0</v>
      </c>
    </row>
    <row r="35" spans="1:6" s="96" customFormat="1" ht="12" customHeight="1">
      <c r="A35" s="49" t="s">
        <v>47</v>
      </c>
      <c r="B35" s="97" t="s">
        <v>165</v>
      </c>
      <c r="C35" s="88"/>
      <c r="D35" s="263"/>
      <c r="E35" s="88"/>
      <c r="F35" s="71"/>
    </row>
    <row r="36" spans="1:6" s="96" customFormat="1" ht="12" customHeight="1">
      <c r="A36" s="48" t="s">
        <v>48</v>
      </c>
      <c r="B36" s="98" t="s">
        <v>166</v>
      </c>
      <c r="C36" s="87"/>
      <c r="D36" s="259"/>
      <c r="E36" s="87"/>
      <c r="F36" s="70"/>
    </row>
    <row r="37" spans="1:6" s="96" customFormat="1" ht="12" customHeight="1">
      <c r="A37" s="48" t="s">
        <v>49</v>
      </c>
      <c r="B37" s="98" t="s">
        <v>167</v>
      </c>
      <c r="C37" s="87"/>
      <c r="D37" s="259"/>
      <c r="E37" s="87"/>
      <c r="F37" s="70"/>
    </row>
    <row r="38" spans="1:6" s="96" customFormat="1" ht="12" customHeight="1">
      <c r="A38" s="48" t="s">
        <v>92</v>
      </c>
      <c r="B38" s="98" t="s">
        <v>168</v>
      </c>
      <c r="C38" s="87"/>
      <c r="D38" s="259"/>
      <c r="E38" s="87"/>
      <c r="F38" s="70"/>
    </row>
    <row r="39" spans="1:6" s="96" customFormat="1" ht="12" customHeight="1">
      <c r="A39" s="48" t="s">
        <v>93</v>
      </c>
      <c r="B39" s="98" t="s">
        <v>169</v>
      </c>
      <c r="C39" s="87"/>
      <c r="D39" s="259"/>
      <c r="E39" s="87"/>
      <c r="F39" s="70"/>
    </row>
    <row r="40" spans="1:6" s="96" customFormat="1" ht="12" customHeight="1">
      <c r="A40" s="48" t="s">
        <v>94</v>
      </c>
      <c r="B40" s="98" t="s">
        <v>170</v>
      </c>
      <c r="C40" s="87"/>
      <c r="D40" s="259"/>
      <c r="E40" s="87"/>
      <c r="F40" s="70"/>
    </row>
    <row r="41" spans="1:6" s="96" customFormat="1" ht="12" customHeight="1">
      <c r="A41" s="48" t="s">
        <v>95</v>
      </c>
      <c r="B41" s="98" t="s">
        <v>171</v>
      </c>
      <c r="C41" s="87"/>
      <c r="D41" s="259"/>
      <c r="E41" s="87"/>
      <c r="F41" s="70"/>
    </row>
    <row r="42" spans="1:6" s="96" customFormat="1" ht="12" customHeight="1">
      <c r="A42" s="48" t="s">
        <v>96</v>
      </c>
      <c r="B42" s="98" t="s">
        <v>172</v>
      </c>
      <c r="C42" s="87"/>
      <c r="D42" s="259"/>
      <c r="E42" s="87"/>
      <c r="F42" s="70"/>
    </row>
    <row r="43" spans="1:6" s="96" customFormat="1" ht="12" customHeight="1">
      <c r="A43" s="48" t="s">
        <v>173</v>
      </c>
      <c r="B43" s="98" t="s">
        <v>174</v>
      </c>
      <c r="C43" s="90"/>
      <c r="D43" s="271"/>
      <c r="E43" s="90"/>
      <c r="F43" s="73"/>
    </row>
    <row r="44" spans="1:6" s="96" customFormat="1" ht="12" customHeight="1" thickBot="1">
      <c r="A44" s="50" t="s">
        <v>175</v>
      </c>
      <c r="B44" s="99" t="s">
        <v>176</v>
      </c>
      <c r="C44" s="91"/>
      <c r="D44" s="272"/>
      <c r="E44" s="91"/>
      <c r="F44" s="74"/>
    </row>
    <row r="45" spans="1:6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262"/>
      <c r="E45" s="86"/>
      <c r="F45" s="69">
        <f>SUM(F46:F50)</f>
        <v>0</v>
      </c>
    </row>
    <row r="46" spans="1:6" s="96" customFormat="1" ht="12" customHeight="1">
      <c r="A46" s="49" t="s">
        <v>50</v>
      </c>
      <c r="B46" s="97" t="s">
        <v>178</v>
      </c>
      <c r="C46" s="107"/>
      <c r="D46" s="273"/>
      <c r="E46" s="107"/>
      <c r="F46" s="75"/>
    </row>
    <row r="47" spans="1:6" s="96" customFormat="1" ht="12" customHeight="1">
      <c r="A47" s="48" t="s">
        <v>51</v>
      </c>
      <c r="B47" s="98" t="s">
        <v>179</v>
      </c>
      <c r="C47" s="90"/>
      <c r="D47" s="271"/>
      <c r="E47" s="90"/>
      <c r="F47" s="73"/>
    </row>
    <row r="48" spans="1:6" s="96" customFormat="1" ht="12" customHeight="1">
      <c r="A48" s="48" t="s">
        <v>180</v>
      </c>
      <c r="B48" s="98" t="s">
        <v>181</v>
      </c>
      <c r="C48" s="90"/>
      <c r="D48" s="271"/>
      <c r="E48" s="90"/>
      <c r="F48" s="73"/>
    </row>
    <row r="49" spans="1:6" s="96" customFormat="1" ht="12" customHeight="1">
      <c r="A49" s="48" t="s">
        <v>182</v>
      </c>
      <c r="B49" s="98" t="s">
        <v>183</v>
      </c>
      <c r="C49" s="90"/>
      <c r="D49" s="271"/>
      <c r="E49" s="90"/>
      <c r="F49" s="73"/>
    </row>
    <row r="50" spans="1:6" s="96" customFormat="1" ht="12" customHeight="1" thickBot="1">
      <c r="A50" s="50" t="s">
        <v>184</v>
      </c>
      <c r="B50" s="99" t="s">
        <v>185</v>
      </c>
      <c r="C50" s="91"/>
      <c r="D50" s="272"/>
      <c r="E50" s="91"/>
      <c r="F50" s="74"/>
    </row>
    <row r="51" spans="1:6" s="96" customFormat="1" ht="17.25" customHeight="1" thickBot="1">
      <c r="A51" s="54" t="s">
        <v>97</v>
      </c>
      <c r="B51" s="55" t="s">
        <v>186</v>
      </c>
      <c r="C51" s="86">
        <f>SUM(C52:C54)</f>
        <v>0</v>
      </c>
      <c r="D51" s="262"/>
      <c r="E51" s="86"/>
      <c r="F51" s="69">
        <f>SUM(F52:F54)</f>
        <v>0</v>
      </c>
    </row>
    <row r="52" spans="1:6" s="96" customFormat="1" ht="12" customHeight="1">
      <c r="A52" s="49" t="s">
        <v>52</v>
      </c>
      <c r="B52" s="97" t="s">
        <v>187</v>
      </c>
      <c r="C52" s="88"/>
      <c r="D52" s="263"/>
      <c r="E52" s="88"/>
      <c r="F52" s="71"/>
    </row>
    <row r="53" spans="1:6" s="96" customFormat="1" ht="12" customHeight="1">
      <c r="A53" s="48" t="s">
        <v>53</v>
      </c>
      <c r="B53" s="98" t="s">
        <v>188</v>
      </c>
      <c r="C53" s="87"/>
      <c r="D53" s="259"/>
      <c r="E53" s="87"/>
      <c r="F53" s="70"/>
    </row>
    <row r="54" spans="1:6" s="96" customFormat="1" ht="12" customHeight="1">
      <c r="A54" s="48" t="s">
        <v>189</v>
      </c>
      <c r="B54" s="98" t="s">
        <v>190</v>
      </c>
      <c r="C54" s="87"/>
      <c r="D54" s="259"/>
      <c r="E54" s="87"/>
      <c r="F54" s="70"/>
    </row>
    <row r="55" spans="1:6" s="96" customFormat="1" ht="12" customHeight="1" thickBot="1">
      <c r="A55" s="50" t="s">
        <v>191</v>
      </c>
      <c r="B55" s="99" t="s">
        <v>192</v>
      </c>
      <c r="C55" s="89"/>
      <c r="D55" s="260"/>
      <c r="E55" s="89"/>
      <c r="F55" s="72"/>
    </row>
    <row r="56" spans="1:6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262"/>
      <c r="E56" s="86"/>
      <c r="F56" s="69">
        <f>SUM(F57:F59)</f>
        <v>0</v>
      </c>
    </row>
    <row r="57" spans="1:6" s="96" customFormat="1" ht="12" customHeight="1">
      <c r="A57" s="49" t="s">
        <v>98</v>
      </c>
      <c r="B57" s="97" t="s">
        <v>194</v>
      </c>
      <c r="C57" s="90"/>
      <c r="D57" s="271"/>
      <c r="E57" s="90"/>
      <c r="F57" s="73"/>
    </row>
    <row r="58" spans="1:6" s="96" customFormat="1" ht="12" customHeight="1">
      <c r="A58" s="48" t="s">
        <v>99</v>
      </c>
      <c r="B58" s="98" t="s">
        <v>195</v>
      </c>
      <c r="C58" s="90"/>
      <c r="D58" s="271"/>
      <c r="E58" s="90"/>
      <c r="F58" s="73"/>
    </row>
    <row r="59" spans="1:6" s="96" customFormat="1" ht="12" customHeight="1">
      <c r="A59" s="48" t="s">
        <v>117</v>
      </c>
      <c r="B59" s="98" t="s">
        <v>196</v>
      </c>
      <c r="C59" s="90"/>
      <c r="D59" s="271"/>
      <c r="E59" s="90"/>
      <c r="F59" s="73"/>
    </row>
    <row r="60" spans="1:6" s="96" customFormat="1" ht="12" customHeight="1" thickBot="1">
      <c r="A60" s="50" t="s">
        <v>197</v>
      </c>
      <c r="B60" s="99" t="s">
        <v>198</v>
      </c>
      <c r="C60" s="90"/>
      <c r="D60" s="271"/>
      <c r="E60" s="90"/>
      <c r="F60" s="73"/>
    </row>
    <row r="61" spans="1:6" s="96" customFormat="1" ht="12" customHeight="1" thickBot="1">
      <c r="A61" s="54" t="s">
        <v>10</v>
      </c>
      <c r="B61" s="55" t="s">
        <v>199</v>
      </c>
      <c r="C61" s="92">
        <f>+C6+C13+C20+C27+C34+C45+C51+C56</f>
        <v>0</v>
      </c>
      <c r="D61" s="264"/>
      <c r="E61" s="92"/>
      <c r="F61" s="105">
        <f>+F6+F13+F20+F27+F34+F45+F51+F56</f>
        <v>0</v>
      </c>
    </row>
    <row r="62" spans="1:6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262"/>
      <c r="E62" s="86"/>
      <c r="F62" s="69">
        <f>+F63+F64+F65</f>
        <v>0</v>
      </c>
    </row>
    <row r="63" spans="1:6" s="96" customFormat="1" ht="12" customHeight="1">
      <c r="A63" s="49" t="s">
        <v>202</v>
      </c>
      <c r="B63" s="97" t="s">
        <v>203</v>
      </c>
      <c r="C63" s="90"/>
      <c r="D63" s="271"/>
      <c r="E63" s="90"/>
      <c r="F63" s="73"/>
    </row>
    <row r="64" spans="1:6" s="96" customFormat="1" ht="12" customHeight="1">
      <c r="A64" s="48" t="s">
        <v>204</v>
      </c>
      <c r="B64" s="98" t="s">
        <v>205</v>
      </c>
      <c r="C64" s="90"/>
      <c r="D64" s="271"/>
      <c r="E64" s="90"/>
      <c r="F64" s="73"/>
    </row>
    <row r="65" spans="1:6" s="96" customFormat="1" ht="12" customHeight="1" thickBot="1">
      <c r="A65" s="50" t="s">
        <v>206</v>
      </c>
      <c r="B65" s="34" t="s">
        <v>248</v>
      </c>
      <c r="C65" s="90"/>
      <c r="D65" s="271"/>
      <c r="E65" s="90"/>
      <c r="F65" s="73"/>
    </row>
    <row r="66" spans="1:6" s="96" customFormat="1" ht="12" customHeight="1" thickBot="1">
      <c r="A66" s="108" t="s">
        <v>208</v>
      </c>
      <c r="B66" s="76" t="s">
        <v>209</v>
      </c>
      <c r="C66" s="86">
        <f>+C67+C68+C69+C70</f>
        <v>0</v>
      </c>
      <c r="D66" s="262"/>
      <c r="E66" s="86"/>
      <c r="F66" s="69">
        <f>+F67+F68+F69+F70</f>
        <v>0</v>
      </c>
    </row>
    <row r="67" spans="1:6" s="96" customFormat="1" ht="13.5" customHeight="1">
      <c r="A67" s="49" t="s">
        <v>75</v>
      </c>
      <c r="B67" s="241" t="s">
        <v>210</v>
      </c>
      <c r="C67" s="90"/>
      <c r="D67" s="271"/>
      <c r="E67" s="90"/>
      <c r="F67" s="73"/>
    </row>
    <row r="68" spans="1:6" s="96" customFormat="1" ht="12" customHeight="1">
      <c r="A68" s="48" t="s">
        <v>76</v>
      </c>
      <c r="B68" s="241" t="s">
        <v>396</v>
      </c>
      <c r="C68" s="90"/>
      <c r="D68" s="271"/>
      <c r="E68" s="90"/>
      <c r="F68" s="73"/>
    </row>
    <row r="69" spans="1:6" s="96" customFormat="1" ht="12" customHeight="1">
      <c r="A69" s="48" t="s">
        <v>211</v>
      </c>
      <c r="B69" s="241" t="s">
        <v>212</v>
      </c>
      <c r="C69" s="90"/>
      <c r="D69" s="271"/>
      <c r="E69" s="90"/>
      <c r="F69" s="73"/>
    </row>
    <row r="70" spans="1:6" s="96" customFormat="1" ht="12" customHeight="1" thickBot="1">
      <c r="A70" s="50" t="s">
        <v>213</v>
      </c>
      <c r="B70" s="242" t="s">
        <v>397</v>
      </c>
      <c r="C70" s="90"/>
      <c r="D70" s="271"/>
      <c r="E70" s="90"/>
      <c r="F70" s="73"/>
    </row>
    <row r="71" spans="1:6" s="96" customFormat="1" ht="12" customHeight="1" thickBot="1">
      <c r="A71" s="108" t="s">
        <v>214</v>
      </c>
      <c r="B71" s="76" t="s">
        <v>215</v>
      </c>
      <c r="C71" s="86">
        <f>+C72+C73</f>
        <v>0</v>
      </c>
      <c r="D71" s="262"/>
      <c r="E71" s="86"/>
      <c r="F71" s="69">
        <f>+F72+F73</f>
        <v>0</v>
      </c>
    </row>
    <row r="72" spans="1:6" s="96" customFormat="1" ht="12" customHeight="1">
      <c r="A72" s="49" t="s">
        <v>216</v>
      </c>
      <c r="B72" s="97" t="s">
        <v>217</v>
      </c>
      <c r="C72" s="90"/>
      <c r="D72" s="271"/>
      <c r="E72" s="90"/>
      <c r="F72" s="73"/>
    </row>
    <row r="73" spans="1:6" s="96" customFormat="1" ht="12" customHeight="1" thickBot="1">
      <c r="A73" s="50" t="s">
        <v>218</v>
      </c>
      <c r="B73" s="99" t="s">
        <v>219</v>
      </c>
      <c r="C73" s="90"/>
      <c r="D73" s="271"/>
      <c r="E73" s="90"/>
      <c r="F73" s="73"/>
    </row>
    <row r="74" spans="1:6" s="96" customFormat="1" ht="12" customHeight="1" thickBot="1">
      <c r="A74" s="108" t="s">
        <v>220</v>
      </c>
      <c r="B74" s="76" t="s">
        <v>221</v>
      </c>
      <c r="C74" s="86">
        <f>+C75+C76+C77</f>
        <v>0</v>
      </c>
      <c r="D74" s="262"/>
      <c r="E74" s="86"/>
      <c r="F74" s="69">
        <f>+F75+F76+F77</f>
        <v>0</v>
      </c>
    </row>
    <row r="75" spans="1:6" s="96" customFormat="1" ht="12" customHeight="1">
      <c r="A75" s="49" t="s">
        <v>222</v>
      </c>
      <c r="B75" s="97" t="s">
        <v>223</v>
      </c>
      <c r="C75" s="90"/>
      <c r="D75" s="271"/>
      <c r="E75" s="90"/>
      <c r="F75" s="73"/>
    </row>
    <row r="76" spans="1:6" s="96" customFormat="1" ht="12" customHeight="1">
      <c r="A76" s="48" t="s">
        <v>224</v>
      </c>
      <c r="B76" s="98" t="s">
        <v>225</v>
      </c>
      <c r="C76" s="90"/>
      <c r="D76" s="271"/>
      <c r="E76" s="90"/>
      <c r="F76" s="73"/>
    </row>
    <row r="77" spans="1:6" s="96" customFormat="1" ht="12" customHeight="1" thickBot="1">
      <c r="A77" s="50" t="s">
        <v>226</v>
      </c>
      <c r="B77" s="99" t="s">
        <v>407</v>
      </c>
      <c r="C77" s="90"/>
      <c r="D77" s="271"/>
      <c r="E77" s="90"/>
      <c r="F77" s="73"/>
    </row>
    <row r="78" spans="1:6" s="96" customFormat="1" ht="12" customHeight="1" thickBot="1">
      <c r="A78" s="108" t="s">
        <v>227</v>
      </c>
      <c r="B78" s="76" t="s">
        <v>228</v>
      </c>
      <c r="C78" s="86">
        <f>+C79+C80+C81+C82</f>
        <v>0</v>
      </c>
      <c r="D78" s="262"/>
      <c r="E78" s="86"/>
      <c r="F78" s="69">
        <f>+F79+F80+F81+F82</f>
        <v>0</v>
      </c>
    </row>
    <row r="79" spans="1:6" s="96" customFormat="1" ht="12" customHeight="1">
      <c r="A79" s="100" t="s">
        <v>229</v>
      </c>
      <c r="B79" s="97" t="s">
        <v>230</v>
      </c>
      <c r="C79" s="90"/>
      <c r="D79" s="271"/>
      <c r="E79" s="90"/>
      <c r="F79" s="73"/>
    </row>
    <row r="80" spans="1:6" s="96" customFormat="1" ht="12" customHeight="1">
      <c r="A80" s="101" t="s">
        <v>231</v>
      </c>
      <c r="B80" s="98" t="s">
        <v>232</v>
      </c>
      <c r="C80" s="90"/>
      <c r="D80" s="271"/>
      <c r="E80" s="90"/>
      <c r="F80" s="73"/>
    </row>
    <row r="81" spans="1:6" s="96" customFormat="1" ht="12" customHeight="1">
      <c r="A81" s="101" t="s">
        <v>233</v>
      </c>
      <c r="B81" s="98" t="s">
        <v>234</v>
      </c>
      <c r="C81" s="90"/>
      <c r="D81" s="271"/>
      <c r="E81" s="90"/>
      <c r="F81" s="73"/>
    </row>
    <row r="82" spans="1:6" s="96" customFormat="1" ht="12" customHeight="1" thickBot="1">
      <c r="A82" s="109" t="s">
        <v>235</v>
      </c>
      <c r="B82" s="78" t="s">
        <v>236</v>
      </c>
      <c r="C82" s="90"/>
      <c r="D82" s="271"/>
      <c r="E82" s="90"/>
      <c r="F82" s="73"/>
    </row>
    <row r="83" spans="1:6" s="96" customFormat="1" ht="12" customHeight="1" thickBot="1">
      <c r="A83" s="108" t="s">
        <v>237</v>
      </c>
      <c r="B83" s="76" t="s">
        <v>238</v>
      </c>
      <c r="C83" s="111"/>
      <c r="D83" s="274"/>
      <c r="E83" s="111"/>
      <c r="F83" s="112"/>
    </row>
    <row r="84" spans="1:6" s="96" customFormat="1" ht="12" customHeight="1" thickBot="1">
      <c r="A84" s="108" t="s">
        <v>239</v>
      </c>
      <c r="B84" s="32" t="s">
        <v>240</v>
      </c>
      <c r="C84" s="92">
        <f>+C62+C66+C71+C74+C78+C83</f>
        <v>0</v>
      </c>
      <c r="D84" s="264"/>
      <c r="E84" s="92"/>
      <c r="F84" s="105">
        <f>+F62+F66+F71+F74+F78+F83</f>
        <v>0</v>
      </c>
    </row>
    <row r="85" spans="1:6" s="96" customFormat="1" ht="12" customHeight="1" thickBot="1">
      <c r="A85" s="110" t="s">
        <v>241</v>
      </c>
      <c r="B85" s="35" t="s">
        <v>242</v>
      </c>
      <c r="C85" s="92">
        <f>+C61+C84</f>
        <v>0</v>
      </c>
      <c r="D85" s="264"/>
      <c r="E85" s="92"/>
      <c r="F85" s="105">
        <f>+F61+F84</f>
        <v>0</v>
      </c>
    </row>
    <row r="86" spans="1:6" s="96" customFormat="1" ht="12" customHeight="1">
      <c r="A86" s="30"/>
      <c r="B86" s="30"/>
      <c r="C86" s="31"/>
      <c r="D86" s="275"/>
      <c r="E86" s="31"/>
      <c r="F86" s="31"/>
    </row>
    <row r="87" spans="1:6" ht="16.5" customHeight="1">
      <c r="A87" s="446" t="s">
        <v>29</v>
      </c>
      <c r="B87" s="446"/>
      <c r="C87" s="446"/>
      <c r="D87" s="446"/>
      <c r="E87" s="446"/>
      <c r="F87" s="446"/>
    </row>
    <row r="88" spans="1:6" s="102" customFormat="1" ht="16.5" customHeight="1" thickBot="1">
      <c r="A88" s="14" t="s">
        <v>79</v>
      </c>
      <c r="B88" s="14"/>
      <c r="C88" s="63"/>
      <c r="D88" s="63"/>
      <c r="E88" s="63"/>
      <c r="F88" s="63" t="str">
        <f>F2</f>
        <v>Forintban</v>
      </c>
    </row>
    <row r="89" spans="1:6" s="102" customFormat="1" ht="16.5" customHeight="1" thickBot="1">
      <c r="A89" s="466" t="s">
        <v>42</v>
      </c>
      <c r="B89" s="468" t="s">
        <v>135</v>
      </c>
      <c r="C89" s="470" t="str">
        <f>+C3</f>
        <v>2020. év</v>
      </c>
      <c r="D89" s="451"/>
      <c r="E89" s="451"/>
      <c r="F89" s="471"/>
    </row>
    <row r="90" spans="1:6" ht="38.1" customHeight="1" thickBot="1">
      <c r="A90" s="467"/>
      <c r="B90" s="469"/>
      <c r="C90" s="15" t="s">
        <v>136</v>
      </c>
      <c r="D90" s="358" t="s">
        <v>416</v>
      </c>
      <c r="E90" s="254" t="s">
        <v>412</v>
      </c>
      <c r="F90" s="16" t="s">
        <v>137</v>
      </c>
    </row>
    <row r="91" spans="1:6" s="95" customFormat="1" ht="12" customHeight="1" thickBot="1">
      <c r="A91" s="59" t="s">
        <v>243</v>
      </c>
      <c r="B91" s="60" t="s">
        <v>244</v>
      </c>
      <c r="C91" s="60" t="s">
        <v>245</v>
      </c>
      <c r="D91" s="268" t="s">
        <v>246</v>
      </c>
      <c r="E91" s="268" t="s">
        <v>247</v>
      </c>
      <c r="F91" s="61" t="s">
        <v>411</v>
      </c>
    </row>
    <row r="92" spans="1:6" ht="12" customHeight="1" thickBot="1">
      <c r="A92" s="56" t="s">
        <v>2</v>
      </c>
      <c r="B92" s="58" t="s">
        <v>249</v>
      </c>
      <c r="C92" s="85">
        <f>SUM(C93:C97)</f>
        <v>0</v>
      </c>
      <c r="D92" s="85"/>
      <c r="E92" s="85"/>
      <c r="F92" s="40">
        <f>SUM(F93:F97)</f>
        <v>0</v>
      </c>
    </row>
    <row r="93" spans="1:6" ht="12" customHeight="1">
      <c r="A93" s="51" t="s">
        <v>54</v>
      </c>
      <c r="B93" s="44" t="s">
        <v>30</v>
      </c>
      <c r="C93" s="17"/>
      <c r="D93" s="17"/>
      <c r="E93" s="17"/>
      <c r="F93" s="39"/>
    </row>
    <row r="94" spans="1:6" ht="12" customHeight="1">
      <c r="A94" s="48" t="s">
        <v>55</v>
      </c>
      <c r="B94" s="42" t="s">
        <v>100</v>
      </c>
      <c r="C94" s="87"/>
      <c r="D94" s="87"/>
      <c r="E94" s="87"/>
      <c r="F94" s="70"/>
    </row>
    <row r="95" spans="1:6" ht="12" customHeight="1">
      <c r="A95" s="48" t="s">
        <v>56</v>
      </c>
      <c r="B95" s="42" t="s">
        <v>73</v>
      </c>
      <c r="C95" s="89"/>
      <c r="D95" s="89"/>
      <c r="E95" s="89"/>
      <c r="F95" s="72"/>
    </row>
    <row r="96" spans="1:6" ht="12" customHeight="1">
      <c r="A96" s="48" t="s">
        <v>57</v>
      </c>
      <c r="B96" s="45" t="s">
        <v>101</v>
      </c>
      <c r="C96" s="89"/>
      <c r="D96" s="89"/>
      <c r="E96" s="89"/>
      <c r="F96" s="72"/>
    </row>
    <row r="97" spans="1:6" ht="12" customHeight="1">
      <c r="A97" s="48" t="s">
        <v>65</v>
      </c>
      <c r="B97" s="53" t="s">
        <v>102</v>
      </c>
      <c r="C97" s="89"/>
      <c r="D97" s="89"/>
      <c r="E97" s="89"/>
      <c r="F97" s="72"/>
    </row>
    <row r="98" spans="1:6" ht="12" customHeight="1">
      <c r="A98" s="48" t="s">
        <v>58</v>
      </c>
      <c r="B98" s="42" t="s">
        <v>250</v>
      </c>
      <c r="C98" s="89"/>
      <c r="D98" s="89"/>
      <c r="E98" s="89"/>
      <c r="F98" s="72"/>
    </row>
    <row r="99" spans="1:6" ht="12" customHeight="1">
      <c r="A99" s="48" t="s">
        <v>59</v>
      </c>
      <c r="B99" s="65" t="s">
        <v>251</v>
      </c>
      <c r="C99" s="89"/>
      <c r="D99" s="89"/>
      <c r="E99" s="89"/>
      <c r="F99" s="72"/>
    </row>
    <row r="100" spans="1:6" ht="12" customHeight="1">
      <c r="A100" s="48" t="s">
        <v>66</v>
      </c>
      <c r="B100" s="66" t="s">
        <v>252</v>
      </c>
      <c r="C100" s="89"/>
      <c r="D100" s="89"/>
      <c r="E100" s="89"/>
      <c r="F100" s="72"/>
    </row>
    <row r="101" spans="1:6" ht="12" customHeight="1">
      <c r="A101" s="48" t="s">
        <v>67</v>
      </c>
      <c r="B101" s="66" t="s">
        <v>253</v>
      </c>
      <c r="C101" s="89"/>
      <c r="D101" s="89"/>
      <c r="E101" s="89"/>
      <c r="F101" s="72"/>
    </row>
    <row r="102" spans="1:6" ht="12" customHeight="1">
      <c r="A102" s="48" t="s">
        <v>68</v>
      </c>
      <c r="B102" s="65" t="s">
        <v>254</v>
      </c>
      <c r="C102" s="89"/>
      <c r="D102" s="89"/>
      <c r="E102" s="89"/>
      <c r="F102" s="72"/>
    </row>
    <row r="103" spans="1:6" ht="12" customHeight="1">
      <c r="A103" s="48" t="s">
        <v>69</v>
      </c>
      <c r="B103" s="65" t="s">
        <v>255</v>
      </c>
      <c r="C103" s="89"/>
      <c r="D103" s="89"/>
      <c r="E103" s="89"/>
      <c r="F103" s="72"/>
    </row>
    <row r="104" spans="1:6" ht="12" customHeight="1">
      <c r="A104" s="48" t="s">
        <v>71</v>
      </c>
      <c r="B104" s="66" t="s">
        <v>256</v>
      </c>
      <c r="C104" s="89"/>
      <c r="D104" s="89"/>
      <c r="E104" s="89"/>
      <c r="F104" s="72"/>
    </row>
    <row r="105" spans="1:6" ht="12" customHeight="1">
      <c r="A105" s="47" t="s">
        <v>103</v>
      </c>
      <c r="B105" s="67" t="s">
        <v>257</v>
      </c>
      <c r="C105" s="89"/>
      <c r="D105" s="89"/>
      <c r="E105" s="89"/>
      <c r="F105" s="72"/>
    </row>
    <row r="106" spans="1:6" ht="12" customHeight="1">
      <c r="A106" s="48" t="s">
        <v>258</v>
      </c>
      <c r="B106" s="67" t="s">
        <v>259</v>
      </c>
      <c r="C106" s="89"/>
      <c r="D106" s="89"/>
      <c r="E106" s="89"/>
      <c r="F106" s="72"/>
    </row>
    <row r="107" spans="1:6" ht="12" customHeight="1" thickBot="1">
      <c r="A107" s="52" t="s">
        <v>260</v>
      </c>
      <c r="B107" s="68" t="s">
        <v>261</v>
      </c>
      <c r="C107" s="18"/>
      <c r="D107" s="18"/>
      <c r="E107" s="18"/>
      <c r="F107" s="33"/>
    </row>
    <row r="108" spans="1:6" ht="12" customHeight="1" thickBot="1">
      <c r="A108" s="54" t="s">
        <v>3</v>
      </c>
      <c r="B108" s="57" t="s">
        <v>262</v>
      </c>
      <c r="C108" s="86">
        <f>+C109+C111+C113</f>
        <v>0</v>
      </c>
      <c r="D108" s="86"/>
      <c r="E108" s="86"/>
      <c r="F108" s="69">
        <f>+F109+F111+F113</f>
        <v>0</v>
      </c>
    </row>
    <row r="109" spans="1:6" ht="12" customHeight="1">
      <c r="A109" s="49" t="s">
        <v>60</v>
      </c>
      <c r="B109" s="42" t="s">
        <v>116</v>
      </c>
      <c r="C109" s="88"/>
      <c r="D109" s="88"/>
      <c r="E109" s="88"/>
      <c r="F109" s="71"/>
    </row>
    <row r="110" spans="1:6" ht="12" customHeight="1">
      <c r="A110" s="49" t="s">
        <v>61</v>
      </c>
      <c r="B110" s="46" t="s">
        <v>263</v>
      </c>
      <c r="C110" s="88"/>
      <c r="D110" s="88"/>
      <c r="E110" s="88"/>
      <c r="F110" s="71"/>
    </row>
    <row r="111" spans="1:6">
      <c r="A111" s="49" t="s">
        <v>62</v>
      </c>
      <c r="B111" s="46" t="s">
        <v>104</v>
      </c>
      <c r="C111" s="87"/>
      <c r="D111" s="87"/>
      <c r="E111" s="87"/>
      <c r="F111" s="70"/>
    </row>
    <row r="112" spans="1:6" ht="12" customHeight="1">
      <c r="A112" s="49" t="s">
        <v>63</v>
      </c>
      <c r="B112" s="46" t="s">
        <v>264</v>
      </c>
      <c r="C112" s="87"/>
      <c r="D112" s="87"/>
      <c r="E112" s="87"/>
      <c r="F112" s="70"/>
    </row>
    <row r="113" spans="1:6" ht="12" customHeight="1">
      <c r="A113" s="49" t="s">
        <v>64</v>
      </c>
      <c r="B113" s="78" t="s">
        <v>118</v>
      </c>
      <c r="C113" s="87"/>
      <c r="D113" s="87"/>
      <c r="E113" s="87"/>
      <c r="F113" s="70"/>
    </row>
    <row r="114" spans="1:6" ht="21.75" customHeight="1">
      <c r="A114" s="49" t="s">
        <v>70</v>
      </c>
      <c r="B114" s="77" t="s">
        <v>265</v>
      </c>
      <c r="C114" s="87"/>
      <c r="D114" s="87"/>
      <c r="E114" s="87"/>
      <c r="F114" s="70"/>
    </row>
    <row r="115" spans="1:6" ht="24" customHeight="1">
      <c r="A115" s="49" t="s">
        <v>72</v>
      </c>
      <c r="B115" s="93" t="s">
        <v>266</v>
      </c>
      <c r="C115" s="87"/>
      <c r="D115" s="87"/>
      <c r="E115" s="87"/>
      <c r="F115" s="70"/>
    </row>
    <row r="116" spans="1:6" ht="12" customHeight="1">
      <c r="A116" s="49" t="s">
        <v>105</v>
      </c>
      <c r="B116" s="66" t="s">
        <v>253</v>
      </c>
      <c r="C116" s="87"/>
      <c r="D116" s="87"/>
      <c r="E116" s="87"/>
      <c r="F116" s="70"/>
    </row>
    <row r="117" spans="1:6" ht="12" customHeight="1">
      <c r="A117" s="49" t="s">
        <v>106</v>
      </c>
      <c r="B117" s="66" t="s">
        <v>267</v>
      </c>
      <c r="C117" s="87"/>
      <c r="D117" s="87"/>
      <c r="E117" s="87"/>
      <c r="F117" s="70"/>
    </row>
    <row r="118" spans="1:6" ht="12" customHeight="1">
      <c r="A118" s="49" t="s">
        <v>107</v>
      </c>
      <c r="B118" s="66" t="s">
        <v>268</v>
      </c>
      <c r="C118" s="87"/>
      <c r="D118" s="87"/>
      <c r="E118" s="87"/>
      <c r="F118" s="70"/>
    </row>
    <row r="119" spans="1:6" s="113" customFormat="1" ht="12" customHeight="1">
      <c r="A119" s="49" t="s">
        <v>269</v>
      </c>
      <c r="B119" s="66" t="s">
        <v>256</v>
      </c>
      <c r="C119" s="87"/>
      <c r="D119" s="87"/>
      <c r="E119" s="87"/>
      <c r="F119" s="70"/>
    </row>
    <row r="120" spans="1:6" ht="12" customHeight="1">
      <c r="A120" s="49" t="s">
        <v>270</v>
      </c>
      <c r="B120" s="66" t="s">
        <v>271</v>
      </c>
      <c r="C120" s="87"/>
      <c r="D120" s="87"/>
      <c r="E120" s="87"/>
      <c r="F120" s="70"/>
    </row>
    <row r="121" spans="1:6" ht="12" customHeight="1" thickBot="1">
      <c r="A121" s="47" t="s">
        <v>272</v>
      </c>
      <c r="B121" s="66" t="s">
        <v>273</v>
      </c>
      <c r="C121" s="89"/>
      <c r="D121" s="89"/>
      <c r="E121" s="89"/>
      <c r="F121" s="72"/>
    </row>
    <row r="122" spans="1:6" ht="12" customHeight="1" thickBot="1">
      <c r="A122" s="54" t="s">
        <v>4</v>
      </c>
      <c r="B122" s="62" t="s">
        <v>274</v>
      </c>
      <c r="C122" s="86">
        <f>+C123+C124</f>
        <v>0</v>
      </c>
      <c r="D122" s="86"/>
      <c r="E122" s="86"/>
      <c r="F122" s="69">
        <f>+F123+F124</f>
        <v>0</v>
      </c>
    </row>
    <row r="123" spans="1:6" ht="12" customHeight="1">
      <c r="A123" s="49" t="s">
        <v>43</v>
      </c>
      <c r="B123" s="43" t="s">
        <v>35</v>
      </c>
      <c r="C123" s="88"/>
      <c r="D123" s="88"/>
      <c r="E123" s="88"/>
      <c r="F123" s="71"/>
    </row>
    <row r="124" spans="1:6" ht="12" customHeight="1" thickBot="1">
      <c r="A124" s="50" t="s">
        <v>44</v>
      </c>
      <c r="B124" s="46" t="s">
        <v>36</v>
      </c>
      <c r="C124" s="89"/>
      <c r="D124" s="89"/>
      <c r="E124" s="89"/>
      <c r="F124" s="72"/>
    </row>
    <row r="125" spans="1:6" ht="12" customHeight="1" thickBot="1">
      <c r="A125" s="54" t="s">
        <v>5</v>
      </c>
      <c r="B125" s="62" t="s">
        <v>275</v>
      </c>
      <c r="C125" s="86">
        <f>+C92+C108+C122</f>
        <v>0</v>
      </c>
      <c r="D125" s="86"/>
      <c r="E125" s="86"/>
      <c r="F125" s="69">
        <f>+F92+F108+F122</f>
        <v>0</v>
      </c>
    </row>
    <row r="126" spans="1:6" ht="12" customHeight="1" thickBot="1">
      <c r="A126" s="54" t="s">
        <v>6</v>
      </c>
      <c r="B126" s="62" t="s">
        <v>276</v>
      </c>
      <c r="C126" s="86">
        <f>+C127+C128+C129</f>
        <v>0</v>
      </c>
      <c r="D126" s="86"/>
      <c r="E126" s="86"/>
      <c r="F126" s="69">
        <f>+F127+F128+F129</f>
        <v>0</v>
      </c>
    </row>
    <row r="127" spans="1:6" ht="12" customHeight="1">
      <c r="A127" s="49" t="s">
        <v>47</v>
      </c>
      <c r="B127" s="43" t="s">
        <v>277</v>
      </c>
      <c r="C127" s="87"/>
      <c r="D127" s="87"/>
      <c r="E127" s="87"/>
      <c r="F127" s="70"/>
    </row>
    <row r="128" spans="1:6" ht="12" customHeight="1">
      <c r="A128" s="49" t="s">
        <v>48</v>
      </c>
      <c r="B128" s="43" t="s">
        <v>278</v>
      </c>
      <c r="C128" s="87"/>
      <c r="D128" s="87"/>
      <c r="E128" s="87"/>
      <c r="F128" s="70"/>
    </row>
    <row r="129" spans="1:10" ht="12" customHeight="1" thickBot="1">
      <c r="A129" s="47" t="s">
        <v>49</v>
      </c>
      <c r="B129" s="41" t="s">
        <v>279</v>
      </c>
      <c r="C129" s="87"/>
      <c r="D129" s="87"/>
      <c r="E129" s="87"/>
      <c r="F129" s="70"/>
    </row>
    <row r="130" spans="1:10" ht="12" customHeight="1" thickBot="1">
      <c r="A130" s="54" t="s">
        <v>7</v>
      </c>
      <c r="B130" s="62" t="s">
        <v>280</v>
      </c>
      <c r="C130" s="86">
        <f>+C131+C132+C134+C133</f>
        <v>0</v>
      </c>
      <c r="D130" s="86"/>
      <c r="E130" s="86"/>
      <c r="F130" s="69">
        <f>+F131+F132+F134+F133</f>
        <v>0</v>
      </c>
    </row>
    <row r="131" spans="1:10" ht="12" customHeight="1">
      <c r="A131" s="49" t="s">
        <v>50</v>
      </c>
      <c r="B131" s="43" t="s">
        <v>281</v>
      </c>
      <c r="C131" s="87"/>
      <c r="D131" s="87"/>
      <c r="E131" s="87"/>
      <c r="F131" s="70"/>
    </row>
    <row r="132" spans="1:10" ht="12" customHeight="1">
      <c r="A132" s="49" t="s">
        <v>51</v>
      </c>
      <c r="B132" s="43" t="s">
        <v>282</v>
      </c>
      <c r="C132" s="87"/>
      <c r="D132" s="87"/>
      <c r="E132" s="87"/>
      <c r="F132" s="70"/>
    </row>
    <row r="133" spans="1:10" ht="12" customHeight="1">
      <c r="A133" s="49" t="s">
        <v>180</v>
      </c>
      <c r="B133" s="43" t="s">
        <v>283</v>
      </c>
      <c r="C133" s="87"/>
      <c r="D133" s="87"/>
      <c r="E133" s="87"/>
      <c r="F133" s="70"/>
    </row>
    <row r="134" spans="1:10" ht="12" customHeight="1" thickBot="1">
      <c r="A134" s="47" t="s">
        <v>182</v>
      </c>
      <c r="B134" s="41" t="s">
        <v>284</v>
      </c>
      <c r="C134" s="87"/>
      <c r="D134" s="87"/>
      <c r="E134" s="87"/>
      <c r="F134" s="70"/>
    </row>
    <row r="135" spans="1:10" ht="12" customHeight="1" thickBot="1">
      <c r="A135" s="54" t="s">
        <v>8</v>
      </c>
      <c r="B135" s="62" t="s">
        <v>285</v>
      </c>
      <c r="C135" s="92">
        <f>+C136+C137+C138+C139</f>
        <v>0</v>
      </c>
      <c r="D135" s="92"/>
      <c r="E135" s="92"/>
      <c r="F135" s="105">
        <f>+F136+F137+F138+F139</f>
        <v>0</v>
      </c>
    </row>
    <row r="136" spans="1:10" ht="12" customHeight="1">
      <c r="A136" s="49" t="s">
        <v>52</v>
      </c>
      <c r="B136" s="43" t="s">
        <v>286</v>
      </c>
      <c r="C136" s="87"/>
      <c r="D136" s="87"/>
      <c r="E136" s="87"/>
      <c r="F136" s="70"/>
    </row>
    <row r="137" spans="1:10" ht="12" customHeight="1">
      <c r="A137" s="49" t="s">
        <v>53</v>
      </c>
      <c r="B137" s="43" t="s">
        <v>287</v>
      </c>
      <c r="C137" s="87"/>
      <c r="D137" s="87"/>
      <c r="E137" s="87"/>
      <c r="F137" s="70"/>
    </row>
    <row r="138" spans="1:10" ht="12" customHeight="1">
      <c r="A138" s="49" t="s">
        <v>189</v>
      </c>
      <c r="B138" s="43" t="s">
        <v>288</v>
      </c>
      <c r="C138" s="87"/>
      <c r="D138" s="87"/>
      <c r="E138" s="87"/>
      <c r="F138" s="70"/>
    </row>
    <row r="139" spans="1:10" ht="12" customHeight="1" thickBot="1">
      <c r="A139" s="47" t="s">
        <v>191</v>
      </c>
      <c r="B139" s="99" t="s">
        <v>407</v>
      </c>
      <c r="C139" s="87"/>
      <c r="D139" s="87"/>
      <c r="E139" s="87"/>
      <c r="F139" s="70"/>
    </row>
    <row r="140" spans="1:10" ht="15" customHeight="1" thickBot="1">
      <c r="A140" s="54" t="s">
        <v>9</v>
      </c>
      <c r="B140" s="62" t="s">
        <v>290</v>
      </c>
      <c r="C140" s="19">
        <f>+C141+C142+C143+C144</f>
        <v>0</v>
      </c>
      <c r="D140" s="19"/>
      <c r="E140" s="19"/>
      <c r="F140" s="38">
        <f>+F141+F142+F143+F144</f>
        <v>0</v>
      </c>
      <c r="G140" s="103"/>
      <c r="H140" s="104"/>
      <c r="I140" s="104"/>
      <c r="J140" s="104"/>
    </row>
    <row r="141" spans="1:10" s="96" customFormat="1" ht="12.95" customHeight="1">
      <c r="A141" s="49" t="s">
        <v>98</v>
      </c>
      <c r="B141" s="43" t="s">
        <v>291</v>
      </c>
      <c r="C141" s="87"/>
      <c r="D141" s="87"/>
      <c r="E141" s="87"/>
      <c r="F141" s="70"/>
    </row>
    <row r="142" spans="1:10" ht="12.75" customHeight="1">
      <c r="A142" s="49" t="s">
        <v>99</v>
      </c>
      <c r="B142" s="43" t="s">
        <v>292</v>
      </c>
      <c r="C142" s="87"/>
      <c r="D142" s="87"/>
      <c r="E142" s="87"/>
      <c r="F142" s="70"/>
    </row>
    <row r="143" spans="1:10" ht="12.75" customHeight="1">
      <c r="A143" s="49" t="s">
        <v>117</v>
      </c>
      <c r="B143" s="43" t="s">
        <v>293</v>
      </c>
      <c r="C143" s="87"/>
      <c r="D143" s="87"/>
      <c r="E143" s="87"/>
      <c r="F143" s="70"/>
    </row>
    <row r="144" spans="1:10" ht="12.75" customHeight="1" thickBot="1">
      <c r="A144" s="49" t="s">
        <v>197</v>
      </c>
      <c r="B144" s="43" t="s">
        <v>294</v>
      </c>
      <c r="C144" s="87"/>
      <c r="D144" s="87"/>
      <c r="E144" s="87"/>
      <c r="F144" s="70"/>
    </row>
    <row r="145" spans="1:6" ht="16.5" thickBot="1">
      <c r="A145" s="54" t="s">
        <v>10</v>
      </c>
      <c r="B145" s="62" t="s">
        <v>295</v>
      </c>
      <c r="C145" s="36">
        <f>+C126+C130+C135+C140</f>
        <v>0</v>
      </c>
      <c r="D145" s="36"/>
      <c r="E145" s="36"/>
      <c r="F145" s="37">
        <f>+F126+F130+F135+F140</f>
        <v>0</v>
      </c>
    </row>
    <row r="146" spans="1:6" ht="16.5" thickBot="1">
      <c r="A146" s="79" t="s">
        <v>11</v>
      </c>
      <c r="B146" s="82" t="s">
        <v>296</v>
      </c>
      <c r="C146" s="36">
        <f>+C125+C145</f>
        <v>0</v>
      </c>
      <c r="D146" s="36"/>
      <c r="E146" s="36"/>
      <c r="F146" s="37">
        <f>+F125+F145</f>
        <v>0</v>
      </c>
    </row>
    <row r="148" spans="1:6" ht="18.75" customHeight="1">
      <c r="A148" s="444" t="s">
        <v>297</v>
      </c>
      <c r="B148" s="444"/>
      <c r="C148" s="444"/>
      <c r="D148" s="444"/>
      <c r="E148" s="444"/>
      <c r="F148" s="444"/>
    </row>
    <row r="149" spans="1:6" ht="13.5" customHeight="1" thickBot="1">
      <c r="A149" s="64" t="s">
        <v>80</v>
      </c>
      <c r="B149" s="64"/>
      <c r="C149" s="94"/>
      <c r="F149" s="81" t="str">
        <f>F88</f>
        <v>Forintban</v>
      </c>
    </row>
    <row r="150" spans="1:6" ht="21.75" thickBot="1">
      <c r="A150" s="54">
        <v>1</v>
      </c>
      <c r="B150" s="57" t="s">
        <v>298</v>
      </c>
      <c r="C150" s="80">
        <f>+C61-C125</f>
        <v>0</v>
      </c>
      <c r="D150" s="80"/>
      <c r="E150" s="80"/>
      <c r="F150" s="80">
        <f>+F61-F125</f>
        <v>0</v>
      </c>
    </row>
    <row r="151" spans="1:6" ht="21.75" thickBot="1">
      <c r="A151" s="54" t="s">
        <v>3</v>
      </c>
      <c r="B151" s="57" t="s">
        <v>299</v>
      </c>
      <c r="C151" s="80">
        <f>+C84-C145</f>
        <v>0</v>
      </c>
      <c r="D151" s="80"/>
      <c r="E151" s="80"/>
      <c r="F151" s="80">
        <f>+F84-F145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83" customFormat="1" ht="12.75" customHeight="1">
      <c r="C161" s="84"/>
      <c r="D161" s="84"/>
      <c r="E161" s="84"/>
      <c r="F161" s="84"/>
    </row>
  </sheetData>
  <mergeCells count="9">
    <mergeCell ref="A148:F148"/>
    <mergeCell ref="A1:F1"/>
    <mergeCell ref="A3:A4"/>
    <mergeCell ref="B3:B4"/>
    <mergeCell ref="C3:F3"/>
    <mergeCell ref="A87:F87"/>
    <mergeCell ref="A89:A90"/>
    <mergeCell ref="B89:B90"/>
    <mergeCell ref="C89:F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 ÖNKORMÁNYZATA2019. ÉVI KÖLTSÉGVETÉSÉNEK ÖSSZEVONT MÓDOSÍTOTTÁLLAMIGAZGATÁSI FELADATOK MÉRLEGE&amp;R&amp;"Times New Roman CE,Félkövér dőlt"&amp;11 1.4. melléklet a 4/2021. (II.04.)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L29"/>
  <sheetViews>
    <sheetView view="pageLayout" topLeftCell="C1" zoomScaleSheetLayoutView="100" workbookViewId="0">
      <selection activeCell="G6" sqref="G6"/>
    </sheetView>
  </sheetViews>
  <sheetFormatPr defaultColWidth="9.33203125" defaultRowHeight="12.75"/>
  <cols>
    <col min="1" max="1" width="6.83203125" style="2" customWidth="1"/>
    <col min="2" max="2" width="37.33203125" style="4" customWidth="1"/>
    <col min="3" max="3" width="16.33203125" style="2" customWidth="1"/>
    <col min="4" max="5" width="13.33203125" style="2" customWidth="1"/>
    <col min="6" max="6" width="16.33203125" style="2" customWidth="1"/>
    <col min="7" max="7" width="43.33203125" style="2" customWidth="1"/>
    <col min="8" max="11" width="16.33203125" style="2" customWidth="1"/>
    <col min="12" max="12" width="4.83203125" style="2" customWidth="1"/>
    <col min="13" max="16384" width="9.33203125" style="2"/>
  </cols>
  <sheetData>
    <row r="1" spans="1:12" ht="39.75" customHeight="1">
      <c r="B1" s="126" t="s">
        <v>84</v>
      </c>
      <c r="C1" s="127"/>
      <c r="D1" s="127"/>
      <c r="E1" s="127"/>
      <c r="F1" s="127"/>
      <c r="G1" s="127"/>
      <c r="H1" s="127"/>
      <c r="I1" s="127"/>
      <c r="J1" s="127"/>
      <c r="K1" s="127"/>
      <c r="L1" s="474" t="s">
        <v>419</v>
      </c>
    </row>
    <row r="2" spans="1:12" ht="14.25" thickBot="1">
      <c r="H2" s="8"/>
      <c r="I2" s="8"/>
      <c r="J2" s="8"/>
      <c r="K2" s="8" t="str">
        <f>'1.4.sz.mell.'!F2</f>
        <v>Forintban</v>
      </c>
      <c r="L2" s="474"/>
    </row>
    <row r="3" spans="1:12" ht="18" customHeight="1" thickBot="1">
      <c r="A3" s="472" t="s">
        <v>42</v>
      </c>
      <c r="B3" s="150" t="s">
        <v>33</v>
      </c>
      <c r="C3" s="151"/>
      <c r="D3" s="151"/>
      <c r="E3" s="151"/>
      <c r="F3" s="151"/>
      <c r="G3" s="150" t="s">
        <v>34</v>
      </c>
      <c r="H3" s="152"/>
      <c r="I3" s="152"/>
      <c r="J3" s="152"/>
      <c r="K3" s="152"/>
      <c r="L3" s="474"/>
    </row>
    <row r="4" spans="1:12" s="128" customFormat="1" ht="35.25" customHeight="1" thickBot="1">
      <c r="A4" s="473"/>
      <c r="B4" s="5" t="s">
        <v>40</v>
      </c>
      <c r="C4" s="6" t="s">
        <v>136</v>
      </c>
      <c r="D4" s="358" t="s">
        <v>416</v>
      </c>
      <c r="E4" s="114" t="s">
        <v>412</v>
      </c>
      <c r="F4" s="6" t="s">
        <v>137</v>
      </c>
      <c r="G4" s="5" t="s">
        <v>40</v>
      </c>
      <c r="H4" s="6" t="str">
        <f>+C4</f>
        <v>Eredeti előirányzat</v>
      </c>
      <c r="I4" s="358" t="s">
        <v>416</v>
      </c>
      <c r="J4" s="277" t="s">
        <v>412</v>
      </c>
      <c r="K4" s="143" t="str">
        <f>+F4</f>
        <v>Módosított előirányzat</v>
      </c>
      <c r="L4" s="474"/>
    </row>
    <row r="5" spans="1:12" s="129" customFormat="1" ht="12" customHeight="1" thickBot="1">
      <c r="A5" s="153" t="s">
        <v>243</v>
      </c>
      <c r="B5" s="154" t="s">
        <v>244</v>
      </c>
      <c r="C5" s="155" t="s">
        <v>245</v>
      </c>
      <c r="D5" s="155" t="s">
        <v>246</v>
      </c>
      <c r="E5" s="155" t="s">
        <v>247</v>
      </c>
      <c r="F5" s="155" t="s">
        <v>324</v>
      </c>
      <c r="G5" s="154" t="s">
        <v>325</v>
      </c>
      <c r="H5" s="155" t="s">
        <v>326</v>
      </c>
      <c r="I5" s="278" t="s">
        <v>327</v>
      </c>
      <c r="J5" s="278" t="s">
        <v>417</v>
      </c>
      <c r="K5" s="156" t="s">
        <v>418</v>
      </c>
      <c r="L5" s="474"/>
    </row>
    <row r="6" spans="1:12" ht="15" customHeight="1">
      <c r="A6" s="130" t="s">
        <v>2</v>
      </c>
      <c r="B6" s="131" t="s">
        <v>300</v>
      </c>
      <c r="C6" s="117">
        <v>66289745</v>
      </c>
      <c r="D6" s="117">
        <v>4898435</v>
      </c>
      <c r="E6" s="117">
        <v>8027843</v>
      </c>
      <c r="F6" s="117">
        <v>79216023</v>
      </c>
      <c r="G6" s="131" t="s">
        <v>41</v>
      </c>
      <c r="H6" s="117">
        <v>109625519</v>
      </c>
      <c r="I6" s="279"/>
      <c r="J6" s="279">
        <v>4011251</v>
      </c>
      <c r="K6" s="123">
        <v>113636770</v>
      </c>
      <c r="L6" s="474"/>
    </row>
    <row r="7" spans="1:12" ht="21" customHeight="1">
      <c r="A7" s="132" t="s">
        <v>3</v>
      </c>
      <c r="B7" s="133" t="s">
        <v>301</v>
      </c>
      <c r="C7" s="118">
        <v>53275804</v>
      </c>
      <c r="D7" s="118">
        <v>-20000000</v>
      </c>
      <c r="E7" s="118">
        <v>5843544</v>
      </c>
      <c r="F7" s="118">
        <v>39119348</v>
      </c>
      <c r="G7" s="133" t="s">
        <v>100</v>
      </c>
      <c r="H7" s="118">
        <v>19353334</v>
      </c>
      <c r="I7" s="119"/>
      <c r="J7" s="119"/>
      <c r="K7" s="124">
        <v>19353334</v>
      </c>
      <c r="L7" s="474"/>
    </row>
    <row r="8" spans="1:12" ht="15" customHeight="1">
      <c r="A8" s="132" t="s">
        <v>4</v>
      </c>
      <c r="B8" s="133" t="s">
        <v>302</v>
      </c>
      <c r="C8" s="118"/>
      <c r="D8" s="118"/>
      <c r="E8" s="118"/>
      <c r="F8" s="118"/>
      <c r="G8" s="133" t="s">
        <v>121</v>
      </c>
      <c r="H8" s="118">
        <v>153891473</v>
      </c>
      <c r="I8" s="119">
        <v>-22576565</v>
      </c>
      <c r="J8" s="119">
        <v>-3871251</v>
      </c>
      <c r="K8" s="124">
        <v>127443657</v>
      </c>
      <c r="L8" s="474"/>
    </row>
    <row r="9" spans="1:12" ht="15" customHeight="1">
      <c r="A9" s="132" t="s">
        <v>5</v>
      </c>
      <c r="B9" s="133" t="s">
        <v>91</v>
      </c>
      <c r="C9" s="118">
        <v>14020000</v>
      </c>
      <c r="D9" s="118">
        <v>-4000000</v>
      </c>
      <c r="E9" s="118">
        <v>-8503877</v>
      </c>
      <c r="F9" s="118">
        <v>1516123</v>
      </c>
      <c r="G9" s="133" t="s">
        <v>101</v>
      </c>
      <c r="H9" s="118">
        <v>6800000</v>
      </c>
      <c r="I9" s="119"/>
      <c r="J9" s="119">
        <v>287000</v>
      </c>
      <c r="K9" s="124">
        <v>7087000</v>
      </c>
      <c r="L9" s="474"/>
    </row>
    <row r="10" spans="1:12" ht="15" customHeight="1">
      <c r="A10" s="132" t="s">
        <v>6</v>
      </c>
      <c r="B10" s="134" t="s">
        <v>303</v>
      </c>
      <c r="C10" s="118"/>
      <c r="D10" s="118">
        <v>3705000</v>
      </c>
      <c r="E10" s="118"/>
      <c r="F10" s="118">
        <v>3705000</v>
      </c>
      <c r="G10" s="133" t="s">
        <v>102</v>
      </c>
      <c r="H10" s="118">
        <v>3200000</v>
      </c>
      <c r="I10" s="119">
        <v>3000000</v>
      </c>
      <c r="J10" s="119"/>
      <c r="K10" s="124">
        <v>6200000</v>
      </c>
      <c r="L10" s="474"/>
    </row>
    <row r="11" spans="1:12" ht="15" customHeight="1">
      <c r="A11" s="132" t="s">
        <v>7</v>
      </c>
      <c r="B11" s="133" t="s">
        <v>377</v>
      </c>
      <c r="C11" s="118"/>
      <c r="D11" s="119"/>
      <c r="E11" s="119"/>
      <c r="F11" s="119"/>
      <c r="G11" s="133" t="s">
        <v>31</v>
      </c>
      <c r="H11" s="118">
        <v>2000000</v>
      </c>
      <c r="I11" s="119">
        <v>-2000000</v>
      </c>
      <c r="J11" s="119"/>
      <c r="K11" s="124">
        <v>0</v>
      </c>
      <c r="L11" s="474"/>
    </row>
    <row r="12" spans="1:12" ht="24" customHeight="1">
      <c r="A12" s="132" t="s">
        <v>8</v>
      </c>
      <c r="B12" s="133" t="s">
        <v>408</v>
      </c>
      <c r="C12" s="118">
        <v>68820270</v>
      </c>
      <c r="D12" s="118">
        <v>-3180000</v>
      </c>
      <c r="E12" s="118">
        <v>-1316298</v>
      </c>
      <c r="F12" s="118">
        <v>64323972</v>
      </c>
      <c r="G12" s="1"/>
      <c r="H12" s="118"/>
      <c r="I12" s="119"/>
      <c r="J12" s="119"/>
      <c r="K12" s="124"/>
      <c r="L12" s="474"/>
    </row>
    <row r="13" spans="1:12" ht="15" customHeight="1">
      <c r="A13" s="132" t="s">
        <v>9</v>
      </c>
      <c r="B13" s="1"/>
      <c r="C13" s="118"/>
      <c r="D13" s="118"/>
      <c r="E13" s="118"/>
      <c r="F13" s="118"/>
      <c r="G13" s="1"/>
      <c r="H13" s="118"/>
      <c r="I13" s="119"/>
      <c r="J13" s="119"/>
      <c r="K13" s="124"/>
      <c r="L13" s="474"/>
    </row>
    <row r="14" spans="1:12" ht="15" customHeight="1">
      <c r="A14" s="132" t="s">
        <v>10</v>
      </c>
      <c r="B14" s="142"/>
      <c r="C14" s="118"/>
      <c r="D14" s="119"/>
      <c r="E14" s="119"/>
      <c r="F14" s="119"/>
      <c r="G14" s="1"/>
      <c r="H14" s="118"/>
      <c r="I14" s="119"/>
      <c r="J14" s="119"/>
      <c r="K14" s="124"/>
      <c r="L14" s="474"/>
    </row>
    <row r="15" spans="1:12" ht="15" customHeight="1">
      <c r="A15" s="132" t="s">
        <v>11</v>
      </c>
      <c r="B15" s="1"/>
      <c r="C15" s="118"/>
      <c r="D15" s="118"/>
      <c r="E15" s="118"/>
      <c r="F15" s="118"/>
      <c r="G15" s="1"/>
      <c r="H15" s="118"/>
      <c r="I15" s="119"/>
      <c r="J15" s="119"/>
      <c r="K15" s="124"/>
      <c r="L15" s="474"/>
    </row>
    <row r="16" spans="1:12" ht="15" customHeight="1">
      <c r="A16" s="132" t="s">
        <v>12</v>
      </c>
      <c r="B16" s="1"/>
      <c r="C16" s="118"/>
      <c r="D16" s="118"/>
      <c r="E16" s="118"/>
      <c r="F16" s="118"/>
      <c r="G16" s="1"/>
      <c r="H16" s="118"/>
      <c r="I16" s="119"/>
      <c r="J16" s="119"/>
      <c r="K16" s="124"/>
      <c r="L16" s="474"/>
    </row>
    <row r="17" spans="1:12" ht="15" customHeight="1" thickBot="1">
      <c r="A17" s="132" t="s">
        <v>13</v>
      </c>
      <c r="B17" s="3"/>
      <c r="C17" s="120"/>
      <c r="D17" s="120"/>
      <c r="E17" s="120"/>
      <c r="F17" s="120"/>
      <c r="G17" s="1"/>
      <c r="H17" s="120"/>
      <c r="I17" s="280"/>
      <c r="J17" s="280"/>
      <c r="K17" s="125"/>
      <c r="L17" s="474"/>
    </row>
    <row r="18" spans="1:12" ht="23.25" customHeight="1" thickBot="1">
      <c r="A18" s="135" t="s">
        <v>14</v>
      </c>
      <c r="B18" s="116" t="s">
        <v>304</v>
      </c>
      <c r="C18" s="121">
        <f>+C6+C7+C9+C10+C12+C13+C14+C15+C16+C17</f>
        <v>202405819</v>
      </c>
      <c r="D18" s="121">
        <v>-18576565</v>
      </c>
      <c r="E18" s="121">
        <v>4051212</v>
      </c>
      <c r="F18" s="121">
        <f>+F6+F7+F9+F10+F12+F13+F14+F15+F16+F17</f>
        <v>187880466</v>
      </c>
      <c r="G18" s="116" t="s">
        <v>311</v>
      </c>
      <c r="H18" s="121">
        <f>SUM(H6:H17)</f>
        <v>294870326</v>
      </c>
      <c r="I18" s="121">
        <v>-21576565</v>
      </c>
      <c r="J18" s="438">
        <v>427000</v>
      </c>
      <c r="K18" s="149">
        <v>273720761</v>
      </c>
      <c r="L18" s="474"/>
    </row>
    <row r="19" spans="1:12" ht="26.25" customHeight="1">
      <c r="A19" s="136" t="s">
        <v>15</v>
      </c>
      <c r="B19" s="137" t="s">
        <v>305</v>
      </c>
      <c r="C19" s="9">
        <v>145896097</v>
      </c>
      <c r="D19" s="9"/>
      <c r="E19" s="9">
        <v>-3052193</v>
      </c>
      <c r="F19" s="9">
        <v>142843904</v>
      </c>
      <c r="G19" s="138" t="s">
        <v>108</v>
      </c>
      <c r="H19" s="122"/>
      <c r="I19" s="122"/>
      <c r="J19" s="441"/>
      <c r="K19" s="282"/>
      <c r="L19" s="474"/>
    </row>
    <row r="20" spans="1:12" ht="15" customHeight="1">
      <c r="A20" s="139" t="s">
        <v>16</v>
      </c>
      <c r="B20" s="138" t="s">
        <v>114</v>
      </c>
      <c r="C20" s="115">
        <v>145896097</v>
      </c>
      <c r="D20" s="115"/>
      <c r="E20" s="115">
        <v>-3052193</v>
      </c>
      <c r="F20" s="115">
        <v>142843904</v>
      </c>
      <c r="G20" s="138" t="s">
        <v>312</v>
      </c>
      <c r="H20" s="115"/>
      <c r="I20" s="115">
        <v>15000000</v>
      </c>
      <c r="J20" s="440"/>
      <c r="K20" s="145">
        <v>15000000</v>
      </c>
      <c r="L20" s="474"/>
    </row>
    <row r="21" spans="1:12" ht="15" customHeight="1">
      <c r="A21" s="139" t="s">
        <v>17</v>
      </c>
      <c r="B21" s="138" t="s">
        <v>115</v>
      </c>
      <c r="C21" s="115"/>
      <c r="D21" s="115"/>
      <c r="E21" s="115"/>
      <c r="F21" s="115"/>
      <c r="G21" s="138" t="s">
        <v>82</v>
      </c>
      <c r="H21" s="115"/>
      <c r="I21" s="115"/>
      <c r="J21" s="440"/>
      <c r="K21" s="145"/>
      <c r="L21" s="474"/>
    </row>
    <row r="22" spans="1:12" ht="15" customHeight="1">
      <c r="A22" s="139" t="s">
        <v>18</v>
      </c>
      <c r="B22" s="138" t="s">
        <v>119</v>
      </c>
      <c r="C22" s="115"/>
      <c r="D22" s="115"/>
      <c r="E22" s="115"/>
      <c r="F22" s="115"/>
      <c r="G22" s="138" t="s">
        <v>83</v>
      </c>
      <c r="H22" s="115"/>
      <c r="I22" s="115"/>
      <c r="J22" s="440"/>
      <c r="K22" s="145"/>
      <c r="L22" s="474"/>
    </row>
    <row r="23" spans="1:12" ht="15" customHeight="1">
      <c r="A23" s="139" t="s">
        <v>19</v>
      </c>
      <c r="B23" s="138" t="s">
        <v>120</v>
      </c>
      <c r="C23" s="115"/>
      <c r="D23" s="115"/>
      <c r="E23" s="115"/>
      <c r="F23" s="115"/>
      <c r="G23" s="137" t="s">
        <v>122</v>
      </c>
      <c r="H23" s="115"/>
      <c r="I23" s="115"/>
      <c r="J23" s="440"/>
      <c r="K23" s="145"/>
      <c r="L23" s="474"/>
    </row>
    <row r="24" spans="1:12" ht="28.5" customHeight="1">
      <c r="A24" s="139" t="s">
        <v>20</v>
      </c>
      <c r="B24" s="138" t="s">
        <v>306</v>
      </c>
      <c r="C24" s="140">
        <f>+C25+C26</f>
        <v>0</v>
      </c>
      <c r="D24" s="140">
        <v>15000000</v>
      </c>
      <c r="E24" s="140"/>
      <c r="F24" s="140">
        <f>+F25+F26</f>
        <v>15000000</v>
      </c>
      <c r="G24" s="138" t="s">
        <v>109</v>
      </c>
      <c r="H24" s="115"/>
      <c r="I24" s="115"/>
      <c r="J24" s="440"/>
      <c r="K24" s="145"/>
      <c r="L24" s="474"/>
    </row>
    <row r="25" spans="1:12" ht="24" customHeight="1">
      <c r="A25" s="136" t="s">
        <v>21</v>
      </c>
      <c r="B25" s="137" t="s">
        <v>307</v>
      </c>
      <c r="C25" s="122"/>
      <c r="D25" s="122">
        <v>15000000</v>
      </c>
      <c r="E25" s="122"/>
      <c r="F25" s="122">
        <v>15000000</v>
      </c>
      <c r="G25" s="131" t="s">
        <v>110</v>
      </c>
      <c r="H25" s="122"/>
      <c r="I25" s="122"/>
      <c r="J25" s="441"/>
      <c r="K25" s="282"/>
      <c r="L25" s="474"/>
    </row>
    <row r="26" spans="1:12" ht="15" customHeight="1" thickBot="1">
      <c r="A26" s="139" t="s">
        <v>22</v>
      </c>
      <c r="B26" s="138" t="s">
        <v>308</v>
      </c>
      <c r="C26" s="115"/>
      <c r="D26" s="115"/>
      <c r="E26" s="115"/>
      <c r="F26" s="115"/>
      <c r="G26" s="1" t="s">
        <v>404</v>
      </c>
      <c r="H26" s="115">
        <v>1931590</v>
      </c>
      <c r="I26" s="115"/>
      <c r="J26" s="440"/>
      <c r="K26" s="145">
        <v>1931590</v>
      </c>
      <c r="L26" s="474"/>
    </row>
    <row r="27" spans="1:12" ht="24.75" customHeight="1" thickBot="1">
      <c r="A27" s="135" t="s">
        <v>23</v>
      </c>
      <c r="B27" s="116" t="s">
        <v>309</v>
      </c>
      <c r="C27" s="121">
        <v>145896097</v>
      </c>
      <c r="D27" s="121">
        <v>15000000</v>
      </c>
      <c r="E27" s="281">
        <v>-3052193</v>
      </c>
      <c r="F27" s="281">
        <v>157843904</v>
      </c>
      <c r="G27" s="116" t="s">
        <v>313</v>
      </c>
      <c r="H27" s="121">
        <f>SUM(H19:H26)</f>
        <v>1931590</v>
      </c>
      <c r="I27" s="121">
        <v>15000000</v>
      </c>
      <c r="J27" s="438"/>
      <c r="K27" s="149">
        <f>SUM(K19:K26)</f>
        <v>16931590</v>
      </c>
      <c r="L27" s="474"/>
    </row>
    <row r="28" spans="1:12" ht="17.25" customHeight="1" thickBot="1">
      <c r="A28" s="135" t="s">
        <v>24</v>
      </c>
      <c r="B28" s="141" t="s">
        <v>310</v>
      </c>
      <c r="C28" s="238">
        <f>+C18+C27</f>
        <v>348301916</v>
      </c>
      <c r="D28" s="238">
        <v>-3576565</v>
      </c>
      <c r="E28" s="238">
        <v>999019</v>
      </c>
      <c r="F28" s="239">
        <f>+F18+F27</f>
        <v>345724370</v>
      </c>
      <c r="G28" s="141" t="s">
        <v>314</v>
      </c>
      <c r="H28" s="238">
        <f>+H18+H27</f>
        <v>296801916</v>
      </c>
      <c r="I28" s="238">
        <v>-6576565</v>
      </c>
      <c r="J28" s="319"/>
      <c r="K28" s="240">
        <f>+K18+K27</f>
        <v>290652351</v>
      </c>
      <c r="L28" s="474"/>
    </row>
    <row r="29" spans="1:12" ht="17.25" customHeight="1" thickBot="1">
      <c r="A29" s="135" t="s">
        <v>25</v>
      </c>
      <c r="B29" s="141" t="s">
        <v>86</v>
      </c>
      <c r="C29" s="238"/>
      <c r="D29" s="238"/>
      <c r="E29" s="238"/>
      <c r="F29" s="239">
        <f>IF(F18-K18&lt;0,K18-F18,"-")</f>
        <v>85840295</v>
      </c>
      <c r="G29" s="141" t="s">
        <v>87</v>
      </c>
      <c r="H29" s="238" t="str">
        <f>IF(C18-H18&gt;0,C18-H18,"-")</f>
        <v>-</v>
      </c>
      <c r="I29" s="238"/>
      <c r="J29" s="319"/>
      <c r="K29" s="240" t="str">
        <f>IF(F18-K18&gt;0,F18-K18,"-")</f>
        <v>-</v>
      </c>
      <c r="L29" s="474"/>
    </row>
  </sheetData>
  <mergeCells count="2">
    <mergeCell ref="A3:A4"/>
    <mergeCell ref="L1:L29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&amp;CTISZASZALKA KÖZSÉG ÖNKORMÁNYZATA2020. ÉV&amp;R&amp;"Times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L32"/>
  <sheetViews>
    <sheetView view="pageLayout" topLeftCell="B1" zoomScaleSheetLayoutView="115" workbookViewId="0">
      <selection activeCell="F4" sqref="F4"/>
    </sheetView>
  </sheetViews>
  <sheetFormatPr defaultColWidth="9.33203125" defaultRowHeight="12.75"/>
  <cols>
    <col min="1" max="1" width="6.83203125" style="2" customWidth="1"/>
    <col min="2" max="2" width="41.1640625" style="4" customWidth="1"/>
    <col min="3" max="3" width="16.33203125" style="2" customWidth="1"/>
    <col min="4" max="5" width="14.5" style="2" customWidth="1"/>
    <col min="6" max="6" width="16.33203125" style="2" customWidth="1"/>
    <col min="7" max="7" width="38.1640625" style="2" customWidth="1"/>
    <col min="8" max="11" width="16.33203125" style="2" customWidth="1"/>
    <col min="12" max="12" width="4.83203125" style="2" customWidth="1"/>
    <col min="13" max="16384" width="9.33203125" style="2"/>
  </cols>
  <sheetData>
    <row r="1" spans="1:12" ht="39.75" customHeight="1">
      <c r="B1" s="126" t="s">
        <v>85</v>
      </c>
      <c r="C1" s="127"/>
      <c r="D1" s="127"/>
      <c r="E1" s="127"/>
      <c r="F1" s="127"/>
      <c r="G1" s="127"/>
      <c r="H1" s="127"/>
      <c r="I1" s="127"/>
      <c r="J1" s="127"/>
      <c r="K1" s="127"/>
      <c r="L1" s="474" t="s">
        <v>420</v>
      </c>
    </row>
    <row r="2" spans="1:12" ht="14.25" thickBot="1">
      <c r="H2" s="8"/>
      <c r="I2" s="8"/>
      <c r="J2" s="8"/>
      <c r="K2" s="8" t="str">
        <f>'2.1.sz.mell  '!K2</f>
        <v>Forintban</v>
      </c>
      <c r="L2" s="474"/>
    </row>
    <row r="3" spans="1:12" ht="24" customHeight="1" thickBot="1">
      <c r="A3" s="475" t="s">
        <v>42</v>
      </c>
      <c r="B3" s="150" t="s">
        <v>33</v>
      </c>
      <c r="C3" s="151"/>
      <c r="D3" s="151"/>
      <c r="E3" s="151"/>
      <c r="F3" s="151"/>
      <c r="G3" s="150" t="s">
        <v>34</v>
      </c>
      <c r="H3" s="152"/>
      <c r="I3" s="152"/>
      <c r="J3" s="152"/>
      <c r="K3" s="152"/>
      <c r="L3" s="474"/>
    </row>
    <row r="4" spans="1:12" s="128" customFormat="1" ht="35.25" customHeight="1" thickBot="1">
      <c r="A4" s="476"/>
      <c r="B4" s="5" t="s">
        <v>40</v>
      </c>
      <c r="C4" s="6" t="str">
        <f>+'2.1.sz.mell  '!C4</f>
        <v>Eredeti előirányzat</v>
      </c>
      <c r="D4" s="358" t="s">
        <v>416</v>
      </c>
      <c r="E4" s="358" t="s">
        <v>412</v>
      </c>
      <c r="F4" s="6" t="str">
        <f>+'2.1.sz.mell  '!F4</f>
        <v>Módosított előirányzat</v>
      </c>
      <c r="G4" s="5" t="s">
        <v>40</v>
      </c>
      <c r="H4" s="6" t="str">
        <f>+'2.1.sz.mell  '!C4</f>
        <v>Eredeti előirányzat</v>
      </c>
      <c r="I4" s="358" t="s">
        <v>416</v>
      </c>
      <c r="J4" s="358" t="s">
        <v>412</v>
      </c>
      <c r="K4" s="143" t="str">
        <f>+'2.1.sz.mell  '!F4</f>
        <v>Módosított előirányzat</v>
      </c>
      <c r="L4" s="474"/>
    </row>
    <row r="5" spans="1:12" s="128" customFormat="1" ht="13.5" thickBot="1">
      <c r="A5" s="153" t="s">
        <v>243</v>
      </c>
      <c r="B5" s="154" t="s">
        <v>244</v>
      </c>
      <c r="C5" s="155" t="s">
        <v>245</v>
      </c>
      <c r="D5" s="155" t="s">
        <v>246</v>
      </c>
      <c r="E5" s="155" t="s">
        <v>247</v>
      </c>
      <c r="F5" s="155" t="s">
        <v>324</v>
      </c>
      <c r="G5" s="154" t="s">
        <v>325</v>
      </c>
      <c r="H5" s="155" t="s">
        <v>326</v>
      </c>
      <c r="I5" s="155" t="s">
        <v>327</v>
      </c>
      <c r="J5" s="278" t="s">
        <v>417</v>
      </c>
      <c r="K5" s="156" t="s">
        <v>418</v>
      </c>
      <c r="L5" s="474"/>
    </row>
    <row r="6" spans="1:12" ht="22.5" customHeight="1">
      <c r="A6" s="130" t="s">
        <v>2</v>
      </c>
      <c r="B6" s="131" t="s">
        <v>315</v>
      </c>
      <c r="C6" s="117">
        <v>60000000</v>
      </c>
      <c r="D6" s="117">
        <v>-43000000</v>
      </c>
      <c r="E6" s="117">
        <v>-10880803</v>
      </c>
      <c r="F6" s="117">
        <v>6119197</v>
      </c>
      <c r="G6" s="131" t="s">
        <v>116</v>
      </c>
      <c r="H6" s="117">
        <v>61500000</v>
      </c>
      <c r="I6" s="117">
        <v>-40000000</v>
      </c>
      <c r="J6" s="279">
        <v>-7791348</v>
      </c>
      <c r="K6" s="123">
        <v>13708652</v>
      </c>
      <c r="L6" s="474"/>
    </row>
    <row r="7" spans="1:12">
      <c r="A7" s="132" t="s">
        <v>3</v>
      </c>
      <c r="B7" s="133" t="s">
        <v>316</v>
      </c>
      <c r="C7" s="118"/>
      <c r="D7" s="118"/>
      <c r="E7" s="118"/>
      <c r="F7" s="118"/>
      <c r="G7" s="133" t="s">
        <v>328</v>
      </c>
      <c r="H7" s="118">
        <v>60000000</v>
      </c>
      <c r="I7" s="118">
        <v>-40000000</v>
      </c>
      <c r="J7" s="119">
        <v>-7791348</v>
      </c>
      <c r="K7" s="124">
        <v>12208652</v>
      </c>
      <c r="L7" s="474"/>
    </row>
    <row r="8" spans="1:12" ht="12.95" customHeight="1">
      <c r="A8" s="132" t="s">
        <v>4</v>
      </c>
      <c r="B8" s="133" t="s">
        <v>317</v>
      </c>
      <c r="C8" s="118"/>
      <c r="D8" s="118"/>
      <c r="E8" s="118"/>
      <c r="F8" s="118"/>
      <c r="G8" s="133" t="s">
        <v>104</v>
      </c>
      <c r="H8" s="118">
        <v>50000000</v>
      </c>
      <c r="I8" s="118"/>
      <c r="J8" s="119"/>
      <c r="K8" s="124">
        <v>50000000</v>
      </c>
      <c r="L8" s="474"/>
    </row>
    <row r="9" spans="1:12" ht="12.95" customHeight="1">
      <c r="A9" s="132" t="s">
        <v>5</v>
      </c>
      <c r="B9" s="133" t="s">
        <v>318</v>
      </c>
      <c r="C9" s="118"/>
      <c r="D9" s="118"/>
      <c r="E9" s="118"/>
      <c r="F9" s="118">
        <v>0</v>
      </c>
      <c r="G9" s="133" t="s">
        <v>329</v>
      </c>
      <c r="H9" s="118">
        <v>50000000</v>
      </c>
      <c r="I9" s="118"/>
      <c r="J9" s="119"/>
      <c r="K9" s="124">
        <v>50000000</v>
      </c>
      <c r="L9" s="474"/>
    </row>
    <row r="10" spans="1:12" ht="12.75" customHeight="1">
      <c r="A10" s="132" t="s">
        <v>6</v>
      </c>
      <c r="B10" s="133" t="s">
        <v>319</v>
      </c>
      <c r="C10" s="118"/>
      <c r="D10" s="118"/>
      <c r="E10" s="118"/>
      <c r="F10" s="118">
        <v>0</v>
      </c>
      <c r="G10" s="133" t="s">
        <v>118</v>
      </c>
      <c r="H10" s="118"/>
      <c r="I10" s="118"/>
      <c r="J10" s="119"/>
      <c r="K10" s="124"/>
      <c r="L10" s="474"/>
    </row>
    <row r="11" spans="1:12" ht="12.95" customHeight="1">
      <c r="A11" s="132" t="s">
        <v>7</v>
      </c>
      <c r="B11" s="133" t="s">
        <v>320</v>
      </c>
      <c r="C11" s="118"/>
      <c r="D11" s="119"/>
      <c r="E11" s="119"/>
      <c r="F11" s="119"/>
      <c r="G11" s="170"/>
      <c r="H11" s="118"/>
      <c r="I11" s="118"/>
      <c r="J11" s="119"/>
      <c r="K11" s="124"/>
      <c r="L11" s="474"/>
    </row>
    <row r="12" spans="1:12" ht="12.95" customHeight="1">
      <c r="A12" s="132" t="s">
        <v>8</v>
      </c>
      <c r="B12" s="1"/>
      <c r="C12" s="118"/>
      <c r="D12" s="118"/>
      <c r="E12" s="118"/>
      <c r="F12" s="118"/>
      <c r="G12" s="170"/>
      <c r="H12" s="118"/>
      <c r="I12" s="118"/>
      <c r="J12" s="119"/>
      <c r="K12" s="124"/>
      <c r="L12" s="474"/>
    </row>
    <row r="13" spans="1:12" ht="12.95" customHeight="1">
      <c r="A13" s="132" t="s">
        <v>9</v>
      </c>
      <c r="B13" s="1"/>
      <c r="C13" s="118"/>
      <c r="D13" s="118"/>
      <c r="E13" s="118"/>
      <c r="F13" s="118"/>
      <c r="G13" s="171"/>
      <c r="H13" s="118"/>
      <c r="I13" s="118"/>
      <c r="J13" s="119"/>
      <c r="K13" s="124"/>
      <c r="L13" s="474"/>
    </row>
    <row r="14" spans="1:12" ht="12.95" customHeight="1">
      <c r="A14" s="132" t="s">
        <v>10</v>
      </c>
      <c r="B14" s="168"/>
      <c r="C14" s="118"/>
      <c r="D14" s="119"/>
      <c r="E14" s="119"/>
      <c r="F14" s="119"/>
      <c r="G14" s="170"/>
      <c r="H14" s="118"/>
      <c r="I14" s="118"/>
      <c r="J14" s="119"/>
      <c r="K14" s="124"/>
      <c r="L14" s="474"/>
    </row>
    <row r="15" spans="1:12">
      <c r="A15" s="132" t="s">
        <v>11</v>
      </c>
      <c r="B15" s="1"/>
      <c r="C15" s="118"/>
      <c r="D15" s="119"/>
      <c r="E15" s="119"/>
      <c r="F15" s="119"/>
      <c r="G15" s="170"/>
      <c r="H15" s="118"/>
      <c r="I15" s="118"/>
      <c r="J15" s="119"/>
      <c r="K15" s="124"/>
      <c r="L15" s="474"/>
    </row>
    <row r="16" spans="1:12" ht="12.95" customHeight="1" thickBot="1">
      <c r="A16" s="166" t="s">
        <v>12</v>
      </c>
      <c r="B16" s="169"/>
      <c r="C16" s="284"/>
      <c r="D16" s="283"/>
      <c r="E16" s="283"/>
      <c r="F16" s="25"/>
      <c r="G16" s="167" t="s">
        <v>31</v>
      </c>
      <c r="H16" s="118"/>
      <c r="I16" s="118"/>
      <c r="J16" s="119"/>
      <c r="K16" s="124"/>
      <c r="L16" s="474"/>
    </row>
    <row r="17" spans="1:12" ht="24" customHeight="1" thickBot="1">
      <c r="A17" s="135" t="s">
        <v>13</v>
      </c>
      <c r="B17" s="116" t="s">
        <v>321</v>
      </c>
      <c r="C17" s="121">
        <f>+C6+C8+C9+C11+C12+C13+C14+C15+C16</f>
        <v>60000000</v>
      </c>
      <c r="D17" s="121">
        <v>-43000000</v>
      </c>
      <c r="E17" s="121">
        <v>-10880803</v>
      </c>
      <c r="F17" s="121">
        <v>6119197</v>
      </c>
      <c r="G17" s="116" t="s">
        <v>330</v>
      </c>
      <c r="H17" s="121">
        <f>+H6+H8+H10+H11+H12+H13+H14+H15+H16</f>
        <v>111500000</v>
      </c>
      <c r="I17" s="121">
        <v>-40000000</v>
      </c>
      <c r="J17" s="438">
        <v>-7791348</v>
      </c>
      <c r="K17" s="149">
        <v>63708652</v>
      </c>
      <c r="L17" s="474"/>
    </row>
    <row r="18" spans="1:12" ht="12.95" customHeight="1">
      <c r="A18" s="130" t="s">
        <v>14</v>
      </c>
      <c r="B18" s="158" t="s">
        <v>134</v>
      </c>
      <c r="C18" s="165">
        <f>+C19+C20+C21+C22+C23</f>
        <v>0</v>
      </c>
      <c r="D18" s="165"/>
      <c r="E18" s="165"/>
      <c r="F18" s="165">
        <v>0</v>
      </c>
      <c r="G18" s="138" t="s">
        <v>108</v>
      </c>
      <c r="H18" s="20"/>
      <c r="I18" s="20"/>
      <c r="J18" s="439"/>
      <c r="K18" s="144"/>
      <c r="L18" s="474"/>
    </row>
    <row r="19" spans="1:12" ht="12.95" customHeight="1">
      <c r="A19" s="132" t="s">
        <v>15</v>
      </c>
      <c r="B19" s="159" t="s">
        <v>123</v>
      </c>
      <c r="C19" s="115"/>
      <c r="D19" s="115"/>
      <c r="E19" s="115"/>
      <c r="F19" s="115">
        <v>0</v>
      </c>
      <c r="G19" s="138" t="s">
        <v>111</v>
      </c>
      <c r="H19" s="115"/>
      <c r="I19" s="115"/>
      <c r="J19" s="440"/>
      <c r="K19" s="145"/>
      <c r="L19" s="474"/>
    </row>
    <row r="20" spans="1:12" ht="12.95" customHeight="1">
      <c r="A20" s="130" t="s">
        <v>16</v>
      </c>
      <c r="B20" s="159" t="s">
        <v>124</v>
      </c>
      <c r="C20" s="115"/>
      <c r="D20" s="115"/>
      <c r="E20" s="115"/>
      <c r="F20" s="115"/>
      <c r="G20" s="138" t="s">
        <v>82</v>
      </c>
      <c r="H20" s="115"/>
      <c r="I20" s="115"/>
      <c r="J20" s="440"/>
      <c r="K20" s="145"/>
      <c r="L20" s="474"/>
    </row>
    <row r="21" spans="1:12" ht="12.95" customHeight="1">
      <c r="A21" s="132" t="s">
        <v>17</v>
      </c>
      <c r="B21" s="159" t="s">
        <v>125</v>
      </c>
      <c r="C21" s="115"/>
      <c r="D21" s="115"/>
      <c r="E21" s="115"/>
      <c r="F21" s="115"/>
      <c r="G21" s="138" t="s">
        <v>83</v>
      </c>
      <c r="H21" s="115"/>
      <c r="I21" s="115"/>
      <c r="J21" s="440"/>
      <c r="K21" s="145"/>
      <c r="L21" s="474"/>
    </row>
    <row r="22" spans="1:12" ht="12.95" customHeight="1">
      <c r="A22" s="130" t="s">
        <v>18</v>
      </c>
      <c r="B22" s="159" t="s">
        <v>126</v>
      </c>
      <c r="C22" s="115"/>
      <c r="D22" s="115"/>
      <c r="E22" s="115"/>
      <c r="F22" s="115"/>
      <c r="G22" s="137" t="s">
        <v>122</v>
      </c>
      <c r="H22" s="115"/>
      <c r="I22" s="115"/>
      <c r="J22" s="440"/>
      <c r="K22" s="145"/>
      <c r="L22" s="474"/>
    </row>
    <row r="23" spans="1:12" ht="21.75" customHeight="1">
      <c r="A23" s="132" t="s">
        <v>19</v>
      </c>
      <c r="B23" s="160" t="s">
        <v>127</v>
      </c>
      <c r="C23" s="115"/>
      <c r="D23" s="115"/>
      <c r="E23" s="115"/>
      <c r="F23" s="115"/>
      <c r="G23" s="138" t="s">
        <v>112</v>
      </c>
      <c r="H23" s="115"/>
      <c r="I23" s="115"/>
      <c r="J23" s="440"/>
      <c r="K23" s="145"/>
      <c r="L23" s="474"/>
    </row>
    <row r="24" spans="1:12" ht="22.5" customHeight="1">
      <c r="A24" s="130" t="s">
        <v>20</v>
      </c>
      <c r="B24" s="161" t="s">
        <v>128</v>
      </c>
      <c r="C24" s="140">
        <f>+C25+C26+C27+C28+C29</f>
        <v>0</v>
      </c>
      <c r="D24" s="140"/>
      <c r="E24" s="140"/>
      <c r="F24" s="140">
        <f>+F25+F26+F27+F28+F29</f>
        <v>0</v>
      </c>
      <c r="G24" s="162" t="s">
        <v>110</v>
      </c>
      <c r="H24" s="115"/>
      <c r="I24" s="115"/>
      <c r="J24" s="440"/>
      <c r="K24" s="145"/>
      <c r="L24" s="474"/>
    </row>
    <row r="25" spans="1:12" ht="12.95" customHeight="1">
      <c r="A25" s="132" t="s">
        <v>21</v>
      </c>
      <c r="B25" s="160" t="s">
        <v>129</v>
      </c>
      <c r="C25" s="115"/>
      <c r="D25" s="115"/>
      <c r="E25" s="115"/>
      <c r="F25" s="115"/>
      <c r="G25" s="162" t="s">
        <v>331</v>
      </c>
      <c r="H25" s="115"/>
      <c r="I25" s="115"/>
      <c r="J25" s="440"/>
      <c r="K25" s="145"/>
      <c r="L25" s="474"/>
    </row>
    <row r="26" spans="1:12" ht="12.95" customHeight="1">
      <c r="A26" s="130" t="s">
        <v>22</v>
      </c>
      <c r="B26" s="160" t="s">
        <v>130</v>
      </c>
      <c r="C26" s="115"/>
      <c r="D26" s="115"/>
      <c r="E26" s="115"/>
      <c r="F26" s="115"/>
      <c r="G26" s="157"/>
      <c r="H26" s="115"/>
      <c r="I26" s="115"/>
      <c r="J26" s="440"/>
      <c r="K26" s="145"/>
      <c r="L26" s="474"/>
    </row>
    <row r="27" spans="1:12" ht="12.95" customHeight="1">
      <c r="A27" s="132" t="s">
        <v>23</v>
      </c>
      <c r="B27" s="159" t="s">
        <v>131</v>
      </c>
      <c r="C27" s="115"/>
      <c r="D27" s="115"/>
      <c r="E27" s="115"/>
      <c r="F27" s="115"/>
      <c r="G27" s="146"/>
      <c r="H27" s="115"/>
      <c r="I27" s="115"/>
      <c r="J27" s="440"/>
      <c r="K27" s="145"/>
      <c r="L27" s="474"/>
    </row>
    <row r="28" spans="1:12" ht="12.95" customHeight="1">
      <c r="A28" s="130" t="s">
        <v>24</v>
      </c>
      <c r="B28" s="163" t="s">
        <v>132</v>
      </c>
      <c r="C28" s="115"/>
      <c r="D28" s="115"/>
      <c r="E28" s="115"/>
      <c r="F28" s="115"/>
      <c r="G28" s="1"/>
      <c r="H28" s="115"/>
      <c r="I28" s="115"/>
      <c r="J28" s="440"/>
      <c r="K28" s="145"/>
      <c r="L28" s="474"/>
    </row>
    <row r="29" spans="1:12" ht="12.95" customHeight="1" thickBot="1">
      <c r="A29" s="132" t="s">
        <v>25</v>
      </c>
      <c r="B29" s="164" t="s">
        <v>133</v>
      </c>
      <c r="C29" s="115"/>
      <c r="D29" s="115"/>
      <c r="E29" s="115"/>
      <c r="F29" s="115"/>
      <c r="G29" s="146"/>
      <c r="H29" s="115"/>
      <c r="I29" s="115"/>
      <c r="J29" s="440"/>
      <c r="K29" s="145"/>
      <c r="L29" s="474"/>
    </row>
    <row r="30" spans="1:12" ht="24.75" customHeight="1" thickBot="1">
      <c r="A30" s="135" t="s">
        <v>26</v>
      </c>
      <c r="B30" s="116" t="s">
        <v>322</v>
      </c>
      <c r="C30" s="121">
        <f>+C18+C24</f>
        <v>0</v>
      </c>
      <c r="D30" s="121"/>
      <c r="E30" s="121"/>
      <c r="F30" s="121">
        <f>+F18+F24</f>
        <v>0</v>
      </c>
      <c r="G30" s="116" t="s">
        <v>333</v>
      </c>
      <c r="H30" s="121">
        <f>SUM(H18:H29)</f>
        <v>0</v>
      </c>
      <c r="I30" s="121"/>
      <c r="J30" s="438"/>
      <c r="K30" s="149">
        <f>SUM(K18:K29)</f>
        <v>0</v>
      </c>
      <c r="L30" s="474"/>
    </row>
    <row r="31" spans="1:12" ht="16.5" customHeight="1" thickBot="1">
      <c r="A31" s="135" t="s">
        <v>27</v>
      </c>
      <c r="B31" s="141" t="s">
        <v>323</v>
      </c>
      <c r="C31" s="319">
        <f>+C17+C30</f>
        <v>60000000</v>
      </c>
      <c r="D31" s="320">
        <v>-43000000</v>
      </c>
      <c r="E31" s="239">
        <v>-10880803</v>
      </c>
      <c r="F31" s="239">
        <f>+F17+F30</f>
        <v>6119197</v>
      </c>
      <c r="G31" s="141" t="s">
        <v>332</v>
      </c>
      <c r="H31" s="238">
        <f>+H17+H30</f>
        <v>111500000</v>
      </c>
      <c r="I31" s="238">
        <v>-40000000</v>
      </c>
      <c r="J31" s="319"/>
      <c r="K31" s="240">
        <f>+K17+K30</f>
        <v>63708652</v>
      </c>
      <c r="L31" s="474"/>
    </row>
    <row r="32" spans="1:12" ht="16.5" customHeight="1" thickBot="1">
      <c r="A32" s="135" t="s">
        <v>28</v>
      </c>
      <c r="B32" s="141" t="s">
        <v>86</v>
      </c>
      <c r="C32" s="238"/>
      <c r="D32" s="276"/>
      <c r="E32" s="276"/>
      <c r="F32" s="239">
        <f>IF(F17-K17&lt;0,K17-F17,"-")</f>
        <v>57589455</v>
      </c>
      <c r="G32" s="141" t="s">
        <v>87</v>
      </c>
      <c r="H32" s="238" t="str">
        <f>IF(C17-H17&gt;0,C17-H17,"-")</f>
        <v>-</v>
      </c>
      <c r="I32" s="238"/>
      <c r="J32" s="319"/>
      <c r="K32" s="240" t="str">
        <f>IF(F17-K17&gt;0,F17-K17,"-")</f>
        <v>-</v>
      </c>
      <c r="L32" s="474"/>
    </row>
  </sheetData>
  <mergeCells count="2">
    <mergeCell ref="A3:A4"/>
    <mergeCell ref="L1:L3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>
    <oddHeader>&amp;CTISZASZALKA KÖZSÉG ÖNKORMÁNYZATA2020. ÉV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topLeftCell="A4" zoomScaleSheetLayoutView="115" workbookViewId="0">
      <selection activeCell="B104" sqref="B104"/>
    </sheetView>
  </sheetViews>
  <sheetFormatPr defaultColWidth="9.33203125" defaultRowHeight="12.75"/>
  <cols>
    <col min="1" max="1" width="46.33203125" style="26" customWidth="1"/>
    <col min="2" max="2" width="13.83203125" style="26" customWidth="1"/>
    <col min="3" max="3" width="66.1640625" style="26" customWidth="1"/>
    <col min="4" max="5" width="13.83203125" style="26" customWidth="1"/>
    <col min="6" max="16384" width="9.33203125" style="26"/>
  </cols>
  <sheetData>
    <row r="1" spans="1:5" ht="18.75">
      <c r="A1" s="172" t="s">
        <v>77</v>
      </c>
      <c r="E1" s="178" t="s">
        <v>81</v>
      </c>
    </row>
    <row r="3" spans="1:5">
      <c r="A3" s="173"/>
      <c r="B3" s="179"/>
      <c r="C3" s="173"/>
      <c r="D3" s="180"/>
      <c r="E3" s="179"/>
    </row>
    <row r="4" spans="1:5" ht="15.75">
      <c r="A4" s="148" t="str">
        <f>+ÖSSZEFÜGGÉSEK!A4</f>
        <v>2018. évi eredeti előirányzat BEVÉTELEK</v>
      </c>
      <c r="B4" s="181"/>
      <c r="C4" s="174"/>
      <c r="D4" s="180"/>
      <c r="E4" s="179"/>
    </row>
    <row r="5" spans="1:5">
      <c r="A5" s="173"/>
      <c r="B5" s="179"/>
      <c r="C5" s="173"/>
      <c r="D5" s="180"/>
      <c r="E5" s="179"/>
    </row>
    <row r="6" spans="1:5">
      <c r="A6" s="173" t="s">
        <v>337</v>
      </c>
      <c r="B6" s="179">
        <f>+'1.1.sz.mell.'!C61</f>
        <v>262405819</v>
      </c>
      <c r="C6" s="173" t="s">
        <v>338</v>
      </c>
      <c r="D6" s="180">
        <f>+'2.1.sz.mell  '!C18+'2.2.sz.mell'!C17</f>
        <v>262405819</v>
      </c>
      <c r="E6" s="179">
        <f>+B6-D6</f>
        <v>0</v>
      </c>
    </row>
    <row r="7" spans="1:5">
      <c r="A7" s="173" t="s">
        <v>339</v>
      </c>
      <c r="B7" s="179">
        <f>+'1.1.sz.mell.'!C84</f>
        <v>191971991</v>
      </c>
      <c r="C7" s="173" t="s">
        <v>340</v>
      </c>
      <c r="D7" s="180">
        <f>+'2.1.sz.mell  '!C27+'2.2.sz.mell'!C30</f>
        <v>145896097</v>
      </c>
      <c r="E7" s="179">
        <f>+B7-D7</f>
        <v>46075894</v>
      </c>
    </row>
    <row r="8" spans="1:5">
      <c r="A8" s="173" t="s">
        <v>341</v>
      </c>
      <c r="B8" s="179">
        <f>+'1.1.sz.mell.'!C85</f>
        <v>454377810</v>
      </c>
      <c r="C8" s="173" t="s">
        <v>342</v>
      </c>
      <c r="D8" s="180">
        <f>+'2.1.sz.mell  '!C28+'2.2.sz.mell'!C31</f>
        <v>408301916</v>
      </c>
      <c r="E8" s="179">
        <f>+B8-D8</f>
        <v>46075894</v>
      </c>
    </row>
    <row r="9" spans="1:5">
      <c r="A9" s="173"/>
      <c r="B9" s="179"/>
      <c r="C9" s="173"/>
      <c r="D9" s="180"/>
      <c r="E9" s="179"/>
    </row>
    <row r="10" spans="1:5" ht="15.75">
      <c r="A10" s="148" t="str">
        <f>+ÖSSZEFÜGGÉSEK!A10</f>
        <v>2018. évi módosított előirányzat BEVÉTELEK</v>
      </c>
      <c r="B10" s="181"/>
      <c r="C10" s="174"/>
      <c r="D10" s="180"/>
      <c r="E10" s="179"/>
    </row>
    <row r="11" spans="1:5">
      <c r="A11" s="173"/>
      <c r="B11" s="179"/>
      <c r="C11" s="173"/>
      <c r="D11" s="180"/>
      <c r="E11" s="179"/>
    </row>
    <row r="12" spans="1:5">
      <c r="A12" s="173" t="s">
        <v>343</v>
      </c>
      <c r="B12" s="179">
        <f>+'1.1.sz.mell.'!D61</f>
        <v>-61576565</v>
      </c>
      <c r="C12" s="173" t="s">
        <v>349</v>
      </c>
      <c r="D12" s="180" t="e">
        <f>+'2.1.sz.mell  '!#REF!+'2.2.sz.mell'!#REF!</f>
        <v>#REF!</v>
      </c>
      <c r="E12" s="179" t="e">
        <f>+B12-D12</f>
        <v>#REF!</v>
      </c>
    </row>
    <row r="13" spans="1:5">
      <c r="A13" s="173" t="s">
        <v>344</v>
      </c>
      <c r="B13" s="179">
        <f>+'1.1.sz.mell.'!D84</f>
        <v>15000000</v>
      </c>
      <c r="C13" s="173" t="s">
        <v>350</v>
      </c>
      <c r="D13" s="180" t="e">
        <f>+'2.1.sz.mell  '!#REF!+'2.2.sz.mell'!#REF!</f>
        <v>#REF!</v>
      </c>
      <c r="E13" s="179" t="e">
        <f>+B13-D13</f>
        <v>#REF!</v>
      </c>
    </row>
    <row r="14" spans="1:5">
      <c r="A14" s="173" t="s">
        <v>345</v>
      </c>
      <c r="B14" s="179">
        <f>+'1.1.sz.mell.'!D85</f>
        <v>-46576565</v>
      </c>
      <c r="C14" s="173" t="s">
        <v>351</v>
      </c>
      <c r="D14" s="180" t="e">
        <f>+'2.1.sz.mell  '!#REF!+'2.2.sz.mell'!#REF!</f>
        <v>#REF!</v>
      </c>
      <c r="E14" s="179" t="e">
        <f>+B14-D14</f>
        <v>#REF!</v>
      </c>
    </row>
    <row r="15" spans="1:5">
      <c r="A15" s="173"/>
      <c r="B15" s="179"/>
      <c r="C15" s="173"/>
      <c r="D15" s="180"/>
      <c r="E15" s="179"/>
    </row>
    <row r="16" spans="1:5" ht="14.25">
      <c r="A16" s="182" t="str">
        <f>+ÖSSZEFÜGGÉSEK!A16</f>
        <v>2018. évi teljesítés BEVÉTELEK</v>
      </c>
      <c r="B16" s="147"/>
      <c r="C16" s="174"/>
      <c r="D16" s="180"/>
      <c r="E16" s="179"/>
    </row>
    <row r="17" spans="1:5">
      <c r="A17" s="173"/>
      <c r="B17" s="179"/>
      <c r="C17" s="173"/>
      <c r="D17" s="180"/>
      <c r="E17" s="179"/>
    </row>
    <row r="18" spans="1:5">
      <c r="A18" s="173" t="s">
        <v>346</v>
      </c>
      <c r="B18" s="179">
        <f>+'1.1.sz.mell.'!F61</f>
        <v>193999663</v>
      </c>
      <c r="C18" s="173" t="s">
        <v>352</v>
      </c>
      <c r="D18" s="180">
        <f>+'2.1.sz.mell  '!F18+'2.2.sz.mell'!F17</f>
        <v>193999663</v>
      </c>
      <c r="E18" s="179">
        <f>+B18-D18</f>
        <v>0</v>
      </c>
    </row>
    <row r="19" spans="1:5">
      <c r="A19" s="173" t="s">
        <v>347</v>
      </c>
      <c r="B19" s="179">
        <f>+'1.1.sz.mell.'!F84</f>
        <v>207077395</v>
      </c>
      <c r="C19" s="173" t="s">
        <v>353</v>
      </c>
      <c r="D19" s="180">
        <f>+'2.1.sz.mell  '!F27+'2.2.sz.mell'!F30</f>
        <v>157843904</v>
      </c>
      <c r="E19" s="179">
        <f>+B19-D19</f>
        <v>49233491</v>
      </c>
    </row>
    <row r="20" spans="1:5">
      <c r="A20" s="173" t="s">
        <v>348</v>
      </c>
      <c r="B20" s="179">
        <f>+'1.1.sz.mell.'!F85</f>
        <v>401077058</v>
      </c>
      <c r="C20" s="173" t="s">
        <v>354</v>
      </c>
      <c r="D20" s="180">
        <f>+'2.1.sz.mell  '!F28+'2.2.sz.mell'!F31</f>
        <v>351843567</v>
      </c>
      <c r="E20" s="179">
        <f>+B20-D20</f>
        <v>49233491</v>
      </c>
    </row>
    <row r="21" spans="1:5">
      <c r="A21" s="173"/>
      <c r="B21" s="179"/>
      <c r="C21" s="173"/>
      <c r="D21" s="180"/>
      <c r="E21" s="179"/>
    </row>
    <row r="22" spans="1:5" ht="15.75">
      <c r="A22" s="148" t="e">
        <f>+'ELLENŐRZÉS-1.sz.2.1.sz.2.2.sz.'!A1:'[1]F1ÖSSZEFÜGGÉSEK'!A22</f>
        <v>#VALUE!</v>
      </c>
      <c r="B22" s="181"/>
      <c r="C22" s="174"/>
      <c r="D22" s="180"/>
      <c r="E22" s="179"/>
    </row>
    <row r="23" spans="1:5">
      <c r="A23" s="173"/>
      <c r="B23" s="179"/>
      <c r="C23" s="173"/>
      <c r="D23" s="180"/>
      <c r="E23" s="179"/>
    </row>
    <row r="24" spans="1:5">
      <c r="A24" s="173" t="s">
        <v>355</v>
      </c>
      <c r="B24" s="179">
        <f>+'1.1.sz.mell.'!C125</f>
        <v>406370326</v>
      </c>
      <c r="C24" s="173" t="s">
        <v>361</v>
      </c>
      <c r="D24" s="180">
        <f>+'2.1.sz.mell  '!H18+'2.2.sz.mell'!H17</f>
        <v>406370326</v>
      </c>
      <c r="E24" s="179">
        <f>+B24-D24</f>
        <v>0</v>
      </c>
    </row>
    <row r="25" spans="1:5">
      <c r="A25" s="173" t="s">
        <v>334</v>
      </c>
      <c r="B25" s="179">
        <f>+'1.1.sz.mell.'!C145</f>
        <v>48007484</v>
      </c>
      <c r="C25" s="173" t="s">
        <v>362</v>
      </c>
      <c r="D25" s="180">
        <f>+'2.1.sz.mell  '!H27+'2.2.sz.mell'!H30</f>
        <v>1931590</v>
      </c>
      <c r="E25" s="179">
        <f>+B25-D25</f>
        <v>46075894</v>
      </c>
    </row>
    <row r="26" spans="1:5">
      <c r="A26" s="173" t="s">
        <v>356</v>
      </c>
      <c r="B26" s="179">
        <f>+'1.1.sz.mell.'!C146</f>
        <v>454377810</v>
      </c>
      <c r="C26" s="173" t="s">
        <v>363</v>
      </c>
      <c r="D26" s="180">
        <f>+'2.1.sz.mell  '!H28+'2.2.sz.mell'!H31</f>
        <v>408301916</v>
      </c>
      <c r="E26" s="179">
        <f>+B26-D26</f>
        <v>46075894</v>
      </c>
    </row>
    <row r="27" spans="1:5">
      <c r="A27" s="173"/>
      <c r="B27" s="179"/>
      <c r="C27" s="173"/>
      <c r="D27" s="180"/>
      <c r="E27" s="179"/>
    </row>
    <row r="28" spans="1:5" ht="15.75">
      <c r="A28" s="148" t="str">
        <f>+ÖSSZEFÜGGÉSEK!A28</f>
        <v>2018. évi módosított előirányzat KIADÁSOK</v>
      </c>
      <c r="B28" s="181"/>
      <c r="C28" s="174"/>
      <c r="D28" s="180"/>
      <c r="E28" s="179"/>
    </row>
    <row r="29" spans="1:5">
      <c r="A29" s="173"/>
      <c r="B29" s="179"/>
      <c r="C29" s="173"/>
      <c r="D29" s="180"/>
      <c r="E29" s="179"/>
    </row>
    <row r="30" spans="1:5">
      <c r="A30" s="173" t="s">
        <v>357</v>
      </c>
      <c r="B30" s="179">
        <v>-2295000</v>
      </c>
      <c r="C30" s="173" t="s">
        <v>368</v>
      </c>
      <c r="D30" s="180" t="e">
        <f>+'2.1.sz.mell  '!#REF!+'2.2.sz.mell'!#REF!</f>
        <v>#REF!</v>
      </c>
      <c r="E30" s="179" t="e">
        <f>+B30-D30</f>
        <v>#REF!</v>
      </c>
    </row>
    <row r="31" spans="1:5">
      <c r="A31" s="173" t="s">
        <v>335</v>
      </c>
      <c r="B31" s="179">
        <f>+'1.1.sz.mell.'!D145</f>
        <v>15000000</v>
      </c>
      <c r="C31" s="173" t="s">
        <v>365</v>
      </c>
      <c r="D31" s="180" t="e">
        <f>+'2.1.sz.mell  '!#REF!+'2.2.sz.mell'!#REF!</f>
        <v>#REF!</v>
      </c>
      <c r="E31" s="179" t="e">
        <f>+B31-D31</f>
        <v>#REF!</v>
      </c>
    </row>
    <row r="32" spans="1:5">
      <c r="A32" s="173" t="s">
        <v>358</v>
      </c>
      <c r="B32" s="179">
        <v>-2295000</v>
      </c>
      <c r="C32" s="173" t="s">
        <v>364</v>
      </c>
      <c r="D32" s="180" t="e">
        <f>+'2.1.sz.mell  '!#REF!+'2.2.sz.mell'!#REF!</f>
        <v>#REF!</v>
      </c>
      <c r="E32" s="179" t="e">
        <f>+B32-D32</f>
        <v>#REF!</v>
      </c>
    </row>
    <row r="33" spans="1:5">
      <c r="A33" s="173"/>
      <c r="B33" s="179"/>
      <c r="C33" s="173"/>
      <c r="D33" s="180"/>
      <c r="E33" s="179"/>
    </row>
    <row r="34" spans="1:5" ht="15.75">
      <c r="A34" s="177" t="str">
        <f>+ÖSSZEFÜGGÉSEK!A34</f>
        <v>2018. évi teljesítés KIADÁSOK</v>
      </c>
      <c r="B34" s="181"/>
      <c r="C34" s="174"/>
      <c r="D34" s="180"/>
      <c r="E34" s="179"/>
    </row>
    <row r="35" spans="1:5">
      <c r="A35" s="173"/>
      <c r="B35" s="179"/>
      <c r="C35" s="173"/>
      <c r="D35" s="180"/>
      <c r="E35" s="179"/>
    </row>
    <row r="36" spans="1:5">
      <c r="A36" s="173" t="s">
        <v>359</v>
      </c>
      <c r="B36" s="179">
        <f>+'1.1.sz.mell.'!F125</f>
        <v>337429413</v>
      </c>
      <c r="C36" s="173" t="s">
        <v>369</v>
      </c>
      <c r="D36" s="180">
        <f>+'2.1.sz.mell  '!K18+'2.2.sz.mell'!K17</f>
        <v>337429413</v>
      </c>
      <c r="E36" s="179">
        <f>+B36-D36</f>
        <v>0</v>
      </c>
    </row>
    <row r="37" spans="1:5">
      <c r="A37" s="173" t="s">
        <v>336</v>
      </c>
      <c r="B37" s="179">
        <f>+'1.1.sz.mell.'!F145</f>
        <v>63647645</v>
      </c>
      <c r="C37" s="173" t="s">
        <v>367</v>
      </c>
      <c r="D37" s="180">
        <f>+'2.1.sz.mell  '!K27+'2.2.sz.mell'!K30</f>
        <v>16931590</v>
      </c>
      <c r="E37" s="179">
        <f>+B37-D37</f>
        <v>46716055</v>
      </c>
    </row>
    <row r="38" spans="1:5">
      <c r="A38" s="173" t="s">
        <v>360</v>
      </c>
      <c r="B38" s="179">
        <f>+'1.1.sz.mell.'!F146</f>
        <v>401077058</v>
      </c>
      <c r="C38" s="173" t="s">
        <v>366</v>
      </c>
      <c r="D38" s="180">
        <f>+'2.1.sz.mell  '!K28+'2.2.sz.mell'!K31</f>
        <v>354361003</v>
      </c>
      <c r="E38" s="179">
        <f>+B38-D38</f>
        <v>46716055</v>
      </c>
    </row>
  </sheetData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9"/>
  <sheetViews>
    <sheetView view="pageBreakPreview" zoomScaleSheetLayoutView="100" workbookViewId="0">
      <selection activeCell="E6" sqref="E6"/>
    </sheetView>
  </sheetViews>
  <sheetFormatPr defaultColWidth="9.33203125" defaultRowHeight="12.75"/>
  <cols>
    <col min="1" max="1" width="14.83203125" style="208" customWidth="1"/>
    <col min="2" max="2" width="65.33203125" style="209" customWidth="1"/>
    <col min="3" max="6" width="17" style="210" customWidth="1"/>
    <col min="7" max="16384" width="9.33203125" style="7"/>
  </cols>
  <sheetData>
    <row r="1" spans="1:7" s="187" customFormat="1" ht="16.5" customHeight="1" thickBot="1">
      <c r="A1" s="244"/>
      <c r="B1" s="245"/>
      <c r="C1" s="484" t="s">
        <v>421</v>
      </c>
      <c r="D1" s="485"/>
      <c r="E1" s="485"/>
      <c r="F1" s="485"/>
    </row>
    <row r="2" spans="1:7" s="230" customFormat="1" ht="15.75" customHeight="1">
      <c r="A2" s="211" t="s">
        <v>40</v>
      </c>
      <c r="B2" s="480" t="s">
        <v>406</v>
      </c>
      <c r="C2" s="481"/>
      <c r="D2" s="252"/>
      <c r="E2" s="287"/>
      <c r="F2" s="204" t="s">
        <v>32</v>
      </c>
    </row>
    <row r="3" spans="1:7" s="230" customFormat="1" ht="24.75" thickBot="1">
      <c r="A3" s="229" t="s">
        <v>371</v>
      </c>
      <c r="B3" s="482" t="s">
        <v>370</v>
      </c>
      <c r="C3" s="483"/>
      <c r="D3" s="253"/>
      <c r="E3" s="253"/>
      <c r="F3" s="183" t="s">
        <v>32</v>
      </c>
    </row>
    <row r="4" spans="1:7" s="231" customFormat="1" ht="15.95" customHeight="1" thickBot="1">
      <c r="A4" s="188"/>
      <c r="B4" s="188"/>
      <c r="C4" s="189"/>
      <c r="D4" s="189"/>
      <c r="E4" s="189"/>
      <c r="F4" s="189" t="s">
        <v>395</v>
      </c>
    </row>
    <row r="5" spans="1:7" ht="24.75" thickBot="1">
      <c r="A5" s="28" t="s">
        <v>113</v>
      </c>
      <c r="B5" s="356" t="s">
        <v>392</v>
      </c>
      <c r="C5" s="357" t="s">
        <v>136</v>
      </c>
      <c r="D5" s="358" t="s">
        <v>416</v>
      </c>
      <c r="E5" s="358" t="s">
        <v>412</v>
      </c>
      <c r="F5" s="359" t="s">
        <v>137</v>
      </c>
    </row>
    <row r="6" spans="1:7" s="232" customFormat="1" ht="12.95" customHeight="1" thickBot="1">
      <c r="A6" s="185" t="s">
        <v>243</v>
      </c>
      <c r="B6" s="322" t="s">
        <v>244</v>
      </c>
      <c r="C6" s="185" t="s">
        <v>245</v>
      </c>
      <c r="D6" s="255" t="s">
        <v>246</v>
      </c>
      <c r="E6" s="186" t="s">
        <v>247</v>
      </c>
      <c r="F6" s="21" t="s">
        <v>411</v>
      </c>
    </row>
    <row r="7" spans="1:7" s="232" customFormat="1" ht="15.95" customHeight="1" thickBot="1">
      <c r="A7" s="477" t="s">
        <v>33</v>
      </c>
      <c r="B7" s="478"/>
      <c r="C7" s="478"/>
      <c r="D7" s="478"/>
      <c r="E7" s="478"/>
      <c r="F7" s="479"/>
    </row>
    <row r="8" spans="1:7" s="232" customFormat="1" ht="12" customHeight="1" thickBot="1">
      <c r="A8" s="59" t="s">
        <v>2</v>
      </c>
      <c r="B8" s="345" t="s">
        <v>138</v>
      </c>
      <c r="C8" s="313">
        <v>66289745</v>
      </c>
      <c r="D8" s="86">
        <v>4898435</v>
      </c>
      <c r="E8" s="86">
        <v>8027843</v>
      </c>
      <c r="F8" s="69">
        <v>79216023</v>
      </c>
      <c r="G8" s="251"/>
    </row>
    <row r="9" spans="1:7" s="207" customFormat="1" ht="12" customHeight="1">
      <c r="A9" s="217" t="s">
        <v>54</v>
      </c>
      <c r="B9" s="341" t="s">
        <v>139</v>
      </c>
      <c r="C9" s="314">
        <v>11850465</v>
      </c>
      <c r="D9" s="88"/>
      <c r="E9" s="88">
        <v>537707</v>
      </c>
      <c r="F9" s="71">
        <v>12388172</v>
      </c>
      <c r="G9" s="251"/>
    </row>
    <row r="10" spans="1:7" s="233" customFormat="1" ht="12" customHeight="1">
      <c r="A10" s="218" t="s">
        <v>55</v>
      </c>
      <c r="B10" s="342" t="s">
        <v>140</v>
      </c>
      <c r="C10" s="310"/>
      <c r="D10" s="87"/>
      <c r="E10" s="87"/>
      <c r="F10" s="70"/>
      <c r="G10" s="251"/>
    </row>
    <row r="11" spans="1:7" s="233" customFormat="1" ht="12" customHeight="1">
      <c r="A11" s="218" t="s">
        <v>56</v>
      </c>
      <c r="B11" s="342" t="s">
        <v>141</v>
      </c>
      <c r="C11" s="310">
        <v>34639280</v>
      </c>
      <c r="D11" s="87"/>
      <c r="E11" s="87">
        <v>11340144</v>
      </c>
      <c r="F11" s="70">
        <v>45979424</v>
      </c>
      <c r="G11" s="251"/>
    </row>
    <row r="12" spans="1:7" s="233" customFormat="1" ht="12" customHeight="1">
      <c r="A12" s="218" t="s">
        <v>57</v>
      </c>
      <c r="B12" s="342" t="s">
        <v>142</v>
      </c>
      <c r="C12" s="310">
        <v>1800000</v>
      </c>
      <c r="D12" s="87">
        <v>521858</v>
      </c>
      <c r="E12" s="87">
        <v>121413</v>
      </c>
      <c r="F12" s="70">
        <v>2443271</v>
      </c>
      <c r="G12" s="251"/>
    </row>
    <row r="13" spans="1:7" s="233" customFormat="1" ht="12" customHeight="1">
      <c r="A13" s="218" t="s">
        <v>74</v>
      </c>
      <c r="B13" s="342" t="s">
        <v>143</v>
      </c>
      <c r="C13" s="310">
        <v>18000000</v>
      </c>
      <c r="D13" s="87">
        <v>4334327</v>
      </c>
      <c r="E13" s="87">
        <v>-3971421</v>
      </c>
      <c r="F13" s="70">
        <v>18362906</v>
      </c>
      <c r="G13" s="251"/>
    </row>
    <row r="14" spans="1:7" s="207" customFormat="1" ht="12" customHeight="1" thickBot="1">
      <c r="A14" s="219" t="s">
        <v>58</v>
      </c>
      <c r="B14" s="300" t="s">
        <v>144</v>
      </c>
      <c r="C14" s="311"/>
      <c r="D14" s="89">
        <v>42250</v>
      </c>
      <c r="E14" s="89"/>
      <c r="F14" s="72">
        <v>42250</v>
      </c>
      <c r="G14" s="251"/>
    </row>
    <row r="15" spans="1:7" s="207" customFormat="1" ht="12" customHeight="1" thickBot="1">
      <c r="A15" s="59" t="s">
        <v>3</v>
      </c>
      <c r="B15" s="344" t="s">
        <v>145</v>
      </c>
      <c r="C15" s="313">
        <f>SUM(C16:C20)</f>
        <v>53275804</v>
      </c>
      <c r="D15" s="86">
        <v>-20000000</v>
      </c>
      <c r="E15" s="86">
        <v>5843544</v>
      </c>
      <c r="F15" s="69">
        <f>SUM(F16:F20)</f>
        <v>39119348</v>
      </c>
      <c r="G15" s="251"/>
    </row>
    <row r="16" spans="1:7" s="207" customFormat="1" ht="12" customHeight="1">
      <c r="A16" s="217" t="s">
        <v>60</v>
      </c>
      <c r="B16" s="341" t="s">
        <v>146</v>
      </c>
      <c r="C16" s="314"/>
      <c r="D16" s="88"/>
      <c r="E16" s="88"/>
      <c r="F16" s="71"/>
      <c r="G16" s="251"/>
    </row>
    <row r="17" spans="1:7" s="207" customFormat="1" ht="12" customHeight="1">
      <c r="A17" s="218" t="s">
        <v>61</v>
      </c>
      <c r="B17" s="342" t="s">
        <v>147</v>
      </c>
      <c r="C17" s="310"/>
      <c r="D17" s="87"/>
      <c r="E17" s="87"/>
      <c r="F17" s="70"/>
      <c r="G17" s="251"/>
    </row>
    <row r="18" spans="1:7" s="207" customFormat="1" ht="12" customHeight="1">
      <c r="A18" s="218" t="s">
        <v>62</v>
      </c>
      <c r="B18" s="342" t="s">
        <v>148</v>
      </c>
      <c r="C18" s="310"/>
      <c r="D18" s="87"/>
      <c r="E18" s="87"/>
      <c r="F18" s="70"/>
      <c r="G18" s="251"/>
    </row>
    <row r="19" spans="1:7" s="207" customFormat="1" ht="12" customHeight="1">
      <c r="A19" s="218" t="s">
        <v>63</v>
      </c>
      <c r="B19" s="342" t="s">
        <v>149</v>
      </c>
      <c r="C19" s="310"/>
      <c r="D19" s="87"/>
      <c r="E19" s="87"/>
      <c r="F19" s="70"/>
      <c r="G19" s="251"/>
    </row>
    <row r="20" spans="1:7" s="207" customFormat="1" ht="12" customHeight="1">
      <c r="A20" s="218" t="s">
        <v>64</v>
      </c>
      <c r="B20" s="342" t="s">
        <v>150</v>
      </c>
      <c r="C20" s="310">
        <v>53275804</v>
      </c>
      <c r="D20" s="87">
        <v>-20000000</v>
      </c>
      <c r="E20" s="87">
        <v>5843544</v>
      </c>
      <c r="F20" s="70">
        <v>39119348</v>
      </c>
      <c r="G20" s="251"/>
    </row>
    <row r="21" spans="1:7" s="233" customFormat="1" ht="12" customHeight="1" thickBot="1">
      <c r="A21" s="219" t="s">
        <v>70</v>
      </c>
      <c r="B21" s="300" t="s">
        <v>151</v>
      </c>
      <c r="C21" s="311"/>
      <c r="D21" s="89"/>
      <c r="E21" s="89"/>
      <c r="F21" s="72"/>
      <c r="G21" s="251"/>
    </row>
    <row r="22" spans="1:7" s="233" customFormat="1" ht="12" customHeight="1" thickBot="1">
      <c r="A22" s="59" t="s">
        <v>4</v>
      </c>
      <c r="B22" s="345" t="s">
        <v>152</v>
      </c>
      <c r="C22" s="313">
        <f>SUM(C23:C27)</f>
        <v>60000000</v>
      </c>
      <c r="D22" s="86">
        <v>-43000000</v>
      </c>
      <c r="E22" s="86">
        <v>-10880803</v>
      </c>
      <c r="F22" s="69">
        <f>SUM(F23:F27)</f>
        <v>6119197</v>
      </c>
      <c r="G22" s="251"/>
    </row>
    <row r="23" spans="1:7" s="233" customFormat="1" ht="12" customHeight="1">
      <c r="A23" s="217" t="s">
        <v>43</v>
      </c>
      <c r="B23" s="341" t="s">
        <v>153</v>
      </c>
      <c r="C23" s="314"/>
      <c r="D23" s="88"/>
      <c r="E23" s="88"/>
      <c r="F23" s="71"/>
      <c r="G23" s="251"/>
    </row>
    <row r="24" spans="1:7" s="207" customFormat="1" ht="12" customHeight="1">
      <c r="A24" s="218" t="s">
        <v>44</v>
      </c>
      <c r="B24" s="342" t="s">
        <v>154</v>
      </c>
      <c r="C24" s="310"/>
      <c r="D24" s="87"/>
      <c r="E24" s="87"/>
      <c r="F24" s="70"/>
      <c r="G24" s="251"/>
    </row>
    <row r="25" spans="1:7" s="233" customFormat="1" ht="12" customHeight="1">
      <c r="A25" s="218" t="s">
        <v>45</v>
      </c>
      <c r="B25" s="342" t="s">
        <v>155</v>
      </c>
      <c r="C25" s="310"/>
      <c r="D25" s="87"/>
      <c r="E25" s="87"/>
      <c r="F25" s="70"/>
      <c r="G25" s="251"/>
    </row>
    <row r="26" spans="1:7" s="233" customFormat="1" ht="12" customHeight="1">
      <c r="A26" s="218" t="s">
        <v>46</v>
      </c>
      <c r="B26" s="342" t="s">
        <v>156</v>
      </c>
      <c r="C26" s="310"/>
      <c r="D26" s="87"/>
      <c r="E26" s="87"/>
      <c r="F26" s="70"/>
      <c r="G26" s="251"/>
    </row>
    <row r="27" spans="1:7" s="233" customFormat="1" ht="12" customHeight="1">
      <c r="A27" s="218" t="s">
        <v>88</v>
      </c>
      <c r="B27" s="342" t="s">
        <v>157</v>
      </c>
      <c r="C27" s="310">
        <v>60000000</v>
      </c>
      <c r="D27" s="87">
        <v>-43000000</v>
      </c>
      <c r="E27" s="87">
        <v>-10880803</v>
      </c>
      <c r="F27" s="70">
        <v>6119197</v>
      </c>
      <c r="G27" s="251"/>
    </row>
    <row r="28" spans="1:7" s="233" customFormat="1" ht="12" customHeight="1" thickBot="1">
      <c r="A28" s="219" t="s">
        <v>89</v>
      </c>
      <c r="B28" s="343" t="s">
        <v>158</v>
      </c>
      <c r="C28" s="311"/>
      <c r="D28" s="89"/>
      <c r="E28" s="89"/>
      <c r="F28" s="72"/>
      <c r="G28" s="251"/>
    </row>
    <row r="29" spans="1:7" s="233" customFormat="1" ht="12" customHeight="1" thickBot="1">
      <c r="A29" s="59" t="s">
        <v>90</v>
      </c>
      <c r="B29" s="345" t="s">
        <v>384</v>
      </c>
      <c r="C29" s="315">
        <f>SUM(C30:C35)</f>
        <v>14020000</v>
      </c>
      <c r="D29" s="92">
        <v>-4000000</v>
      </c>
      <c r="E29" s="92">
        <v>-8503877</v>
      </c>
      <c r="F29" s="105">
        <v>1516123</v>
      </c>
      <c r="G29" s="251"/>
    </row>
    <row r="30" spans="1:7" s="233" customFormat="1" ht="12" customHeight="1">
      <c r="A30" s="217" t="s">
        <v>159</v>
      </c>
      <c r="B30" s="341" t="s">
        <v>388</v>
      </c>
      <c r="C30" s="314"/>
      <c r="D30" s="88"/>
      <c r="E30" s="88"/>
      <c r="F30" s="71"/>
      <c r="G30" s="251"/>
    </row>
    <row r="31" spans="1:7" s="233" customFormat="1" ht="12" customHeight="1">
      <c r="A31" s="218" t="s">
        <v>160</v>
      </c>
      <c r="B31" s="342" t="s">
        <v>400</v>
      </c>
      <c r="C31" s="310">
        <v>0</v>
      </c>
      <c r="D31" s="87"/>
      <c r="E31" s="87"/>
      <c r="F31" s="70">
        <v>0</v>
      </c>
      <c r="G31" s="251"/>
    </row>
    <row r="32" spans="1:7" s="233" customFormat="1" ht="12" customHeight="1">
      <c r="A32" s="218" t="s">
        <v>161</v>
      </c>
      <c r="B32" s="342" t="s">
        <v>390</v>
      </c>
      <c r="C32" s="310">
        <v>12000000</v>
      </c>
      <c r="D32" s="87">
        <v>-2000000</v>
      </c>
      <c r="E32" s="87">
        <v>-8523989</v>
      </c>
      <c r="F32" s="70">
        <v>1476011</v>
      </c>
      <c r="G32" s="251"/>
    </row>
    <row r="33" spans="1:7" s="233" customFormat="1" ht="12" customHeight="1">
      <c r="A33" s="218" t="s">
        <v>385</v>
      </c>
      <c r="B33" s="342" t="s">
        <v>402</v>
      </c>
      <c r="C33" s="310">
        <v>2000000</v>
      </c>
      <c r="D33" s="87">
        <v>-2000000</v>
      </c>
      <c r="E33" s="87"/>
      <c r="F33" s="70"/>
      <c r="G33" s="251"/>
    </row>
    <row r="34" spans="1:7" s="233" customFormat="1" ht="12" customHeight="1">
      <c r="A34" s="218" t="s">
        <v>386</v>
      </c>
      <c r="B34" s="342" t="s">
        <v>162</v>
      </c>
      <c r="C34" s="310"/>
      <c r="D34" s="87"/>
      <c r="E34" s="87"/>
      <c r="F34" s="70"/>
      <c r="G34" s="251"/>
    </row>
    <row r="35" spans="1:7" s="233" customFormat="1" ht="12" customHeight="1" thickBot="1">
      <c r="A35" s="219" t="s">
        <v>387</v>
      </c>
      <c r="B35" s="300" t="s">
        <v>163</v>
      </c>
      <c r="C35" s="311">
        <v>20000</v>
      </c>
      <c r="D35" s="89"/>
      <c r="E35" s="89">
        <v>20112</v>
      </c>
      <c r="F35" s="72">
        <v>40112</v>
      </c>
      <c r="G35" s="251"/>
    </row>
    <row r="36" spans="1:7" s="233" customFormat="1" ht="12" customHeight="1" thickBot="1">
      <c r="A36" s="59" t="s">
        <v>6</v>
      </c>
      <c r="B36" s="345" t="s">
        <v>164</v>
      </c>
      <c r="C36" s="313">
        <f>SUM(C37:C46)</f>
        <v>8640270</v>
      </c>
      <c r="D36" s="86">
        <v>-3180000</v>
      </c>
      <c r="E36" s="86">
        <v>-242608</v>
      </c>
      <c r="F36" s="69">
        <v>5217662</v>
      </c>
      <c r="G36" s="251"/>
    </row>
    <row r="37" spans="1:7" s="233" customFormat="1" ht="12" customHeight="1">
      <c r="A37" s="217" t="s">
        <v>47</v>
      </c>
      <c r="B37" s="341" t="s">
        <v>165</v>
      </c>
      <c r="C37" s="314">
        <v>3000270</v>
      </c>
      <c r="D37" s="88">
        <v>-1500000</v>
      </c>
      <c r="E37" s="88">
        <v>532638</v>
      </c>
      <c r="F37" s="71">
        <v>2032908</v>
      </c>
      <c r="G37" s="251"/>
    </row>
    <row r="38" spans="1:7" s="233" customFormat="1" ht="12" customHeight="1">
      <c r="A38" s="218" t="s">
        <v>48</v>
      </c>
      <c r="B38" s="342" t="s">
        <v>166</v>
      </c>
      <c r="C38" s="310">
        <v>300000</v>
      </c>
      <c r="D38" s="87">
        <v>1700000</v>
      </c>
      <c r="E38" s="87">
        <v>192007</v>
      </c>
      <c r="F38" s="70">
        <v>2192007</v>
      </c>
      <c r="G38" s="251"/>
    </row>
    <row r="39" spans="1:7" s="233" customFormat="1" ht="12" customHeight="1">
      <c r="A39" s="218" t="s">
        <v>49</v>
      </c>
      <c r="B39" s="342" t="s">
        <v>167</v>
      </c>
      <c r="C39" s="310"/>
      <c r="D39" s="87"/>
      <c r="E39" s="87"/>
      <c r="F39" s="70"/>
      <c r="G39" s="251"/>
    </row>
    <row r="40" spans="1:7" s="233" customFormat="1" ht="12" customHeight="1">
      <c r="A40" s="218" t="s">
        <v>92</v>
      </c>
      <c r="B40" s="342" t="s">
        <v>168</v>
      </c>
      <c r="C40" s="310">
        <v>3380000</v>
      </c>
      <c r="D40" s="87">
        <v>-3380000</v>
      </c>
      <c r="E40" s="87"/>
      <c r="F40" s="70"/>
      <c r="G40" s="251"/>
    </row>
    <row r="41" spans="1:7" s="233" customFormat="1" ht="12" customHeight="1">
      <c r="A41" s="218" t="s">
        <v>93</v>
      </c>
      <c r="B41" s="342" t="s">
        <v>169</v>
      </c>
      <c r="C41" s="310"/>
      <c r="D41" s="87"/>
      <c r="E41" s="87"/>
      <c r="F41" s="70"/>
      <c r="G41" s="251"/>
    </row>
    <row r="42" spans="1:7" s="233" customFormat="1" ht="12" customHeight="1">
      <c r="A42" s="218" t="s">
        <v>94</v>
      </c>
      <c r="B42" s="342" t="s">
        <v>170</v>
      </c>
      <c r="C42" s="310">
        <v>1400000</v>
      </c>
      <c r="D42" s="87"/>
      <c r="E42" s="87">
        <v>-503480</v>
      </c>
      <c r="F42" s="70">
        <v>896520</v>
      </c>
      <c r="G42" s="251"/>
    </row>
    <row r="43" spans="1:7" s="233" customFormat="1" ht="12" customHeight="1">
      <c r="A43" s="218" t="s">
        <v>95</v>
      </c>
      <c r="B43" s="342" t="s">
        <v>171</v>
      </c>
      <c r="C43" s="310"/>
      <c r="D43" s="87"/>
      <c r="E43" s="87"/>
      <c r="F43" s="70"/>
      <c r="G43" s="251"/>
    </row>
    <row r="44" spans="1:7" s="233" customFormat="1" ht="12" customHeight="1">
      <c r="A44" s="218" t="s">
        <v>96</v>
      </c>
      <c r="B44" s="342" t="s">
        <v>172</v>
      </c>
      <c r="C44" s="310">
        <v>10000</v>
      </c>
      <c r="D44" s="87"/>
      <c r="E44" s="87">
        <v>-9931</v>
      </c>
      <c r="F44" s="70">
        <v>69</v>
      </c>
      <c r="G44" s="251"/>
    </row>
    <row r="45" spans="1:7" s="233" customFormat="1" ht="12" customHeight="1">
      <c r="A45" s="218" t="s">
        <v>173</v>
      </c>
      <c r="B45" s="342" t="s">
        <v>401</v>
      </c>
      <c r="C45" s="351"/>
      <c r="D45" s="90"/>
      <c r="E45" s="90"/>
      <c r="F45" s="73">
        <v>0</v>
      </c>
      <c r="G45" s="251"/>
    </row>
    <row r="46" spans="1:7" s="207" customFormat="1" ht="12" customHeight="1" thickBot="1">
      <c r="A46" s="219" t="s">
        <v>175</v>
      </c>
      <c r="B46" s="343" t="s">
        <v>176</v>
      </c>
      <c r="C46" s="352">
        <v>550000</v>
      </c>
      <c r="D46" s="91"/>
      <c r="E46" s="91">
        <v>-453842</v>
      </c>
      <c r="F46" s="74">
        <v>96158</v>
      </c>
      <c r="G46" s="251"/>
    </row>
    <row r="47" spans="1:7" s="233" customFormat="1" ht="12" customHeight="1" thickBot="1">
      <c r="A47" s="59" t="s">
        <v>7</v>
      </c>
      <c r="B47" s="345" t="s">
        <v>177</v>
      </c>
      <c r="C47" s="313">
        <f>SUM(C48:C52)</f>
        <v>0</v>
      </c>
      <c r="D47" s="86"/>
      <c r="E47" s="86"/>
      <c r="F47" s="69">
        <f>SUM(F48:F52)</f>
        <v>0</v>
      </c>
      <c r="G47" s="251"/>
    </row>
    <row r="48" spans="1:7" s="233" customFormat="1" ht="12" customHeight="1">
      <c r="A48" s="217" t="s">
        <v>50</v>
      </c>
      <c r="B48" s="341" t="s">
        <v>178</v>
      </c>
      <c r="C48" s="353"/>
      <c r="D48" s="107"/>
      <c r="E48" s="107"/>
      <c r="F48" s="75"/>
      <c r="G48" s="251"/>
    </row>
    <row r="49" spans="1:7" s="233" customFormat="1" ht="12" customHeight="1">
      <c r="A49" s="218" t="s">
        <v>51</v>
      </c>
      <c r="B49" s="342" t="s">
        <v>179</v>
      </c>
      <c r="C49" s="351"/>
      <c r="D49" s="90"/>
      <c r="E49" s="90"/>
      <c r="F49" s="73"/>
      <c r="G49" s="251"/>
    </row>
    <row r="50" spans="1:7" s="233" customFormat="1" ht="12" customHeight="1">
      <c r="A50" s="218" t="s">
        <v>180</v>
      </c>
      <c r="B50" s="342" t="s">
        <v>181</v>
      </c>
      <c r="C50" s="351"/>
      <c r="D50" s="90"/>
      <c r="E50" s="90"/>
      <c r="F50" s="73"/>
      <c r="G50" s="251"/>
    </row>
    <row r="51" spans="1:7" s="233" customFormat="1" ht="12" customHeight="1">
      <c r="A51" s="218" t="s">
        <v>182</v>
      </c>
      <c r="B51" s="342" t="s">
        <v>183</v>
      </c>
      <c r="C51" s="351"/>
      <c r="D51" s="90"/>
      <c r="E51" s="90"/>
      <c r="F51" s="73"/>
      <c r="G51" s="251"/>
    </row>
    <row r="52" spans="1:7" s="233" customFormat="1" ht="12" customHeight="1" thickBot="1">
      <c r="A52" s="219" t="s">
        <v>184</v>
      </c>
      <c r="B52" s="343" t="s">
        <v>185</v>
      </c>
      <c r="C52" s="352"/>
      <c r="D52" s="91"/>
      <c r="E52" s="91"/>
      <c r="F52" s="74"/>
      <c r="G52" s="251"/>
    </row>
    <row r="53" spans="1:7" s="233" customFormat="1" ht="12" customHeight="1" thickBot="1">
      <c r="A53" s="59" t="s">
        <v>97</v>
      </c>
      <c r="B53" s="345" t="s">
        <v>186</v>
      </c>
      <c r="C53" s="313">
        <f>SUM(C54:C56)</f>
        <v>0</v>
      </c>
      <c r="D53" s="86">
        <v>3705000</v>
      </c>
      <c r="E53" s="86"/>
      <c r="F53" s="69">
        <f>SUM(F54:F56)</f>
        <v>3705000</v>
      </c>
      <c r="G53" s="251"/>
    </row>
    <row r="54" spans="1:7" s="207" customFormat="1" ht="12" customHeight="1">
      <c r="A54" s="217" t="s">
        <v>52</v>
      </c>
      <c r="B54" s="341" t="s">
        <v>187</v>
      </c>
      <c r="C54" s="314"/>
      <c r="D54" s="88"/>
      <c r="E54" s="88"/>
      <c r="F54" s="71"/>
      <c r="G54" s="251"/>
    </row>
    <row r="55" spans="1:7" s="207" customFormat="1" ht="12" customHeight="1">
      <c r="A55" s="218" t="s">
        <v>53</v>
      </c>
      <c r="B55" s="342" t="s">
        <v>188</v>
      </c>
      <c r="C55" s="310"/>
      <c r="D55" s="87"/>
      <c r="E55" s="87"/>
      <c r="F55" s="70"/>
      <c r="G55" s="251"/>
    </row>
    <row r="56" spans="1:7" s="207" customFormat="1" ht="12" customHeight="1">
      <c r="A56" s="218" t="s">
        <v>189</v>
      </c>
      <c r="B56" s="342" t="s">
        <v>190</v>
      </c>
      <c r="C56" s="310"/>
      <c r="D56" s="87">
        <v>3705000</v>
      </c>
      <c r="E56" s="87"/>
      <c r="F56" s="70">
        <v>3705000</v>
      </c>
      <c r="G56" s="251"/>
    </row>
    <row r="57" spans="1:7" s="207" customFormat="1" ht="12" customHeight="1" thickBot="1">
      <c r="A57" s="219" t="s">
        <v>191</v>
      </c>
      <c r="B57" s="343" t="s">
        <v>192</v>
      </c>
      <c r="C57" s="311"/>
      <c r="D57" s="89"/>
      <c r="E57" s="89"/>
      <c r="F57" s="72"/>
      <c r="G57" s="251"/>
    </row>
    <row r="58" spans="1:7" s="233" customFormat="1" ht="12" customHeight="1" thickBot="1">
      <c r="A58" s="59" t="s">
        <v>9</v>
      </c>
      <c r="B58" s="344" t="s">
        <v>193</v>
      </c>
      <c r="C58" s="313">
        <f>SUM(C59:C61)</f>
        <v>0</v>
      </c>
      <c r="D58" s="86"/>
      <c r="E58" s="86"/>
      <c r="F58" s="69">
        <f>SUM(F59:F61)</f>
        <v>0</v>
      </c>
      <c r="G58" s="251"/>
    </row>
    <row r="59" spans="1:7" s="233" customFormat="1" ht="12" customHeight="1">
      <c r="A59" s="217" t="s">
        <v>98</v>
      </c>
      <c r="B59" s="341" t="s">
        <v>194</v>
      </c>
      <c r="C59" s="351"/>
      <c r="D59" s="90"/>
      <c r="E59" s="90"/>
      <c r="F59" s="73"/>
      <c r="G59" s="251"/>
    </row>
    <row r="60" spans="1:7" s="233" customFormat="1" ht="12" customHeight="1">
      <c r="A60" s="218" t="s">
        <v>99</v>
      </c>
      <c r="B60" s="342" t="s">
        <v>374</v>
      </c>
      <c r="C60" s="351"/>
      <c r="D60" s="90"/>
      <c r="E60" s="90"/>
      <c r="F60" s="73"/>
      <c r="G60" s="251"/>
    </row>
    <row r="61" spans="1:7" s="233" customFormat="1" ht="12" customHeight="1">
      <c r="A61" s="218" t="s">
        <v>117</v>
      </c>
      <c r="B61" s="342" t="s">
        <v>196</v>
      </c>
      <c r="C61" s="351"/>
      <c r="D61" s="90"/>
      <c r="E61" s="90"/>
      <c r="F61" s="73"/>
      <c r="G61" s="251"/>
    </row>
    <row r="62" spans="1:7" s="233" customFormat="1" ht="12" customHeight="1" thickBot="1">
      <c r="A62" s="219" t="s">
        <v>197</v>
      </c>
      <c r="B62" s="343" t="s">
        <v>198</v>
      </c>
      <c r="C62" s="351"/>
      <c r="D62" s="90"/>
      <c r="E62" s="90"/>
      <c r="F62" s="73"/>
      <c r="G62" s="251"/>
    </row>
    <row r="63" spans="1:7" s="233" customFormat="1" ht="12" customHeight="1" thickBot="1">
      <c r="A63" s="59" t="s">
        <v>10</v>
      </c>
      <c r="B63" s="345" t="s">
        <v>199</v>
      </c>
      <c r="C63" s="315">
        <f>+C8+C15+C22+C29+C36+C47+C53+C58</f>
        <v>202225819</v>
      </c>
      <c r="D63" s="92">
        <v>-61576565</v>
      </c>
      <c r="E63" s="92">
        <v>-5755901</v>
      </c>
      <c r="F63" s="105">
        <f>+F8+F15+F22+F29+F36+F47+F53+F58</f>
        <v>134893353</v>
      </c>
      <c r="G63" s="251"/>
    </row>
    <row r="64" spans="1:7" s="233" customFormat="1" ht="12" customHeight="1" thickBot="1">
      <c r="A64" s="220" t="s">
        <v>372</v>
      </c>
      <c r="B64" s="344" t="s">
        <v>201</v>
      </c>
      <c r="C64" s="313">
        <f>+C65+C66+C67</f>
        <v>0</v>
      </c>
      <c r="D64" s="86">
        <v>15000000</v>
      </c>
      <c r="E64" s="86"/>
      <c r="F64" s="69">
        <f>+F65+F66+F67</f>
        <v>15000000</v>
      </c>
      <c r="G64" s="251"/>
    </row>
    <row r="65" spans="1:7" s="233" customFormat="1" ht="12" customHeight="1">
      <c r="A65" s="217" t="s">
        <v>202</v>
      </c>
      <c r="B65" s="341" t="s">
        <v>203</v>
      </c>
      <c r="C65" s="351"/>
      <c r="D65" s="90"/>
      <c r="E65" s="90"/>
      <c r="F65" s="73"/>
      <c r="G65" s="251"/>
    </row>
    <row r="66" spans="1:7" s="233" customFormat="1" ht="12" customHeight="1">
      <c r="A66" s="218" t="s">
        <v>204</v>
      </c>
      <c r="B66" s="342" t="s">
        <v>205</v>
      </c>
      <c r="C66" s="351"/>
      <c r="D66" s="90">
        <v>15000000</v>
      </c>
      <c r="E66" s="90"/>
      <c r="F66" s="73">
        <v>15000000</v>
      </c>
      <c r="G66" s="251"/>
    </row>
    <row r="67" spans="1:7" s="233" customFormat="1" ht="12" customHeight="1" thickBot="1">
      <c r="A67" s="219" t="s">
        <v>206</v>
      </c>
      <c r="B67" s="346" t="s">
        <v>207</v>
      </c>
      <c r="C67" s="351"/>
      <c r="D67" s="90"/>
      <c r="E67" s="90"/>
      <c r="F67" s="73"/>
      <c r="G67" s="251"/>
    </row>
    <row r="68" spans="1:7" s="233" customFormat="1" ht="12" customHeight="1" thickBot="1">
      <c r="A68" s="220" t="s">
        <v>208</v>
      </c>
      <c r="B68" s="344" t="s">
        <v>209</v>
      </c>
      <c r="C68" s="313">
        <f>+C69+C70+C71+C72</f>
        <v>0</v>
      </c>
      <c r="D68" s="86"/>
      <c r="E68" s="86"/>
      <c r="F68" s="69">
        <f>+F69+F70+F71+F72</f>
        <v>0</v>
      </c>
      <c r="G68" s="251"/>
    </row>
    <row r="69" spans="1:7" s="233" customFormat="1" ht="12" customHeight="1">
      <c r="A69" s="217" t="s">
        <v>75</v>
      </c>
      <c r="B69" s="347" t="s">
        <v>210</v>
      </c>
      <c r="C69" s="351"/>
      <c r="D69" s="90"/>
      <c r="E69" s="90"/>
      <c r="F69" s="73"/>
      <c r="G69" s="251"/>
    </row>
    <row r="70" spans="1:7" s="233" customFormat="1" ht="12" customHeight="1">
      <c r="A70" s="218" t="s">
        <v>76</v>
      </c>
      <c r="B70" s="347" t="s">
        <v>396</v>
      </c>
      <c r="C70" s="351"/>
      <c r="D70" s="90"/>
      <c r="E70" s="90"/>
      <c r="F70" s="73"/>
      <c r="G70" s="251"/>
    </row>
    <row r="71" spans="1:7" s="233" customFormat="1" ht="12" customHeight="1">
      <c r="A71" s="218" t="s">
        <v>211</v>
      </c>
      <c r="B71" s="347" t="s">
        <v>212</v>
      </c>
      <c r="C71" s="351"/>
      <c r="D71" s="90"/>
      <c r="E71" s="90"/>
      <c r="F71" s="73"/>
      <c r="G71" s="251"/>
    </row>
    <row r="72" spans="1:7" s="233" customFormat="1" ht="12" customHeight="1" thickBot="1">
      <c r="A72" s="219" t="s">
        <v>213</v>
      </c>
      <c r="B72" s="348" t="s">
        <v>397</v>
      </c>
      <c r="C72" s="351"/>
      <c r="D72" s="90"/>
      <c r="E72" s="90"/>
      <c r="F72" s="73"/>
      <c r="G72" s="251"/>
    </row>
    <row r="73" spans="1:7" s="233" customFormat="1" ht="12" customHeight="1" thickBot="1">
      <c r="A73" s="220" t="s">
        <v>214</v>
      </c>
      <c r="B73" s="344" t="s">
        <v>215</v>
      </c>
      <c r="C73" s="313">
        <f>+C74+C75</f>
        <v>142681488</v>
      </c>
      <c r="D73" s="86"/>
      <c r="E73" s="86">
        <v>-3485722</v>
      </c>
      <c r="F73" s="69">
        <f>+F74+F75</f>
        <v>139195766</v>
      </c>
      <c r="G73" s="251"/>
    </row>
    <row r="74" spans="1:7" s="233" customFormat="1" ht="12" customHeight="1">
      <c r="A74" s="217" t="s">
        <v>216</v>
      </c>
      <c r="B74" s="341" t="s">
        <v>217</v>
      </c>
      <c r="C74" s="351">
        <v>142681488</v>
      </c>
      <c r="D74" s="90"/>
      <c r="E74" s="90">
        <v>-3485722</v>
      </c>
      <c r="F74" s="73">
        <v>139195766</v>
      </c>
      <c r="G74" s="251"/>
    </row>
    <row r="75" spans="1:7" s="233" customFormat="1" ht="12" customHeight="1" thickBot="1">
      <c r="A75" s="219" t="s">
        <v>218</v>
      </c>
      <c r="B75" s="343" t="s">
        <v>219</v>
      </c>
      <c r="C75" s="351"/>
      <c r="D75" s="90"/>
      <c r="E75" s="90"/>
      <c r="F75" s="73"/>
      <c r="G75" s="251"/>
    </row>
    <row r="76" spans="1:7" s="233" customFormat="1" ht="12" customHeight="1" thickBot="1">
      <c r="A76" s="220" t="s">
        <v>220</v>
      </c>
      <c r="B76" s="344" t="s">
        <v>221</v>
      </c>
      <c r="C76" s="313">
        <f>+C77+C78+C79</f>
        <v>0</v>
      </c>
      <c r="D76" s="86"/>
      <c r="E76" s="86">
        <v>2517436</v>
      </c>
      <c r="F76" s="69">
        <f>+F77+F78+F79</f>
        <v>2517436</v>
      </c>
      <c r="G76" s="251"/>
    </row>
    <row r="77" spans="1:7" s="233" customFormat="1" ht="12" customHeight="1">
      <c r="A77" s="217" t="s">
        <v>222</v>
      </c>
      <c r="B77" s="341" t="s">
        <v>223</v>
      </c>
      <c r="C77" s="351"/>
      <c r="D77" s="90"/>
      <c r="E77" s="90">
        <v>2517436</v>
      </c>
      <c r="F77" s="73">
        <v>2517436</v>
      </c>
      <c r="G77" s="251"/>
    </row>
    <row r="78" spans="1:7" s="233" customFormat="1" ht="12" customHeight="1">
      <c r="A78" s="218" t="s">
        <v>224</v>
      </c>
      <c r="B78" s="342" t="s">
        <v>225</v>
      </c>
      <c r="C78" s="351"/>
      <c r="D78" s="90"/>
      <c r="E78" s="90"/>
      <c r="F78" s="73"/>
      <c r="G78" s="251"/>
    </row>
    <row r="79" spans="1:7" s="233" customFormat="1" ht="12" customHeight="1" thickBot="1">
      <c r="A79" s="219" t="s">
        <v>226</v>
      </c>
      <c r="B79" s="349" t="s">
        <v>398</v>
      </c>
      <c r="C79" s="351"/>
      <c r="D79" s="90"/>
      <c r="E79" s="90"/>
      <c r="F79" s="73"/>
      <c r="G79" s="251"/>
    </row>
    <row r="80" spans="1:7" s="233" customFormat="1" ht="12" customHeight="1" thickBot="1">
      <c r="A80" s="220" t="s">
        <v>227</v>
      </c>
      <c r="B80" s="344" t="s">
        <v>228</v>
      </c>
      <c r="C80" s="313">
        <f>+C81+C82+C83+C84</f>
        <v>0</v>
      </c>
      <c r="D80" s="86"/>
      <c r="E80" s="86"/>
      <c r="F80" s="69">
        <f>+F81+F82+F83+F84</f>
        <v>0</v>
      </c>
      <c r="G80" s="251"/>
    </row>
    <row r="81" spans="1:8" s="233" customFormat="1" ht="12" customHeight="1">
      <c r="A81" s="221" t="s">
        <v>229</v>
      </c>
      <c r="B81" s="341" t="s">
        <v>230</v>
      </c>
      <c r="C81" s="351"/>
      <c r="D81" s="90"/>
      <c r="E81" s="90"/>
      <c r="F81" s="73"/>
      <c r="G81" s="251"/>
    </row>
    <row r="82" spans="1:8" s="233" customFormat="1" ht="12" customHeight="1">
      <c r="A82" s="222" t="s">
        <v>231</v>
      </c>
      <c r="B82" s="342" t="s">
        <v>232</v>
      </c>
      <c r="C82" s="351"/>
      <c r="D82" s="90"/>
      <c r="E82" s="90"/>
      <c r="F82" s="73"/>
      <c r="G82" s="251"/>
    </row>
    <row r="83" spans="1:8" s="233" customFormat="1" ht="12" customHeight="1">
      <c r="A83" s="222" t="s">
        <v>233</v>
      </c>
      <c r="B83" s="342" t="s">
        <v>234</v>
      </c>
      <c r="C83" s="351"/>
      <c r="D83" s="90"/>
      <c r="E83" s="90"/>
      <c r="F83" s="73"/>
      <c r="G83" s="251"/>
    </row>
    <row r="84" spans="1:8" s="233" customFormat="1" ht="12" customHeight="1" thickBot="1">
      <c r="A84" s="223" t="s">
        <v>235</v>
      </c>
      <c r="B84" s="343" t="s">
        <v>236</v>
      </c>
      <c r="C84" s="351"/>
      <c r="D84" s="90"/>
      <c r="E84" s="90"/>
      <c r="F84" s="73"/>
      <c r="G84" s="251"/>
    </row>
    <row r="85" spans="1:8" s="233" customFormat="1" ht="12" customHeight="1" thickBot="1">
      <c r="A85" s="220" t="s">
        <v>237</v>
      </c>
      <c r="B85" s="344" t="s">
        <v>238</v>
      </c>
      <c r="C85" s="354"/>
      <c r="D85" s="111"/>
      <c r="E85" s="111"/>
      <c r="F85" s="112"/>
      <c r="G85" s="251"/>
    </row>
    <row r="86" spans="1:8" s="233" customFormat="1" ht="12" customHeight="1" thickBot="1">
      <c r="A86" s="220" t="s">
        <v>239</v>
      </c>
      <c r="B86" s="350" t="s">
        <v>240</v>
      </c>
      <c r="C86" s="315">
        <f>+C64+C68+C73+C76+C80+C85</f>
        <v>142681488</v>
      </c>
      <c r="D86" s="92">
        <v>15000000</v>
      </c>
      <c r="E86" s="92">
        <v>-968286</v>
      </c>
      <c r="F86" s="105">
        <f>+F64+F68+F73+F76+F80+F85</f>
        <v>156713202</v>
      </c>
      <c r="G86" s="251"/>
    </row>
    <row r="87" spans="1:8" s="233" customFormat="1" ht="12" customHeight="1" thickBot="1">
      <c r="A87" s="224" t="s">
        <v>241</v>
      </c>
      <c r="B87" s="340" t="s">
        <v>373</v>
      </c>
      <c r="C87" s="315">
        <f>+C63+C86</f>
        <v>344907307</v>
      </c>
      <c r="D87" s="92">
        <v>-46576565</v>
      </c>
      <c r="E87" s="92">
        <v>-6724187</v>
      </c>
      <c r="F87" s="105">
        <v>291606555</v>
      </c>
      <c r="G87" s="251"/>
    </row>
    <row r="88" spans="1:8" s="233" customFormat="1" ht="15" customHeight="1">
      <c r="A88" s="190"/>
      <c r="B88" s="191"/>
      <c r="C88" s="205"/>
      <c r="D88" s="205"/>
      <c r="E88" s="205"/>
      <c r="F88" s="205"/>
      <c r="G88" s="251"/>
      <c r="H88" s="233" t="e">
        <f>-E6</f>
        <v>#VALUE!</v>
      </c>
    </row>
    <row r="89" spans="1:8" ht="16.5" thickBot="1">
      <c r="A89" s="192"/>
      <c r="B89" s="193"/>
      <c r="C89" s="206"/>
      <c r="D89" s="206"/>
      <c r="E89" s="206"/>
      <c r="F89" s="206"/>
      <c r="G89" s="251"/>
    </row>
    <row r="90" spans="1:8" s="232" customFormat="1" ht="16.5" customHeight="1" thickBot="1">
      <c r="A90" s="477" t="s">
        <v>34</v>
      </c>
      <c r="B90" s="478"/>
      <c r="C90" s="478"/>
      <c r="D90" s="478"/>
      <c r="E90" s="478"/>
      <c r="F90" s="479"/>
      <c r="G90" s="251"/>
    </row>
    <row r="91" spans="1:8" s="27" customFormat="1" ht="12" customHeight="1" thickBot="1">
      <c r="A91" s="212" t="s">
        <v>2</v>
      </c>
      <c r="B91" s="58" t="s">
        <v>249</v>
      </c>
      <c r="C91" s="85">
        <f>SUM(C92:C96)</f>
        <v>184899823</v>
      </c>
      <c r="D91" s="85">
        <v>-19576565</v>
      </c>
      <c r="E91" s="257">
        <v>427000</v>
      </c>
      <c r="F91" s="40">
        <f>SUM(F92:F96)</f>
        <v>165750258</v>
      </c>
      <c r="G91" s="251"/>
    </row>
    <row r="92" spans="1:8" ht="12" customHeight="1">
      <c r="A92" s="246" t="s">
        <v>54</v>
      </c>
      <c r="B92" s="292" t="s">
        <v>30</v>
      </c>
      <c r="C92" s="309">
        <v>54400098</v>
      </c>
      <c r="D92" s="17"/>
      <c r="E92" s="258"/>
      <c r="F92" s="39">
        <v>54400098</v>
      </c>
      <c r="G92" s="251"/>
    </row>
    <row r="93" spans="1:8" ht="12" customHeight="1">
      <c r="A93" s="247" t="s">
        <v>55</v>
      </c>
      <c r="B93" s="293" t="s">
        <v>100</v>
      </c>
      <c r="C93" s="310">
        <v>8608252</v>
      </c>
      <c r="D93" s="87"/>
      <c r="E93" s="259"/>
      <c r="F93" s="70">
        <v>8608252</v>
      </c>
      <c r="G93" s="251"/>
    </row>
    <row r="94" spans="1:8" ht="12" customHeight="1">
      <c r="A94" s="247" t="s">
        <v>56</v>
      </c>
      <c r="B94" s="293" t="s">
        <v>73</v>
      </c>
      <c r="C94" s="311">
        <v>111891473</v>
      </c>
      <c r="D94" s="89">
        <v>-22576565</v>
      </c>
      <c r="E94" s="260">
        <v>140000</v>
      </c>
      <c r="F94" s="72">
        <v>89454908</v>
      </c>
      <c r="G94" s="251"/>
    </row>
    <row r="95" spans="1:8" ht="12" customHeight="1">
      <c r="A95" s="247" t="s">
        <v>57</v>
      </c>
      <c r="B95" s="293" t="s">
        <v>101</v>
      </c>
      <c r="C95" s="311">
        <v>6800000</v>
      </c>
      <c r="D95" s="89"/>
      <c r="E95" s="260">
        <v>287000</v>
      </c>
      <c r="F95" s="72">
        <v>7087000</v>
      </c>
      <c r="G95" s="251"/>
    </row>
    <row r="96" spans="1:8" ht="12" customHeight="1">
      <c r="A96" s="247" t="s">
        <v>65</v>
      </c>
      <c r="B96" s="293" t="s">
        <v>102</v>
      </c>
      <c r="C96" s="311">
        <v>3200000</v>
      </c>
      <c r="D96" s="89">
        <v>3000000</v>
      </c>
      <c r="E96" s="260"/>
      <c r="F96" s="72">
        <v>6200000</v>
      </c>
      <c r="G96" s="251"/>
    </row>
    <row r="97" spans="1:7" ht="12" customHeight="1">
      <c r="A97" s="247" t="s">
        <v>58</v>
      </c>
      <c r="B97" s="293" t="s">
        <v>250</v>
      </c>
      <c r="C97" s="311">
        <v>200000</v>
      </c>
      <c r="D97" s="89"/>
      <c r="E97" s="260"/>
      <c r="F97" s="72">
        <v>200000</v>
      </c>
      <c r="G97" s="251"/>
    </row>
    <row r="98" spans="1:7" ht="12" customHeight="1">
      <c r="A98" s="247" t="s">
        <v>59</v>
      </c>
      <c r="B98" s="294" t="s">
        <v>251</v>
      </c>
      <c r="C98" s="311"/>
      <c r="D98" s="89"/>
      <c r="E98" s="260"/>
      <c r="F98" s="72"/>
      <c r="G98" s="251"/>
    </row>
    <row r="99" spans="1:7" ht="12" customHeight="1">
      <c r="A99" s="247" t="s">
        <v>66</v>
      </c>
      <c r="B99" s="295" t="s">
        <v>252</v>
      </c>
      <c r="C99" s="311"/>
      <c r="D99" s="89"/>
      <c r="E99" s="260"/>
      <c r="F99" s="72"/>
      <c r="G99" s="251"/>
    </row>
    <row r="100" spans="1:7" ht="12" customHeight="1">
      <c r="A100" s="247" t="s">
        <v>67</v>
      </c>
      <c r="B100" s="295" t="s">
        <v>253</v>
      </c>
      <c r="C100" s="311"/>
      <c r="D100" s="89"/>
      <c r="E100" s="260"/>
      <c r="F100" s="72"/>
      <c r="G100" s="251"/>
    </row>
    <row r="101" spans="1:7" ht="12" customHeight="1">
      <c r="A101" s="247" t="s">
        <v>68</v>
      </c>
      <c r="B101" s="294" t="s">
        <v>254</v>
      </c>
      <c r="C101" s="311">
        <v>2000000</v>
      </c>
      <c r="D101" s="89">
        <v>3300000</v>
      </c>
      <c r="E101" s="260"/>
      <c r="F101" s="72">
        <v>5300000</v>
      </c>
      <c r="G101" s="251"/>
    </row>
    <row r="102" spans="1:7" ht="12" customHeight="1">
      <c r="A102" s="247" t="s">
        <v>69</v>
      </c>
      <c r="B102" s="294" t="s">
        <v>255</v>
      </c>
      <c r="C102" s="311"/>
      <c r="D102" s="89"/>
      <c r="E102" s="260"/>
      <c r="F102" s="72"/>
      <c r="G102" s="251"/>
    </row>
    <row r="103" spans="1:7" ht="12" customHeight="1">
      <c r="A103" s="247" t="s">
        <v>71</v>
      </c>
      <c r="B103" s="295" t="s">
        <v>256</v>
      </c>
      <c r="C103" s="311"/>
      <c r="D103" s="89"/>
      <c r="E103" s="260"/>
      <c r="F103" s="72"/>
      <c r="G103" s="251"/>
    </row>
    <row r="104" spans="1:7" ht="12" customHeight="1">
      <c r="A104" s="248" t="s">
        <v>103</v>
      </c>
      <c r="B104" s="295" t="s">
        <v>257</v>
      </c>
      <c r="C104" s="311"/>
      <c r="D104" s="89"/>
      <c r="E104" s="260"/>
      <c r="F104" s="72"/>
      <c r="G104" s="251"/>
    </row>
    <row r="105" spans="1:7" ht="12" customHeight="1">
      <c r="A105" s="247" t="s">
        <v>258</v>
      </c>
      <c r="B105" s="295" t="s">
        <v>259</v>
      </c>
      <c r="C105" s="311"/>
      <c r="D105" s="89"/>
      <c r="E105" s="260"/>
      <c r="F105" s="72"/>
      <c r="G105" s="251"/>
    </row>
    <row r="106" spans="1:7" s="27" customFormat="1" ht="12" customHeight="1" thickBot="1">
      <c r="A106" s="249" t="s">
        <v>260</v>
      </c>
      <c r="B106" s="296" t="s">
        <v>261</v>
      </c>
      <c r="C106" s="312">
        <v>1000000</v>
      </c>
      <c r="D106" s="18">
        <v>-300000</v>
      </c>
      <c r="E106" s="261"/>
      <c r="F106" s="33">
        <v>700000</v>
      </c>
      <c r="G106" s="251"/>
    </row>
    <row r="107" spans="1:7" ht="12" customHeight="1" thickBot="1">
      <c r="A107" s="59" t="s">
        <v>3</v>
      </c>
      <c r="B107" s="297" t="s">
        <v>262</v>
      </c>
      <c r="C107" s="313">
        <f>+C108+C110+C112</f>
        <v>110000000</v>
      </c>
      <c r="D107" s="86">
        <v>-40000000</v>
      </c>
      <c r="E107" s="262">
        <v>-7791348</v>
      </c>
      <c r="F107" s="69">
        <f>+F108+F110+F112</f>
        <v>62208652</v>
      </c>
      <c r="G107" s="251"/>
    </row>
    <row r="108" spans="1:7" ht="12" customHeight="1">
      <c r="A108" s="217" t="s">
        <v>60</v>
      </c>
      <c r="B108" s="298" t="s">
        <v>116</v>
      </c>
      <c r="C108" s="314">
        <v>60000000</v>
      </c>
      <c r="D108" s="88">
        <v>-40000000</v>
      </c>
      <c r="E108" s="263">
        <v>-7791348</v>
      </c>
      <c r="F108" s="71">
        <v>12208652</v>
      </c>
      <c r="G108" s="251"/>
    </row>
    <row r="109" spans="1:7" ht="12" customHeight="1">
      <c r="A109" s="217" t="s">
        <v>61</v>
      </c>
      <c r="B109" s="299" t="s">
        <v>263</v>
      </c>
      <c r="C109" s="314">
        <v>60000000</v>
      </c>
      <c r="D109" s="88">
        <v>-40000000</v>
      </c>
      <c r="E109" s="263">
        <v>-7791348</v>
      </c>
      <c r="F109" s="71">
        <v>12208652</v>
      </c>
      <c r="G109" s="251"/>
    </row>
    <row r="110" spans="1:7" ht="12" customHeight="1">
      <c r="A110" s="217" t="s">
        <v>62</v>
      </c>
      <c r="B110" s="299" t="s">
        <v>104</v>
      </c>
      <c r="C110" s="310">
        <v>50000000</v>
      </c>
      <c r="D110" s="87"/>
      <c r="E110" s="259"/>
      <c r="F110" s="70">
        <v>50000000</v>
      </c>
      <c r="G110" s="251"/>
    </row>
    <row r="111" spans="1:7" ht="12" customHeight="1">
      <c r="A111" s="217" t="s">
        <v>63</v>
      </c>
      <c r="B111" s="299" t="s">
        <v>264</v>
      </c>
      <c r="C111" s="310">
        <v>50000000</v>
      </c>
      <c r="D111" s="87"/>
      <c r="E111" s="259"/>
      <c r="F111" s="70">
        <v>50000000</v>
      </c>
      <c r="G111" s="251"/>
    </row>
    <row r="112" spans="1:7" ht="12" customHeight="1">
      <c r="A112" s="217" t="s">
        <v>64</v>
      </c>
      <c r="B112" s="300" t="s">
        <v>118</v>
      </c>
      <c r="C112" s="310"/>
      <c r="D112" s="87"/>
      <c r="E112" s="259"/>
      <c r="F112" s="70"/>
      <c r="G112" s="251"/>
    </row>
    <row r="113" spans="1:7" ht="12" customHeight="1">
      <c r="A113" s="217" t="s">
        <v>70</v>
      </c>
      <c r="B113" s="301" t="s">
        <v>265</v>
      </c>
      <c r="C113" s="310"/>
      <c r="D113" s="87"/>
      <c r="E113" s="259"/>
      <c r="F113" s="70"/>
      <c r="G113" s="251"/>
    </row>
    <row r="114" spans="1:7" ht="12" customHeight="1">
      <c r="A114" s="217" t="s">
        <v>72</v>
      </c>
      <c r="B114" s="302" t="s">
        <v>266</v>
      </c>
      <c r="C114" s="310"/>
      <c r="D114" s="87"/>
      <c r="E114" s="259"/>
      <c r="F114" s="70"/>
      <c r="G114" s="251"/>
    </row>
    <row r="115" spans="1:7" ht="12" customHeight="1">
      <c r="A115" s="217" t="s">
        <v>105</v>
      </c>
      <c r="B115" s="303" t="s">
        <v>253</v>
      </c>
      <c r="C115" s="310"/>
      <c r="D115" s="87"/>
      <c r="E115" s="259"/>
      <c r="F115" s="70"/>
      <c r="G115" s="251"/>
    </row>
    <row r="116" spans="1:7" ht="12" customHeight="1">
      <c r="A116" s="217" t="s">
        <v>106</v>
      </c>
      <c r="B116" s="303" t="s">
        <v>267</v>
      </c>
      <c r="C116" s="310"/>
      <c r="D116" s="87"/>
      <c r="E116" s="259"/>
      <c r="F116" s="70"/>
      <c r="G116" s="251"/>
    </row>
    <row r="117" spans="1:7" ht="12" customHeight="1">
      <c r="A117" s="217" t="s">
        <v>107</v>
      </c>
      <c r="B117" s="303" t="s">
        <v>268</v>
      </c>
      <c r="C117" s="310"/>
      <c r="D117" s="87"/>
      <c r="E117" s="259"/>
      <c r="F117" s="70"/>
      <c r="G117" s="251"/>
    </row>
    <row r="118" spans="1:7" ht="12" customHeight="1">
      <c r="A118" s="217" t="s">
        <v>269</v>
      </c>
      <c r="B118" s="303" t="s">
        <v>256</v>
      </c>
      <c r="C118" s="310"/>
      <c r="D118" s="87"/>
      <c r="E118" s="259"/>
      <c r="F118" s="70"/>
      <c r="G118" s="251"/>
    </row>
    <row r="119" spans="1:7" ht="12" customHeight="1">
      <c r="A119" s="217" t="s">
        <v>270</v>
      </c>
      <c r="B119" s="303" t="s">
        <v>271</v>
      </c>
      <c r="C119" s="310"/>
      <c r="D119" s="87"/>
      <c r="E119" s="259"/>
      <c r="F119" s="70"/>
      <c r="G119" s="251"/>
    </row>
    <row r="120" spans="1:7" ht="12" customHeight="1" thickBot="1">
      <c r="A120" s="226" t="s">
        <v>272</v>
      </c>
      <c r="B120" s="303" t="s">
        <v>273</v>
      </c>
      <c r="C120" s="311"/>
      <c r="D120" s="89"/>
      <c r="E120" s="260"/>
      <c r="F120" s="72"/>
      <c r="G120" s="251"/>
    </row>
    <row r="121" spans="1:7" ht="12" customHeight="1" thickBot="1">
      <c r="A121" s="59" t="s">
        <v>4</v>
      </c>
      <c r="B121" s="304" t="s">
        <v>274</v>
      </c>
      <c r="C121" s="313">
        <v>2000000</v>
      </c>
      <c r="D121" s="86">
        <v>-2000000</v>
      </c>
      <c r="E121" s="262"/>
      <c r="F121" s="69">
        <f>+F122+F123</f>
        <v>0</v>
      </c>
      <c r="G121" s="251"/>
    </row>
    <row r="122" spans="1:7" ht="12" customHeight="1">
      <c r="A122" s="217" t="s">
        <v>43</v>
      </c>
      <c r="B122" s="305" t="s">
        <v>35</v>
      </c>
      <c r="C122" s="314">
        <v>2000000</v>
      </c>
      <c r="D122" s="88">
        <v>-2000000</v>
      </c>
      <c r="E122" s="263"/>
      <c r="F122" s="71"/>
      <c r="G122" s="251"/>
    </row>
    <row r="123" spans="1:7" ht="12" customHeight="1" thickBot="1">
      <c r="A123" s="219" t="s">
        <v>44</v>
      </c>
      <c r="B123" s="299" t="s">
        <v>36</v>
      </c>
      <c r="C123" s="311"/>
      <c r="D123" s="89"/>
      <c r="E123" s="260"/>
      <c r="F123" s="72"/>
      <c r="G123" s="251"/>
    </row>
    <row r="124" spans="1:7" ht="12" customHeight="1" thickBot="1">
      <c r="A124" s="59" t="s">
        <v>5</v>
      </c>
      <c r="B124" s="304" t="s">
        <v>275</v>
      </c>
      <c r="C124" s="313">
        <f>+C91+C107+C121</f>
        <v>296899823</v>
      </c>
      <c r="D124" s="86">
        <v>-61576565</v>
      </c>
      <c r="E124" s="262">
        <v>-7364348</v>
      </c>
      <c r="F124" s="69">
        <f>+F91+F107+F121</f>
        <v>227958910</v>
      </c>
      <c r="G124" s="251"/>
    </row>
    <row r="125" spans="1:7" ht="12" customHeight="1" thickBot="1">
      <c r="A125" s="59" t="s">
        <v>6</v>
      </c>
      <c r="B125" s="304" t="s">
        <v>375</v>
      </c>
      <c r="C125" s="313">
        <f>+C126+C127+C128</f>
        <v>0</v>
      </c>
      <c r="D125" s="86">
        <v>15000000</v>
      </c>
      <c r="E125" s="262"/>
      <c r="F125" s="69">
        <v>15000000</v>
      </c>
      <c r="G125" s="251"/>
    </row>
    <row r="126" spans="1:7" ht="12" customHeight="1">
      <c r="A126" s="217" t="s">
        <v>47</v>
      </c>
      <c r="B126" s="305" t="s">
        <v>277</v>
      </c>
      <c r="C126" s="310"/>
      <c r="D126" s="87"/>
      <c r="E126" s="259"/>
      <c r="F126" s="70"/>
      <c r="G126" s="251"/>
    </row>
    <row r="127" spans="1:7" ht="12" customHeight="1">
      <c r="A127" s="217" t="s">
        <v>48</v>
      </c>
      <c r="B127" s="305" t="s">
        <v>278</v>
      </c>
      <c r="C127" s="310"/>
      <c r="D127" s="87">
        <v>15000000</v>
      </c>
      <c r="E127" s="259"/>
      <c r="F127" s="70">
        <v>15000000</v>
      </c>
      <c r="G127" s="251"/>
    </row>
    <row r="128" spans="1:7" ht="12" customHeight="1" thickBot="1">
      <c r="A128" s="226" t="s">
        <v>49</v>
      </c>
      <c r="B128" s="306" t="s">
        <v>279</v>
      </c>
      <c r="C128" s="310"/>
      <c r="D128" s="87"/>
      <c r="E128" s="259"/>
      <c r="F128" s="70"/>
      <c r="G128" s="251"/>
    </row>
    <row r="129" spans="1:12" ht="12" customHeight="1" thickBot="1">
      <c r="A129" s="59" t="s">
        <v>7</v>
      </c>
      <c r="B129" s="304" t="s">
        <v>280</v>
      </c>
      <c r="C129" s="313">
        <f>+C130+C131+C133+C132</f>
        <v>0</v>
      </c>
      <c r="D129" s="86"/>
      <c r="E129" s="262"/>
      <c r="F129" s="69">
        <f>+F130+F131+F133+F132</f>
        <v>0</v>
      </c>
      <c r="G129" s="251"/>
    </row>
    <row r="130" spans="1:12" ht="12" customHeight="1">
      <c r="A130" s="217" t="s">
        <v>50</v>
      </c>
      <c r="B130" s="305" t="s">
        <v>281</v>
      </c>
      <c r="C130" s="310"/>
      <c r="D130" s="87"/>
      <c r="E130" s="259"/>
      <c r="F130" s="70"/>
      <c r="G130" s="251"/>
    </row>
    <row r="131" spans="1:12" ht="12" customHeight="1">
      <c r="A131" s="217" t="s">
        <v>51</v>
      </c>
      <c r="B131" s="305" t="s">
        <v>282</v>
      </c>
      <c r="C131" s="310"/>
      <c r="D131" s="87"/>
      <c r="E131" s="259"/>
      <c r="F131" s="70"/>
      <c r="G131" s="251"/>
    </row>
    <row r="132" spans="1:12" ht="12" customHeight="1">
      <c r="A132" s="217" t="s">
        <v>180</v>
      </c>
      <c r="B132" s="305" t="s">
        <v>283</v>
      </c>
      <c r="C132" s="310"/>
      <c r="D132" s="87"/>
      <c r="E132" s="259"/>
      <c r="F132" s="70"/>
      <c r="G132" s="251"/>
    </row>
    <row r="133" spans="1:12" s="27" customFormat="1" ht="12" customHeight="1" thickBot="1">
      <c r="A133" s="226" t="s">
        <v>182</v>
      </c>
      <c r="B133" s="306" t="s">
        <v>284</v>
      </c>
      <c r="C133" s="310"/>
      <c r="D133" s="87"/>
      <c r="E133" s="259"/>
      <c r="F133" s="70"/>
      <c r="G133" s="251"/>
    </row>
    <row r="134" spans="1:12" ht="16.5" thickBot="1">
      <c r="A134" s="59" t="s">
        <v>8</v>
      </c>
      <c r="B134" s="304" t="s">
        <v>380</v>
      </c>
      <c r="C134" s="315">
        <f>+C135+C136+C137+C138</f>
        <v>48007484</v>
      </c>
      <c r="D134" s="92"/>
      <c r="E134" s="264">
        <v>640161</v>
      </c>
      <c r="F134" s="105">
        <f>+F135+F136+F137+F138</f>
        <v>48647645</v>
      </c>
      <c r="G134" s="251"/>
      <c r="L134" s="184"/>
    </row>
    <row r="135" spans="1:12" ht="15.75">
      <c r="A135" s="217" t="s">
        <v>52</v>
      </c>
      <c r="B135" s="305" t="s">
        <v>286</v>
      </c>
      <c r="C135" s="310"/>
      <c r="D135" s="87"/>
      <c r="E135" s="259"/>
      <c r="F135" s="70"/>
      <c r="G135" s="251"/>
    </row>
    <row r="136" spans="1:12" ht="12" customHeight="1">
      <c r="A136" s="217" t="s">
        <v>53</v>
      </c>
      <c r="B136" s="305" t="s">
        <v>287</v>
      </c>
      <c r="C136" s="310">
        <v>1931590</v>
      </c>
      <c r="D136" s="87"/>
      <c r="E136" s="259"/>
      <c r="F136" s="70">
        <v>1931590</v>
      </c>
      <c r="G136" s="251"/>
    </row>
    <row r="137" spans="1:12" s="27" customFormat="1" ht="12" customHeight="1">
      <c r="A137" s="217" t="s">
        <v>189</v>
      </c>
      <c r="B137" s="305" t="s">
        <v>379</v>
      </c>
      <c r="C137" s="310">
        <v>46075894</v>
      </c>
      <c r="D137" s="87"/>
      <c r="E137" s="259">
        <v>640161</v>
      </c>
      <c r="F137" s="70">
        <v>46716055</v>
      </c>
      <c r="G137" s="251"/>
    </row>
    <row r="138" spans="1:12" s="27" customFormat="1" ht="12" customHeight="1">
      <c r="A138" s="217" t="s">
        <v>191</v>
      </c>
      <c r="B138" s="305" t="s">
        <v>288</v>
      </c>
      <c r="C138" s="311"/>
      <c r="D138" s="89"/>
      <c r="E138" s="260"/>
      <c r="F138" s="72"/>
      <c r="G138" s="251"/>
    </row>
    <row r="139" spans="1:12" s="27" customFormat="1" ht="12" customHeight="1" thickBot="1">
      <c r="A139" s="226" t="s">
        <v>378</v>
      </c>
      <c r="B139" s="306" t="s">
        <v>289</v>
      </c>
      <c r="C139" s="335">
        <f>+C140+C141+C142+C143</f>
        <v>0</v>
      </c>
      <c r="D139" s="323"/>
      <c r="E139" s="323"/>
      <c r="F139" s="336">
        <f>+F140+F141+F142+F143</f>
        <v>0</v>
      </c>
      <c r="G139" s="251"/>
    </row>
    <row r="140" spans="1:12" s="27" customFormat="1" ht="12" customHeight="1" thickBot="1">
      <c r="A140" s="59" t="s">
        <v>9</v>
      </c>
      <c r="B140" s="304" t="s">
        <v>376</v>
      </c>
      <c r="C140" s="324"/>
      <c r="D140" s="325"/>
      <c r="E140" s="326"/>
      <c r="F140" s="327"/>
      <c r="G140" s="251"/>
    </row>
    <row r="141" spans="1:12" s="27" customFormat="1" ht="12" customHeight="1">
      <c r="A141" s="217" t="s">
        <v>98</v>
      </c>
      <c r="B141" s="305" t="s">
        <v>291</v>
      </c>
      <c r="C141" s="314"/>
      <c r="D141" s="88"/>
      <c r="E141" s="263"/>
      <c r="F141" s="71"/>
      <c r="G141" s="251"/>
    </row>
    <row r="142" spans="1:12" s="27" customFormat="1" ht="12" customHeight="1">
      <c r="A142" s="217" t="s">
        <v>99</v>
      </c>
      <c r="B142" s="305" t="s">
        <v>292</v>
      </c>
      <c r="C142" s="310"/>
      <c r="D142" s="87"/>
      <c r="E142" s="259"/>
      <c r="F142" s="70"/>
      <c r="G142" s="251"/>
    </row>
    <row r="143" spans="1:12" s="27" customFormat="1" ht="12" customHeight="1">
      <c r="A143" s="217" t="s">
        <v>117</v>
      </c>
      <c r="B143" s="305" t="s">
        <v>293</v>
      </c>
      <c r="C143" s="311"/>
      <c r="D143" s="89"/>
      <c r="E143" s="260"/>
      <c r="F143" s="72"/>
      <c r="G143" s="251"/>
    </row>
    <row r="144" spans="1:12" ht="12.75" customHeight="1" thickBot="1">
      <c r="A144" s="217" t="s">
        <v>197</v>
      </c>
      <c r="B144" s="305" t="s">
        <v>294</v>
      </c>
      <c r="C144" s="337"/>
      <c r="D144" s="328"/>
      <c r="E144" s="328"/>
      <c r="F144" s="338"/>
      <c r="G144" s="251"/>
    </row>
    <row r="145" spans="1:7" ht="12" customHeight="1" thickBot="1">
      <c r="A145" s="59" t="s">
        <v>10</v>
      </c>
      <c r="B145" s="304" t="s">
        <v>295</v>
      </c>
      <c r="C145" s="317">
        <v>48007484</v>
      </c>
      <c r="D145" s="36">
        <v>15000000</v>
      </c>
      <c r="E145" s="266">
        <v>640161</v>
      </c>
      <c r="F145" s="37">
        <v>63647645</v>
      </c>
      <c r="G145" s="251"/>
    </row>
    <row r="146" spans="1:7" ht="15" customHeight="1" thickBot="1">
      <c r="A146" s="228" t="s">
        <v>11</v>
      </c>
      <c r="B146" s="307" t="s">
        <v>296</v>
      </c>
      <c r="C146" s="318">
        <v>344907307</v>
      </c>
      <c r="D146" s="216">
        <v>-46576565</v>
      </c>
      <c r="E146" s="36">
        <v>-6724187</v>
      </c>
      <c r="F146" s="37">
        <v>291606555</v>
      </c>
      <c r="G146" s="251"/>
    </row>
    <row r="147" spans="1:7" ht="16.5" thickBot="1">
      <c r="A147" s="10"/>
      <c r="B147" s="11"/>
      <c r="C147" s="12"/>
      <c r="D147" s="12"/>
      <c r="E147" s="12"/>
      <c r="F147" s="12"/>
      <c r="G147" s="251"/>
    </row>
    <row r="148" spans="1:7" ht="15" customHeight="1" thickBot="1">
      <c r="A148" s="194" t="s">
        <v>394</v>
      </c>
      <c r="B148" s="195"/>
      <c r="C148" s="23">
        <v>34</v>
      </c>
      <c r="D148" s="256"/>
      <c r="E148" s="256"/>
      <c r="F148" s="22">
        <v>34</v>
      </c>
      <c r="G148" s="251"/>
    </row>
    <row r="149" spans="1:7" ht="14.25" customHeight="1" thickBot="1">
      <c r="A149" s="194" t="s">
        <v>393</v>
      </c>
      <c r="B149" s="195"/>
      <c r="C149" s="23">
        <v>20</v>
      </c>
      <c r="D149" s="256"/>
      <c r="E149" s="256"/>
      <c r="F149" s="22">
        <v>20</v>
      </c>
      <c r="G149" s="251"/>
    </row>
  </sheetData>
  <sheetProtection formatCells="0"/>
  <mergeCells count="5">
    <mergeCell ref="A7:F7"/>
    <mergeCell ref="A90:F90"/>
    <mergeCell ref="B2:C2"/>
    <mergeCell ref="B3:C3"/>
    <mergeCell ref="C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13</vt:i4>
      </vt:variant>
    </vt:vector>
  </HeadingPairs>
  <TitlesOfParts>
    <vt:vector size="2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</vt:lpstr>
      <vt:lpstr>ELLENŐRZÉS-1.sz.2.1.sz.2.2.sz.</vt:lpstr>
      <vt:lpstr>3.1. sz. mell</vt:lpstr>
      <vt:lpstr>3.2. sz. mell</vt:lpstr>
      <vt:lpstr>3.3. sz. mell</vt:lpstr>
      <vt:lpstr>3.4. sz. mell</vt:lpstr>
      <vt:lpstr>4.1. sz. mell </vt:lpstr>
      <vt:lpstr>4.2. sz. mell </vt:lpstr>
      <vt:lpstr>4.3. sz. mell</vt:lpstr>
      <vt:lpstr>4.4. sz. mell 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 '!Nyomtatási_cím</vt:lpstr>
      <vt:lpstr>'4.2. sz. mell '!Nyomtatási_cím</vt:lpstr>
      <vt:lpstr>'4.3. sz. mell'!Nyomtatási_cím</vt:lpstr>
      <vt:lpstr>'4.4.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2021-02-05T07:43:13Z</cp:lastPrinted>
  <dcterms:created xsi:type="dcterms:W3CDTF">1999-10-30T10:30:45Z</dcterms:created>
  <dcterms:modified xsi:type="dcterms:W3CDTF">2021-02-08T06:53:56Z</dcterms:modified>
</cp:coreProperties>
</file>