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3. mell." sheetId="2" r:id="rId1"/>
  </sheets>
  <calcPr calcId="124519"/>
</workbook>
</file>

<file path=xl/calcChain.xml><?xml version="1.0" encoding="utf-8"?>
<calcChain xmlns="http://schemas.openxmlformats.org/spreadsheetml/2006/main">
  <c r="P94" i="2"/>
  <c r="P95"/>
  <c r="W59" l="1"/>
  <c r="W60"/>
  <c r="W61"/>
  <c r="W62"/>
  <c r="W74"/>
  <c r="W75"/>
  <c r="W76"/>
  <c r="W45"/>
  <c r="W46"/>
  <c r="W47"/>
  <c r="W48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4"/>
  <c r="W35"/>
  <c r="W36"/>
  <c r="W37"/>
  <c r="W38"/>
  <c r="W39"/>
  <c r="W40"/>
  <c r="W41"/>
  <c r="W42"/>
  <c r="V45"/>
  <c r="V46"/>
  <c r="V47"/>
  <c r="V48"/>
  <c r="V50"/>
  <c r="V59"/>
  <c r="V60"/>
  <c r="V61"/>
  <c r="V62"/>
  <c r="V64"/>
  <c r="W64" s="1"/>
  <c r="V65"/>
  <c r="W65" s="1"/>
  <c r="V66"/>
  <c r="W66" s="1"/>
  <c r="V67"/>
  <c r="W67" s="1"/>
  <c r="V68"/>
  <c r="W68" s="1"/>
  <c r="V69"/>
  <c r="W69" s="1"/>
  <c r="V70"/>
  <c r="W70" s="1"/>
  <c r="V71"/>
  <c r="W71" s="1"/>
  <c r="V72"/>
  <c r="W72" s="1"/>
  <c r="V73"/>
  <c r="W73" s="1"/>
  <c r="V74"/>
  <c r="V75"/>
  <c r="U11"/>
  <c r="U12"/>
  <c r="U13"/>
  <c r="V11"/>
  <c r="V12"/>
  <c r="V13"/>
  <c r="V14"/>
  <c r="V15"/>
  <c r="V16"/>
  <c r="V17"/>
  <c r="V18"/>
  <c r="U77"/>
  <c r="V58"/>
  <c r="W58" s="1"/>
  <c r="U59" l="1"/>
  <c r="U60"/>
  <c r="P59"/>
  <c r="P60"/>
  <c r="O59"/>
  <c r="O60"/>
  <c r="U62" l="1"/>
  <c r="U63"/>
  <c r="U64"/>
  <c r="U65"/>
  <c r="U66"/>
  <c r="U67"/>
  <c r="U68"/>
  <c r="P62"/>
  <c r="V63"/>
  <c r="O62"/>
  <c r="O63"/>
  <c r="O64"/>
  <c r="O65"/>
  <c r="O66"/>
  <c r="O67"/>
  <c r="O68"/>
  <c r="W63" l="1"/>
  <c r="V77"/>
  <c r="W77" s="1"/>
  <c r="F49"/>
  <c r="G49"/>
  <c r="H49"/>
  <c r="I49"/>
  <c r="J49"/>
  <c r="K49"/>
  <c r="L49"/>
  <c r="M49"/>
  <c r="N49"/>
  <c r="Q49"/>
  <c r="R49"/>
  <c r="S49"/>
  <c r="T49"/>
  <c r="E49"/>
  <c r="O53"/>
  <c r="P51"/>
  <c r="V51" s="1"/>
  <c r="P52"/>
  <c r="V52" s="1"/>
  <c r="V53"/>
  <c r="O52"/>
  <c r="U51"/>
  <c r="O51"/>
  <c r="U50"/>
  <c r="P50"/>
  <c r="O50"/>
  <c r="F39"/>
  <c r="G39"/>
  <c r="H39"/>
  <c r="I39"/>
  <c r="J39"/>
  <c r="K39"/>
  <c r="L39"/>
  <c r="M39"/>
  <c r="N39"/>
  <c r="Q39"/>
  <c r="R39"/>
  <c r="S39"/>
  <c r="T39"/>
  <c r="E39"/>
  <c r="P42"/>
  <c r="O42"/>
  <c r="U41"/>
  <c r="P41"/>
  <c r="O41"/>
  <c r="U40"/>
  <c r="U42"/>
  <c r="O40"/>
  <c r="P40"/>
  <c r="F27"/>
  <c r="G27"/>
  <c r="H27"/>
  <c r="I27"/>
  <c r="J27"/>
  <c r="K27"/>
  <c r="L27"/>
  <c r="M27"/>
  <c r="N27"/>
  <c r="Q27"/>
  <c r="R27"/>
  <c r="S27"/>
  <c r="T27"/>
  <c r="E27"/>
  <c r="U28"/>
  <c r="U29"/>
  <c r="V29" s="1"/>
  <c r="U30"/>
  <c r="U31"/>
  <c r="V31" s="1"/>
  <c r="U32"/>
  <c r="U33"/>
  <c r="U34"/>
  <c r="P28"/>
  <c r="O29"/>
  <c r="F19"/>
  <c r="F43" s="1"/>
  <c r="G19"/>
  <c r="G43" s="1"/>
  <c r="H19"/>
  <c r="H43" s="1"/>
  <c r="I19"/>
  <c r="I43" s="1"/>
  <c r="J19"/>
  <c r="J43" s="1"/>
  <c r="K19"/>
  <c r="L19"/>
  <c r="M19"/>
  <c r="M43" s="1"/>
  <c r="N19"/>
  <c r="N43" s="1"/>
  <c r="P19"/>
  <c r="Q19"/>
  <c r="R19"/>
  <c r="S19"/>
  <c r="T19"/>
  <c r="E19"/>
  <c r="E43" s="1"/>
  <c r="U20"/>
  <c r="V20" s="1"/>
  <c r="U21"/>
  <c r="V21" s="1"/>
  <c r="U22"/>
  <c r="V22" s="1"/>
  <c r="U23"/>
  <c r="V23" s="1"/>
  <c r="O20"/>
  <c r="O21"/>
  <c r="O22"/>
  <c r="O23"/>
  <c r="O11"/>
  <c r="O12"/>
  <c r="O13"/>
  <c r="O15"/>
  <c r="O16"/>
  <c r="O17"/>
  <c r="O18"/>
  <c r="R14"/>
  <c r="R43" s="1"/>
  <c r="S14"/>
  <c r="S43" s="1"/>
  <c r="S54" s="1"/>
  <c r="T14"/>
  <c r="Q14"/>
  <c r="L14"/>
  <c r="P14" s="1"/>
  <c r="K14"/>
  <c r="O14" s="1"/>
  <c r="U15"/>
  <c r="U16"/>
  <c r="U17"/>
  <c r="U18"/>
  <c r="R10"/>
  <c r="S10"/>
  <c r="T10"/>
  <c r="T43" s="1"/>
  <c r="T54" s="1"/>
  <c r="Q10"/>
  <c r="Q43" s="1"/>
  <c r="K10"/>
  <c r="K43" s="1"/>
  <c r="R54" l="1"/>
  <c r="Q54"/>
  <c r="K54"/>
  <c r="E54"/>
  <c r="L43"/>
  <c r="O49"/>
  <c r="W51"/>
  <c r="P49"/>
  <c r="W53"/>
  <c r="W50"/>
  <c r="W52"/>
  <c r="U49"/>
  <c r="U39"/>
  <c r="P39"/>
  <c r="V41"/>
  <c r="O39"/>
  <c r="V40"/>
  <c r="V42"/>
  <c r="V28"/>
  <c r="U27"/>
  <c r="P27"/>
  <c r="O27"/>
  <c r="O19"/>
  <c r="V19"/>
  <c r="U19"/>
  <c r="U83"/>
  <c r="U84"/>
  <c r="U85"/>
  <c r="U86"/>
  <c r="U87"/>
  <c r="U88"/>
  <c r="U89"/>
  <c r="U90"/>
  <c r="U91"/>
  <c r="U92"/>
  <c r="U93"/>
  <c r="U94"/>
  <c r="U95"/>
  <c r="U96"/>
  <c r="U82"/>
  <c r="R97"/>
  <c r="S97"/>
  <c r="T97"/>
  <c r="L77"/>
  <c r="M77"/>
  <c r="N77"/>
  <c r="Q77"/>
  <c r="R77"/>
  <c r="S77"/>
  <c r="T77"/>
  <c r="U61"/>
  <c r="U69"/>
  <c r="U70"/>
  <c r="U71"/>
  <c r="U72"/>
  <c r="U73"/>
  <c r="U74"/>
  <c r="U75"/>
  <c r="U76"/>
  <c r="U58"/>
  <c r="U14"/>
  <c r="U24"/>
  <c r="U25"/>
  <c r="U26"/>
  <c r="U35"/>
  <c r="U36"/>
  <c r="U37"/>
  <c r="U38"/>
  <c r="U44"/>
  <c r="U45"/>
  <c r="U46"/>
  <c r="U47"/>
  <c r="U48"/>
  <c r="U10"/>
  <c r="P61"/>
  <c r="P74"/>
  <c r="P75"/>
  <c r="P76"/>
  <c r="P78"/>
  <c r="P83"/>
  <c r="P85"/>
  <c r="P86"/>
  <c r="V86" s="1"/>
  <c r="P87"/>
  <c r="P88"/>
  <c r="V88" s="1"/>
  <c r="P89"/>
  <c r="P90"/>
  <c r="V90" s="1"/>
  <c r="P92"/>
  <c r="V92" s="1"/>
  <c r="P96"/>
  <c r="V96" s="1"/>
  <c r="P82"/>
  <c r="Q97"/>
  <c r="O96"/>
  <c r="O95"/>
  <c r="O94"/>
  <c r="O93"/>
  <c r="O92"/>
  <c r="N91"/>
  <c r="M91"/>
  <c r="L91"/>
  <c r="K91"/>
  <c r="J91"/>
  <c r="I91"/>
  <c r="H91"/>
  <c r="G91"/>
  <c r="F91"/>
  <c r="E91"/>
  <c r="O90"/>
  <c r="O89"/>
  <c r="O88"/>
  <c r="O87"/>
  <c r="O86"/>
  <c r="O85"/>
  <c r="N84"/>
  <c r="M84"/>
  <c r="M97" s="1"/>
  <c r="L84"/>
  <c r="K84"/>
  <c r="K97" s="1"/>
  <c r="J84"/>
  <c r="I84"/>
  <c r="I97" s="1"/>
  <c r="H84"/>
  <c r="G84"/>
  <c r="G97" s="1"/>
  <c r="F84"/>
  <c r="E84"/>
  <c r="E97" s="1"/>
  <c r="O83"/>
  <c r="O82"/>
  <c r="O78"/>
  <c r="K77"/>
  <c r="J77"/>
  <c r="I77"/>
  <c r="H77"/>
  <c r="G77"/>
  <c r="F77"/>
  <c r="E77"/>
  <c r="O76"/>
  <c r="O75"/>
  <c r="O74"/>
  <c r="O73"/>
  <c r="O72"/>
  <c r="O71"/>
  <c r="O70"/>
  <c r="O69"/>
  <c r="O61"/>
  <c r="O58"/>
  <c r="P48"/>
  <c r="O48"/>
  <c r="P47"/>
  <c r="O47"/>
  <c r="N46"/>
  <c r="N54" s="1"/>
  <c r="M46"/>
  <c r="M54" s="1"/>
  <c r="L46"/>
  <c r="K46"/>
  <c r="J46"/>
  <c r="J54" s="1"/>
  <c r="I46"/>
  <c r="I54" s="1"/>
  <c r="H46"/>
  <c r="H54" s="1"/>
  <c r="G46"/>
  <c r="G54" s="1"/>
  <c r="F46"/>
  <c r="F54" s="1"/>
  <c r="E46"/>
  <c r="P45"/>
  <c r="O45"/>
  <c r="P44"/>
  <c r="O44"/>
  <c r="P38"/>
  <c r="O38"/>
  <c r="P37"/>
  <c r="O37"/>
  <c r="P36"/>
  <c r="O36"/>
  <c r="P35"/>
  <c r="O35"/>
  <c r="P34"/>
  <c r="O34"/>
  <c r="P33"/>
  <c r="O33"/>
  <c r="P32"/>
  <c r="V32" s="1"/>
  <c r="O32"/>
  <c r="O31"/>
  <c r="P30"/>
  <c r="V30" s="1"/>
  <c r="O30"/>
  <c r="P26"/>
  <c r="O26"/>
  <c r="P25"/>
  <c r="O25"/>
  <c r="P24"/>
  <c r="O24"/>
  <c r="P10"/>
  <c r="V10" s="1"/>
  <c r="O10"/>
  <c r="V49" l="1"/>
  <c r="V89"/>
  <c r="V85"/>
  <c r="L54"/>
  <c r="Q78"/>
  <c r="U78" s="1"/>
  <c r="V82"/>
  <c r="V94"/>
  <c r="V93"/>
  <c r="W49"/>
  <c r="V26"/>
  <c r="O43"/>
  <c r="P43"/>
  <c r="V27"/>
  <c r="U43"/>
  <c r="U54" s="1"/>
  <c r="V39"/>
  <c r="V44"/>
  <c r="W44" s="1"/>
  <c r="W94"/>
  <c r="V83"/>
  <c r="P84"/>
  <c r="V84" s="1"/>
  <c r="P91"/>
  <c r="V91" s="1"/>
  <c r="V87"/>
  <c r="O84"/>
  <c r="O97" s="1"/>
  <c r="W85"/>
  <c r="W89"/>
  <c r="V95"/>
  <c r="V36"/>
  <c r="V38"/>
  <c r="V24"/>
  <c r="W96"/>
  <c r="V34"/>
  <c r="V25"/>
  <c r="V35"/>
  <c r="V33"/>
  <c r="W33" s="1"/>
  <c r="V37"/>
  <c r="P77"/>
  <c r="O77"/>
  <c r="W83"/>
  <c r="U97"/>
  <c r="V76"/>
  <c r="W10"/>
  <c r="V78"/>
  <c r="W78" s="1"/>
  <c r="W95"/>
  <c r="O46"/>
  <c r="P46"/>
  <c r="H97"/>
  <c r="L97"/>
  <c r="W93"/>
  <c r="O91"/>
  <c r="F97"/>
  <c r="J97"/>
  <c r="N97"/>
  <c r="W86"/>
  <c r="W88"/>
  <c r="W90"/>
  <c r="W92"/>
  <c r="W82"/>
  <c r="W87"/>
  <c r="V97" l="1"/>
  <c r="W84"/>
  <c r="P54"/>
  <c r="O54"/>
  <c r="O99" s="1"/>
  <c r="W43"/>
  <c r="V43"/>
  <c r="V54" s="1"/>
  <c r="W91"/>
  <c r="W97" s="1"/>
  <c r="P97"/>
  <c r="W54" l="1"/>
  <c r="W99" s="1"/>
</calcChain>
</file>

<file path=xl/sharedStrings.xml><?xml version="1.0" encoding="utf-8"?>
<sst xmlns="http://schemas.openxmlformats.org/spreadsheetml/2006/main" count="202" uniqueCount="124">
  <si>
    <t>Megnevezés</t>
  </si>
  <si>
    <t>Kateszer jellege</t>
  </si>
  <si>
    <t>Építmények</t>
  </si>
  <si>
    <t>Építési telek</t>
  </si>
  <si>
    <t>Épületek</t>
  </si>
  <si>
    <t>Üzemeltetésre átadott építméyek</t>
  </si>
  <si>
    <t>Bruttó érték</t>
  </si>
  <si>
    <t>Halmozott értékcsökkenés</t>
  </si>
  <si>
    <t>Nettó érték</t>
  </si>
  <si>
    <t>Helyrajzi szám</t>
  </si>
  <si>
    <t>Forgalomképtelen törzsvagyon</t>
  </si>
  <si>
    <t>Önkormányzati vagyonkimutatás</t>
  </si>
  <si>
    <t>Demjén Község Önkormányzata</t>
  </si>
  <si>
    <t>3395 Demjén Kossuth tér 1</t>
  </si>
  <si>
    <t>Sorszám</t>
  </si>
  <si>
    <t>Üzleti vagyon</t>
  </si>
  <si>
    <t>Érték-csökkenés</t>
  </si>
  <si>
    <t>Érték- csökkenés</t>
  </si>
  <si>
    <t>1.</t>
  </si>
  <si>
    <t>2.</t>
  </si>
  <si>
    <t>3.</t>
  </si>
  <si>
    <t>4.</t>
  </si>
  <si>
    <t>Zöldterület</t>
  </si>
  <si>
    <t>Földterület</t>
  </si>
  <si>
    <t>Temető</t>
  </si>
  <si>
    <t>184/1</t>
  </si>
  <si>
    <t>Bem utca</t>
  </si>
  <si>
    <t>163/1</t>
  </si>
  <si>
    <t>Szabadság  utca</t>
  </si>
  <si>
    <t>5.</t>
  </si>
  <si>
    <t>Rózsa út</t>
  </si>
  <si>
    <t>6.</t>
  </si>
  <si>
    <t>Akácfa utca</t>
  </si>
  <si>
    <t>Dózsa György út</t>
  </si>
  <si>
    <t>8.</t>
  </si>
  <si>
    <t>Dobó utca</t>
  </si>
  <si>
    <t>9.</t>
  </si>
  <si>
    <t>10.</t>
  </si>
  <si>
    <t>Rákóczi utca</t>
  </si>
  <si>
    <t>11.</t>
  </si>
  <si>
    <t>Bajcsy Zs utca</t>
  </si>
  <si>
    <t>12.</t>
  </si>
  <si>
    <t>Temető utca</t>
  </si>
  <si>
    <t>Összesen</t>
  </si>
  <si>
    <t>13.</t>
  </si>
  <si>
    <t>Felsőrét kivett közút</t>
  </si>
  <si>
    <t>14.</t>
  </si>
  <si>
    <t>Dózsa György utca folytatása ( földút)</t>
  </si>
  <si>
    <t>15.</t>
  </si>
  <si>
    <t>Szépasszonyvölgy utca</t>
  </si>
  <si>
    <t>16.</t>
  </si>
  <si>
    <t>Belterületi kiszolgáló utak</t>
  </si>
  <si>
    <t>17.</t>
  </si>
  <si>
    <t>Belterületi  kivett közút ( kiépítetlen földút)</t>
  </si>
  <si>
    <t>18.</t>
  </si>
  <si>
    <t>Külterületi közutak ( kiépítetlen földtrület)</t>
  </si>
  <si>
    <t>19.</t>
  </si>
  <si>
    <t>Kerékpárút ( KÖZOP pályázat)</t>
  </si>
  <si>
    <t>20.</t>
  </si>
  <si>
    <t>Külterületi magánút</t>
  </si>
  <si>
    <t>21.</t>
  </si>
  <si>
    <t>Belterületi és külterületi  vízelevető árok</t>
  </si>
  <si>
    <t>Kossuth tér</t>
  </si>
  <si>
    <t>064/32/K</t>
  </si>
  <si>
    <t>7.</t>
  </si>
  <si>
    <t>22.</t>
  </si>
  <si>
    <t>Korlátozottan forgalomképes törzsvagyon</t>
  </si>
  <si>
    <t>Óvoda Petőfi u 18</t>
  </si>
  <si>
    <t>Polgármestri Hivatal, Posta , Orvosi rendelő Védőnői szolgálat Kossuth tér 1</t>
  </si>
  <si>
    <t>295/4</t>
  </si>
  <si>
    <t>Művelődési ház Petőfi u 27</t>
  </si>
  <si>
    <t>Tüzoltószertár</t>
  </si>
  <si>
    <t>Közösségi ház Széchenyi u 36</t>
  </si>
  <si>
    <t>Iskola kert Széchenyi u 36 , Széchenyi u 74-80-ig</t>
  </si>
  <si>
    <t>Művelés alá nem tartozó terület</t>
  </si>
  <si>
    <t>Mezőgazdasági földterület</t>
  </si>
  <si>
    <t>Gyep, legelő</t>
  </si>
  <si>
    <t>Kert</t>
  </si>
  <si>
    <t>Szőlő</t>
  </si>
  <si>
    <t>Erdő</t>
  </si>
  <si>
    <t>Szabadon álló házak</t>
  </si>
  <si>
    <t xml:space="preserve">Üzlet helyiség Széchenyi u </t>
  </si>
  <si>
    <t>143/2</t>
  </si>
  <si>
    <t>Hagyományok háza  Kossuth tér 8</t>
  </si>
  <si>
    <t>290/3</t>
  </si>
  <si>
    <t>Kivett épület ( külterület)</t>
  </si>
  <si>
    <t>0/248</t>
  </si>
  <si>
    <t>2016. évi Halmozott értékcsökkenés</t>
  </si>
  <si>
    <t>2017. I. negyedéves értékcsökkenés</t>
  </si>
  <si>
    <t>Sor-szám</t>
  </si>
  <si>
    <t>2017. II. negyedéves értékcsökkenés</t>
  </si>
  <si>
    <t>2017. III. negyedéves értékcsökkenés</t>
  </si>
  <si>
    <t>2017. IV. negyedéves értékcsökkenés</t>
  </si>
  <si>
    <t>2017. évi halmozott értékcsökkenés</t>
  </si>
  <si>
    <t>2017.éves értékcsökkenés</t>
  </si>
  <si>
    <t>Közvilágítási rendszer</t>
  </si>
  <si>
    <t>Szépasszonyvölgy partfal</t>
  </si>
  <si>
    <t>Széchenyi úti járda</t>
  </si>
  <si>
    <t>Kossuth tér szervízút 3-7</t>
  </si>
  <si>
    <t>Kossuth tér út</t>
  </si>
  <si>
    <t>Kossuth tér járda</t>
  </si>
  <si>
    <t>Játszótér</t>
  </si>
  <si>
    <t>Temető  földterület</t>
  </si>
  <si>
    <t>Ravatalozó</t>
  </si>
  <si>
    <t>Parkoló</t>
  </si>
  <si>
    <t>Urnafal</t>
  </si>
  <si>
    <t>zölterület</t>
  </si>
  <si>
    <t>Széchenyi u 37 partfal</t>
  </si>
  <si>
    <t>Csapadékvíz elvezető árok</t>
  </si>
  <si>
    <t>Belterületi nyílt elveztő árok</t>
  </si>
  <si>
    <t>Árok</t>
  </si>
  <si>
    <t>Vízelveztő árok</t>
  </si>
  <si>
    <t>Óvoda telek</t>
  </si>
  <si>
    <t>Óvoda tornaszoba</t>
  </si>
  <si>
    <t>óvoda épület</t>
  </si>
  <si>
    <t>Óvoda melléképület I.</t>
  </si>
  <si>
    <t>Hegyközségi iroda</t>
  </si>
  <si>
    <t>üzlett helyiség, melléképület</t>
  </si>
  <si>
    <t>Csatornaközmű  hálózat( gyep, legelő)</t>
  </si>
  <si>
    <t>Szennyvíztisztitó telep</t>
  </si>
  <si>
    <t>Szabadtéri sportpálya/ víziközmű vagyon</t>
  </si>
  <si>
    <t>Demjén, 2018. március 12.</t>
  </si>
  <si>
    <t>Táncsics utca</t>
  </si>
  <si>
    <t>13.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</si>
</sst>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1" fillId="0" borderId="1" xfId="1" applyNumberFormat="1" applyFont="1" applyBorder="1"/>
    <xf numFmtId="0" fontId="0" fillId="0" borderId="1" xfId="0" applyFont="1" applyBorder="1" applyAlignment="1">
      <alignment horizontal="left"/>
    </xf>
    <xf numFmtId="164" fontId="1" fillId="3" borderId="1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0" fillId="0" borderId="2" xfId="0" applyFont="1" applyBorder="1" applyAlignment="1">
      <alignment horizontal="left"/>
    </xf>
    <xf numFmtId="0" fontId="0" fillId="0" borderId="4" xfId="0" applyFont="1" applyBorder="1"/>
    <xf numFmtId="0" fontId="0" fillId="0" borderId="2" xfId="0" applyFont="1" applyBorder="1"/>
    <xf numFmtId="0" fontId="0" fillId="0" borderId="4" xfId="0" applyFont="1" applyBorder="1" applyAlignment="1">
      <alignment wrapText="1"/>
    </xf>
    <xf numFmtId="164" fontId="0" fillId="0" borderId="0" xfId="1" applyNumberFormat="1" applyFont="1"/>
    <xf numFmtId="164" fontId="0" fillId="3" borderId="1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"/>
  <sheetViews>
    <sheetView tabSelected="1" topLeftCell="A70" workbookViewId="0">
      <selection activeCell="A3" sqref="A3:W3"/>
    </sheetView>
  </sheetViews>
  <sheetFormatPr defaultRowHeight="15"/>
  <cols>
    <col min="1" max="1" width="6.5703125" customWidth="1"/>
    <col min="2" max="2" width="28.140625" customWidth="1"/>
    <col min="5" max="5" width="16" customWidth="1"/>
    <col min="6" max="6" width="12.85546875" customWidth="1"/>
    <col min="7" max="7" width="14.5703125" customWidth="1"/>
    <col min="8" max="8" width="12" customWidth="1"/>
    <col min="9" max="9" width="13.85546875" customWidth="1"/>
    <col min="10" max="10" width="13.140625" customWidth="1"/>
    <col min="11" max="11" width="17" customWidth="1"/>
    <col min="12" max="12" width="16.5703125" customWidth="1"/>
    <col min="13" max="13" width="15.140625" customWidth="1"/>
    <col min="14" max="14" width="13.5703125" customWidth="1"/>
    <col min="15" max="15" width="14.42578125" customWidth="1"/>
    <col min="16" max="22" width="15.85546875" customWidth="1"/>
    <col min="23" max="23" width="16.42578125" customWidth="1"/>
  </cols>
  <sheetData>
    <row r="1" spans="1:23">
      <c r="A1" s="36" t="s">
        <v>12</v>
      </c>
      <c r="B1" s="36"/>
      <c r="D1" s="36"/>
      <c r="E1" s="36"/>
      <c r="F1" s="36"/>
      <c r="G1" s="36"/>
      <c r="H1" s="36"/>
      <c r="I1" s="36"/>
    </row>
    <row r="2" spans="1:23">
      <c r="A2" s="36" t="s">
        <v>13</v>
      </c>
      <c r="B2" s="36"/>
      <c r="D2" s="20"/>
      <c r="G2" s="36"/>
      <c r="H2" s="36"/>
      <c r="I2" s="36"/>
    </row>
    <row r="3" spans="1:23">
      <c r="A3" s="49" t="s">
        <v>123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>
      <c r="A4" s="35" t="s">
        <v>11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>
      <c r="A5" s="35">
        <v>2017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>
      <c r="V6" s="37"/>
      <c r="W6" s="37"/>
    </row>
    <row r="7" spans="1:23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6"/>
      <c r="S8" s="26"/>
      <c r="T8" s="26"/>
      <c r="U8" s="26"/>
      <c r="V8" s="26"/>
      <c r="W8" s="21"/>
    </row>
    <row r="9" spans="1:23" ht="45">
      <c r="A9" s="2" t="s">
        <v>89</v>
      </c>
      <c r="B9" s="1" t="s">
        <v>0</v>
      </c>
      <c r="C9" s="2" t="s">
        <v>9</v>
      </c>
      <c r="D9" s="2" t="s">
        <v>1</v>
      </c>
      <c r="E9" s="2" t="s">
        <v>23</v>
      </c>
      <c r="F9" s="2" t="s">
        <v>16</v>
      </c>
      <c r="G9" s="1" t="s">
        <v>3</v>
      </c>
      <c r="H9" s="2" t="s">
        <v>17</v>
      </c>
      <c r="I9" s="1" t="s">
        <v>4</v>
      </c>
      <c r="J9" s="2" t="s">
        <v>16</v>
      </c>
      <c r="K9" s="1" t="s">
        <v>2</v>
      </c>
      <c r="L9" s="2" t="s">
        <v>16</v>
      </c>
      <c r="M9" s="2" t="s">
        <v>5</v>
      </c>
      <c r="N9" s="2" t="s">
        <v>16</v>
      </c>
      <c r="O9" s="1" t="s">
        <v>6</v>
      </c>
      <c r="P9" s="2" t="s">
        <v>87</v>
      </c>
      <c r="Q9" s="2" t="s">
        <v>88</v>
      </c>
      <c r="R9" s="2" t="s">
        <v>90</v>
      </c>
      <c r="S9" s="2" t="s">
        <v>91</v>
      </c>
      <c r="T9" s="2" t="s">
        <v>92</v>
      </c>
      <c r="U9" s="2" t="s">
        <v>94</v>
      </c>
      <c r="V9" s="2" t="s">
        <v>93</v>
      </c>
      <c r="W9" s="1" t="s">
        <v>8</v>
      </c>
    </row>
    <row r="10" spans="1:23">
      <c r="A10" s="9" t="s">
        <v>18</v>
      </c>
      <c r="B10" s="9" t="s">
        <v>22</v>
      </c>
      <c r="C10" s="9"/>
      <c r="D10" s="9">
        <v>3</v>
      </c>
      <c r="E10" s="8">
        <v>10174263</v>
      </c>
      <c r="F10" s="8"/>
      <c r="G10" s="8"/>
      <c r="H10" s="8"/>
      <c r="I10" s="8"/>
      <c r="J10" s="8"/>
      <c r="K10" s="8">
        <f>SUM(K11:K13)</f>
        <v>10158161</v>
      </c>
      <c r="L10" s="8">
        <v>1338195</v>
      </c>
      <c r="M10" s="8"/>
      <c r="N10" s="8"/>
      <c r="O10" s="8">
        <f>SUM(E10+G10+I10+K10+M10)</f>
        <v>20332424</v>
      </c>
      <c r="P10" s="8">
        <f>SUM(F10+H10+J10+L10+N10)</f>
        <v>1338195</v>
      </c>
      <c r="Q10" s="8">
        <f>SUM(Q11:Q13)</f>
        <v>76186</v>
      </c>
      <c r="R10" s="8">
        <f t="shared" ref="R10:T10" si="0">SUM(R11:R13)</f>
        <v>76186</v>
      </c>
      <c r="S10" s="8">
        <f t="shared" si="0"/>
        <v>76186</v>
      </c>
      <c r="T10" s="8">
        <f t="shared" si="0"/>
        <v>76186</v>
      </c>
      <c r="U10" s="8">
        <f>SUM(Q10:T10)</f>
        <v>304744</v>
      </c>
      <c r="V10" s="8">
        <f>SUM(P10+U10)</f>
        <v>1642939</v>
      </c>
      <c r="W10" s="8">
        <f>SUM(O10-V10)</f>
        <v>18689485</v>
      </c>
    </row>
    <row r="11" spans="1:23">
      <c r="A11" s="3"/>
      <c r="B11" s="3" t="s">
        <v>95</v>
      </c>
      <c r="C11" s="3"/>
      <c r="D11" s="3"/>
      <c r="E11" s="4"/>
      <c r="F11" s="4"/>
      <c r="G11" s="4"/>
      <c r="H11" s="4"/>
      <c r="I11" s="4"/>
      <c r="J11" s="4"/>
      <c r="K11" s="4">
        <v>5692140</v>
      </c>
      <c r="L11" s="4">
        <v>170164</v>
      </c>
      <c r="M11" s="4"/>
      <c r="N11" s="4"/>
      <c r="O11" s="4">
        <f>SUM(E11+G11+I11+K11+M11)</f>
        <v>5692140</v>
      </c>
      <c r="P11" s="4">
        <v>170764</v>
      </c>
      <c r="Q11" s="4">
        <v>42691</v>
      </c>
      <c r="R11" s="4">
        <v>42691</v>
      </c>
      <c r="S11" s="4">
        <v>42691</v>
      </c>
      <c r="T11" s="4">
        <v>42691</v>
      </c>
      <c r="U11" s="8">
        <f t="shared" ref="U11:U13" si="1">SUM(Q11:T11)</f>
        <v>170764</v>
      </c>
      <c r="V11" s="8">
        <f t="shared" ref="V11:V18" si="2">SUM(P11+U11)</f>
        <v>341528</v>
      </c>
      <c r="W11" s="8">
        <f t="shared" ref="W11:W42" si="3">SUM(O11-V11)</f>
        <v>5350612</v>
      </c>
    </row>
    <row r="12" spans="1:23">
      <c r="A12" s="3"/>
      <c r="B12" s="3" t="s">
        <v>96</v>
      </c>
      <c r="C12" s="3"/>
      <c r="D12" s="3"/>
      <c r="E12" s="4"/>
      <c r="F12" s="4"/>
      <c r="G12" s="4"/>
      <c r="H12" s="4"/>
      <c r="I12" s="4"/>
      <c r="J12" s="4"/>
      <c r="K12" s="4">
        <v>2942187</v>
      </c>
      <c r="L12" s="4">
        <v>630268</v>
      </c>
      <c r="M12" s="4"/>
      <c r="N12" s="4"/>
      <c r="O12" s="4">
        <f t="shared" ref="O12:O13" si="4">SUM(E12+G12+I12+K12+M12)</f>
        <v>2942187</v>
      </c>
      <c r="P12" s="4">
        <v>630628</v>
      </c>
      <c r="Q12" s="4">
        <v>22066</v>
      </c>
      <c r="R12" s="4">
        <v>22066</v>
      </c>
      <c r="S12" s="4">
        <v>22066</v>
      </c>
      <c r="T12" s="4">
        <v>22066</v>
      </c>
      <c r="U12" s="8">
        <f t="shared" si="1"/>
        <v>88264</v>
      </c>
      <c r="V12" s="8">
        <f t="shared" si="2"/>
        <v>718892</v>
      </c>
      <c r="W12" s="8">
        <f t="shared" si="3"/>
        <v>2223295</v>
      </c>
    </row>
    <row r="13" spans="1:23">
      <c r="A13" s="3"/>
      <c r="B13" s="3" t="s">
        <v>97</v>
      </c>
      <c r="C13" s="3"/>
      <c r="D13" s="3"/>
      <c r="E13" s="4"/>
      <c r="F13" s="4"/>
      <c r="G13" s="4"/>
      <c r="H13" s="4"/>
      <c r="I13" s="4"/>
      <c r="J13" s="4"/>
      <c r="K13" s="4">
        <v>1523834</v>
      </c>
      <c r="L13" s="4">
        <v>537163</v>
      </c>
      <c r="M13" s="4"/>
      <c r="N13" s="4"/>
      <c r="O13" s="4">
        <f t="shared" si="4"/>
        <v>1523834</v>
      </c>
      <c r="P13" s="4">
        <v>537163</v>
      </c>
      <c r="Q13" s="4">
        <v>11429</v>
      </c>
      <c r="R13" s="4">
        <v>11429</v>
      </c>
      <c r="S13" s="4">
        <v>11429</v>
      </c>
      <c r="T13" s="4">
        <v>11429</v>
      </c>
      <c r="U13" s="8">
        <f t="shared" si="1"/>
        <v>45716</v>
      </c>
      <c r="V13" s="8">
        <f t="shared" si="2"/>
        <v>582879</v>
      </c>
      <c r="W13" s="8">
        <f t="shared" si="3"/>
        <v>940955</v>
      </c>
    </row>
    <row r="14" spans="1:23">
      <c r="A14" s="9" t="s">
        <v>19</v>
      </c>
      <c r="B14" s="9" t="s">
        <v>62</v>
      </c>
      <c r="C14" s="11"/>
      <c r="D14" s="9">
        <v>3</v>
      </c>
      <c r="E14" s="8"/>
      <c r="F14" s="8"/>
      <c r="G14" s="8"/>
      <c r="H14" s="8"/>
      <c r="I14" s="8"/>
      <c r="J14" s="8"/>
      <c r="K14" s="8">
        <f>SUM(K15:K18)</f>
        <v>11563000</v>
      </c>
      <c r="L14" s="8">
        <f>SUM(L15:L18)</f>
        <v>393790</v>
      </c>
      <c r="M14" s="8"/>
      <c r="N14" s="8"/>
      <c r="O14" s="8">
        <f t="shared" ref="O14:P18" si="5">SUM(E14+G14+I14+K14+M14)</f>
        <v>11563000</v>
      </c>
      <c r="P14" s="8">
        <f t="shared" si="5"/>
        <v>393790</v>
      </c>
      <c r="Q14" s="8">
        <f>SUM(Q15:Q18)</f>
        <v>86723</v>
      </c>
      <c r="R14" s="8">
        <f t="shared" ref="R14:T14" si="6">SUM(R15:R18)</f>
        <v>86723</v>
      </c>
      <c r="S14" s="8">
        <f t="shared" si="6"/>
        <v>86723</v>
      </c>
      <c r="T14" s="8">
        <f t="shared" si="6"/>
        <v>86723</v>
      </c>
      <c r="U14" s="8">
        <f t="shared" ref="U14:U51" si="7">SUM(Q14:T14)</f>
        <v>346892</v>
      </c>
      <c r="V14" s="8">
        <f t="shared" si="2"/>
        <v>740682</v>
      </c>
      <c r="W14" s="8">
        <f t="shared" si="3"/>
        <v>10822318</v>
      </c>
    </row>
    <row r="15" spans="1:23">
      <c r="A15" s="9"/>
      <c r="B15" s="13" t="s">
        <v>98</v>
      </c>
      <c r="C15" s="27"/>
      <c r="D15" s="28"/>
      <c r="E15" s="8"/>
      <c r="F15" s="8"/>
      <c r="G15" s="8"/>
      <c r="H15" s="8"/>
      <c r="I15" s="8"/>
      <c r="J15" s="8"/>
      <c r="K15" s="23">
        <v>3645000</v>
      </c>
      <c r="L15" s="23">
        <v>246070</v>
      </c>
      <c r="M15" s="8"/>
      <c r="N15" s="8"/>
      <c r="O15" s="23">
        <f t="shared" si="5"/>
        <v>3645000</v>
      </c>
      <c r="P15" s="23">
        <v>246070</v>
      </c>
      <c r="Q15" s="8">
        <v>27338</v>
      </c>
      <c r="R15" s="8">
        <v>27338</v>
      </c>
      <c r="S15" s="8">
        <v>27338</v>
      </c>
      <c r="T15" s="8">
        <v>27338</v>
      </c>
      <c r="U15" s="8">
        <f t="shared" si="7"/>
        <v>109352</v>
      </c>
      <c r="V15" s="8">
        <f t="shared" si="2"/>
        <v>355422</v>
      </c>
      <c r="W15" s="8">
        <f t="shared" si="3"/>
        <v>3289578</v>
      </c>
    </row>
    <row r="16" spans="1:23">
      <c r="A16" s="13"/>
      <c r="B16" s="13" t="s">
        <v>99</v>
      </c>
      <c r="C16" s="29"/>
      <c r="D16" s="30"/>
      <c r="E16" s="23"/>
      <c r="F16" s="23"/>
      <c r="G16" s="23"/>
      <c r="H16" s="23"/>
      <c r="I16" s="23"/>
      <c r="J16" s="23"/>
      <c r="K16" s="23">
        <v>2600000</v>
      </c>
      <c r="L16" s="23"/>
      <c r="M16" s="23"/>
      <c r="N16" s="23"/>
      <c r="O16" s="23">
        <f t="shared" si="5"/>
        <v>2600000</v>
      </c>
      <c r="P16" s="23">
        <v>0</v>
      </c>
      <c r="Q16" s="23">
        <v>19500</v>
      </c>
      <c r="R16" s="23">
        <v>19500</v>
      </c>
      <c r="S16" s="23">
        <v>19500</v>
      </c>
      <c r="T16" s="23">
        <v>19500</v>
      </c>
      <c r="U16" s="23">
        <f t="shared" si="7"/>
        <v>78000</v>
      </c>
      <c r="V16" s="8">
        <f t="shared" si="2"/>
        <v>78000</v>
      </c>
      <c r="W16" s="8">
        <f t="shared" si="3"/>
        <v>2522000</v>
      </c>
    </row>
    <row r="17" spans="1:23">
      <c r="A17" s="13"/>
      <c r="B17" s="13" t="s">
        <v>100</v>
      </c>
      <c r="C17" s="29"/>
      <c r="D17" s="30"/>
      <c r="E17" s="23"/>
      <c r="F17" s="23"/>
      <c r="G17" s="23"/>
      <c r="H17" s="23"/>
      <c r="I17" s="23"/>
      <c r="J17" s="23"/>
      <c r="K17" s="23">
        <v>420000</v>
      </c>
      <c r="L17" s="23"/>
      <c r="M17" s="23"/>
      <c r="N17" s="23"/>
      <c r="O17" s="23">
        <f t="shared" si="5"/>
        <v>420000</v>
      </c>
      <c r="P17" s="23">
        <v>0</v>
      </c>
      <c r="Q17" s="23">
        <v>3150</v>
      </c>
      <c r="R17" s="23">
        <v>3150</v>
      </c>
      <c r="S17" s="23">
        <v>3150</v>
      </c>
      <c r="T17" s="23">
        <v>3150</v>
      </c>
      <c r="U17" s="23">
        <f t="shared" si="7"/>
        <v>12600</v>
      </c>
      <c r="V17" s="8">
        <f t="shared" si="2"/>
        <v>12600</v>
      </c>
      <c r="W17" s="8">
        <f t="shared" si="3"/>
        <v>407400</v>
      </c>
    </row>
    <row r="18" spans="1:23">
      <c r="A18" s="13"/>
      <c r="B18" s="13" t="s">
        <v>101</v>
      </c>
      <c r="C18" s="29"/>
      <c r="D18" s="30"/>
      <c r="E18" s="23"/>
      <c r="F18" s="23"/>
      <c r="G18" s="23"/>
      <c r="H18" s="23"/>
      <c r="I18" s="23"/>
      <c r="J18" s="23"/>
      <c r="K18" s="23">
        <v>4898000</v>
      </c>
      <c r="L18" s="23">
        <v>147720</v>
      </c>
      <c r="M18" s="23"/>
      <c r="N18" s="23"/>
      <c r="O18" s="23">
        <f t="shared" si="5"/>
        <v>4898000</v>
      </c>
      <c r="P18" s="23">
        <v>147720</v>
      </c>
      <c r="Q18" s="23">
        <v>36735</v>
      </c>
      <c r="R18" s="23">
        <v>36735</v>
      </c>
      <c r="S18" s="23">
        <v>36735</v>
      </c>
      <c r="T18" s="23">
        <v>36735</v>
      </c>
      <c r="U18" s="23">
        <f t="shared" si="7"/>
        <v>146940</v>
      </c>
      <c r="V18" s="8">
        <f t="shared" si="2"/>
        <v>294660</v>
      </c>
      <c r="W18" s="8">
        <f t="shared" si="3"/>
        <v>4603340</v>
      </c>
    </row>
    <row r="19" spans="1:23">
      <c r="A19" s="9" t="s">
        <v>20</v>
      </c>
      <c r="B19" s="9" t="s">
        <v>24</v>
      </c>
      <c r="C19" s="9" t="s">
        <v>25</v>
      </c>
      <c r="D19" s="9">
        <v>4</v>
      </c>
      <c r="E19" s="8">
        <f>SUM(E20:E23)</f>
        <v>3451000</v>
      </c>
      <c r="F19" s="8">
        <f t="shared" ref="F19:V19" si="8">SUM(F20:F23)</f>
        <v>0</v>
      </c>
      <c r="G19" s="8">
        <f t="shared" si="8"/>
        <v>0</v>
      </c>
      <c r="H19" s="8">
        <f t="shared" si="8"/>
        <v>0</v>
      </c>
      <c r="I19" s="8">
        <f t="shared" si="8"/>
        <v>24192274</v>
      </c>
      <c r="J19" s="8">
        <f t="shared" si="8"/>
        <v>0</v>
      </c>
      <c r="K19" s="8">
        <f t="shared" si="8"/>
        <v>6263229</v>
      </c>
      <c r="L19" s="8">
        <f t="shared" si="8"/>
        <v>630000</v>
      </c>
      <c r="M19" s="8">
        <f t="shared" si="8"/>
        <v>0</v>
      </c>
      <c r="N19" s="8">
        <f t="shared" si="8"/>
        <v>0</v>
      </c>
      <c r="O19" s="8">
        <f t="shared" si="8"/>
        <v>33906503</v>
      </c>
      <c r="P19" s="8">
        <f t="shared" si="8"/>
        <v>2242184</v>
      </c>
      <c r="Q19" s="8">
        <f t="shared" si="8"/>
        <v>167935</v>
      </c>
      <c r="R19" s="8">
        <f t="shared" si="8"/>
        <v>167935</v>
      </c>
      <c r="S19" s="8">
        <f t="shared" si="8"/>
        <v>167935</v>
      </c>
      <c r="T19" s="8">
        <f t="shared" si="8"/>
        <v>167935</v>
      </c>
      <c r="U19" s="8">
        <f t="shared" si="8"/>
        <v>671740</v>
      </c>
      <c r="V19" s="8">
        <f t="shared" si="8"/>
        <v>2913924</v>
      </c>
      <c r="W19" s="8">
        <f t="shared" si="3"/>
        <v>30992579</v>
      </c>
    </row>
    <row r="20" spans="1:23">
      <c r="A20" s="9"/>
      <c r="B20" s="13" t="s">
        <v>102</v>
      </c>
      <c r="C20" s="13"/>
      <c r="D20" s="13"/>
      <c r="E20" s="23">
        <v>3451000</v>
      </c>
      <c r="F20" s="23"/>
      <c r="G20" s="23"/>
      <c r="H20" s="23"/>
      <c r="I20" s="23"/>
      <c r="J20" s="23"/>
      <c r="K20" s="23"/>
      <c r="L20" s="23"/>
      <c r="M20" s="23"/>
      <c r="N20" s="23"/>
      <c r="O20" s="23">
        <f t="shared" ref="O20:P53" si="9">SUM(E20+G20+I20+K20+M20)</f>
        <v>3451000</v>
      </c>
      <c r="P20" s="23">
        <v>0</v>
      </c>
      <c r="Q20" s="23"/>
      <c r="R20" s="23"/>
      <c r="S20" s="23"/>
      <c r="T20" s="23"/>
      <c r="U20" s="23">
        <f t="shared" si="7"/>
        <v>0</v>
      </c>
      <c r="V20" s="23">
        <f t="shared" ref="V20:V53" si="10">SUM(P20+U20)</f>
        <v>0</v>
      </c>
      <c r="W20" s="8">
        <f t="shared" si="3"/>
        <v>3451000</v>
      </c>
    </row>
    <row r="21" spans="1:23">
      <c r="A21" s="9"/>
      <c r="B21" s="13" t="s">
        <v>103</v>
      </c>
      <c r="C21" s="13"/>
      <c r="D21" s="13"/>
      <c r="E21" s="23"/>
      <c r="F21" s="23"/>
      <c r="G21" s="23"/>
      <c r="H21" s="23"/>
      <c r="I21" s="23">
        <v>24192274</v>
      </c>
      <c r="J21" s="23"/>
      <c r="K21" s="23"/>
      <c r="L21" s="23"/>
      <c r="M21" s="23"/>
      <c r="N21" s="23"/>
      <c r="O21" s="23">
        <f t="shared" si="9"/>
        <v>24192274</v>
      </c>
      <c r="P21" s="23">
        <v>191564</v>
      </c>
      <c r="Q21" s="23">
        <v>120961</v>
      </c>
      <c r="R21" s="23">
        <v>120961</v>
      </c>
      <c r="S21" s="23">
        <v>120961</v>
      </c>
      <c r="T21" s="23">
        <v>120961</v>
      </c>
      <c r="U21" s="23">
        <f t="shared" si="7"/>
        <v>483844</v>
      </c>
      <c r="V21" s="23">
        <f t="shared" si="10"/>
        <v>675408</v>
      </c>
      <c r="W21" s="8">
        <f t="shared" si="3"/>
        <v>23516866</v>
      </c>
    </row>
    <row r="22" spans="1:23">
      <c r="A22" s="9"/>
      <c r="B22" s="13" t="s">
        <v>104</v>
      </c>
      <c r="C22" s="13"/>
      <c r="D22" s="13"/>
      <c r="E22" s="23"/>
      <c r="F22" s="23"/>
      <c r="G22" s="23"/>
      <c r="H22" s="23"/>
      <c r="I22" s="23"/>
      <c r="J22" s="23"/>
      <c r="K22" s="23">
        <v>5633229</v>
      </c>
      <c r="L22" s="23">
        <v>610610</v>
      </c>
      <c r="M22" s="23"/>
      <c r="N22" s="23"/>
      <c r="O22" s="23">
        <f t="shared" si="9"/>
        <v>5633229</v>
      </c>
      <c r="P22" s="23">
        <v>2031230</v>
      </c>
      <c r="Q22" s="23">
        <v>42249</v>
      </c>
      <c r="R22" s="23">
        <v>42249</v>
      </c>
      <c r="S22" s="23">
        <v>42249</v>
      </c>
      <c r="T22" s="23">
        <v>42249</v>
      </c>
      <c r="U22" s="23">
        <f t="shared" si="7"/>
        <v>168996</v>
      </c>
      <c r="V22" s="23">
        <f t="shared" si="10"/>
        <v>2200226</v>
      </c>
      <c r="W22" s="8">
        <f t="shared" si="3"/>
        <v>3433003</v>
      </c>
    </row>
    <row r="23" spans="1:23">
      <c r="A23" s="9"/>
      <c r="B23" s="13" t="s">
        <v>105</v>
      </c>
      <c r="C23" s="13"/>
      <c r="D23" s="13"/>
      <c r="E23" s="23"/>
      <c r="F23" s="23"/>
      <c r="G23" s="23"/>
      <c r="H23" s="23"/>
      <c r="I23" s="23"/>
      <c r="J23" s="23"/>
      <c r="K23" s="23">
        <v>630000</v>
      </c>
      <c r="L23" s="23">
        <v>19390</v>
      </c>
      <c r="M23" s="23"/>
      <c r="N23" s="23"/>
      <c r="O23" s="23">
        <f t="shared" si="9"/>
        <v>630000</v>
      </c>
      <c r="P23" s="23">
        <v>19390</v>
      </c>
      <c r="Q23" s="23">
        <v>4725</v>
      </c>
      <c r="R23" s="23">
        <v>4725</v>
      </c>
      <c r="S23" s="23">
        <v>4725</v>
      </c>
      <c r="T23" s="23">
        <v>4725</v>
      </c>
      <c r="U23" s="23">
        <f t="shared" si="7"/>
        <v>18900</v>
      </c>
      <c r="V23" s="23">
        <f t="shared" si="10"/>
        <v>38290</v>
      </c>
      <c r="W23" s="8">
        <f t="shared" si="3"/>
        <v>591710</v>
      </c>
    </row>
    <row r="24" spans="1:23">
      <c r="A24" s="9" t="s">
        <v>21</v>
      </c>
      <c r="B24" s="9" t="s">
        <v>26</v>
      </c>
      <c r="C24" s="9" t="s">
        <v>27</v>
      </c>
      <c r="D24" s="9">
        <v>21120</v>
      </c>
      <c r="E24" s="8"/>
      <c r="F24" s="8"/>
      <c r="G24" s="8"/>
      <c r="H24" s="8"/>
      <c r="I24" s="8"/>
      <c r="J24" s="8"/>
      <c r="K24" s="8">
        <v>11988000</v>
      </c>
      <c r="L24" s="8">
        <v>2157840</v>
      </c>
      <c r="M24" s="8"/>
      <c r="N24" s="8"/>
      <c r="O24" s="8">
        <f t="shared" si="9"/>
        <v>11988000</v>
      </c>
      <c r="P24" s="8">
        <f t="shared" si="9"/>
        <v>2157840</v>
      </c>
      <c r="Q24" s="8">
        <v>89910</v>
      </c>
      <c r="R24" s="8">
        <v>89910</v>
      </c>
      <c r="S24" s="8">
        <v>89910</v>
      </c>
      <c r="T24" s="8">
        <v>89910</v>
      </c>
      <c r="U24" s="4">
        <f t="shared" si="7"/>
        <v>359640</v>
      </c>
      <c r="V24" s="4">
        <f t="shared" si="10"/>
        <v>2517480</v>
      </c>
      <c r="W24" s="8">
        <f t="shared" si="3"/>
        <v>9470520</v>
      </c>
    </row>
    <row r="25" spans="1:23">
      <c r="A25" s="9" t="s">
        <v>29</v>
      </c>
      <c r="B25" s="9" t="s">
        <v>28</v>
      </c>
      <c r="C25" s="11">
        <v>415</v>
      </c>
      <c r="D25" s="9">
        <v>21124</v>
      </c>
      <c r="E25" s="8"/>
      <c r="F25" s="8"/>
      <c r="G25" s="8"/>
      <c r="H25" s="8"/>
      <c r="I25" s="8"/>
      <c r="J25" s="8"/>
      <c r="K25" s="8">
        <v>2729000</v>
      </c>
      <c r="L25" s="8">
        <v>573090</v>
      </c>
      <c r="M25" s="8"/>
      <c r="N25" s="8"/>
      <c r="O25" s="8">
        <f t="shared" si="9"/>
        <v>2729000</v>
      </c>
      <c r="P25" s="8">
        <f t="shared" si="9"/>
        <v>573090</v>
      </c>
      <c r="Q25" s="8">
        <v>27290</v>
      </c>
      <c r="R25" s="8">
        <v>27290</v>
      </c>
      <c r="S25" s="8">
        <v>27290</v>
      </c>
      <c r="T25" s="8">
        <v>27290</v>
      </c>
      <c r="U25" s="8">
        <f t="shared" si="7"/>
        <v>109160</v>
      </c>
      <c r="V25" s="8">
        <f t="shared" si="10"/>
        <v>682250</v>
      </c>
      <c r="W25" s="8">
        <f t="shared" si="3"/>
        <v>2046750</v>
      </c>
    </row>
    <row r="26" spans="1:23">
      <c r="A26" s="9" t="s">
        <v>31</v>
      </c>
      <c r="B26" s="9" t="s">
        <v>30</v>
      </c>
      <c r="C26" s="11">
        <v>341</v>
      </c>
      <c r="D26" s="9">
        <v>21124</v>
      </c>
      <c r="E26" s="8"/>
      <c r="F26" s="8"/>
      <c r="G26" s="8"/>
      <c r="H26" s="8"/>
      <c r="I26" s="8"/>
      <c r="J26" s="8"/>
      <c r="K26" s="8">
        <v>8842366</v>
      </c>
      <c r="L26" s="8">
        <v>1856896</v>
      </c>
      <c r="M26" s="8"/>
      <c r="N26" s="8"/>
      <c r="O26" s="8">
        <f t="shared" si="9"/>
        <v>8842366</v>
      </c>
      <c r="P26" s="8">
        <f t="shared" si="9"/>
        <v>1856896</v>
      </c>
      <c r="Q26" s="8">
        <v>66317</v>
      </c>
      <c r="R26" s="8">
        <v>66317</v>
      </c>
      <c r="S26" s="8">
        <v>66317</v>
      </c>
      <c r="T26" s="8">
        <v>66317</v>
      </c>
      <c r="U26" s="8">
        <f t="shared" si="7"/>
        <v>265268</v>
      </c>
      <c r="V26" s="8">
        <f t="shared" si="10"/>
        <v>2122164</v>
      </c>
      <c r="W26" s="8">
        <f t="shared" si="3"/>
        <v>6720202</v>
      </c>
    </row>
    <row r="27" spans="1:23">
      <c r="A27" s="9" t="s">
        <v>64</v>
      </c>
      <c r="B27" s="9" t="s">
        <v>32</v>
      </c>
      <c r="C27" s="11">
        <v>428</v>
      </c>
      <c r="D27" s="9">
        <v>21124</v>
      </c>
      <c r="E27" s="8">
        <f>SUM(E28:E29)</f>
        <v>409000</v>
      </c>
      <c r="F27" s="8">
        <f t="shared" ref="F27:V27" si="11">SUM(F28:F29)</f>
        <v>0</v>
      </c>
      <c r="G27" s="8">
        <f t="shared" si="11"/>
        <v>0</v>
      </c>
      <c r="H27" s="8">
        <f t="shared" si="11"/>
        <v>0</v>
      </c>
      <c r="I27" s="8">
        <f t="shared" si="11"/>
        <v>0</v>
      </c>
      <c r="J27" s="8">
        <f t="shared" si="11"/>
        <v>0</v>
      </c>
      <c r="K27" s="8">
        <f t="shared" si="11"/>
        <v>7917000</v>
      </c>
      <c r="L27" s="8">
        <f t="shared" si="11"/>
        <v>1856896</v>
      </c>
      <c r="M27" s="8">
        <f t="shared" si="11"/>
        <v>0</v>
      </c>
      <c r="N27" s="8">
        <f t="shared" si="11"/>
        <v>0</v>
      </c>
      <c r="O27" s="8">
        <f t="shared" si="11"/>
        <v>8326000</v>
      </c>
      <c r="P27" s="8">
        <f t="shared" si="11"/>
        <v>1856896</v>
      </c>
      <c r="Q27" s="8">
        <f t="shared" si="11"/>
        <v>59378</v>
      </c>
      <c r="R27" s="8">
        <f t="shared" si="11"/>
        <v>59378</v>
      </c>
      <c r="S27" s="8">
        <f t="shared" si="11"/>
        <v>59378</v>
      </c>
      <c r="T27" s="8">
        <f t="shared" si="11"/>
        <v>59378</v>
      </c>
      <c r="U27" s="8">
        <f t="shared" si="11"/>
        <v>237512</v>
      </c>
      <c r="V27" s="8">
        <f t="shared" si="11"/>
        <v>2094408</v>
      </c>
      <c r="W27" s="8">
        <f t="shared" si="3"/>
        <v>6231592</v>
      </c>
    </row>
    <row r="28" spans="1:23">
      <c r="A28" s="13"/>
      <c r="B28" s="3" t="s">
        <v>106</v>
      </c>
      <c r="C28" s="6"/>
      <c r="D28" s="3"/>
      <c r="E28" s="4">
        <v>409000</v>
      </c>
      <c r="F28" s="4"/>
      <c r="G28" s="4"/>
      <c r="H28" s="4"/>
      <c r="I28" s="4"/>
      <c r="J28" s="4"/>
      <c r="K28" s="4"/>
      <c r="L28" s="4"/>
      <c r="M28" s="5"/>
      <c r="N28" s="5"/>
      <c r="O28" s="4">
        <v>409000</v>
      </c>
      <c r="P28" s="4">
        <f t="shared" si="9"/>
        <v>0</v>
      </c>
      <c r="Q28" s="4"/>
      <c r="R28" s="4"/>
      <c r="S28" s="4"/>
      <c r="T28" s="4"/>
      <c r="U28" s="4">
        <f t="shared" si="7"/>
        <v>0</v>
      </c>
      <c r="V28" s="4">
        <f t="shared" si="10"/>
        <v>0</v>
      </c>
      <c r="W28" s="8">
        <f t="shared" si="3"/>
        <v>409000</v>
      </c>
    </row>
    <row r="29" spans="1:23">
      <c r="A29" s="13"/>
      <c r="B29" s="3" t="s">
        <v>32</v>
      </c>
      <c r="C29" s="6"/>
      <c r="D29" s="3"/>
      <c r="E29" s="4"/>
      <c r="F29" s="4"/>
      <c r="G29" s="4"/>
      <c r="H29" s="4"/>
      <c r="I29" s="4"/>
      <c r="J29" s="4"/>
      <c r="K29" s="4">
        <v>7917000</v>
      </c>
      <c r="L29" s="4">
        <v>1856896</v>
      </c>
      <c r="M29" s="5"/>
      <c r="N29" s="5"/>
      <c r="O29" s="4">
        <f t="shared" si="9"/>
        <v>7917000</v>
      </c>
      <c r="P29" s="4">
        <v>1856896</v>
      </c>
      <c r="Q29" s="4">
        <v>59378</v>
      </c>
      <c r="R29" s="4">
        <v>59378</v>
      </c>
      <c r="S29" s="4">
        <v>59378</v>
      </c>
      <c r="T29" s="4">
        <v>59378</v>
      </c>
      <c r="U29" s="4">
        <f t="shared" si="7"/>
        <v>237512</v>
      </c>
      <c r="V29" s="4">
        <f t="shared" si="10"/>
        <v>2094408</v>
      </c>
      <c r="W29" s="8">
        <f t="shared" si="3"/>
        <v>5822592</v>
      </c>
    </row>
    <row r="30" spans="1:23">
      <c r="A30" s="9" t="s">
        <v>34</v>
      </c>
      <c r="B30" s="9" t="s">
        <v>33</v>
      </c>
      <c r="C30" s="11"/>
      <c r="D30" s="9">
        <v>21124</v>
      </c>
      <c r="E30" s="8"/>
      <c r="F30" s="8"/>
      <c r="G30" s="8"/>
      <c r="H30" s="8"/>
      <c r="I30" s="8"/>
      <c r="J30" s="8"/>
      <c r="K30" s="8">
        <v>5111000</v>
      </c>
      <c r="L30" s="8">
        <v>2253893</v>
      </c>
      <c r="M30" s="8"/>
      <c r="N30" s="8"/>
      <c r="O30" s="8">
        <f t="shared" si="9"/>
        <v>5111000</v>
      </c>
      <c r="P30" s="8">
        <f t="shared" si="9"/>
        <v>2253893</v>
      </c>
      <c r="Q30" s="8">
        <v>38333</v>
      </c>
      <c r="R30" s="8">
        <v>38333</v>
      </c>
      <c r="S30" s="8">
        <v>38333</v>
      </c>
      <c r="T30" s="8">
        <v>38333</v>
      </c>
      <c r="U30" s="8">
        <f t="shared" si="7"/>
        <v>153332</v>
      </c>
      <c r="V30" s="8">
        <f t="shared" si="10"/>
        <v>2407225</v>
      </c>
      <c r="W30" s="8">
        <f t="shared" si="3"/>
        <v>2703775</v>
      </c>
    </row>
    <row r="31" spans="1:23">
      <c r="A31" s="9" t="s">
        <v>36</v>
      </c>
      <c r="B31" s="9" t="s">
        <v>35</v>
      </c>
      <c r="C31" s="11">
        <v>28</v>
      </c>
      <c r="D31" s="9">
        <v>21124</v>
      </c>
      <c r="E31" s="8"/>
      <c r="F31" s="8"/>
      <c r="G31" s="8"/>
      <c r="H31" s="8"/>
      <c r="I31" s="8"/>
      <c r="J31" s="8"/>
      <c r="K31" s="8">
        <v>1273000</v>
      </c>
      <c r="L31" s="8">
        <v>226961</v>
      </c>
      <c r="M31" s="8"/>
      <c r="N31" s="8"/>
      <c r="O31" s="8">
        <f t="shared" si="9"/>
        <v>1273000</v>
      </c>
      <c r="P31" s="8">
        <v>226000</v>
      </c>
      <c r="Q31" s="8">
        <v>9548</v>
      </c>
      <c r="R31" s="8">
        <v>9548</v>
      </c>
      <c r="S31" s="8">
        <v>9548</v>
      </c>
      <c r="T31" s="8">
        <v>9548</v>
      </c>
      <c r="U31" s="8">
        <f t="shared" si="7"/>
        <v>38192</v>
      </c>
      <c r="V31" s="8">
        <f t="shared" si="10"/>
        <v>264192</v>
      </c>
      <c r="W31" s="8">
        <f t="shared" si="3"/>
        <v>1008808</v>
      </c>
    </row>
    <row r="32" spans="1:23">
      <c r="A32" s="9" t="s">
        <v>37</v>
      </c>
      <c r="B32" s="9" t="s">
        <v>122</v>
      </c>
      <c r="C32" s="11">
        <v>439</v>
      </c>
      <c r="D32" s="9">
        <v>21124</v>
      </c>
      <c r="E32" s="8"/>
      <c r="F32" s="8"/>
      <c r="G32" s="8"/>
      <c r="H32" s="8"/>
      <c r="I32" s="8"/>
      <c r="J32" s="8"/>
      <c r="K32" s="8">
        <v>23151000</v>
      </c>
      <c r="L32" s="8">
        <v>5332286</v>
      </c>
      <c r="M32" s="8"/>
      <c r="N32" s="8"/>
      <c r="O32" s="8">
        <f t="shared" si="9"/>
        <v>23151000</v>
      </c>
      <c r="P32" s="8">
        <f t="shared" si="9"/>
        <v>5332286</v>
      </c>
      <c r="Q32" s="8">
        <v>173633</v>
      </c>
      <c r="R32" s="8">
        <v>173633</v>
      </c>
      <c r="S32" s="8">
        <v>173633</v>
      </c>
      <c r="T32" s="8">
        <v>173633</v>
      </c>
      <c r="U32" s="8">
        <f t="shared" si="7"/>
        <v>694532</v>
      </c>
      <c r="V32" s="8">
        <f t="shared" si="10"/>
        <v>6026818</v>
      </c>
      <c r="W32" s="8">
        <f t="shared" si="3"/>
        <v>17124182</v>
      </c>
    </row>
    <row r="33" spans="1:23">
      <c r="A33" s="9" t="s">
        <v>39</v>
      </c>
      <c r="B33" s="9" t="s">
        <v>38</v>
      </c>
      <c r="C33" s="11">
        <v>289</v>
      </c>
      <c r="D33" s="9">
        <v>21124</v>
      </c>
      <c r="E33" s="8"/>
      <c r="F33" s="8"/>
      <c r="G33" s="8"/>
      <c r="H33" s="8"/>
      <c r="I33" s="8"/>
      <c r="J33" s="8"/>
      <c r="K33" s="8">
        <v>12323000</v>
      </c>
      <c r="L33" s="8">
        <v>4212741</v>
      </c>
      <c r="M33" s="8"/>
      <c r="N33" s="8"/>
      <c r="O33" s="8">
        <f t="shared" si="9"/>
        <v>12323000</v>
      </c>
      <c r="P33" s="8">
        <f t="shared" si="9"/>
        <v>4212741</v>
      </c>
      <c r="Q33" s="8">
        <v>92422</v>
      </c>
      <c r="R33" s="8">
        <v>92422</v>
      </c>
      <c r="S33" s="8">
        <v>92422</v>
      </c>
      <c r="T33" s="8">
        <v>92422</v>
      </c>
      <c r="U33" s="8">
        <f t="shared" si="7"/>
        <v>369688</v>
      </c>
      <c r="V33" s="8">
        <f t="shared" si="10"/>
        <v>4582429</v>
      </c>
      <c r="W33" s="8">
        <f t="shared" si="3"/>
        <v>7740571</v>
      </c>
    </row>
    <row r="34" spans="1:23">
      <c r="A34" s="9" t="s">
        <v>41</v>
      </c>
      <c r="B34" s="9" t="s">
        <v>40</v>
      </c>
      <c r="C34" s="11">
        <v>356</v>
      </c>
      <c r="D34" s="9">
        <v>21124</v>
      </c>
      <c r="E34" s="8"/>
      <c r="F34" s="8"/>
      <c r="G34" s="8"/>
      <c r="H34" s="8"/>
      <c r="I34" s="8"/>
      <c r="J34" s="8"/>
      <c r="K34" s="8">
        <v>5787000</v>
      </c>
      <c r="L34" s="8">
        <v>2181400</v>
      </c>
      <c r="M34" s="8"/>
      <c r="N34" s="8"/>
      <c r="O34" s="8">
        <f t="shared" si="9"/>
        <v>5787000</v>
      </c>
      <c r="P34" s="8">
        <f t="shared" si="9"/>
        <v>2181400</v>
      </c>
      <c r="Q34" s="8">
        <v>43402</v>
      </c>
      <c r="R34" s="8">
        <v>43402</v>
      </c>
      <c r="S34" s="8">
        <v>43402</v>
      </c>
      <c r="T34" s="8">
        <v>43402</v>
      </c>
      <c r="U34" s="8">
        <f t="shared" si="7"/>
        <v>173608</v>
      </c>
      <c r="V34" s="8">
        <f t="shared" si="10"/>
        <v>2355008</v>
      </c>
      <c r="W34" s="8">
        <f t="shared" si="3"/>
        <v>3431992</v>
      </c>
    </row>
    <row r="35" spans="1:23">
      <c r="A35" s="9" t="s">
        <v>44</v>
      </c>
      <c r="B35" s="9" t="s">
        <v>42</v>
      </c>
      <c r="C35" s="11">
        <v>191</v>
      </c>
      <c r="D35" s="9">
        <v>21124</v>
      </c>
      <c r="E35" s="8"/>
      <c r="F35" s="8"/>
      <c r="G35" s="8"/>
      <c r="H35" s="8"/>
      <c r="I35" s="8"/>
      <c r="J35" s="8"/>
      <c r="K35" s="8">
        <v>7046000</v>
      </c>
      <c r="L35" s="8">
        <v>1268280</v>
      </c>
      <c r="M35" s="8"/>
      <c r="N35" s="8"/>
      <c r="O35" s="8">
        <f t="shared" si="9"/>
        <v>7046000</v>
      </c>
      <c r="P35" s="8">
        <f t="shared" si="9"/>
        <v>1268280</v>
      </c>
      <c r="Q35" s="8">
        <v>52845</v>
      </c>
      <c r="R35" s="8">
        <v>52845</v>
      </c>
      <c r="S35" s="8">
        <v>52845</v>
      </c>
      <c r="T35" s="8">
        <v>52845</v>
      </c>
      <c r="U35" s="8">
        <f t="shared" si="7"/>
        <v>211380</v>
      </c>
      <c r="V35" s="8">
        <f t="shared" si="10"/>
        <v>1479660</v>
      </c>
      <c r="W35" s="8">
        <f t="shared" si="3"/>
        <v>5566340</v>
      </c>
    </row>
    <row r="36" spans="1:23">
      <c r="A36" s="9" t="s">
        <v>46</v>
      </c>
      <c r="B36" s="9" t="s">
        <v>45</v>
      </c>
      <c r="C36" s="11"/>
      <c r="D36" s="9">
        <v>21124</v>
      </c>
      <c r="E36" s="8"/>
      <c r="F36" s="8"/>
      <c r="G36" s="8"/>
      <c r="H36" s="8"/>
      <c r="I36" s="8"/>
      <c r="J36" s="8"/>
      <c r="K36" s="8">
        <v>7520000</v>
      </c>
      <c r="L36" s="8">
        <v>1353600</v>
      </c>
      <c r="M36" s="8"/>
      <c r="N36" s="8"/>
      <c r="O36" s="8">
        <f t="shared" si="9"/>
        <v>7520000</v>
      </c>
      <c r="P36" s="8">
        <f t="shared" si="9"/>
        <v>1353600</v>
      </c>
      <c r="Q36" s="8">
        <v>56400</v>
      </c>
      <c r="R36" s="8">
        <v>56400</v>
      </c>
      <c r="S36" s="8">
        <v>56400</v>
      </c>
      <c r="T36" s="8">
        <v>56400</v>
      </c>
      <c r="U36" s="8">
        <f t="shared" si="7"/>
        <v>225600</v>
      </c>
      <c r="V36" s="8">
        <f t="shared" si="10"/>
        <v>1579200</v>
      </c>
      <c r="W36" s="8">
        <f t="shared" si="3"/>
        <v>5940800</v>
      </c>
    </row>
    <row r="37" spans="1:23" ht="30">
      <c r="A37" s="9" t="s">
        <v>48</v>
      </c>
      <c r="B37" s="10" t="s">
        <v>47</v>
      </c>
      <c r="C37" s="11"/>
      <c r="D37" s="9">
        <v>21124</v>
      </c>
      <c r="E37" s="8"/>
      <c r="F37" s="8"/>
      <c r="G37" s="8"/>
      <c r="H37" s="8"/>
      <c r="I37" s="8"/>
      <c r="J37" s="8"/>
      <c r="K37" s="8">
        <v>1475000</v>
      </c>
      <c r="L37" s="8">
        <v>265500</v>
      </c>
      <c r="M37" s="8"/>
      <c r="N37" s="8"/>
      <c r="O37" s="8">
        <f t="shared" si="9"/>
        <v>1475000</v>
      </c>
      <c r="P37" s="8">
        <f t="shared" si="9"/>
        <v>265500</v>
      </c>
      <c r="Q37" s="8">
        <v>11063</v>
      </c>
      <c r="R37" s="8">
        <v>11063</v>
      </c>
      <c r="S37" s="8">
        <v>11063</v>
      </c>
      <c r="T37" s="8">
        <v>11063</v>
      </c>
      <c r="U37" s="8">
        <f t="shared" si="7"/>
        <v>44252</v>
      </c>
      <c r="V37" s="8">
        <f t="shared" si="10"/>
        <v>309752</v>
      </c>
      <c r="W37" s="8">
        <f t="shared" si="3"/>
        <v>1165248</v>
      </c>
    </row>
    <row r="38" spans="1:23">
      <c r="A38" s="9" t="s">
        <v>50</v>
      </c>
      <c r="B38" s="9" t="s">
        <v>49</v>
      </c>
      <c r="C38" s="11">
        <v>254</v>
      </c>
      <c r="D38" s="9">
        <v>21124</v>
      </c>
      <c r="E38" s="8"/>
      <c r="F38" s="8"/>
      <c r="G38" s="8"/>
      <c r="H38" s="8"/>
      <c r="I38" s="8"/>
      <c r="J38" s="8"/>
      <c r="K38" s="8">
        <v>3635000</v>
      </c>
      <c r="L38" s="8">
        <v>1456408</v>
      </c>
      <c r="M38" s="8"/>
      <c r="N38" s="8"/>
      <c r="O38" s="8">
        <f t="shared" si="9"/>
        <v>3635000</v>
      </c>
      <c r="P38" s="8">
        <f t="shared" si="9"/>
        <v>1456408</v>
      </c>
      <c r="Q38" s="8">
        <v>27263</v>
      </c>
      <c r="R38" s="8">
        <v>27263</v>
      </c>
      <c r="S38" s="8">
        <v>27263</v>
      </c>
      <c r="T38" s="8">
        <v>27263</v>
      </c>
      <c r="U38" s="8">
        <f t="shared" si="7"/>
        <v>109052</v>
      </c>
      <c r="V38" s="8">
        <f t="shared" si="10"/>
        <v>1565460</v>
      </c>
      <c r="W38" s="8">
        <f t="shared" si="3"/>
        <v>2069540</v>
      </c>
    </row>
    <row r="39" spans="1:23">
      <c r="A39" s="9" t="s">
        <v>52</v>
      </c>
      <c r="B39" s="9" t="s">
        <v>51</v>
      </c>
      <c r="C39" s="11"/>
      <c r="D39" s="9">
        <v>21124</v>
      </c>
      <c r="E39" s="8">
        <f>SUM(E40:E42)</f>
        <v>99187</v>
      </c>
      <c r="F39" s="8">
        <f t="shared" ref="F39:V39" si="12">SUM(F40:F42)</f>
        <v>0</v>
      </c>
      <c r="G39" s="8">
        <f t="shared" si="12"/>
        <v>0</v>
      </c>
      <c r="H39" s="8">
        <f t="shared" si="12"/>
        <v>0</v>
      </c>
      <c r="I39" s="8">
        <f t="shared" si="12"/>
        <v>0</v>
      </c>
      <c r="J39" s="8">
        <f t="shared" si="12"/>
        <v>0</v>
      </c>
      <c r="K39" s="8">
        <f t="shared" si="12"/>
        <v>6472813</v>
      </c>
      <c r="L39" s="8">
        <f t="shared" si="12"/>
        <v>1543713</v>
      </c>
      <c r="M39" s="8">
        <f t="shared" si="12"/>
        <v>0</v>
      </c>
      <c r="N39" s="8">
        <f t="shared" si="12"/>
        <v>0</v>
      </c>
      <c r="O39" s="8">
        <f t="shared" si="12"/>
        <v>6572000</v>
      </c>
      <c r="P39" s="8">
        <f t="shared" si="12"/>
        <v>1543713</v>
      </c>
      <c r="Q39" s="8">
        <f t="shared" si="12"/>
        <v>48547</v>
      </c>
      <c r="R39" s="8">
        <f t="shared" si="12"/>
        <v>48547</v>
      </c>
      <c r="S39" s="8">
        <f t="shared" si="12"/>
        <v>48547</v>
      </c>
      <c r="T39" s="8">
        <f t="shared" si="12"/>
        <v>48547</v>
      </c>
      <c r="U39" s="8">
        <f t="shared" si="12"/>
        <v>194188</v>
      </c>
      <c r="V39" s="8">
        <f t="shared" si="12"/>
        <v>1737901</v>
      </c>
      <c r="W39" s="8">
        <f t="shared" si="3"/>
        <v>4834099</v>
      </c>
    </row>
    <row r="40" spans="1:23">
      <c r="A40" s="13"/>
      <c r="B40" s="13" t="s">
        <v>107</v>
      </c>
      <c r="C40" s="29"/>
      <c r="D40" s="30"/>
      <c r="E40" s="23"/>
      <c r="F40" s="23"/>
      <c r="G40" s="23"/>
      <c r="H40" s="23"/>
      <c r="I40" s="23"/>
      <c r="J40" s="23"/>
      <c r="K40" s="23">
        <v>2467813</v>
      </c>
      <c r="L40" s="23">
        <v>373263</v>
      </c>
      <c r="M40" s="23"/>
      <c r="N40" s="23"/>
      <c r="O40" s="23">
        <f t="shared" si="9"/>
        <v>2467813</v>
      </c>
      <c r="P40" s="23">
        <f t="shared" si="9"/>
        <v>373263</v>
      </c>
      <c r="Q40" s="23">
        <v>18509</v>
      </c>
      <c r="R40" s="23">
        <v>18509</v>
      </c>
      <c r="S40" s="23">
        <v>18509</v>
      </c>
      <c r="T40" s="23">
        <v>18509</v>
      </c>
      <c r="U40" s="23">
        <f t="shared" si="7"/>
        <v>74036</v>
      </c>
      <c r="V40" s="23">
        <f t="shared" si="10"/>
        <v>447299</v>
      </c>
      <c r="W40" s="8">
        <f t="shared" si="3"/>
        <v>2020514</v>
      </c>
    </row>
    <row r="41" spans="1:23">
      <c r="A41" s="13"/>
      <c r="B41" s="13" t="s">
        <v>51</v>
      </c>
      <c r="C41" s="29"/>
      <c r="D41" s="30"/>
      <c r="E41" s="23"/>
      <c r="F41" s="23"/>
      <c r="G41" s="23"/>
      <c r="H41" s="23"/>
      <c r="I41" s="23"/>
      <c r="J41" s="23"/>
      <c r="K41" s="23">
        <v>4005000</v>
      </c>
      <c r="L41" s="23">
        <v>1170450</v>
      </c>
      <c r="M41" s="23"/>
      <c r="N41" s="23"/>
      <c r="O41" s="23">
        <f t="shared" si="9"/>
        <v>4005000</v>
      </c>
      <c r="P41" s="23">
        <f t="shared" si="9"/>
        <v>1170450</v>
      </c>
      <c r="Q41" s="23">
        <v>30038</v>
      </c>
      <c r="R41" s="23">
        <v>30038</v>
      </c>
      <c r="S41" s="23">
        <v>30038</v>
      </c>
      <c r="T41" s="23">
        <v>30038</v>
      </c>
      <c r="U41" s="23">
        <f t="shared" si="7"/>
        <v>120152</v>
      </c>
      <c r="V41" s="23">
        <f t="shared" si="10"/>
        <v>1290602</v>
      </c>
      <c r="W41" s="8">
        <f t="shared" si="3"/>
        <v>2714398</v>
      </c>
    </row>
    <row r="42" spans="1:23">
      <c r="A42" s="13"/>
      <c r="B42" s="13" t="s">
        <v>22</v>
      </c>
      <c r="C42" s="29"/>
      <c r="D42" s="30"/>
      <c r="E42" s="23">
        <v>99187</v>
      </c>
      <c r="F42" s="23"/>
      <c r="G42" s="23"/>
      <c r="H42" s="23"/>
      <c r="I42" s="23"/>
      <c r="J42" s="23"/>
      <c r="K42" s="23"/>
      <c r="L42" s="23"/>
      <c r="M42" s="23"/>
      <c r="N42" s="23"/>
      <c r="O42" s="23">
        <f t="shared" si="9"/>
        <v>99187</v>
      </c>
      <c r="P42" s="23">
        <f t="shared" si="9"/>
        <v>0</v>
      </c>
      <c r="Q42" s="23"/>
      <c r="R42" s="23"/>
      <c r="S42" s="23"/>
      <c r="T42" s="23"/>
      <c r="U42" s="23">
        <f t="shared" si="7"/>
        <v>0</v>
      </c>
      <c r="V42" s="23">
        <f t="shared" si="10"/>
        <v>0</v>
      </c>
      <c r="W42" s="8">
        <f t="shared" si="3"/>
        <v>99187</v>
      </c>
    </row>
    <row r="43" spans="1:23">
      <c r="A43" s="3"/>
      <c r="B43" s="9" t="s">
        <v>43</v>
      </c>
      <c r="C43" s="38"/>
      <c r="D43" s="40"/>
      <c r="E43" s="8">
        <f>SUM(E10+E14+E19+E24+E25+E26+E27+E30+E31+E32+E33+E34+E35+E36+E37+E38+E39)</f>
        <v>14133450</v>
      </c>
      <c r="F43" s="8">
        <f t="shared" ref="F43:W43" si="13">SUM(F10+F14+F19+F24+F25+F26+F27+F30+F31+F32+F33+F34+F35+F36+F37+F38+F39)</f>
        <v>0</v>
      </c>
      <c r="G43" s="8">
        <f t="shared" si="13"/>
        <v>0</v>
      </c>
      <c r="H43" s="8">
        <f t="shared" si="13"/>
        <v>0</v>
      </c>
      <c r="I43" s="8">
        <f t="shared" si="13"/>
        <v>24192274</v>
      </c>
      <c r="J43" s="8">
        <f t="shared" si="13"/>
        <v>0</v>
      </c>
      <c r="K43" s="8">
        <f t="shared" si="13"/>
        <v>133254569</v>
      </c>
      <c r="L43" s="8">
        <f t="shared" si="13"/>
        <v>28901489</v>
      </c>
      <c r="M43" s="8">
        <f t="shared" si="13"/>
        <v>0</v>
      </c>
      <c r="N43" s="8">
        <f t="shared" si="13"/>
        <v>0</v>
      </c>
      <c r="O43" s="8">
        <f t="shared" si="13"/>
        <v>171580293</v>
      </c>
      <c r="P43" s="8">
        <f t="shared" si="13"/>
        <v>30512712</v>
      </c>
      <c r="Q43" s="8">
        <f t="shared" si="13"/>
        <v>1127195</v>
      </c>
      <c r="R43" s="8">
        <f t="shared" si="13"/>
        <v>1127195</v>
      </c>
      <c r="S43" s="8">
        <f t="shared" si="13"/>
        <v>1127195</v>
      </c>
      <c r="T43" s="8">
        <f t="shared" si="13"/>
        <v>1127195</v>
      </c>
      <c r="U43" s="8">
        <f t="shared" si="13"/>
        <v>4508780</v>
      </c>
      <c r="V43" s="8">
        <f t="shared" si="13"/>
        <v>35021492</v>
      </c>
      <c r="W43" s="8">
        <f t="shared" si="13"/>
        <v>136558801</v>
      </c>
    </row>
    <row r="44" spans="1:23" ht="30">
      <c r="A44" s="3" t="s">
        <v>54</v>
      </c>
      <c r="B44" s="7" t="s">
        <v>53</v>
      </c>
      <c r="C44" s="6"/>
      <c r="D44" s="3">
        <v>21125</v>
      </c>
      <c r="E44" s="4"/>
      <c r="F44" s="4"/>
      <c r="G44" s="4"/>
      <c r="H44" s="4"/>
      <c r="I44" s="4"/>
      <c r="J44" s="4"/>
      <c r="K44" s="4">
        <v>4771000</v>
      </c>
      <c r="L44" s="4">
        <v>1854804</v>
      </c>
      <c r="M44" s="4"/>
      <c r="N44" s="4"/>
      <c r="O44" s="4">
        <f t="shared" si="9"/>
        <v>4771000</v>
      </c>
      <c r="P44" s="4">
        <f t="shared" si="9"/>
        <v>1854804</v>
      </c>
      <c r="Q44" s="4">
        <v>35873</v>
      </c>
      <c r="R44" s="4">
        <v>35873</v>
      </c>
      <c r="S44" s="4">
        <v>35873</v>
      </c>
      <c r="T44" s="4">
        <v>35873</v>
      </c>
      <c r="U44" s="4">
        <f t="shared" si="7"/>
        <v>143492</v>
      </c>
      <c r="V44" s="4">
        <f t="shared" si="10"/>
        <v>1998296</v>
      </c>
      <c r="W44" s="4">
        <f t="shared" ref="W44:W53" si="14">SUM(O44-V44)</f>
        <v>2772704</v>
      </c>
    </row>
    <row r="45" spans="1:23" ht="30">
      <c r="A45" s="3" t="s">
        <v>56</v>
      </c>
      <c r="B45" s="7" t="s">
        <v>55</v>
      </c>
      <c r="C45" s="6"/>
      <c r="D45" s="3">
        <v>21125</v>
      </c>
      <c r="E45" s="4"/>
      <c r="F45" s="4"/>
      <c r="G45" s="4"/>
      <c r="H45" s="4"/>
      <c r="I45" s="4"/>
      <c r="J45" s="4"/>
      <c r="K45" s="4">
        <v>11136000</v>
      </c>
      <c r="L45" s="4">
        <v>670788</v>
      </c>
      <c r="M45" s="4"/>
      <c r="N45" s="4"/>
      <c r="O45" s="4">
        <f t="shared" si="9"/>
        <v>11136000</v>
      </c>
      <c r="P45" s="4">
        <f t="shared" si="9"/>
        <v>670788</v>
      </c>
      <c r="Q45" s="4">
        <v>83520</v>
      </c>
      <c r="R45" s="4">
        <v>83520</v>
      </c>
      <c r="S45" s="4">
        <v>83520</v>
      </c>
      <c r="T45" s="4">
        <v>83520</v>
      </c>
      <c r="U45" s="4">
        <f t="shared" si="7"/>
        <v>334080</v>
      </c>
      <c r="V45" s="4">
        <f t="shared" si="10"/>
        <v>1004868</v>
      </c>
      <c r="W45" s="4">
        <f t="shared" si="14"/>
        <v>10131132</v>
      </c>
    </row>
    <row r="46" spans="1:23">
      <c r="A46" s="9"/>
      <c r="B46" s="10" t="s">
        <v>43</v>
      </c>
      <c r="C46" s="11"/>
      <c r="D46" s="12"/>
      <c r="E46" s="8">
        <f>SUM(E44:E45)</f>
        <v>0</v>
      </c>
      <c r="F46" s="8">
        <f t="shared" ref="F46:P46" si="15">SUM(F44:F45)</f>
        <v>0</v>
      </c>
      <c r="G46" s="8">
        <f t="shared" si="15"/>
        <v>0</v>
      </c>
      <c r="H46" s="8">
        <f t="shared" si="15"/>
        <v>0</v>
      </c>
      <c r="I46" s="8">
        <f t="shared" si="15"/>
        <v>0</v>
      </c>
      <c r="J46" s="8">
        <f t="shared" si="15"/>
        <v>0</v>
      </c>
      <c r="K46" s="8">
        <f t="shared" si="15"/>
        <v>15907000</v>
      </c>
      <c r="L46" s="8">
        <f t="shared" si="15"/>
        <v>2525592</v>
      </c>
      <c r="M46" s="8">
        <f t="shared" si="15"/>
        <v>0</v>
      </c>
      <c r="N46" s="8">
        <f t="shared" si="15"/>
        <v>0</v>
      </c>
      <c r="O46" s="8">
        <f t="shared" si="15"/>
        <v>15907000</v>
      </c>
      <c r="P46" s="8">
        <f t="shared" si="15"/>
        <v>2525592</v>
      </c>
      <c r="Q46" s="8"/>
      <c r="R46" s="8"/>
      <c r="S46" s="8"/>
      <c r="T46" s="8"/>
      <c r="U46" s="4">
        <f t="shared" si="7"/>
        <v>0</v>
      </c>
      <c r="V46" s="4">
        <f t="shared" si="10"/>
        <v>2525592</v>
      </c>
      <c r="W46" s="4">
        <f t="shared" si="14"/>
        <v>13381408</v>
      </c>
    </row>
    <row r="47" spans="1:23">
      <c r="A47" s="9" t="s">
        <v>58</v>
      </c>
      <c r="B47" s="9" t="s">
        <v>57</v>
      </c>
      <c r="C47" s="11"/>
      <c r="D47" s="9">
        <v>21126</v>
      </c>
      <c r="E47" s="8"/>
      <c r="F47" s="8"/>
      <c r="G47" s="8">
        <v>7273000</v>
      </c>
      <c r="H47" s="8"/>
      <c r="I47" s="8"/>
      <c r="J47" s="8"/>
      <c r="K47" s="8">
        <v>132584506</v>
      </c>
      <c r="L47" s="8">
        <v>2905811</v>
      </c>
      <c r="M47" s="8"/>
      <c r="N47" s="8"/>
      <c r="O47" s="8">
        <f t="shared" si="9"/>
        <v>139857506</v>
      </c>
      <c r="P47" s="8">
        <f t="shared" si="9"/>
        <v>2905811</v>
      </c>
      <c r="Q47" s="8">
        <v>994384</v>
      </c>
      <c r="R47" s="8">
        <v>994384</v>
      </c>
      <c r="S47" s="8">
        <v>994384</v>
      </c>
      <c r="T47" s="8">
        <v>994384</v>
      </c>
      <c r="U47" s="4">
        <f t="shared" si="7"/>
        <v>3977536</v>
      </c>
      <c r="V47" s="4">
        <f t="shared" si="10"/>
        <v>6883347</v>
      </c>
      <c r="W47" s="4">
        <f t="shared" si="14"/>
        <v>132974159</v>
      </c>
    </row>
    <row r="48" spans="1:23">
      <c r="A48" s="9" t="s">
        <v>60</v>
      </c>
      <c r="B48" s="9" t="s">
        <v>59</v>
      </c>
      <c r="C48" s="11"/>
      <c r="D48" s="9">
        <v>21128</v>
      </c>
      <c r="E48" s="8"/>
      <c r="F48" s="8"/>
      <c r="G48" s="8"/>
      <c r="H48" s="8"/>
      <c r="I48" s="8"/>
      <c r="J48" s="8"/>
      <c r="K48" s="8">
        <v>127000</v>
      </c>
      <c r="L48" s="8">
        <v>50516</v>
      </c>
      <c r="M48" s="8"/>
      <c r="N48" s="8"/>
      <c r="O48" s="8">
        <f t="shared" si="9"/>
        <v>127000</v>
      </c>
      <c r="P48" s="8">
        <f t="shared" si="9"/>
        <v>50516</v>
      </c>
      <c r="Q48" s="8">
        <v>953</v>
      </c>
      <c r="R48" s="8">
        <v>953</v>
      </c>
      <c r="S48" s="8">
        <v>953</v>
      </c>
      <c r="T48" s="8">
        <v>953</v>
      </c>
      <c r="U48" s="4">
        <f t="shared" si="7"/>
        <v>3812</v>
      </c>
      <c r="V48" s="4">
        <f t="shared" si="10"/>
        <v>54328</v>
      </c>
      <c r="W48" s="4">
        <f t="shared" si="14"/>
        <v>72672</v>
      </c>
    </row>
    <row r="49" spans="1:23" ht="30">
      <c r="A49" s="9" t="s">
        <v>65</v>
      </c>
      <c r="B49" s="10" t="s">
        <v>61</v>
      </c>
      <c r="C49" s="11"/>
      <c r="D49" s="9">
        <v>21534</v>
      </c>
      <c r="E49" s="8">
        <f>SUM(E50:E53)</f>
        <v>0</v>
      </c>
      <c r="F49" s="8">
        <f t="shared" ref="F49:W49" si="16">SUM(F50:F53)</f>
        <v>0</v>
      </c>
      <c r="G49" s="8">
        <f t="shared" si="16"/>
        <v>0</v>
      </c>
      <c r="H49" s="8">
        <f t="shared" si="16"/>
        <v>0</v>
      </c>
      <c r="I49" s="8">
        <f t="shared" si="16"/>
        <v>0</v>
      </c>
      <c r="J49" s="8">
        <f t="shared" si="16"/>
        <v>0</v>
      </c>
      <c r="K49" s="8">
        <f t="shared" si="16"/>
        <v>217956946</v>
      </c>
      <c r="L49" s="8">
        <f t="shared" si="16"/>
        <v>18956269</v>
      </c>
      <c r="M49" s="8">
        <f t="shared" si="16"/>
        <v>0</v>
      </c>
      <c r="N49" s="8">
        <f t="shared" si="16"/>
        <v>0</v>
      </c>
      <c r="O49" s="8">
        <f t="shared" si="16"/>
        <v>217956946</v>
      </c>
      <c r="P49" s="8">
        <f t="shared" si="16"/>
        <v>18956269</v>
      </c>
      <c r="Q49" s="8">
        <f t="shared" si="16"/>
        <v>1635371</v>
      </c>
      <c r="R49" s="8">
        <f t="shared" si="16"/>
        <v>1635371</v>
      </c>
      <c r="S49" s="8">
        <f t="shared" si="16"/>
        <v>1635371</v>
      </c>
      <c r="T49" s="8">
        <f t="shared" si="16"/>
        <v>1635371</v>
      </c>
      <c r="U49" s="8">
        <f t="shared" si="16"/>
        <v>6541484</v>
      </c>
      <c r="V49" s="4">
        <f t="shared" si="10"/>
        <v>25497753</v>
      </c>
      <c r="W49" s="8">
        <f t="shared" si="16"/>
        <v>192459193</v>
      </c>
    </row>
    <row r="50" spans="1:23">
      <c r="A50" s="31"/>
      <c r="B50" s="32" t="s">
        <v>108</v>
      </c>
      <c r="C50" s="24"/>
      <c r="D50" s="13"/>
      <c r="E50" s="23"/>
      <c r="F50" s="23"/>
      <c r="G50" s="23"/>
      <c r="H50" s="23"/>
      <c r="I50" s="23"/>
      <c r="J50" s="23"/>
      <c r="K50" s="23">
        <v>208577945</v>
      </c>
      <c r="L50" s="23">
        <v>16686269</v>
      </c>
      <c r="M50" s="23"/>
      <c r="N50" s="23"/>
      <c r="O50" s="23">
        <f t="shared" si="9"/>
        <v>208577945</v>
      </c>
      <c r="P50" s="23">
        <f t="shared" si="9"/>
        <v>16686269</v>
      </c>
      <c r="Q50" s="23">
        <v>1564335</v>
      </c>
      <c r="R50" s="23">
        <v>1564335</v>
      </c>
      <c r="S50" s="23">
        <v>1564335</v>
      </c>
      <c r="T50" s="23">
        <v>1564335</v>
      </c>
      <c r="U50" s="23">
        <f t="shared" si="7"/>
        <v>6257340</v>
      </c>
      <c r="V50" s="4">
        <f t="shared" si="10"/>
        <v>22943609</v>
      </c>
      <c r="W50" s="23">
        <f t="shared" si="14"/>
        <v>185634336</v>
      </c>
    </row>
    <row r="51" spans="1:23">
      <c r="A51" s="31"/>
      <c r="B51" s="32" t="s">
        <v>109</v>
      </c>
      <c r="C51" s="24"/>
      <c r="D51" s="13"/>
      <c r="E51" s="23"/>
      <c r="F51" s="23"/>
      <c r="G51" s="23"/>
      <c r="H51" s="23"/>
      <c r="I51" s="23"/>
      <c r="J51" s="23"/>
      <c r="K51" s="23">
        <v>7109001</v>
      </c>
      <c r="L51" s="23"/>
      <c r="M51" s="23"/>
      <c r="N51" s="23"/>
      <c r="O51" s="23">
        <f t="shared" si="9"/>
        <v>7109001</v>
      </c>
      <c r="P51" s="23">
        <f t="shared" si="9"/>
        <v>0</v>
      </c>
      <c r="Q51" s="23">
        <v>71036</v>
      </c>
      <c r="R51" s="23">
        <v>71036</v>
      </c>
      <c r="S51" s="23">
        <v>71036</v>
      </c>
      <c r="T51" s="23">
        <v>71036</v>
      </c>
      <c r="U51" s="23">
        <f t="shared" si="7"/>
        <v>284144</v>
      </c>
      <c r="V51" s="4">
        <f t="shared" si="10"/>
        <v>284144</v>
      </c>
      <c r="W51" s="23">
        <f t="shared" si="14"/>
        <v>6824857</v>
      </c>
    </row>
    <row r="52" spans="1:23">
      <c r="A52" s="31"/>
      <c r="B52" s="32" t="s">
        <v>110</v>
      </c>
      <c r="C52" s="24"/>
      <c r="D52" s="13"/>
      <c r="E52" s="23"/>
      <c r="F52" s="23"/>
      <c r="G52" s="23"/>
      <c r="H52" s="23"/>
      <c r="I52" s="23"/>
      <c r="J52" s="23"/>
      <c r="K52" s="25"/>
      <c r="L52" s="23"/>
      <c r="M52" s="23"/>
      <c r="N52" s="23"/>
      <c r="O52" s="23">
        <f t="shared" si="9"/>
        <v>0</v>
      </c>
      <c r="P52" s="23">
        <f t="shared" si="9"/>
        <v>0</v>
      </c>
      <c r="Q52" s="23"/>
      <c r="R52" s="23"/>
      <c r="S52" s="23"/>
      <c r="T52" s="23"/>
      <c r="U52" s="23"/>
      <c r="V52" s="4">
        <f t="shared" si="10"/>
        <v>0</v>
      </c>
      <c r="W52" s="23">
        <f t="shared" si="14"/>
        <v>0</v>
      </c>
    </row>
    <row r="53" spans="1:23">
      <c r="A53" s="31"/>
      <c r="B53" s="32" t="s">
        <v>111</v>
      </c>
      <c r="C53" s="24"/>
      <c r="D53" s="13"/>
      <c r="E53" s="23"/>
      <c r="F53" s="23"/>
      <c r="G53" s="23"/>
      <c r="H53" s="23"/>
      <c r="I53" s="23"/>
      <c r="J53" s="23"/>
      <c r="K53" s="23">
        <v>2270000</v>
      </c>
      <c r="L53" s="23">
        <v>2270000</v>
      </c>
      <c r="M53" s="23"/>
      <c r="N53" s="23"/>
      <c r="O53" s="23">
        <f t="shared" si="9"/>
        <v>2270000</v>
      </c>
      <c r="P53" s="23">
        <v>2270000</v>
      </c>
      <c r="Q53" s="23"/>
      <c r="R53" s="23"/>
      <c r="S53" s="23"/>
      <c r="T53" s="23"/>
      <c r="U53" s="23"/>
      <c r="V53" s="4">
        <f t="shared" si="10"/>
        <v>2270000</v>
      </c>
      <c r="W53" s="23">
        <f t="shared" si="14"/>
        <v>0</v>
      </c>
    </row>
    <row r="54" spans="1:23">
      <c r="A54" s="41" t="s">
        <v>43</v>
      </c>
      <c r="B54" s="42"/>
      <c r="C54" s="14"/>
      <c r="D54" s="14"/>
      <c r="E54" s="15">
        <f>SUM(E43+E46+E47+E48+E49)</f>
        <v>14133450</v>
      </c>
      <c r="F54" s="15">
        <f t="shared" ref="F54:W54" si="17">SUM(F43+F46+F47+F48+F49)</f>
        <v>0</v>
      </c>
      <c r="G54" s="15">
        <f t="shared" si="17"/>
        <v>7273000</v>
      </c>
      <c r="H54" s="15">
        <f t="shared" si="17"/>
        <v>0</v>
      </c>
      <c r="I54" s="15">
        <f t="shared" si="17"/>
        <v>24192274</v>
      </c>
      <c r="J54" s="15">
        <f t="shared" si="17"/>
        <v>0</v>
      </c>
      <c r="K54" s="15">
        <f t="shared" si="17"/>
        <v>499830021</v>
      </c>
      <c r="L54" s="15">
        <f t="shared" si="17"/>
        <v>53339677</v>
      </c>
      <c r="M54" s="15">
        <f t="shared" si="17"/>
        <v>0</v>
      </c>
      <c r="N54" s="15">
        <f t="shared" si="17"/>
        <v>0</v>
      </c>
      <c r="O54" s="15">
        <f t="shared" si="17"/>
        <v>545428745</v>
      </c>
      <c r="P54" s="15">
        <f t="shared" si="17"/>
        <v>54950900</v>
      </c>
      <c r="Q54" s="15">
        <f t="shared" si="17"/>
        <v>3757903</v>
      </c>
      <c r="R54" s="15">
        <f t="shared" si="17"/>
        <v>3757903</v>
      </c>
      <c r="S54" s="15">
        <f t="shared" si="17"/>
        <v>3757903</v>
      </c>
      <c r="T54" s="15">
        <f t="shared" si="17"/>
        <v>3757903</v>
      </c>
      <c r="U54" s="15">
        <f t="shared" si="17"/>
        <v>15031612</v>
      </c>
      <c r="V54" s="15">
        <f t="shared" si="17"/>
        <v>69982512</v>
      </c>
      <c r="W54" s="15">
        <f t="shared" si="17"/>
        <v>475446233</v>
      </c>
    </row>
    <row r="55" spans="1:23">
      <c r="A55" s="16"/>
      <c r="B55" s="17"/>
      <c r="C55" s="18"/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43" t="s">
        <v>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5"/>
    </row>
    <row r="57" spans="1:23" ht="45">
      <c r="A57" s="1" t="s">
        <v>14</v>
      </c>
      <c r="B57" s="1" t="s">
        <v>0</v>
      </c>
      <c r="C57" s="2" t="s">
        <v>9</v>
      </c>
      <c r="D57" s="2" t="s">
        <v>1</v>
      </c>
      <c r="E57" s="2" t="s">
        <v>23</v>
      </c>
      <c r="F57" s="2" t="s">
        <v>16</v>
      </c>
      <c r="G57" s="1" t="s">
        <v>3</v>
      </c>
      <c r="H57" s="2" t="s">
        <v>17</v>
      </c>
      <c r="I57" s="1" t="s">
        <v>4</v>
      </c>
      <c r="J57" s="2" t="s">
        <v>16</v>
      </c>
      <c r="K57" s="1" t="s">
        <v>2</v>
      </c>
      <c r="L57" s="2" t="s">
        <v>16</v>
      </c>
      <c r="M57" s="2" t="s">
        <v>5</v>
      </c>
      <c r="N57" s="2" t="s">
        <v>16</v>
      </c>
      <c r="O57" s="1" t="s">
        <v>6</v>
      </c>
      <c r="P57" s="2" t="s">
        <v>7</v>
      </c>
      <c r="Q57" s="2" t="s">
        <v>88</v>
      </c>
      <c r="R57" s="2" t="s">
        <v>90</v>
      </c>
      <c r="S57" s="2" t="s">
        <v>91</v>
      </c>
      <c r="T57" s="2" t="s">
        <v>92</v>
      </c>
      <c r="U57" s="2" t="s">
        <v>94</v>
      </c>
      <c r="V57" s="2" t="s">
        <v>93</v>
      </c>
      <c r="W57" s="1" t="s">
        <v>8</v>
      </c>
    </row>
    <row r="58" spans="1:23" ht="30">
      <c r="A58" s="3" t="s">
        <v>18</v>
      </c>
      <c r="B58" s="7" t="s">
        <v>118</v>
      </c>
      <c r="C58" s="3" t="s">
        <v>63</v>
      </c>
      <c r="D58" s="3">
        <v>5</v>
      </c>
      <c r="E58" s="4"/>
      <c r="F58" s="4"/>
      <c r="G58" s="4">
        <v>259000</v>
      </c>
      <c r="H58" s="4"/>
      <c r="I58" s="4"/>
      <c r="J58" s="4"/>
      <c r="K58" s="4"/>
      <c r="L58" s="4"/>
      <c r="M58" s="4">
        <v>188258104</v>
      </c>
      <c r="N58" s="4">
        <v>67858606</v>
      </c>
      <c r="O58" s="4">
        <f>SUM(E58+G58+I58+K58+M58)</f>
        <v>188517104</v>
      </c>
      <c r="P58" s="34">
        <v>67858606</v>
      </c>
      <c r="Q58" s="4">
        <v>1411935</v>
      </c>
      <c r="R58" s="4">
        <v>1411935</v>
      </c>
      <c r="S58" s="4">
        <v>1411935</v>
      </c>
      <c r="T58" s="4">
        <v>1411935</v>
      </c>
      <c r="U58" s="4">
        <f>SUM(Q58:T58)</f>
        <v>5647740</v>
      </c>
      <c r="V58" s="4">
        <f>SUM(P58+U58)</f>
        <v>73506346</v>
      </c>
      <c r="W58" s="4">
        <f>SUM(O58-V58)</f>
        <v>115010758</v>
      </c>
    </row>
    <row r="59" spans="1:23">
      <c r="A59" s="3"/>
      <c r="B59" s="3" t="s">
        <v>119</v>
      </c>
      <c r="C59" s="3"/>
      <c r="D59" s="3"/>
      <c r="E59" s="4"/>
      <c r="F59" s="4"/>
      <c r="G59" s="4"/>
      <c r="H59" s="4"/>
      <c r="I59" s="4"/>
      <c r="J59" s="4"/>
      <c r="K59" s="4"/>
      <c r="L59" s="4"/>
      <c r="M59" s="4">
        <v>32330476</v>
      </c>
      <c r="N59" s="4">
        <v>14225466</v>
      </c>
      <c r="O59" s="4">
        <f t="shared" ref="O59:O60" si="18">SUM(E59+G59+I59+K59+M59)</f>
        <v>32330476</v>
      </c>
      <c r="P59" s="4">
        <f t="shared" ref="P59:P60" si="19">SUM(F59+H59+J59+L59+N59)</f>
        <v>14225466</v>
      </c>
      <c r="Q59" s="4">
        <v>242479</v>
      </c>
      <c r="R59" s="4">
        <v>242479</v>
      </c>
      <c r="S59" s="4">
        <v>242479</v>
      </c>
      <c r="T59" s="4">
        <v>242479</v>
      </c>
      <c r="U59" s="4">
        <f t="shared" ref="U59:U60" si="20">SUM(Q59:T59)</f>
        <v>969916</v>
      </c>
      <c r="V59" s="4">
        <f t="shared" ref="V59:V75" si="21">SUM(P59+U59)</f>
        <v>15195382</v>
      </c>
      <c r="W59" s="4">
        <f t="shared" ref="W59:W77" si="22">SUM(O59-V59)</f>
        <v>17135094</v>
      </c>
    </row>
    <row r="60" spans="1:23">
      <c r="A60" s="3"/>
      <c r="B60" s="3"/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>
        <f t="shared" si="18"/>
        <v>0</v>
      </c>
      <c r="P60" s="4">
        <f t="shared" si="19"/>
        <v>0</v>
      </c>
      <c r="Q60" s="4"/>
      <c r="R60" s="4"/>
      <c r="S60" s="4"/>
      <c r="T60" s="4"/>
      <c r="U60" s="4">
        <f t="shared" si="20"/>
        <v>0</v>
      </c>
      <c r="V60" s="4">
        <f t="shared" si="21"/>
        <v>0</v>
      </c>
      <c r="W60" s="4">
        <f t="shared" si="22"/>
        <v>0</v>
      </c>
    </row>
    <row r="61" spans="1:23">
      <c r="A61" s="3" t="s">
        <v>19</v>
      </c>
      <c r="B61" s="3" t="s">
        <v>67</v>
      </c>
      <c r="C61" s="6">
        <v>284</v>
      </c>
      <c r="D61" s="3">
        <v>1221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f t="shared" ref="O61:Q78" si="23">SUM(E61+G61+I61+K61+M61)</f>
        <v>0</v>
      </c>
      <c r="P61" s="4">
        <f t="shared" ref="P61:P78" si="24">SUM(F61+H61+J61+L61+N61)</f>
        <v>0</v>
      </c>
      <c r="Q61" s="4"/>
      <c r="R61" s="4"/>
      <c r="S61" s="4"/>
      <c r="T61" s="4"/>
      <c r="U61" s="4">
        <f t="shared" ref="U61:U78" si="25">SUM(Q61:T61)</f>
        <v>0</v>
      </c>
      <c r="V61" s="4">
        <f t="shared" si="21"/>
        <v>0</v>
      </c>
      <c r="W61" s="4">
        <f t="shared" si="22"/>
        <v>0</v>
      </c>
    </row>
    <row r="62" spans="1:23">
      <c r="A62" s="3"/>
      <c r="B62" s="3" t="s">
        <v>112</v>
      </c>
      <c r="C62" s="6"/>
      <c r="D62" s="3"/>
      <c r="E62" s="4"/>
      <c r="F62" s="4"/>
      <c r="G62" s="4">
        <v>1863000</v>
      </c>
      <c r="H62" s="4">
        <v>0</v>
      </c>
      <c r="I62" s="4"/>
      <c r="J62" s="4"/>
      <c r="K62" s="4"/>
      <c r="L62" s="4"/>
      <c r="M62" s="4"/>
      <c r="N62" s="4"/>
      <c r="O62" s="4">
        <f t="shared" si="23"/>
        <v>1863000</v>
      </c>
      <c r="P62" s="4">
        <f t="shared" si="24"/>
        <v>0</v>
      </c>
      <c r="Q62" s="4"/>
      <c r="R62" s="4"/>
      <c r="S62" s="4"/>
      <c r="T62" s="4"/>
      <c r="U62" s="4">
        <f t="shared" si="25"/>
        <v>0</v>
      </c>
      <c r="V62" s="4">
        <f t="shared" si="21"/>
        <v>0</v>
      </c>
      <c r="W62" s="4">
        <f t="shared" si="22"/>
        <v>1863000</v>
      </c>
    </row>
    <row r="63" spans="1:23">
      <c r="A63" s="3"/>
      <c r="B63" s="3" t="s">
        <v>113</v>
      </c>
      <c r="C63" s="6"/>
      <c r="D63" s="3"/>
      <c r="E63" s="4"/>
      <c r="F63" s="4"/>
      <c r="G63" s="4"/>
      <c r="H63" s="4"/>
      <c r="I63" s="4">
        <v>5760072</v>
      </c>
      <c r="J63" s="4">
        <v>1639459</v>
      </c>
      <c r="K63" s="4"/>
      <c r="L63" s="4"/>
      <c r="M63" s="4"/>
      <c r="N63" s="4"/>
      <c r="O63" s="4">
        <f t="shared" si="23"/>
        <v>5760072</v>
      </c>
      <c r="P63" s="4">
        <v>1639459</v>
      </c>
      <c r="Q63" s="4">
        <v>28800</v>
      </c>
      <c r="R63" s="4">
        <v>28800</v>
      </c>
      <c r="S63" s="4">
        <v>28800</v>
      </c>
      <c r="T63" s="4">
        <v>28800</v>
      </c>
      <c r="U63" s="4">
        <f t="shared" si="25"/>
        <v>115200</v>
      </c>
      <c r="V63" s="4">
        <f t="shared" si="21"/>
        <v>1754659</v>
      </c>
      <c r="W63" s="4">
        <f t="shared" si="22"/>
        <v>4005413</v>
      </c>
    </row>
    <row r="64" spans="1:23">
      <c r="A64" s="3"/>
      <c r="B64" s="3" t="s">
        <v>114</v>
      </c>
      <c r="C64" s="6"/>
      <c r="D64" s="3"/>
      <c r="E64" s="4"/>
      <c r="F64" s="4"/>
      <c r="G64" s="4"/>
      <c r="H64" s="4"/>
      <c r="I64" s="4">
        <v>1520500</v>
      </c>
      <c r="J64" s="4">
        <v>962789</v>
      </c>
      <c r="K64" s="4"/>
      <c r="L64" s="4"/>
      <c r="M64" s="4"/>
      <c r="N64" s="4"/>
      <c r="O64" s="4">
        <f t="shared" si="23"/>
        <v>1520500</v>
      </c>
      <c r="P64" s="4">
        <v>962789</v>
      </c>
      <c r="Q64" s="4">
        <v>7603</v>
      </c>
      <c r="R64" s="4">
        <v>7603</v>
      </c>
      <c r="S64" s="4">
        <v>7603</v>
      </c>
      <c r="T64" s="4">
        <v>7603</v>
      </c>
      <c r="U64" s="4">
        <f t="shared" si="25"/>
        <v>30412</v>
      </c>
      <c r="V64" s="4">
        <f t="shared" si="21"/>
        <v>993201</v>
      </c>
      <c r="W64" s="4">
        <f t="shared" si="22"/>
        <v>527299</v>
      </c>
    </row>
    <row r="65" spans="1:23">
      <c r="A65" s="3"/>
      <c r="B65" s="3" t="s">
        <v>115</v>
      </c>
      <c r="C65" s="6"/>
      <c r="D65" s="3"/>
      <c r="E65" s="4"/>
      <c r="F65" s="4"/>
      <c r="G65" s="4"/>
      <c r="H65" s="4"/>
      <c r="I65" s="4"/>
      <c r="J65" s="4"/>
      <c r="K65" s="4">
        <v>2350000</v>
      </c>
      <c r="L65" s="4">
        <v>987018</v>
      </c>
      <c r="M65" s="4"/>
      <c r="N65" s="4"/>
      <c r="O65" s="4">
        <f t="shared" si="23"/>
        <v>2350000</v>
      </c>
      <c r="P65" s="4">
        <v>987018</v>
      </c>
      <c r="Q65" s="4">
        <v>17625</v>
      </c>
      <c r="R65" s="4">
        <v>17625</v>
      </c>
      <c r="S65" s="4">
        <v>17625</v>
      </c>
      <c r="T65" s="4">
        <v>17625</v>
      </c>
      <c r="U65" s="4">
        <f t="shared" si="25"/>
        <v>70500</v>
      </c>
      <c r="V65" s="4">
        <f t="shared" si="21"/>
        <v>1057518</v>
      </c>
      <c r="W65" s="4">
        <f t="shared" si="22"/>
        <v>1292482</v>
      </c>
    </row>
    <row r="66" spans="1:23">
      <c r="A66" s="3"/>
      <c r="B66" s="3" t="s">
        <v>116</v>
      </c>
      <c r="C66" s="6"/>
      <c r="D66" s="3"/>
      <c r="E66" s="4"/>
      <c r="F66" s="4"/>
      <c r="G66" s="4"/>
      <c r="H66" s="4"/>
      <c r="I66" s="4">
        <v>1400000</v>
      </c>
      <c r="J66" s="4">
        <v>535642</v>
      </c>
      <c r="K66" s="4"/>
      <c r="L66" s="4"/>
      <c r="M66" s="4"/>
      <c r="N66" s="4"/>
      <c r="O66" s="4">
        <f t="shared" si="23"/>
        <v>1400000</v>
      </c>
      <c r="P66" s="4">
        <v>535642</v>
      </c>
      <c r="Q66" s="4">
        <v>7000</v>
      </c>
      <c r="R66" s="4">
        <v>7000</v>
      </c>
      <c r="S66" s="4">
        <v>7000</v>
      </c>
      <c r="T66" s="4">
        <v>7000</v>
      </c>
      <c r="U66" s="4">
        <f t="shared" si="25"/>
        <v>28000</v>
      </c>
      <c r="V66" s="4">
        <f t="shared" si="21"/>
        <v>563642</v>
      </c>
      <c r="W66" s="4">
        <f t="shared" si="22"/>
        <v>836358</v>
      </c>
    </row>
    <row r="67" spans="1:23">
      <c r="A67" s="3"/>
      <c r="B67" s="3" t="s">
        <v>117</v>
      </c>
      <c r="C67" s="6"/>
      <c r="D67" s="3"/>
      <c r="E67" s="4"/>
      <c r="F67" s="4"/>
      <c r="G67" s="4"/>
      <c r="H67" s="4"/>
      <c r="I67" s="4">
        <v>2700000</v>
      </c>
      <c r="J67" s="4">
        <v>585108</v>
      </c>
      <c r="K67" s="4"/>
      <c r="L67" s="4"/>
      <c r="M67" s="4"/>
      <c r="N67" s="4"/>
      <c r="O67" s="4">
        <f t="shared" si="23"/>
        <v>2700000</v>
      </c>
      <c r="P67" s="4">
        <v>585108</v>
      </c>
      <c r="Q67" s="4">
        <v>8185</v>
      </c>
      <c r="R67" s="4">
        <v>8185</v>
      </c>
      <c r="S67" s="4">
        <v>8185</v>
      </c>
      <c r="T67" s="4">
        <v>8185</v>
      </c>
      <c r="U67" s="4">
        <f t="shared" si="25"/>
        <v>32740</v>
      </c>
      <c r="V67" s="4">
        <f t="shared" si="21"/>
        <v>617848</v>
      </c>
      <c r="W67" s="4">
        <f t="shared" si="22"/>
        <v>2082152</v>
      </c>
    </row>
    <row r="68" spans="1:23">
      <c r="A68" s="3"/>
      <c r="B68" s="3" t="s">
        <v>104</v>
      </c>
      <c r="C68" s="6"/>
      <c r="D68" s="3"/>
      <c r="E68" s="4"/>
      <c r="F68" s="4"/>
      <c r="G68" s="4"/>
      <c r="H68" s="4"/>
      <c r="I68" s="4"/>
      <c r="J68" s="4"/>
      <c r="K68" s="4">
        <v>676634</v>
      </c>
      <c r="L68" s="4">
        <v>676634</v>
      </c>
      <c r="M68" s="4"/>
      <c r="N68" s="4"/>
      <c r="O68" s="4">
        <f t="shared" si="23"/>
        <v>676634</v>
      </c>
      <c r="P68" s="4">
        <v>676634</v>
      </c>
      <c r="Q68" s="4"/>
      <c r="R68" s="4"/>
      <c r="S68" s="4"/>
      <c r="T68" s="4"/>
      <c r="U68" s="4">
        <f t="shared" si="25"/>
        <v>0</v>
      </c>
      <c r="V68" s="4">
        <f t="shared" si="21"/>
        <v>676634</v>
      </c>
      <c r="W68" s="4">
        <f t="shared" si="22"/>
        <v>0</v>
      </c>
    </row>
    <row r="69" spans="1:23" ht="45">
      <c r="A69" s="3" t="s">
        <v>20</v>
      </c>
      <c r="B69" s="7" t="s">
        <v>68</v>
      </c>
      <c r="C69" s="3" t="s">
        <v>69</v>
      </c>
      <c r="D69" s="3">
        <v>11121</v>
      </c>
      <c r="E69" s="4"/>
      <c r="F69" s="4"/>
      <c r="G69" s="4">
        <v>921000</v>
      </c>
      <c r="H69" s="4">
        <v>0</v>
      </c>
      <c r="I69" s="4">
        <v>6115273</v>
      </c>
      <c r="J69" s="4">
        <v>2102665</v>
      </c>
      <c r="K69" s="4"/>
      <c r="L69" s="4"/>
      <c r="M69" s="4"/>
      <c r="N69" s="4"/>
      <c r="O69" s="4">
        <f t="shared" si="23"/>
        <v>7036273</v>
      </c>
      <c r="P69" s="4">
        <v>21202665</v>
      </c>
      <c r="Q69" s="4">
        <v>30576</v>
      </c>
      <c r="R69" s="4">
        <v>30576</v>
      </c>
      <c r="S69" s="4">
        <v>30576</v>
      </c>
      <c r="T69" s="4">
        <v>30576</v>
      </c>
      <c r="U69" s="4">
        <f t="shared" si="25"/>
        <v>122304</v>
      </c>
      <c r="V69" s="4">
        <f t="shared" si="21"/>
        <v>21324969</v>
      </c>
      <c r="W69" s="4">
        <f t="shared" si="22"/>
        <v>-14288696</v>
      </c>
    </row>
    <row r="70" spans="1:23">
      <c r="A70" s="3" t="s">
        <v>21</v>
      </c>
      <c r="B70" s="3" t="s">
        <v>70</v>
      </c>
      <c r="C70" s="6">
        <v>276</v>
      </c>
      <c r="D70" s="3">
        <v>12611</v>
      </c>
      <c r="E70" s="4"/>
      <c r="F70" s="4"/>
      <c r="G70" s="4">
        <v>463000</v>
      </c>
      <c r="H70" s="4"/>
      <c r="I70" s="4">
        <v>24110207</v>
      </c>
      <c r="J70" s="4">
        <v>3319603</v>
      </c>
      <c r="K70" s="4">
        <v>3380634</v>
      </c>
      <c r="L70" s="4">
        <v>491508</v>
      </c>
      <c r="M70" s="4"/>
      <c r="N70" s="4"/>
      <c r="O70" s="4">
        <f t="shared" si="23"/>
        <v>27953841</v>
      </c>
      <c r="P70" s="4">
        <v>3811111</v>
      </c>
      <c r="Q70" s="4">
        <v>145906</v>
      </c>
      <c r="R70" s="4">
        <v>145906</v>
      </c>
      <c r="S70" s="4">
        <v>145906</v>
      </c>
      <c r="T70" s="4">
        <v>145906</v>
      </c>
      <c r="U70" s="4">
        <f t="shared" si="25"/>
        <v>583624</v>
      </c>
      <c r="V70" s="4">
        <f t="shared" si="21"/>
        <v>4394735</v>
      </c>
      <c r="W70" s="4">
        <f t="shared" si="22"/>
        <v>23559106</v>
      </c>
    </row>
    <row r="71" spans="1:23">
      <c r="A71" s="3" t="s">
        <v>29</v>
      </c>
      <c r="B71" s="3" t="s">
        <v>72</v>
      </c>
      <c r="C71" s="6">
        <v>88</v>
      </c>
      <c r="D71" s="3">
        <v>12633</v>
      </c>
      <c r="E71" s="4"/>
      <c r="F71" s="4"/>
      <c r="G71" s="4">
        <v>3855000</v>
      </c>
      <c r="H71" s="4"/>
      <c r="I71" s="4">
        <v>13488135</v>
      </c>
      <c r="J71" s="4">
        <v>2966307</v>
      </c>
      <c r="K71" s="4">
        <v>227000</v>
      </c>
      <c r="L71" s="4">
        <v>135050</v>
      </c>
      <c r="M71" s="4"/>
      <c r="N71" s="4"/>
      <c r="O71" s="4">
        <f t="shared" si="23"/>
        <v>17570135</v>
      </c>
      <c r="P71" s="4">
        <v>3103157</v>
      </c>
      <c r="Q71" s="4">
        <v>68790</v>
      </c>
      <c r="R71" s="4">
        <v>68790</v>
      </c>
      <c r="S71" s="4">
        <v>68790</v>
      </c>
      <c r="T71" s="4">
        <v>68790</v>
      </c>
      <c r="U71" s="4">
        <f t="shared" si="25"/>
        <v>275160</v>
      </c>
      <c r="V71" s="4">
        <f t="shared" si="21"/>
        <v>3378317</v>
      </c>
      <c r="W71" s="4">
        <f t="shared" si="22"/>
        <v>14191818</v>
      </c>
    </row>
    <row r="72" spans="1:23">
      <c r="A72" s="3" t="s">
        <v>31</v>
      </c>
      <c r="B72" s="3" t="s">
        <v>71</v>
      </c>
      <c r="C72" s="6">
        <v>267</v>
      </c>
      <c r="D72" s="3">
        <v>12742</v>
      </c>
      <c r="E72" s="4"/>
      <c r="F72" s="4"/>
      <c r="G72" s="4">
        <v>109000</v>
      </c>
      <c r="H72" s="4"/>
      <c r="I72" s="4">
        <v>3994020</v>
      </c>
      <c r="J72" s="4">
        <v>178207</v>
      </c>
      <c r="K72" s="4"/>
      <c r="L72" s="4"/>
      <c r="M72" s="4"/>
      <c r="N72" s="4"/>
      <c r="O72" s="4">
        <f t="shared" si="23"/>
        <v>4103020</v>
      </c>
      <c r="P72" s="4">
        <v>178207</v>
      </c>
      <c r="Q72" s="4">
        <v>19970</v>
      </c>
      <c r="R72" s="4">
        <v>19970</v>
      </c>
      <c r="S72" s="4">
        <v>19970</v>
      </c>
      <c r="T72" s="4">
        <v>19970</v>
      </c>
      <c r="U72" s="4">
        <f t="shared" si="25"/>
        <v>79880</v>
      </c>
      <c r="V72" s="4">
        <f t="shared" si="21"/>
        <v>258087</v>
      </c>
      <c r="W72" s="4">
        <f t="shared" si="22"/>
        <v>3844933</v>
      </c>
    </row>
    <row r="73" spans="1:23">
      <c r="A73" s="3" t="s">
        <v>64</v>
      </c>
      <c r="B73" s="3" t="s">
        <v>120</v>
      </c>
      <c r="C73" s="3">
        <v>125</v>
      </c>
      <c r="D73" s="3">
        <v>24111</v>
      </c>
      <c r="E73" s="4"/>
      <c r="F73" s="4"/>
      <c r="G73" s="4">
        <v>8132427</v>
      </c>
      <c r="H73" s="4"/>
      <c r="I73" s="4">
        <v>1266000</v>
      </c>
      <c r="J73" s="4">
        <v>514778</v>
      </c>
      <c r="K73" s="4">
        <v>493500</v>
      </c>
      <c r="L73" s="4"/>
      <c r="M73" s="4">
        <v>2866573</v>
      </c>
      <c r="N73" s="4">
        <v>343984</v>
      </c>
      <c r="O73" s="4">
        <f t="shared" si="23"/>
        <v>12758500</v>
      </c>
      <c r="P73" s="4">
        <v>858762</v>
      </c>
      <c r="Q73" s="4">
        <v>21449</v>
      </c>
      <c r="R73" s="4">
        <v>21449</v>
      </c>
      <c r="S73" s="4">
        <v>21449</v>
      </c>
      <c r="T73" s="4">
        <v>21449</v>
      </c>
      <c r="U73" s="4">
        <f t="shared" si="25"/>
        <v>85796</v>
      </c>
      <c r="V73" s="4">
        <f t="shared" si="21"/>
        <v>944558</v>
      </c>
      <c r="W73" s="4">
        <f t="shared" si="22"/>
        <v>11813942</v>
      </c>
    </row>
    <row r="74" spans="1:23">
      <c r="A74" s="3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>
        <f t="shared" si="23"/>
        <v>0</v>
      </c>
      <c r="P74" s="4">
        <f t="shared" si="24"/>
        <v>0</v>
      </c>
      <c r="Q74" s="4"/>
      <c r="R74" s="4"/>
      <c r="S74" s="4"/>
      <c r="T74" s="4"/>
      <c r="U74" s="4">
        <f t="shared" si="25"/>
        <v>0</v>
      </c>
      <c r="V74" s="4">
        <f t="shared" si="21"/>
        <v>0</v>
      </c>
      <c r="W74" s="4">
        <f t="shared" si="22"/>
        <v>0</v>
      </c>
    </row>
    <row r="75" spans="1:23">
      <c r="A75" s="3"/>
      <c r="B75" s="3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>
        <f t="shared" si="23"/>
        <v>0</v>
      </c>
      <c r="P75" s="4">
        <f t="shared" si="24"/>
        <v>0</v>
      </c>
      <c r="Q75" s="4"/>
      <c r="R75" s="4"/>
      <c r="S75" s="4"/>
      <c r="T75" s="4"/>
      <c r="U75" s="4">
        <f t="shared" si="25"/>
        <v>0</v>
      </c>
      <c r="V75" s="4">
        <f t="shared" si="21"/>
        <v>0</v>
      </c>
      <c r="W75" s="4">
        <f t="shared" si="22"/>
        <v>0</v>
      </c>
    </row>
    <row r="76" spans="1:23">
      <c r="A76" s="3"/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>
        <f t="shared" si="23"/>
        <v>0</v>
      </c>
      <c r="P76" s="4">
        <f t="shared" si="24"/>
        <v>0</v>
      </c>
      <c r="Q76" s="4"/>
      <c r="R76" s="4"/>
      <c r="S76" s="4"/>
      <c r="T76" s="4"/>
      <c r="U76" s="4">
        <f t="shared" si="25"/>
        <v>0</v>
      </c>
      <c r="V76" s="4">
        <f t="shared" ref="V76:V78" si="26">SUM(P76+U76)</f>
        <v>0</v>
      </c>
      <c r="W76" s="4">
        <f t="shared" si="22"/>
        <v>0</v>
      </c>
    </row>
    <row r="77" spans="1:23">
      <c r="A77" s="38" t="s">
        <v>43</v>
      </c>
      <c r="B77" s="40"/>
      <c r="C77" s="3"/>
      <c r="D77" s="3"/>
      <c r="E77" s="4">
        <f t="shared" ref="E77:V77" si="27">SUM(E58:E76)</f>
        <v>0</v>
      </c>
      <c r="F77" s="4">
        <f t="shared" si="27"/>
        <v>0</v>
      </c>
      <c r="G77" s="4">
        <f t="shared" si="27"/>
        <v>15602427</v>
      </c>
      <c r="H77" s="4">
        <f t="shared" si="27"/>
        <v>0</v>
      </c>
      <c r="I77" s="4">
        <f t="shared" si="27"/>
        <v>60354207</v>
      </c>
      <c r="J77" s="4">
        <f t="shared" si="27"/>
        <v>12804558</v>
      </c>
      <c r="K77" s="4">
        <f t="shared" si="27"/>
        <v>7127768</v>
      </c>
      <c r="L77" s="4">
        <f t="shared" si="27"/>
        <v>2290210</v>
      </c>
      <c r="M77" s="4">
        <f t="shared" si="27"/>
        <v>223455153</v>
      </c>
      <c r="N77" s="4">
        <f t="shared" si="27"/>
        <v>82428056</v>
      </c>
      <c r="O77" s="4">
        <f t="shared" si="27"/>
        <v>306539555</v>
      </c>
      <c r="P77" s="4">
        <f t="shared" si="27"/>
        <v>116624624</v>
      </c>
      <c r="Q77" s="4">
        <f t="shared" si="27"/>
        <v>2010318</v>
      </c>
      <c r="R77" s="4">
        <f t="shared" si="27"/>
        <v>2010318</v>
      </c>
      <c r="S77" s="4">
        <f t="shared" si="27"/>
        <v>2010318</v>
      </c>
      <c r="T77" s="4">
        <f t="shared" si="27"/>
        <v>2010318</v>
      </c>
      <c r="U77" s="4">
        <f t="shared" si="27"/>
        <v>8041272</v>
      </c>
      <c r="V77" s="4">
        <f t="shared" si="27"/>
        <v>124665896</v>
      </c>
      <c r="W77" s="4">
        <f t="shared" si="22"/>
        <v>181873659</v>
      </c>
    </row>
    <row r="78" spans="1:23">
      <c r="A78" s="3"/>
      <c r="B78" s="3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>
        <f t="shared" si="23"/>
        <v>0</v>
      </c>
      <c r="P78" s="4">
        <f t="shared" si="24"/>
        <v>0</v>
      </c>
      <c r="Q78" s="4">
        <f t="shared" si="23"/>
        <v>0</v>
      </c>
      <c r="R78" s="4"/>
      <c r="S78" s="4"/>
      <c r="T78" s="4"/>
      <c r="U78" s="4">
        <f t="shared" si="25"/>
        <v>0</v>
      </c>
      <c r="V78" s="4">
        <f t="shared" si="26"/>
        <v>0</v>
      </c>
      <c r="W78" s="4">
        <f t="shared" ref="W78" si="28">SUM(O78-V78)</f>
        <v>0</v>
      </c>
    </row>
    <row r="79" spans="1:23">
      <c r="A79" s="3"/>
      <c r="B79" s="3"/>
      <c r="C79" s="3"/>
      <c r="D79" s="46" t="s">
        <v>15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8"/>
    </row>
    <row r="80" spans="1:23" ht="45">
      <c r="A80" s="1" t="s">
        <v>14</v>
      </c>
      <c r="B80" s="1" t="s">
        <v>0</v>
      </c>
      <c r="C80" s="2" t="s">
        <v>9</v>
      </c>
      <c r="D80" s="2" t="s">
        <v>1</v>
      </c>
      <c r="E80" s="2" t="s">
        <v>23</v>
      </c>
      <c r="F80" s="2" t="s">
        <v>16</v>
      </c>
      <c r="G80" s="1" t="s">
        <v>3</v>
      </c>
      <c r="H80" s="2" t="s">
        <v>17</v>
      </c>
      <c r="I80" s="1" t="s">
        <v>4</v>
      </c>
      <c r="J80" s="2" t="s">
        <v>16</v>
      </c>
      <c r="K80" s="1" t="s">
        <v>2</v>
      </c>
      <c r="L80" s="2" t="s">
        <v>16</v>
      </c>
      <c r="M80" s="2" t="s">
        <v>5</v>
      </c>
      <c r="N80" s="2" t="s">
        <v>16</v>
      </c>
      <c r="O80" s="1" t="s">
        <v>6</v>
      </c>
      <c r="P80" s="2" t="s">
        <v>7</v>
      </c>
      <c r="Q80" s="2" t="s">
        <v>88</v>
      </c>
      <c r="R80" s="2" t="s">
        <v>90</v>
      </c>
      <c r="S80" s="2" t="s">
        <v>91</v>
      </c>
      <c r="T80" s="2" t="s">
        <v>92</v>
      </c>
      <c r="U80" s="2" t="s">
        <v>94</v>
      </c>
      <c r="V80" s="2" t="s">
        <v>93</v>
      </c>
      <c r="W80" s="1" t="s">
        <v>8</v>
      </c>
    </row>
    <row r="81" spans="1:23">
      <c r="A81" s="38" t="s">
        <v>15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0"/>
    </row>
    <row r="82" spans="1:23" ht="30">
      <c r="A82" s="3" t="s">
        <v>18</v>
      </c>
      <c r="B82" s="7" t="s">
        <v>73</v>
      </c>
      <c r="C82" s="3"/>
      <c r="D82" s="3">
        <v>1</v>
      </c>
      <c r="E82" s="4">
        <v>3105000</v>
      </c>
      <c r="F82" s="4"/>
      <c r="G82" s="4"/>
      <c r="H82" s="4"/>
      <c r="I82" s="4"/>
      <c r="J82" s="4"/>
      <c r="K82" s="4"/>
      <c r="L82" s="4"/>
      <c r="M82" s="4"/>
      <c r="N82" s="4"/>
      <c r="O82" s="4">
        <f>SUM(E82+G82+I82+K82+M82)</f>
        <v>3105000</v>
      </c>
      <c r="P82" s="4">
        <f>SUM(F82+H82+J82+L82+N82)</f>
        <v>0</v>
      </c>
      <c r="Q82" s="4"/>
      <c r="R82" s="4"/>
      <c r="S82" s="4"/>
      <c r="T82" s="4"/>
      <c r="U82" s="4">
        <f>SUM(Q82:T82)</f>
        <v>0</v>
      </c>
      <c r="V82" s="4">
        <f>SUM(P82+U82)</f>
        <v>0</v>
      </c>
      <c r="W82" s="4">
        <f>SUM(O82-P82)</f>
        <v>3105000</v>
      </c>
    </row>
    <row r="83" spans="1:23">
      <c r="A83" s="3" t="s">
        <v>19</v>
      </c>
      <c r="B83" s="3" t="s">
        <v>74</v>
      </c>
      <c r="C83" s="3"/>
      <c r="D83" s="3">
        <v>1</v>
      </c>
      <c r="E83" s="4">
        <v>10827000</v>
      </c>
      <c r="F83" s="4"/>
      <c r="G83" s="4"/>
      <c r="H83" s="4"/>
      <c r="I83" s="4"/>
      <c r="J83" s="4"/>
      <c r="K83" s="4"/>
      <c r="L83" s="4"/>
      <c r="M83" s="4"/>
      <c r="N83" s="4"/>
      <c r="O83" s="4">
        <f t="shared" ref="O83:O96" si="29">SUM(E83+G83+I83+K83+M83)</f>
        <v>10827000</v>
      </c>
      <c r="P83" s="4">
        <f t="shared" ref="P83:P97" si="30">SUM(F83+H83+J83+L83+N83)</f>
        <v>0</v>
      </c>
      <c r="Q83" s="4"/>
      <c r="R83" s="4"/>
      <c r="S83" s="4"/>
      <c r="T83" s="4"/>
      <c r="U83" s="4">
        <f t="shared" ref="U83:U97" si="31">SUM(Q83:T83)</f>
        <v>0</v>
      </c>
      <c r="V83" s="4">
        <f t="shared" ref="V83:V96" si="32">SUM(P83+U83)</f>
        <v>0</v>
      </c>
      <c r="W83" s="4">
        <f t="shared" ref="W83:W96" si="33">SUM(O83-P83)</f>
        <v>10827000</v>
      </c>
    </row>
    <row r="84" spans="1:23">
      <c r="A84" s="38" t="s">
        <v>43</v>
      </c>
      <c r="B84" s="40"/>
      <c r="C84" s="3"/>
      <c r="D84" s="3"/>
      <c r="E84" s="8">
        <f>SUM(E82:E83)</f>
        <v>13932000</v>
      </c>
      <c r="F84" s="8">
        <f t="shared" ref="F84:W84" si="34">SUM(F82:F83)</f>
        <v>0</v>
      </c>
      <c r="G84" s="8">
        <f t="shared" si="34"/>
        <v>0</v>
      </c>
      <c r="H84" s="8">
        <f t="shared" si="34"/>
        <v>0</v>
      </c>
      <c r="I84" s="8">
        <f t="shared" si="34"/>
        <v>0</v>
      </c>
      <c r="J84" s="8">
        <f t="shared" si="34"/>
        <v>0</v>
      </c>
      <c r="K84" s="8">
        <f t="shared" si="34"/>
        <v>0</v>
      </c>
      <c r="L84" s="8">
        <f t="shared" si="34"/>
        <v>0</v>
      </c>
      <c r="M84" s="8">
        <f t="shared" si="34"/>
        <v>0</v>
      </c>
      <c r="N84" s="8">
        <f t="shared" si="34"/>
        <v>0</v>
      </c>
      <c r="O84" s="8">
        <f t="shared" si="34"/>
        <v>13932000</v>
      </c>
      <c r="P84" s="4">
        <f t="shared" si="30"/>
        <v>0</v>
      </c>
      <c r="Q84" s="8"/>
      <c r="R84" s="8"/>
      <c r="S84" s="8"/>
      <c r="T84" s="8"/>
      <c r="U84" s="4">
        <f t="shared" si="31"/>
        <v>0</v>
      </c>
      <c r="V84" s="4">
        <f t="shared" si="32"/>
        <v>0</v>
      </c>
      <c r="W84" s="8">
        <f t="shared" si="34"/>
        <v>13932000</v>
      </c>
    </row>
    <row r="85" spans="1:23">
      <c r="A85" s="9" t="s">
        <v>20</v>
      </c>
      <c r="B85" s="9" t="s">
        <v>22</v>
      </c>
      <c r="C85" s="9"/>
      <c r="D85" s="9">
        <v>3</v>
      </c>
      <c r="E85" s="8">
        <v>2020000</v>
      </c>
      <c r="F85" s="8"/>
      <c r="G85" s="8"/>
      <c r="H85" s="8"/>
      <c r="I85" s="8"/>
      <c r="J85" s="8"/>
      <c r="K85" s="8"/>
      <c r="L85" s="8"/>
      <c r="M85" s="8"/>
      <c r="N85" s="8"/>
      <c r="O85" s="8">
        <f t="shared" si="29"/>
        <v>2020000</v>
      </c>
      <c r="P85" s="4">
        <f t="shared" si="30"/>
        <v>0</v>
      </c>
      <c r="Q85" s="8"/>
      <c r="R85" s="8"/>
      <c r="S85" s="8"/>
      <c r="T85" s="8"/>
      <c r="U85" s="4">
        <f t="shared" si="31"/>
        <v>0</v>
      </c>
      <c r="V85" s="4">
        <f t="shared" si="32"/>
        <v>0</v>
      </c>
      <c r="W85" s="8">
        <f t="shared" si="33"/>
        <v>2020000</v>
      </c>
    </row>
    <row r="86" spans="1:23">
      <c r="A86" s="3" t="s">
        <v>21</v>
      </c>
      <c r="B86" s="3" t="s">
        <v>75</v>
      </c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>
        <f t="shared" si="29"/>
        <v>0</v>
      </c>
      <c r="P86" s="4">
        <f t="shared" si="30"/>
        <v>0</v>
      </c>
      <c r="Q86" s="4"/>
      <c r="R86" s="4"/>
      <c r="S86" s="4"/>
      <c r="T86" s="4"/>
      <c r="U86" s="4">
        <f t="shared" si="31"/>
        <v>0</v>
      </c>
      <c r="V86" s="4">
        <f t="shared" si="32"/>
        <v>0</v>
      </c>
      <c r="W86" s="4">
        <f t="shared" si="33"/>
        <v>0</v>
      </c>
    </row>
    <row r="87" spans="1:23">
      <c r="A87" s="3" t="s">
        <v>29</v>
      </c>
      <c r="B87" s="3" t="s">
        <v>76</v>
      </c>
      <c r="C87" s="3"/>
      <c r="D87" s="3">
        <v>5</v>
      </c>
      <c r="E87" s="4">
        <v>247000</v>
      </c>
      <c r="F87" s="4"/>
      <c r="G87" s="4"/>
      <c r="H87" s="4"/>
      <c r="I87" s="4"/>
      <c r="J87" s="4"/>
      <c r="K87" s="4"/>
      <c r="L87" s="4"/>
      <c r="M87" s="4"/>
      <c r="N87" s="4"/>
      <c r="O87" s="4">
        <f t="shared" si="29"/>
        <v>247000</v>
      </c>
      <c r="P87" s="4">
        <f t="shared" si="30"/>
        <v>0</v>
      </c>
      <c r="Q87" s="4"/>
      <c r="R87" s="4"/>
      <c r="S87" s="4"/>
      <c r="T87" s="4"/>
      <c r="U87" s="4">
        <f t="shared" si="31"/>
        <v>0</v>
      </c>
      <c r="V87" s="4">
        <f t="shared" si="32"/>
        <v>0</v>
      </c>
      <c r="W87" s="4">
        <f t="shared" si="33"/>
        <v>247000</v>
      </c>
    </row>
    <row r="88" spans="1:23">
      <c r="A88" s="3" t="s">
        <v>31</v>
      </c>
      <c r="B88" s="3" t="s">
        <v>77</v>
      </c>
      <c r="C88" s="3"/>
      <c r="D88" s="3">
        <v>5</v>
      </c>
      <c r="E88" s="4">
        <v>217000</v>
      </c>
      <c r="F88" s="4"/>
      <c r="G88" s="4"/>
      <c r="H88" s="4"/>
      <c r="I88" s="4"/>
      <c r="J88" s="4"/>
      <c r="K88" s="4"/>
      <c r="L88" s="4"/>
      <c r="M88" s="4"/>
      <c r="N88" s="4"/>
      <c r="O88" s="4">
        <f t="shared" si="29"/>
        <v>217000</v>
      </c>
      <c r="P88" s="4">
        <f t="shared" si="30"/>
        <v>0</v>
      </c>
      <c r="Q88" s="4"/>
      <c r="R88" s="4"/>
      <c r="S88" s="4"/>
      <c r="T88" s="4"/>
      <c r="U88" s="4">
        <f t="shared" si="31"/>
        <v>0</v>
      </c>
      <c r="V88" s="4">
        <f t="shared" si="32"/>
        <v>0</v>
      </c>
      <c r="W88" s="4">
        <f t="shared" si="33"/>
        <v>217000</v>
      </c>
    </row>
    <row r="89" spans="1:23">
      <c r="A89" s="3" t="s">
        <v>64</v>
      </c>
      <c r="B89" s="3" t="s">
        <v>78</v>
      </c>
      <c r="C89" s="3"/>
      <c r="D89" s="3">
        <v>5</v>
      </c>
      <c r="E89" s="4">
        <v>385000</v>
      </c>
      <c r="F89" s="4"/>
      <c r="G89" s="4"/>
      <c r="H89" s="4"/>
      <c r="I89" s="4"/>
      <c r="J89" s="4"/>
      <c r="K89" s="4"/>
      <c r="L89" s="4"/>
      <c r="M89" s="4"/>
      <c r="N89" s="4"/>
      <c r="O89" s="4">
        <f t="shared" si="29"/>
        <v>385000</v>
      </c>
      <c r="P89" s="4">
        <f t="shared" si="30"/>
        <v>0</v>
      </c>
      <c r="Q89" s="4"/>
      <c r="R89" s="4"/>
      <c r="S89" s="4"/>
      <c r="T89" s="4"/>
      <c r="U89" s="4">
        <f t="shared" si="31"/>
        <v>0</v>
      </c>
      <c r="V89" s="4">
        <f t="shared" si="32"/>
        <v>0</v>
      </c>
      <c r="W89" s="4">
        <f t="shared" si="33"/>
        <v>385000</v>
      </c>
    </row>
    <row r="90" spans="1:23">
      <c r="A90" s="3" t="s">
        <v>34</v>
      </c>
      <c r="B90" s="3" t="s">
        <v>79</v>
      </c>
      <c r="C90" s="3"/>
      <c r="D90" s="3">
        <v>5</v>
      </c>
      <c r="E90" s="4">
        <v>140000</v>
      </c>
      <c r="F90" s="4"/>
      <c r="G90" s="4"/>
      <c r="H90" s="4"/>
      <c r="I90" s="4"/>
      <c r="J90" s="4"/>
      <c r="K90" s="4"/>
      <c r="L90" s="4"/>
      <c r="M90" s="4"/>
      <c r="N90" s="4"/>
      <c r="O90" s="4">
        <f t="shared" si="29"/>
        <v>140000</v>
      </c>
      <c r="P90" s="4">
        <f t="shared" si="30"/>
        <v>0</v>
      </c>
      <c r="Q90" s="4"/>
      <c r="R90" s="4"/>
      <c r="S90" s="4"/>
      <c r="T90" s="4"/>
      <c r="U90" s="4">
        <f t="shared" si="31"/>
        <v>0</v>
      </c>
      <c r="V90" s="4">
        <f t="shared" si="32"/>
        <v>0</v>
      </c>
      <c r="W90" s="4">
        <f t="shared" si="33"/>
        <v>140000</v>
      </c>
    </row>
    <row r="91" spans="1:23">
      <c r="A91" s="38" t="s">
        <v>43</v>
      </c>
      <c r="B91" s="40"/>
      <c r="C91" s="3"/>
      <c r="D91" s="3"/>
      <c r="E91" s="8">
        <f>SUM(E87:E90)</f>
        <v>989000</v>
      </c>
      <c r="F91" s="8">
        <f t="shared" ref="F91:W91" si="35">SUM(F87:F90)</f>
        <v>0</v>
      </c>
      <c r="G91" s="8">
        <f t="shared" si="35"/>
        <v>0</v>
      </c>
      <c r="H91" s="8">
        <f t="shared" si="35"/>
        <v>0</v>
      </c>
      <c r="I91" s="8">
        <f t="shared" si="35"/>
        <v>0</v>
      </c>
      <c r="J91" s="8">
        <f t="shared" si="35"/>
        <v>0</v>
      </c>
      <c r="K91" s="8">
        <f t="shared" si="35"/>
        <v>0</v>
      </c>
      <c r="L91" s="8">
        <f t="shared" si="35"/>
        <v>0</v>
      </c>
      <c r="M91" s="8">
        <f t="shared" si="35"/>
        <v>0</v>
      </c>
      <c r="N91" s="8">
        <f t="shared" si="35"/>
        <v>0</v>
      </c>
      <c r="O91" s="8">
        <f t="shared" si="35"/>
        <v>989000</v>
      </c>
      <c r="P91" s="4">
        <f t="shared" si="30"/>
        <v>0</v>
      </c>
      <c r="Q91" s="8"/>
      <c r="R91" s="8"/>
      <c r="S91" s="8"/>
      <c r="T91" s="8"/>
      <c r="U91" s="4">
        <f t="shared" si="31"/>
        <v>0</v>
      </c>
      <c r="V91" s="4">
        <f t="shared" si="32"/>
        <v>0</v>
      </c>
      <c r="W91" s="8">
        <f t="shared" si="35"/>
        <v>989000</v>
      </c>
    </row>
    <row r="92" spans="1:23">
      <c r="A92" s="9" t="s">
        <v>36</v>
      </c>
      <c r="B92" s="9" t="s">
        <v>80</v>
      </c>
      <c r="C92" s="9"/>
      <c r="D92" s="9">
        <v>11111</v>
      </c>
      <c r="E92" s="8"/>
      <c r="F92" s="8"/>
      <c r="G92" s="8"/>
      <c r="H92" s="8"/>
      <c r="I92" s="8">
        <v>415000</v>
      </c>
      <c r="J92" s="8"/>
      <c r="K92" s="8"/>
      <c r="L92" s="8"/>
      <c r="M92" s="8"/>
      <c r="N92" s="8"/>
      <c r="O92" s="8">
        <f t="shared" si="29"/>
        <v>415000</v>
      </c>
      <c r="P92" s="4">
        <f t="shared" si="30"/>
        <v>0</v>
      </c>
      <c r="Q92" s="8">
        <v>2075</v>
      </c>
      <c r="R92" s="8">
        <v>2075</v>
      </c>
      <c r="S92" s="8">
        <v>2075</v>
      </c>
      <c r="T92" s="8">
        <v>2075</v>
      </c>
      <c r="U92" s="4">
        <f t="shared" si="31"/>
        <v>8300</v>
      </c>
      <c r="V92" s="4">
        <f t="shared" si="32"/>
        <v>8300</v>
      </c>
      <c r="W92" s="8">
        <f t="shared" si="33"/>
        <v>415000</v>
      </c>
    </row>
    <row r="93" spans="1:23">
      <c r="A93" s="9" t="s">
        <v>37</v>
      </c>
      <c r="B93" s="9" t="s">
        <v>81</v>
      </c>
      <c r="C93" s="9" t="s">
        <v>82</v>
      </c>
      <c r="D93" s="9">
        <v>12645</v>
      </c>
      <c r="E93" s="8">
        <v>1476000</v>
      </c>
      <c r="F93" s="8"/>
      <c r="G93" s="8">
        <v>731000</v>
      </c>
      <c r="H93" s="8"/>
      <c r="I93" s="8">
        <v>617500</v>
      </c>
      <c r="J93" s="8">
        <v>345490</v>
      </c>
      <c r="K93" s="8"/>
      <c r="L93" s="8"/>
      <c r="M93" s="8"/>
      <c r="N93" s="8"/>
      <c r="O93" s="8">
        <f t="shared" si="29"/>
        <v>2824500</v>
      </c>
      <c r="P93" s="4">
        <v>345490</v>
      </c>
      <c r="Q93" s="8">
        <v>3088</v>
      </c>
      <c r="R93" s="8">
        <v>3088</v>
      </c>
      <c r="S93" s="8">
        <v>3088</v>
      </c>
      <c r="T93" s="8">
        <v>3088</v>
      </c>
      <c r="U93" s="4">
        <f t="shared" si="31"/>
        <v>12352</v>
      </c>
      <c r="V93" s="4">
        <f t="shared" si="32"/>
        <v>357842</v>
      </c>
      <c r="W93" s="8">
        <f t="shared" si="33"/>
        <v>2479010</v>
      </c>
    </row>
    <row r="94" spans="1:23" ht="30">
      <c r="A94" s="9" t="s">
        <v>39</v>
      </c>
      <c r="B94" s="10" t="s">
        <v>83</v>
      </c>
      <c r="C94" s="9" t="s">
        <v>84</v>
      </c>
      <c r="D94" s="9">
        <v>12740</v>
      </c>
      <c r="E94" s="8"/>
      <c r="F94" s="8"/>
      <c r="G94" s="8">
        <v>2000000</v>
      </c>
      <c r="H94" s="8"/>
      <c r="I94" s="8">
        <v>3826200</v>
      </c>
      <c r="J94" s="8">
        <v>6377</v>
      </c>
      <c r="K94" s="8"/>
      <c r="L94" s="8"/>
      <c r="M94" s="8"/>
      <c r="N94" s="8"/>
      <c r="O94" s="8">
        <f t="shared" si="29"/>
        <v>5826200</v>
      </c>
      <c r="P94" s="4">
        <f t="shared" si="30"/>
        <v>6377</v>
      </c>
      <c r="Q94" s="8">
        <v>1913</v>
      </c>
      <c r="R94" s="8">
        <v>1913</v>
      </c>
      <c r="S94" s="8">
        <v>1913</v>
      </c>
      <c r="T94" s="8">
        <v>1913</v>
      </c>
      <c r="U94" s="4">
        <f t="shared" si="31"/>
        <v>7652</v>
      </c>
      <c r="V94" s="4">
        <f t="shared" si="32"/>
        <v>14029</v>
      </c>
      <c r="W94" s="8">
        <f t="shared" si="33"/>
        <v>5819823</v>
      </c>
    </row>
    <row r="95" spans="1:23">
      <c r="A95" s="9" t="s">
        <v>41</v>
      </c>
      <c r="B95" s="10" t="s">
        <v>85</v>
      </c>
      <c r="C95" s="11" t="s">
        <v>86</v>
      </c>
      <c r="D95" s="9">
        <v>24207</v>
      </c>
      <c r="E95" s="8"/>
      <c r="F95" s="8"/>
      <c r="G95" s="8"/>
      <c r="H95" s="8"/>
      <c r="I95" s="8"/>
      <c r="J95" s="8"/>
      <c r="K95" s="8">
        <v>5000</v>
      </c>
      <c r="L95" s="8">
        <v>5000</v>
      </c>
      <c r="M95" s="8"/>
      <c r="N95" s="8"/>
      <c r="O95" s="8">
        <f t="shared" si="29"/>
        <v>5000</v>
      </c>
      <c r="P95" s="4">
        <f t="shared" si="30"/>
        <v>5000</v>
      </c>
      <c r="Q95" s="8"/>
      <c r="R95" s="8"/>
      <c r="S95" s="8"/>
      <c r="T95" s="8"/>
      <c r="U95" s="4">
        <f t="shared" si="31"/>
        <v>0</v>
      </c>
      <c r="V95" s="4">
        <f t="shared" si="32"/>
        <v>5000</v>
      </c>
      <c r="W95" s="8">
        <f t="shared" si="33"/>
        <v>0</v>
      </c>
    </row>
    <row r="96" spans="1:23">
      <c r="A96" s="9"/>
      <c r="B96" s="10"/>
      <c r="C96" s="9"/>
      <c r="D96" s="9"/>
      <c r="E96" s="8"/>
      <c r="F96" s="8"/>
      <c r="G96" s="8"/>
      <c r="H96" s="8"/>
      <c r="I96" s="8"/>
      <c r="J96" s="8"/>
      <c r="K96" s="8"/>
      <c r="L96" s="8"/>
      <c r="M96" s="8"/>
      <c r="N96" s="8"/>
      <c r="O96" s="8">
        <f t="shared" si="29"/>
        <v>0</v>
      </c>
      <c r="P96" s="4">
        <f t="shared" si="30"/>
        <v>0</v>
      </c>
      <c r="Q96" s="8"/>
      <c r="R96" s="8"/>
      <c r="S96" s="8"/>
      <c r="T96" s="8"/>
      <c r="U96" s="4">
        <f t="shared" si="31"/>
        <v>0</v>
      </c>
      <c r="V96" s="4">
        <f t="shared" si="32"/>
        <v>0</v>
      </c>
      <c r="W96" s="8">
        <f t="shared" si="33"/>
        <v>0</v>
      </c>
    </row>
    <row r="97" spans="1:23">
      <c r="A97" s="38" t="s">
        <v>43</v>
      </c>
      <c r="B97" s="40"/>
      <c r="C97" s="9"/>
      <c r="D97" s="9"/>
      <c r="E97" s="8">
        <f>SUM(E84+E85+E91+E92+E93+E94+E95)</f>
        <v>18417000</v>
      </c>
      <c r="F97" s="8">
        <f t="shared" ref="F97:W97" si="36">SUM(F84+F85+F91+F92+F93+F94+F95)</f>
        <v>0</v>
      </c>
      <c r="G97" s="8">
        <f t="shared" si="36"/>
        <v>2731000</v>
      </c>
      <c r="H97" s="8">
        <f t="shared" si="36"/>
        <v>0</v>
      </c>
      <c r="I97" s="8">
        <f t="shared" si="36"/>
        <v>4858700</v>
      </c>
      <c r="J97" s="8">
        <f t="shared" si="36"/>
        <v>351867</v>
      </c>
      <c r="K97" s="8">
        <f t="shared" si="36"/>
        <v>5000</v>
      </c>
      <c r="L97" s="8">
        <f t="shared" si="36"/>
        <v>5000</v>
      </c>
      <c r="M97" s="8">
        <f t="shared" si="36"/>
        <v>0</v>
      </c>
      <c r="N97" s="8">
        <f t="shared" si="36"/>
        <v>0</v>
      </c>
      <c r="O97" s="8">
        <f t="shared" si="36"/>
        <v>26011700</v>
      </c>
      <c r="P97" s="4">
        <f t="shared" si="30"/>
        <v>356867</v>
      </c>
      <c r="Q97" s="8">
        <f t="shared" si="36"/>
        <v>7076</v>
      </c>
      <c r="R97" s="8">
        <f t="shared" si="36"/>
        <v>7076</v>
      </c>
      <c r="S97" s="8">
        <f t="shared" si="36"/>
        <v>7076</v>
      </c>
      <c r="T97" s="8">
        <f t="shared" si="36"/>
        <v>7076</v>
      </c>
      <c r="U97" s="4">
        <f t="shared" si="31"/>
        <v>28304</v>
      </c>
      <c r="V97" s="8">
        <f t="shared" si="36"/>
        <v>385171</v>
      </c>
      <c r="W97" s="8">
        <f t="shared" si="36"/>
        <v>25654833</v>
      </c>
    </row>
    <row r="99" spans="1:23">
      <c r="O99" s="22">
        <f>SUM(O54+O77+O97)</f>
        <v>877980000</v>
      </c>
      <c r="V99" s="22">
        <v>195005275</v>
      </c>
      <c r="W99" s="22">
        <f>SUM(W54+W77+W97)</f>
        <v>682974725</v>
      </c>
    </row>
    <row r="100" spans="1:23">
      <c r="O100" s="33"/>
      <c r="V100" s="33"/>
      <c r="W100" s="33"/>
    </row>
    <row r="101" spans="1:23">
      <c r="B101" t="s">
        <v>121</v>
      </c>
      <c r="O101" s="22"/>
      <c r="V101" s="22"/>
      <c r="W101" s="22"/>
    </row>
  </sheetData>
  <mergeCells count="19">
    <mergeCell ref="A81:W81"/>
    <mergeCell ref="A84:B84"/>
    <mergeCell ref="A91:B91"/>
    <mergeCell ref="A97:B97"/>
    <mergeCell ref="C43:D43"/>
    <mergeCell ref="A54:B54"/>
    <mergeCell ref="A56:W56"/>
    <mergeCell ref="A77:B77"/>
    <mergeCell ref="D79:W79"/>
    <mergeCell ref="A7:W7"/>
    <mergeCell ref="A1:B1"/>
    <mergeCell ref="D1:F1"/>
    <mergeCell ref="A2:B2"/>
    <mergeCell ref="A4:W4"/>
    <mergeCell ref="A5:W5"/>
    <mergeCell ref="V6:W6"/>
    <mergeCell ref="G1:I1"/>
    <mergeCell ref="G2:I2"/>
    <mergeCell ref="A3:W3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gazdalkodas-dm</dc:creator>
  <cp:lastModifiedBy>Jegyzo</cp:lastModifiedBy>
  <cp:lastPrinted>2018-05-23T11:49:00Z</cp:lastPrinted>
  <dcterms:created xsi:type="dcterms:W3CDTF">2017-04-21T10:34:13Z</dcterms:created>
  <dcterms:modified xsi:type="dcterms:W3CDTF">2018-06-05T13:19:23Z</dcterms:modified>
</cp:coreProperties>
</file>