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9E7C788F-F01F-4636-A666-CCCB27140705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5" i="1" l="1"/>
  <c r="E195" i="1"/>
  <c r="D188" i="1"/>
  <c r="C188" i="1"/>
  <c r="D185" i="1"/>
  <c r="D180" i="1" s="1"/>
  <c r="D193" i="1" s="1"/>
  <c r="C185" i="1"/>
  <c r="C180" i="1"/>
  <c r="C193" i="1" s="1"/>
  <c r="D160" i="1"/>
  <c r="C160" i="1"/>
  <c r="C158" i="1" s="1"/>
  <c r="D158" i="1"/>
  <c r="D144" i="1"/>
  <c r="C144" i="1"/>
  <c r="D139" i="1"/>
  <c r="C139" i="1"/>
  <c r="D130" i="1"/>
  <c r="C130" i="1"/>
  <c r="C125" i="1" s="1"/>
  <c r="D125" i="1"/>
  <c r="D121" i="1"/>
  <c r="C121" i="1"/>
  <c r="D117" i="1"/>
  <c r="C117" i="1"/>
  <c r="D109" i="1"/>
  <c r="C109" i="1"/>
  <c r="C108" i="1" s="1"/>
  <c r="C170" i="1" s="1"/>
  <c r="C194" i="1" s="1"/>
  <c r="D108" i="1"/>
  <c r="D170" i="1" s="1"/>
  <c r="D194" i="1" s="1"/>
  <c r="D95" i="1"/>
  <c r="C95" i="1"/>
  <c r="D91" i="1"/>
  <c r="C91" i="1"/>
  <c r="D87" i="1"/>
  <c r="C87" i="1"/>
  <c r="C86" i="1" s="1"/>
  <c r="D86" i="1"/>
  <c r="D81" i="1"/>
  <c r="C81" i="1"/>
  <c r="D77" i="1"/>
  <c r="D101" i="1" s="1"/>
  <c r="D198" i="1" s="1"/>
  <c r="C77" i="1"/>
  <c r="C101" i="1" s="1"/>
  <c r="C198" i="1" s="1"/>
  <c r="D70" i="1"/>
  <c r="C70" i="1"/>
  <c r="D65" i="1"/>
  <c r="C65" i="1"/>
  <c r="D59" i="1"/>
  <c r="C59" i="1"/>
  <c r="D48" i="1"/>
  <c r="C48" i="1"/>
  <c r="D42" i="1"/>
  <c r="D41" i="1" s="1"/>
  <c r="C42" i="1"/>
  <c r="C41" i="1"/>
  <c r="D34" i="1"/>
  <c r="C34" i="1"/>
  <c r="D30" i="1"/>
  <c r="C30" i="1"/>
  <c r="C25" i="1" s="1"/>
  <c r="D25" i="1"/>
  <c r="D18" i="1"/>
  <c r="C18" i="1"/>
  <c r="D10" i="1"/>
  <c r="D9" i="1" s="1"/>
  <c r="C10" i="1"/>
  <c r="C9" i="1"/>
  <c r="C75" i="1" s="1"/>
  <c r="C197" i="1" l="1"/>
  <c r="C102" i="1"/>
  <c r="D75" i="1"/>
  <c r="D197" i="1" l="1"/>
  <c r="D102" i="1"/>
</calcChain>
</file>

<file path=xl/sharedStrings.xml><?xml version="1.0" encoding="utf-8"?>
<sst xmlns="http://schemas.openxmlformats.org/spreadsheetml/2006/main" count="389" uniqueCount="340">
  <si>
    <t>2. számú melléklet</t>
  </si>
  <si>
    <t>Hőgyész Nagyközség Önkormányzat 2019. évi költségvetése előirányzat-csoportonként és kiemelt előirányzatonként</t>
  </si>
  <si>
    <t xml:space="preserve"> forintban</t>
  </si>
  <si>
    <t>2018.évi előirányzat mindösszesenből</t>
  </si>
  <si>
    <t>B E V É T E L E K</t>
  </si>
  <si>
    <t>Ezer forintban</t>
  </si>
  <si>
    <t>Sor-
szám</t>
  </si>
  <si>
    <t>Bevételi jogcím</t>
  </si>
  <si>
    <t>2019. évi eredeti előirányzat</t>
  </si>
  <si>
    <t>Kötelező  feladatok</t>
  </si>
  <si>
    <t>Önként vállalt feladatok</t>
  </si>
  <si>
    <t>Államigazga- tási feladatok</t>
  </si>
  <si>
    <t>1.</t>
  </si>
  <si>
    <t>Önkormányzat működési támogatásai (1.1.+…+.1.6.)</t>
  </si>
  <si>
    <t>1.1.</t>
  </si>
  <si>
    <t>Helyi önkormányzatok működésének általános támogatása</t>
  </si>
  <si>
    <t>1.1.2.</t>
  </si>
  <si>
    <t>ebből: Önkormányzati hivatal működésének támogatása</t>
  </si>
  <si>
    <t>1.1.3.</t>
  </si>
  <si>
    <t>ebből: Település-üzemeltetéshez kapcsolódó feladatellátás támogatása</t>
  </si>
  <si>
    <t>1.1.4.</t>
  </si>
  <si>
    <t xml:space="preserve">ebből: Egyéb önkormányzati feladatok támogatása </t>
  </si>
  <si>
    <t>1.1.5.</t>
  </si>
  <si>
    <t>ebből: Lakott külterülettel kapcsolatos feladatok támogatása</t>
  </si>
  <si>
    <t>1.1.6.</t>
  </si>
  <si>
    <t>ebből: Polgármesteri illetmény támogatása</t>
  </si>
  <si>
    <t>1.1.7.</t>
  </si>
  <si>
    <t>ebből: Üdülőhelyi feladatok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</si>
  <si>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</si>
  <si>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</si>
  <si>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</si>
  <si>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</si>
  <si>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1.3.1</t>
  </si>
  <si>
    <t>ebből: A települési önkormányzatok szociális feladatainak egyéb támogatása</t>
  </si>
  <si>
    <t>1.3.2.</t>
  </si>
  <si>
    <t>ebből: Gyermekétkeztetés támogatása</t>
  </si>
  <si>
    <t>1.3.3.</t>
  </si>
  <si>
    <t>ebből: Rászoruló gyermekek szünidei étkeztetésének támogatása</t>
  </si>
  <si>
    <t>1.4.</t>
  </si>
  <si>
    <t>Önkormányzatok kulturális feladatainak támogatása (könyvtár )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</si>
  <si>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</si>
  <si>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</si>
  <si>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</si>
  <si>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</si>
  <si>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</si>
  <si>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</si>
  <si>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</si>
  <si>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</si>
  <si>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</si>
  <si>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</si>
  <si>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</si>
  <si>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</si>
  <si>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</si>
  <si>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</si>
  <si>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</si>
  <si>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</si>
  <si>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2.5.1</t>
  </si>
  <si>
    <t>ebből: NEAK finanszírozás (védőnői- labor- háziorvosi szolgálat fenntartása)</t>
  </si>
  <si>
    <t>2.5.2</t>
  </si>
  <si>
    <t xml:space="preserve">ebből: közfoglalkozatatott támogatás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</si>
  <si>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</si>
  <si>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</si>
  <si>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</si>
  <si>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</si>
  <si>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</si>
  <si>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</si>
  <si>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</si>
  <si>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</si>
  <si>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</si>
  <si>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</si>
  <si>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</si>
  <si>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</si>
  <si>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</si>
  <si>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</si>
  <si>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</si>
  <si>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</si>
  <si>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</si>
  <si>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</si>
  <si>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</si>
  <si>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</si>
  <si>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</si>
  <si>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</si>
  <si>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</si>
  <si>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</si>
  <si>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</si>
  <si>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</si>
  <si>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</si>
  <si>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</si>
  <si>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</si>
  <si>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</si>
  <si>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</si>
  <si>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</si>
  <si>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</si>
  <si>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</si>
  <si>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</si>
  <si>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r>
      <rPr>
        <sz val="11"/>
        <rFont val="Times New Roman"/>
        <family val="1"/>
        <charset val="238"/>
      </rPr>
      <t>Szolgáltatások ellenértéke</t>
    </r>
    <r>
      <rPr>
        <sz val="11"/>
        <color indexed="60"/>
        <rFont val="Times New Roman"/>
        <family val="1"/>
        <charset val="238"/>
      </rPr>
      <t xml:space="preserve"> </t>
    </r>
    <r>
      <rPr>
        <i/>
        <sz val="11"/>
        <color indexed="60"/>
        <rFont val="Times New Roman"/>
        <family val="1"/>
        <charset val="238"/>
      </rPr>
      <t>(tárgyieszköz bérbeadás, szállítási szolgáltatás, fénymásolás stb.)</t>
    </r>
  </si>
  <si>
    <t>5.3.</t>
  </si>
  <si>
    <r>
      <rPr>
        <sz val="11"/>
        <rFont val="Times New Roman"/>
        <family val="1"/>
        <charset val="238"/>
      </rPr>
      <t>Közvetített szolgáltatások értéke</t>
    </r>
    <r>
      <rPr>
        <i/>
        <sz val="11"/>
        <color indexed="60"/>
        <rFont val="Times New Roman"/>
        <family val="1"/>
        <charset val="238"/>
      </rPr>
      <t xml:space="preserve"> (továbbszámlázott közűzemi díj)</t>
    </r>
  </si>
  <si>
    <t>5.4.</t>
  </si>
  <si>
    <r>
      <rPr>
        <sz val="11"/>
        <rFont val="Times New Roman"/>
        <family val="1"/>
        <charset val="238"/>
      </rPr>
      <t>Tulajdonosi bevételek</t>
    </r>
    <r>
      <rPr>
        <sz val="11"/>
        <color indexed="60"/>
        <rFont val="Times New Roman"/>
        <family val="1"/>
        <charset val="238"/>
      </rPr>
      <t xml:space="preserve"> </t>
    </r>
    <r>
      <rPr>
        <i/>
        <sz val="11"/>
        <color indexed="60"/>
        <rFont val="Times New Roman"/>
        <family val="1"/>
        <charset val="238"/>
      </rPr>
      <t>(E.R.Ö.V Vizikőzmű Zrt, berendezések, víz- és szennyvízhálózat bérleti - föld bérbeadás- és a lakás bérleti díjak)</t>
    </r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</si>
  <si>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</si>
  <si>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</si>
  <si>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</si>
  <si>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</si>
  <si>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</si>
  <si>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</si>
  <si>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</si>
  <si>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</si>
  <si>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</si>
  <si>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</si>
  <si>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</si>
  <si>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</si>
  <si>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</si>
  <si>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</si>
  <si>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</si>
  <si>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</si>
  <si>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</si>
  <si>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</si>
  <si>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</si>
  <si>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</si>
  <si>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</si>
  <si>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</si>
  <si>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</si>
  <si>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</si>
  <si>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</si>
  <si>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</si>
  <si>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</si>
  <si>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</si>
  <si>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</si>
  <si>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</si>
  <si>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</si>
  <si>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</si>
  <si>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</si>
  <si>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</si>
  <si>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</si>
  <si>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</si>
  <si>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</si>
  <si>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</si>
  <si>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</si>
  <si>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</si>
  <si>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</si>
  <si>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</si>
  <si>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</si>
  <si>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</si>
  <si>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</si>
  <si>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</si>
  <si>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ezer forintban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</si>
  <si>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</si>
  <si>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</si>
  <si>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</si>
  <si>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</si>
  <si>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</si>
  <si>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</si>
  <si>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</si>
  <si>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</si>
  <si>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</si>
  <si>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</si>
  <si>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</si>
  <si>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</si>
  <si>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</si>
  <si>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</si>
  <si>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</si>
  <si>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</si>
  <si>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</si>
  <si>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</si>
  <si>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</si>
  <si>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</si>
  <si>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</si>
  <si>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</si>
  <si>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12.1.1</t>
  </si>
  <si>
    <t>ebből: Pályázati elkülönített pénzkészlet (11 mellékletben részletezés)</t>
  </si>
  <si>
    <t>12.1.2</t>
  </si>
  <si>
    <t>ebből: Záró pénzkészlet bank, 2018 évi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</si>
  <si>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</si>
  <si>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</si>
  <si>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</si>
  <si>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</si>
  <si>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</si>
  <si>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</si>
  <si>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</si>
  <si>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</si>
  <si>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</si>
  <si>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</si>
  <si>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</si>
  <si>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</si>
  <si>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</si>
  <si>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</si>
  <si>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</si>
  <si>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</si>
  <si>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</si>
  <si>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</si>
  <si>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</si>
  <si>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</si>
  <si>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</si>
  <si>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</si>
  <si>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</si>
  <si>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</si>
  <si>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</si>
  <si>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</si>
  <si>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 I A D Á S O K</t>
  </si>
  <si>
    <t>Kiadási jogcímek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</si>
  <si>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(1.1+…+1.5.)</t>
    </r>
  </si>
  <si>
    <t>Személyi  juttatások</t>
  </si>
  <si>
    <t>1.1.1</t>
  </si>
  <si>
    <t>ebből:  Foglalkoztatottak személyi juttatásai ( telep üzemeltetés 2fő, védőnő 2fő, könyvtáros 1fő, takarítónő 1fő + 30fő közfoglalkoztatott)</t>
  </si>
  <si>
    <t>1.1.2</t>
  </si>
  <si>
    <t>ebből: megbízási szerződés 2fő (sportpálya gondnok, buszvezető és egyéb szállítmányozás)</t>
  </si>
  <si>
    <t>1.1.3</t>
  </si>
  <si>
    <t>ebből:  választott tisztviselő 8fő</t>
  </si>
  <si>
    <t>1.1.4</t>
  </si>
  <si>
    <t>ebből: jubileumi jutalom (25év)</t>
  </si>
  <si>
    <t>1.1.5</t>
  </si>
  <si>
    <t>ebből: végkielégítés</t>
  </si>
  <si>
    <t>ebből: egyéb juttatás,  költségtérítés</t>
  </si>
  <si>
    <t>Munkaadókat terhelő járulékok és szociális hozzájárulási adó</t>
  </si>
  <si>
    <t>Dologi  kiadások</t>
  </si>
  <si>
    <t>1.3.1.</t>
  </si>
  <si>
    <t>ebből:  Készletbeszerzés ( szakkmai anyagok, üzemeltetési anyagok,)</t>
  </si>
  <si>
    <t>ebből: kommunikációs szolgáltatás (szoftverek- programok működési költsége, távközlési díj)</t>
  </si>
  <si>
    <t>ebből: Szolgáltatási kiadások ( közüzemi- bérleti díjak, karbantartás, kisjavítási szolgáltatások, közvetített szolgáltatások, szakmai tevékenységet elősegítő -, egyéb szolgáltatások, kiküldetés, egyéb dologi kiadás)</t>
  </si>
  <si>
    <t xml:space="preserve">Települési támogatás </t>
  </si>
  <si>
    <t>1.4.1</t>
  </si>
  <si>
    <t>ebből: első lakáshoz jutó támogatása</t>
  </si>
  <si>
    <t>1.4.2</t>
  </si>
  <si>
    <t xml:space="preserve">ebből: rendkívűli település támogatás </t>
  </si>
  <si>
    <t>1.4.3</t>
  </si>
  <si>
    <t>ebből: Bursa Hungarica ösztöndíj</t>
  </si>
  <si>
    <t>1.5</t>
  </si>
  <si>
    <t>Egyéb működési célú kiadások</t>
  </si>
  <si>
    <t>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</si>
  <si>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</si>
  <si>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</si>
  <si>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</si>
  <si>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</si>
  <si>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</si>
  <si>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</si>
  <si>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</si>
  <si>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  </t>
  </si>
  <si>
    <t>1.10.1</t>
  </si>
  <si>
    <t>ebből: Konyha működési támogatás</t>
  </si>
  <si>
    <t>1.10.2</t>
  </si>
  <si>
    <t xml:space="preserve">ebből: DÁM Társulás </t>
  </si>
  <si>
    <t>1.10.3</t>
  </si>
  <si>
    <t>ebből: Hőgyészi óvodafentartó Társulás</t>
  </si>
  <si>
    <t>1.10.4</t>
  </si>
  <si>
    <t xml:space="preserve">ebből: Német Nemzetiségi Önkormányzat 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</si>
  <si>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</si>
  <si>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</si>
  <si>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</si>
  <si>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</si>
  <si>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</si>
  <si>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</si>
  <si>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</si>
  <si>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</si>
  <si>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</si>
  <si>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</si>
  <si>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1.15.1</t>
  </si>
  <si>
    <t>ebből: Orvosaink működési támogatás</t>
  </si>
  <si>
    <t>1.15.2</t>
  </si>
  <si>
    <t>ebből: Civil szervezetein támogatása</t>
  </si>
  <si>
    <t>1.15.3</t>
  </si>
  <si>
    <t>ebből: Sport működési támogatása</t>
  </si>
  <si>
    <t>1.15.4</t>
  </si>
  <si>
    <t>ebből: Emergency  Service Kft</t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</si>
  <si>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</si>
  <si>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</si>
  <si>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</si>
  <si>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</si>
  <si>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</si>
  <si>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</si>
  <si>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</si>
  <si>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</si>
  <si>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</si>
  <si>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</si>
  <si>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- Visszatérítendő támogatások, kölcsönök törlesztése ÁH-n belülre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</si>
  <si>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</si>
  <si>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</si>
  <si>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</si>
  <si>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</si>
  <si>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</si>
  <si>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- Visszatérítendő támogatások, kölcsönök nyújtása ÁH-n kívülre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</si>
  <si>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</si>
  <si>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</si>
  <si>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</si>
  <si>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</si>
  <si>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</si>
  <si>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 (a tartalék az adóelőírások maximális teljesülése esetén realizálható)</t>
  </si>
  <si>
    <t xml:space="preserve">Céltartalék </t>
  </si>
  <si>
    <t>3.2.1.</t>
  </si>
  <si>
    <t xml:space="preserve">  TOP-4.2.1-15-TL1-2016-00009 "Szociális alapszolgáltatások infrastruktúrájának fejlesztése Hőgyészen"</t>
  </si>
  <si>
    <t>3.2.2</t>
  </si>
  <si>
    <t xml:space="preserve">   TOP-4.1.1-15-TL1-2016-00021 "Egészségügyi alapellátás fejlesztése Hőgyészen II" </t>
  </si>
  <si>
    <t>3.2.3.</t>
  </si>
  <si>
    <t xml:space="preserve">  KÖFOP-1.2.1-VEKOP-16-2016-00544 "Közigazgatás- és Közszolgáltatás-fejlesztésiOperatív Program" (ASP )</t>
  </si>
  <si>
    <t>3.2.4.</t>
  </si>
  <si>
    <t>BMÖGF/63-12/2018 " Települési önkormányzatok 2017. évi szociális tüzelőanyag vásárláshoz kapcsolódó kiegészítő támogatás"</t>
  </si>
  <si>
    <t>3.7.</t>
  </si>
  <si>
    <t xml:space="preserve">  VP-6-7.4.1.1-16 " Épületenergetikai korszerűsítés Hőgyész Nagyközség Önkormányzatának épületien" pályázati önerő</t>
  </si>
  <si>
    <t>3.2.5.</t>
  </si>
  <si>
    <t xml:space="preserve">  BMÖGF/69-79/2018  "A téli rezsicsökkentésben korábban nem részesült, a vezetékes gáz- vagy távfűtéstől eltérő fűtőanyagot használó háztartások egyszeri támogatása."</t>
  </si>
  <si>
    <t>3.2.6.</t>
  </si>
  <si>
    <t>Víziközmű hálózatok rekonstukció pályázati őnerő</t>
  </si>
  <si>
    <t>3.2.7.</t>
  </si>
  <si>
    <t>Közmunka program eszköz-anyag vásárlásához önerő.</t>
  </si>
  <si>
    <t>3.2.8.</t>
  </si>
  <si>
    <t>VP-6-7.2.1-7.4.1.2-16 "Külter. helyi közutak fejl. és karb. érő és munkagépek" pályázati önerő</t>
  </si>
  <si>
    <t>4.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</si>
  <si>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</si>
  <si>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</si>
  <si>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</si>
  <si>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</si>
  <si>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</si>
  <si>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</si>
  <si>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</si>
  <si>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</si>
  <si>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</si>
  <si>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</si>
  <si>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</si>
  <si>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</si>
  <si>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</si>
  <si>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</si>
  <si>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</si>
  <si>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</si>
  <si>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7.5.</t>
  </si>
  <si>
    <t>Központi irányítószervi támogatások folyósítása</t>
  </si>
  <si>
    <t>7.5.1</t>
  </si>
  <si>
    <t xml:space="preserve">  Hőgyész  Közös Önkormányzati Hivatal működési támogatás</t>
  </si>
  <si>
    <t>7.5.2</t>
  </si>
  <si>
    <t xml:space="preserve">  Hőgyész  Közös Önkormányzati Hivatal Konyha támogatás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</si>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</sst>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#,###"/>
    <numFmt numFmtId="165" formatCode="_-* #,##0\ _F_t_-;\-* #,##0\ _F_t_-;_-* &quot;-&quot;\ _F_t_-;_-@_-"/>
    <numFmt numFmtId="166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i/>
      <sz val="10"/>
      <color rgb="FFC00000"/>
      <name val="Arial"/>
      <family val="2"/>
      <charset val="238"/>
    </font>
    <font>
      <i/>
      <sz val="11"/>
      <color rgb="FFC00000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i/>
      <sz val="11"/>
      <color indexed="60"/>
      <name val="Times New Roman"/>
      <family val="1"/>
      <charset val="238"/>
    </font>
    <font>
      <i/>
      <sz val="11"/>
      <color indexed="9"/>
      <name val="Times New Roman"/>
      <family val="1"/>
      <charset val="238"/>
    </font>
    <font>
      <i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/>
  </cellStyleXfs>
  <cellXfs count="186">
    <xf numFmtId="0" fontId="0" fillId="0" borderId="0" xfId="0"/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 wrapText="1" shrinkToFit="1"/>
    </xf>
    <xf numFmtId="0" fontId="4" fillId="2" borderId="0" xfId="2" applyFont="1" applyFill="1" applyAlignment="1">
      <alignment horizontal="left" vertical="center" wrapText="1"/>
    </xf>
    <xf numFmtId="3" fontId="3" fillId="0" borderId="0" xfId="2" applyNumberFormat="1" applyFont="1"/>
    <xf numFmtId="0" fontId="3" fillId="0" borderId="0" xfId="2" applyFont="1" applyAlignment="1">
      <alignment horizontal="right" vertical="center" indent="1"/>
    </xf>
    <xf numFmtId="0" fontId="5" fillId="0" borderId="0" xfId="0" applyFont="1"/>
    <xf numFmtId="0" fontId="6" fillId="2" borderId="0" xfId="2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2" applyFont="1" applyFill="1" applyAlignment="1">
      <alignment wrapText="1"/>
    </xf>
    <xf numFmtId="0" fontId="3" fillId="2" borderId="0" xfId="2" applyFont="1" applyFill="1" applyAlignment="1">
      <alignment horizontal="center" wrapText="1"/>
    </xf>
    <xf numFmtId="3" fontId="3" fillId="0" borderId="0" xfId="0" applyNumberFormat="1" applyFont="1" applyAlignment="1">
      <alignment horizontal="right" vertical="center"/>
    </xf>
    <xf numFmtId="0" fontId="3" fillId="2" borderId="0" xfId="2" applyFont="1" applyFill="1" applyAlignment="1">
      <alignment horizontal="left" vertical="center" wrapText="1"/>
    </xf>
    <xf numFmtId="3" fontId="6" fillId="0" borderId="1" xfId="2" applyNumberFormat="1" applyFont="1" applyBorder="1" applyAlignment="1">
      <alignment horizontal="center"/>
    </xf>
    <xf numFmtId="3" fontId="6" fillId="0" borderId="2" xfId="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164" fontId="6" fillId="2" borderId="0" xfId="2" applyNumberFormat="1" applyFont="1" applyFill="1" applyAlignment="1">
      <alignment horizontal="left" vertical="center" wrapText="1"/>
    </xf>
    <xf numFmtId="3" fontId="6" fillId="0" borderId="0" xfId="0" applyNumberFormat="1" applyFont="1" applyAlignment="1">
      <alignment horizontal="right" vertical="center"/>
    </xf>
    <xf numFmtId="164" fontId="4" fillId="2" borderId="4" xfId="2" applyNumberFormat="1" applyFont="1" applyFill="1" applyBorder="1" applyAlignment="1">
      <alignment vertical="center" wrapText="1"/>
    </xf>
    <xf numFmtId="0" fontId="8" fillId="2" borderId="0" xfId="3" applyFont="1" applyFill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 shrinkToFit="1"/>
    </xf>
    <xf numFmtId="3" fontId="6" fillId="0" borderId="1" xfId="2" applyNumberFormat="1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0" fontId="6" fillId="2" borderId="7" xfId="2" applyFont="1" applyFill="1" applyBorder="1" applyAlignment="1">
      <alignment horizontal="left" vertical="center" wrapText="1"/>
    </xf>
    <xf numFmtId="0" fontId="6" fillId="2" borderId="7" xfId="2" applyFont="1" applyFill="1" applyBorder="1" applyAlignment="1">
      <alignment horizontal="left" vertical="center" wrapText="1" shrinkToFit="1"/>
    </xf>
    <xf numFmtId="3" fontId="6" fillId="0" borderId="1" xfId="2" applyNumberFormat="1" applyFont="1" applyBorder="1" applyAlignment="1">
      <alignment horizontal="center" vertical="center"/>
    </xf>
    <xf numFmtId="3" fontId="6" fillId="0" borderId="6" xfId="2" applyNumberFormat="1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/>
    </xf>
    <xf numFmtId="0" fontId="6" fillId="2" borderId="8" xfId="2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left" vertical="center" wrapText="1" shrinkToFit="1"/>
    </xf>
    <xf numFmtId="3" fontId="6" fillId="2" borderId="10" xfId="2" applyNumberFormat="1" applyFont="1" applyFill="1" applyBorder="1" applyAlignment="1">
      <alignment vertical="center" wrapText="1" shrinkToFit="1"/>
    </xf>
    <xf numFmtId="3" fontId="4" fillId="0" borderId="11" xfId="2" applyNumberFormat="1" applyFont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49" fontId="3" fillId="2" borderId="13" xfId="2" applyNumberFormat="1" applyFont="1" applyFill="1" applyBorder="1" applyAlignment="1">
      <alignment horizontal="left" vertical="center" wrapText="1"/>
    </xf>
    <xf numFmtId="0" fontId="3" fillId="2" borderId="13" xfId="3" applyFont="1" applyFill="1" applyBorder="1" applyAlignment="1">
      <alignment horizontal="left" wrapText="1" shrinkToFit="1"/>
    </xf>
    <xf numFmtId="3" fontId="3" fillId="0" borderId="13" xfId="2" applyNumberFormat="1" applyFont="1" applyBorder="1" applyAlignment="1">
      <alignment vertical="center" wrapText="1"/>
    </xf>
    <xf numFmtId="3" fontId="4" fillId="0" borderId="13" xfId="2" applyNumberFormat="1" applyFont="1" applyBorder="1" applyAlignment="1">
      <alignment horizontal="right"/>
    </xf>
    <xf numFmtId="49" fontId="3" fillId="2" borderId="10" xfId="2" applyNumberFormat="1" applyFont="1" applyFill="1" applyBorder="1" applyAlignment="1">
      <alignment horizontal="left" vertical="center" wrapText="1"/>
    </xf>
    <xf numFmtId="0" fontId="10" fillId="0" borderId="13" xfId="4" applyFont="1" applyBorder="1" applyAlignment="1">
      <alignment vertical="center" wrapText="1"/>
    </xf>
    <xf numFmtId="3" fontId="4" fillId="0" borderId="10" xfId="2" applyNumberFormat="1" applyFont="1" applyBorder="1" applyAlignment="1">
      <alignment horizontal="right"/>
    </xf>
    <xf numFmtId="0" fontId="10" fillId="0" borderId="10" xfId="4" applyFont="1" applyBorder="1" applyAlignment="1">
      <alignment vertical="center" wrapText="1"/>
    </xf>
    <xf numFmtId="0" fontId="3" fillId="2" borderId="10" xfId="3" applyFont="1" applyFill="1" applyBorder="1" applyAlignment="1">
      <alignment horizontal="left" wrapText="1" shrinkToFit="1"/>
    </xf>
    <xf numFmtId="3" fontId="3" fillId="0" borderId="10" xfId="2" applyNumberFormat="1" applyFont="1" applyBorder="1" applyAlignment="1">
      <alignment horizontal="right"/>
    </xf>
    <xf numFmtId="3" fontId="3" fillId="0" borderId="13" xfId="2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10" fillId="0" borderId="13" xfId="4" applyFont="1" applyBorder="1" applyAlignment="1">
      <alignment horizontal="left" vertical="center" wrapText="1"/>
    </xf>
    <xf numFmtId="49" fontId="3" fillId="2" borderId="5" xfId="2" applyNumberFormat="1" applyFont="1" applyFill="1" applyBorder="1" applyAlignment="1">
      <alignment horizontal="left" vertical="center" wrapText="1"/>
    </xf>
    <xf numFmtId="0" fontId="3" fillId="2" borderId="5" xfId="3" applyFont="1" applyFill="1" applyBorder="1" applyAlignment="1">
      <alignment horizontal="left" wrapText="1" shrinkToFit="1"/>
    </xf>
    <xf numFmtId="3" fontId="3" fillId="0" borderId="5" xfId="2" applyNumberFormat="1" applyFont="1" applyBorder="1" applyAlignment="1">
      <alignment vertical="center" wrapText="1"/>
    </xf>
    <xf numFmtId="3" fontId="3" fillId="0" borderId="5" xfId="2" applyNumberFormat="1" applyFont="1" applyBorder="1" applyAlignment="1">
      <alignment horizontal="right"/>
    </xf>
    <xf numFmtId="0" fontId="6" fillId="2" borderId="7" xfId="3" applyFont="1" applyFill="1" applyBorder="1" applyAlignment="1">
      <alignment horizontal="left" vertical="center" wrapText="1" shrinkToFit="1"/>
    </xf>
    <xf numFmtId="3" fontId="6" fillId="2" borderId="7" xfId="2" applyNumberFormat="1" applyFont="1" applyFill="1" applyBorder="1" applyAlignment="1">
      <alignment horizontal="right" vertical="center" wrapText="1" shrinkToFit="1"/>
    </xf>
    <xf numFmtId="3" fontId="3" fillId="0" borderId="7" xfId="2" applyNumberFormat="1" applyFont="1" applyBorder="1" applyAlignment="1">
      <alignment horizontal="right"/>
    </xf>
    <xf numFmtId="3" fontId="3" fillId="2" borderId="10" xfId="2" applyNumberFormat="1" applyFont="1" applyFill="1" applyBorder="1" applyAlignment="1">
      <alignment vertical="center" wrapText="1" shrinkToFit="1"/>
    </xf>
    <xf numFmtId="3" fontId="8" fillId="0" borderId="10" xfId="2" applyNumberFormat="1" applyFont="1" applyBorder="1" applyAlignment="1">
      <alignment horizontal="right"/>
    </xf>
    <xf numFmtId="3" fontId="3" fillId="2" borderId="13" xfId="2" applyNumberFormat="1" applyFont="1" applyFill="1" applyBorder="1" applyAlignment="1">
      <alignment vertical="center" wrapText="1" shrinkToFit="1"/>
    </xf>
    <xf numFmtId="3" fontId="3" fillId="2" borderId="14" xfId="2" applyNumberFormat="1" applyFont="1" applyFill="1" applyBorder="1" applyAlignment="1">
      <alignment horizontal="right" vertical="center" wrapText="1" shrinkToFit="1"/>
    </xf>
    <xf numFmtId="3" fontId="6" fillId="0" borderId="13" xfId="2" applyNumberFormat="1" applyFont="1" applyBorder="1" applyAlignment="1">
      <alignment horizontal="right"/>
    </xf>
    <xf numFmtId="165" fontId="3" fillId="2" borderId="14" xfId="2" applyNumberFormat="1" applyFont="1" applyFill="1" applyBorder="1" applyAlignment="1">
      <alignment horizontal="right" vertical="center" wrapText="1" shrinkToFit="1"/>
    </xf>
    <xf numFmtId="0" fontId="11" fillId="2" borderId="13" xfId="3" applyFont="1" applyFill="1" applyBorder="1" applyAlignment="1">
      <alignment horizontal="left" wrapText="1" shrinkToFit="1"/>
    </xf>
    <xf numFmtId="49" fontId="8" fillId="2" borderId="13" xfId="2" applyNumberFormat="1" applyFont="1" applyFill="1" applyBorder="1" applyAlignment="1">
      <alignment horizontal="left" vertical="center" wrapText="1"/>
    </xf>
    <xf numFmtId="0" fontId="8" fillId="2" borderId="13" xfId="3" applyFont="1" applyFill="1" applyBorder="1" applyAlignment="1">
      <alignment horizontal="left" wrapText="1" shrinkToFit="1"/>
    </xf>
    <xf numFmtId="0" fontId="6" fillId="2" borderId="13" xfId="2" applyFont="1" applyFill="1" applyBorder="1" applyAlignment="1">
      <alignment horizontal="left" vertical="center" wrapText="1"/>
    </xf>
    <xf numFmtId="0" fontId="6" fillId="2" borderId="13" xfId="2" applyFont="1" applyFill="1" applyBorder="1" applyAlignment="1">
      <alignment horizontal="left" vertical="center" wrapText="1" shrinkToFit="1"/>
    </xf>
    <xf numFmtId="3" fontId="6" fillId="2" borderId="14" xfId="2" applyNumberFormat="1" applyFont="1" applyFill="1" applyBorder="1" applyAlignment="1">
      <alignment horizontal="right" vertical="center" wrapText="1" shrinkToFit="1"/>
    </xf>
    <xf numFmtId="3" fontId="8" fillId="0" borderId="13" xfId="2" applyNumberFormat="1" applyFont="1" applyBorder="1" applyAlignment="1">
      <alignment horizontal="right"/>
    </xf>
    <xf numFmtId="49" fontId="8" fillId="2" borderId="5" xfId="2" applyNumberFormat="1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wrapText="1" shrinkToFit="1"/>
    </xf>
    <xf numFmtId="166" fontId="3" fillId="2" borderId="15" xfId="2" applyNumberFormat="1" applyFont="1" applyFill="1" applyBorder="1" applyAlignment="1">
      <alignment horizontal="right" vertical="center" wrapText="1" shrinkToFit="1"/>
    </xf>
    <xf numFmtId="166" fontId="6" fillId="2" borderId="7" xfId="2" applyNumberFormat="1" applyFont="1" applyFill="1" applyBorder="1" applyAlignment="1">
      <alignment horizontal="right" vertical="center" wrapText="1" shrinkToFit="1"/>
    </xf>
    <xf numFmtId="166" fontId="3" fillId="2" borderId="16" xfId="2" applyNumberFormat="1" applyFont="1" applyFill="1" applyBorder="1" applyAlignment="1">
      <alignment horizontal="right" vertical="center" wrapText="1" shrinkToFit="1"/>
    </xf>
    <xf numFmtId="49" fontId="8" fillId="2" borderId="13" xfId="2" applyNumberFormat="1" applyFont="1" applyFill="1" applyBorder="1" applyAlignment="1">
      <alignment horizontal="left" vertical="center" wrapText="1" shrinkToFit="1"/>
    </xf>
    <xf numFmtId="166" fontId="8" fillId="2" borderId="14" xfId="2" applyNumberFormat="1" applyFont="1" applyFill="1" applyBorder="1" applyAlignment="1">
      <alignment horizontal="right" vertical="center" wrapText="1" shrinkToFit="1"/>
    </xf>
    <xf numFmtId="166" fontId="3" fillId="2" borderId="14" xfId="2" applyNumberFormat="1" applyFont="1" applyFill="1" applyBorder="1" applyAlignment="1">
      <alignment horizontal="right" vertical="center" wrapText="1" shrinkToFit="1"/>
    </xf>
    <xf numFmtId="0" fontId="12" fillId="2" borderId="13" xfId="3" applyFont="1" applyFill="1" applyBorder="1" applyAlignment="1">
      <alignment horizontal="left" wrapText="1" shrinkToFit="1"/>
    </xf>
    <xf numFmtId="164" fontId="6" fillId="0" borderId="13" xfId="2" applyNumberFormat="1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/>
    </xf>
    <xf numFmtId="164" fontId="6" fillId="0" borderId="5" xfId="2" applyNumberFormat="1" applyFont="1" applyBorder="1" applyAlignment="1">
      <alignment horizontal="right" vertical="center" wrapText="1"/>
    </xf>
    <xf numFmtId="164" fontId="6" fillId="0" borderId="5" xfId="2" applyNumberFormat="1" applyFont="1" applyBorder="1" applyAlignment="1">
      <alignment horizontal="right" vertical="center" wrapText="1" indent="1"/>
    </xf>
    <xf numFmtId="0" fontId="6" fillId="2" borderId="17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 shrinkToFit="1"/>
    </xf>
    <xf numFmtId="166" fontId="4" fillId="2" borderId="18" xfId="2" applyNumberFormat="1" applyFont="1" applyFill="1" applyBorder="1" applyAlignment="1">
      <alignment horizontal="right" vertical="center" wrapText="1" shrinkToFit="1"/>
    </xf>
    <xf numFmtId="3" fontId="3" fillId="0" borderId="6" xfId="2" applyNumberFormat="1" applyFont="1" applyBorder="1" applyAlignment="1">
      <alignment horizontal="right"/>
    </xf>
    <xf numFmtId="3" fontId="3" fillId="0" borderId="19" xfId="2" applyNumberFormat="1" applyFont="1" applyBorder="1" applyAlignment="1">
      <alignment horizontal="right"/>
    </xf>
    <xf numFmtId="164" fontId="4" fillId="2" borderId="20" xfId="2" applyNumberFormat="1" applyFont="1" applyFill="1" applyBorder="1" applyAlignment="1">
      <alignment vertical="center" wrapText="1"/>
    </xf>
    <xf numFmtId="164" fontId="4" fillId="2" borderId="21" xfId="2" applyNumberFormat="1" applyFont="1" applyFill="1" applyBorder="1" applyAlignment="1">
      <alignment vertical="center" wrapText="1"/>
    </xf>
    <xf numFmtId="0" fontId="15" fillId="2" borderId="20" xfId="3" applyFont="1" applyFill="1" applyBorder="1" applyAlignment="1">
      <alignment horizontal="left" vertical="center" wrapText="1"/>
    </xf>
    <xf numFmtId="164" fontId="4" fillId="0" borderId="11" xfId="2" applyNumberFormat="1" applyFont="1" applyBorder="1" applyAlignment="1" applyProtection="1">
      <alignment horizontal="right" vertical="center" wrapText="1"/>
      <protection locked="0"/>
    </xf>
    <xf numFmtId="2" fontId="6" fillId="2" borderId="7" xfId="3" applyNumberFormat="1" applyFont="1" applyFill="1" applyBorder="1" applyAlignment="1">
      <alignment horizontal="left" vertical="center" wrapText="1"/>
    </xf>
    <xf numFmtId="164" fontId="4" fillId="0" borderId="7" xfId="2" applyNumberFormat="1" applyFont="1" applyBorder="1" applyAlignment="1">
      <alignment horizontal="right" vertical="center" wrapText="1"/>
    </xf>
    <xf numFmtId="164" fontId="6" fillId="0" borderId="10" xfId="2" applyNumberFormat="1" applyFont="1" applyBorder="1" applyAlignment="1">
      <alignment horizontal="right" vertical="center" wrapText="1"/>
    </xf>
    <xf numFmtId="0" fontId="6" fillId="2" borderId="7" xfId="3" applyFont="1" applyFill="1" applyBorder="1" applyAlignment="1">
      <alignment horizontal="left" wrapText="1"/>
    </xf>
    <xf numFmtId="166" fontId="3" fillId="2" borderId="13" xfId="2" applyNumberFormat="1" applyFont="1" applyFill="1" applyBorder="1" applyAlignment="1">
      <alignment horizontal="right" vertical="center" wrapText="1" shrinkToFit="1"/>
    </xf>
    <xf numFmtId="166" fontId="3" fillId="2" borderId="20" xfId="2" applyNumberFormat="1" applyFont="1" applyFill="1" applyBorder="1" applyAlignment="1">
      <alignment horizontal="right" vertical="center" wrapText="1" shrinkToFit="1"/>
    </xf>
    <xf numFmtId="3" fontId="3" fillId="0" borderId="11" xfId="2" applyNumberFormat="1" applyFont="1" applyBorder="1" applyAlignment="1">
      <alignment horizontal="right"/>
    </xf>
    <xf numFmtId="164" fontId="6" fillId="0" borderId="13" xfId="2" applyNumberFormat="1" applyFont="1" applyBorder="1" applyAlignment="1">
      <alignment horizontal="right" vertical="center" wrapText="1" indent="1"/>
    </xf>
    <xf numFmtId="49" fontId="3" fillId="2" borderId="10" xfId="3" applyNumberFormat="1" applyFont="1" applyFill="1" applyBorder="1" applyAlignment="1">
      <alignment horizontal="left" wrapText="1"/>
    </xf>
    <xf numFmtId="49" fontId="3" fillId="2" borderId="13" xfId="3" applyNumberFormat="1" applyFont="1" applyFill="1" applyBorder="1" applyAlignment="1">
      <alignment horizontal="left" wrapText="1"/>
    </xf>
    <xf numFmtId="49" fontId="3" fillId="2" borderId="5" xfId="3" applyNumberFormat="1" applyFont="1" applyFill="1" applyBorder="1" applyAlignment="1">
      <alignment horizontal="left" wrapText="1"/>
    </xf>
    <xf numFmtId="0" fontId="6" fillId="2" borderId="7" xfId="3" applyFont="1" applyFill="1" applyBorder="1" applyAlignment="1">
      <alignment horizontal="left" wrapText="1" shrinkToFit="1"/>
    </xf>
    <xf numFmtId="165" fontId="6" fillId="2" borderId="7" xfId="2" applyNumberFormat="1" applyFont="1" applyFill="1" applyBorder="1" applyAlignment="1">
      <alignment horizontal="right" vertical="center" wrapText="1" shrinkToFit="1"/>
    </xf>
    <xf numFmtId="0" fontId="6" fillId="2" borderId="1" xfId="3" applyFont="1" applyFill="1" applyBorder="1" applyAlignment="1">
      <alignment horizontal="left" wrapText="1"/>
    </xf>
    <xf numFmtId="3" fontId="3" fillId="0" borderId="3" xfId="2" applyNumberFormat="1" applyFont="1" applyBorder="1" applyAlignment="1">
      <alignment horizontal="right"/>
    </xf>
    <xf numFmtId="0" fontId="6" fillId="2" borderId="10" xfId="2" applyFont="1" applyFill="1" applyBorder="1" applyAlignment="1">
      <alignment horizontal="left" vertical="center" wrapText="1"/>
    </xf>
    <xf numFmtId="0" fontId="6" fillId="2" borderId="10" xfId="2" applyFont="1" applyFill="1" applyBorder="1" applyAlignment="1">
      <alignment horizontal="left" vertical="center" wrapText="1" shrinkToFit="1"/>
    </xf>
    <xf numFmtId="164" fontId="6" fillId="2" borderId="16" xfId="2" applyNumberFormat="1" applyFont="1" applyFill="1" applyBorder="1" applyAlignment="1">
      <alignment horizontal="left" vertical="center" wrapText="1"/>
    </xf>
    <xf numFmtId="164" fontId="6" fillId="2" borderId="14" xfId="2" applyNumberFormat="1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wrapText="1"/>
    </xf>
    <xf numFmtId="164" fontId="6" fillId="2" borderId="5" xfId="2" applyNumberFormat="1" applyFont="1" applyFill="1" applyBorder="1" applyAlignment="1">
      <alignment horizontal="left" vertical="center" wrapText="1"/>
    </xf>
    <xf numFmtId="164" fontId="6" fillId="2" borderId="15" xfId="2" applyNumberFormat="1" applyFont="1" applyFill="1" applyBorder="1" applyAlignment="1">
      <alignment horizontal="left" vertical="center" wrapText="1"/>
    </xf>
    <xf numFmtId="0" fontId="6" fillId="2" borderId="7" xfId="2" applyFont="1" applyFill="1" applyBorder="1" applyAlignment="1">
      <alignment wrapText="1"/>
    </xf>
    <xf numFmtId="3" fontId="6" fillId="0" borderId="7" xfId="2" applyNumberFormat="1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 shrinkToFit="1"/>
    </xf>
    <xf numFmtId="3" fontId="6" fillId="0" borderId="22" xfId="2" applyNumberFormat="1" applyFont="1" applyBorder="1" applyAlignment="1">
      <alignment horizontal="center"/>
    </xf>
    <xf numFmtId="3" fontId="6" fillId="0" borderId="5" xfId="2" applyNumberFormat="1" applyFont="1" applyBorder="1" applyAlignment="1">
      <alignment horizontal="center"/>
    </xf>
    <xf numFmtId="3" fontId="6" fillId="0" borderId="23" xfId="2" applyNumberFormat="1" applyFont="1" applyBorder="1" applyAlignment="1">
      <alignment horizontal="center"/>
    </xf>
    <xf numFmtId="164" fontId="4" fillId="0" borderId="7" xfId="2" applyNumberFormat="1" applyFont="1" applyBorder="1" applyAlignment="1">
      <alignment vertical="center" wrapText="1"/>
    </xf>
    <xf numFmtId="0" fontId="3" fillId="2" borderId="10" xfId="2" applyFont="1" applyFill="1" applyBorder="1" applyAlignment="1">
      <alignment horizontal="left" vertical="center" wrapText="1" shrinkToFit="1"/>
    </xf>
    <xf numFmtId="3" fontId="3" fillId="2" borderId="10" xfId="2" applyNumberFormat="1" applyFont="1" applyFill="1" applyBorder="1" applyAlignment="1">
      <alignment horizontal="right" vertical="center" wrapText="1" shrinkToFit="1"/>
    </xf>
    <xf numFmtId="3" fontId="8" fillId="0" borderId="10" xfId="2" applyNumberFormat="1" applyFont="1" applyBorder="1"/>
    <xf numFmtId="3" fontId="3" fillId="0" borderId="10" xfId="2" applyNumberFormat="1" applyFont="1" applyBorder="1"/>
    <xf numFmtId="0" fontId="11" fillId="2" borderId="10" xfId="2" applyFont="1" applyFill="1" applyBorder="1" applyAlignment="1">
      <alignment horizontal="left" vertical="center" wrapText="1" shrinkToFit="1"/>
    </xf>
    <xf numFmtId="3" fontId="3" fillId="0" borderId="13" xfId="2" applyNumberFormat="1" applyFont="1" applyBorder="1"/>
    <xf numFmtId="44" fontId="5" fillId="0" borderId="0" xfId="1" applyFont="1"/>
    <xf numFmtId="3" fontId="3" fillId="0" borderId="24" xfId="2" applyNumberFormat="1" applyFont="1" applyBorder="1"/>
    <xf numFmtId="0" fontId="3" fillId="2" borderId="13" xfId="2" applyFont="1" applyFill="1" applyBorder="1" applyAlignment="1">
      <alignment horizontal="left" vertical="center" wrapText="1" shrinkToFit="1"/>
    </xf>
    <xf numFmtId="3" fontId="3" fillId="2" borderId="13" xfId="2" applyNumberFormat="1" applyFont="1" applyFill="1" applyBorder="1" applyAlignment="1">
      <alignment horizontal="right" vertical="center" wrapText="1" shrinkToFit="1"/>
    </xf>
    <xf numFmtId="3" fontId="8" fillId="0" borderId="13" xfId="2" applyNumberFormat="1" applyFont="1" applyBorder="1"/>
    <xf numFmtId="3" fontId="3" fillId="0" borderId="25" xfId="2" applyNumberFormat="1" applyFont="1" applyBorder="1"/>
    <xf numFmtId="0" fontId="11" fillId="2" borderId="13" xfId="2" applyFont="1" applyFill="1" applyBorder="1" applyAlignment="1">
      <alignment horizontal="left" vertical="center" wrapText="1" shrinkToFit="1"/>
    </xf>
    <xf numFmtId="0" fontId="8" fillId="2" borderId="13" xfId="2" applyFont="1" applyFill="1" applyBorder="1" applyAlignment="1">
      <alignment horizontal="left" vertical="center" wrapText="1" shrinkToFit="1"/>
    </xf>
    <xf numFmtId="3" fontId="8" fillId="2" borderId="13" xfId="2" applyNumberFormat="1" applyFont="1" applyFill="1" applyBorder="1" applyAlignment="1">
      <alignment horizontal="right" vertical="center" wrapText="1" shrinkToFit="1"/>
    </xf>
    <xf numFmtId="0" fontId="8" fillId="2" borderId="13" xfId="2" applyFont="1" applyFill="1" applyBorder="1" applyAlignment="1">
      <alignment horizontal="left" wrapText="1" shrinkToFit="1"/>
    </xf>
    <xf numFmtId="0" fontId="11" fillId="2" borderId="13" xfId="2" applyFont="1" applyFill="1" applyBorder="1" applyAlignment="1">
      <alignment horizontal="left" wrapText="1" shrinkToFit="1"/>
    </xf>
    <xf numFmtId="0" fontId="8" fillId="2" borderId="5" xfId="2" applyFont="1" applyFill="1" applyBorder="1" applyAlignment="1">
      <alignment horizontal="left" vertical="center" wrapText="1" shrinkToFit="1"/>
    </xf>
    <xf numFmtId="3" fontId="8" fillId="2" borderId="5" xfId="2" applyNumberFormat="1" applyFont="1" applyFill="1" applyBorder="1" applyAlignment="1">
      <alignment horizontal="right" vertical="center" wrapText="1" shrinkToFit="1"/>
    </xf>
    <xf numFmtId="3" fontId="3" fillId="0" borderId="5" xfId="2" applyNumberFormat="1" applyFont="1" applyBorder="1"/>
    <xf numFmtId="3" fontId="3" fillId="0" borderId="26" xfId="2" applyNumberFormat="1" applyFont="1" applyBorder="1"/>
    <xf numFmtId="3" fontId="3" fillId="0" borderId="14" xfId="2" applyNumberFormat="1" applyFont="1" applyBorder="1"/>
    <xf numFmtId="0" fontId="11" fillId="2" borderId="5" xfId="2" applyFont="1" applyFill="1" applyBorder="1" applyAlignment="1">
      <alignment horizontal="left" vertical="center" wrapText="1" shrinkToFit="1"/>
    </xf>
    <xf numFmtId="3" fontId="3" fillId="0" borderId="15" xfId="2" applyNumberFormat="1" applyFont="1" applyBorder="1"/>
    <xf numFmtId="3" fontId="3" fillId="0" borderId="27" xfId="2" applyNumberFormat="1" applyFont="1" applyBorder="1"/>
    <xf numFmtId="0" fontId="6" fillId="2" borderId="28" xfId="2" applyFont="1" applyFill="1" applyBorder="1" applyAlignment="1">
      <alignment horizontal="left" vertical="center" wrapText="1"/>
    </xf>
    <xf numFmtId="0" fontId="6" fillId="2" borderId="28" xfId="2" applyFont="1" applyFill="1" applyBorder="1" applyAlignment="1">
      <alignment horizontal="left" vertical="center" wrapText="1" shrinkToFit="1"/>
    </xf>
    <xf numFmtId="3" fontId="6" fillId="2" borderId="28" xfId="2" applyNumberFormat="1" applyFont="1" applyFill="1" applyBorder="1" applyAlignment="1">
      <alignment horizontal="right" vertical="center" wrapText="1" shrinkToFit="1"/>
    </xf>
    <xf numFmtId="3" fontId="3" fillId="0" borderId="28" xfId="2" applyNumberFormat="1" applyFont="1" applyBorder="1"/>
    <xf numFmtId="3" fontId="3" fillId="0" borderId="29" xfId="2" applyNumberFormat="1" applyFont="1" applyBorder="1"/>
    <xf numFmtId="0" fontId="3" fillId="2" borderId="13" xfId="3" applyFont="1" applyFill="1" applyBorder="1" applyAlignment="1">
      <alignment horizontal="left" vertical="center" wrapText="1" shrinkToFit="1"/>
    </xf>
    <xf numFmtId="0" fontId="8" fillId="2" borderId="13" xfId="3" applyFont="1" applyFill="1" applyBorder="1" applyAlignment="1">
      <alignment horizontal="left" vertical="center" wrapText="1" shrinkToFit="1"/>
    </xf>
    <xf numFmtId="164" fontId="4" fillId="0" borderId="13" xfId="2" applyNumberFormat="1" applyFont="1" applyBorder="1" applyAlignment="1">
      <alignment vertical="center" wrapText="1"/>
    </xf>
    <xf numFmtId="164" fontId="6" fillId="0" borderId="13" xfId="2" applyNumberFormat="1" applyFont="1" applyBorder="1" applyAlignment="1">
      <alignment vertical="center" wrapText="1"/>
    </xf>
    <xf numFmtId="49" fontId="8" fillId="2" borderId="5" xfId="2" applyNumberFormat="1" applyFont="1" applyFill="1" applyBorder="1" applyAlignment="1">
      <alignment horizontal="left" vertical="center" wrapText="1" shrinkToFit="1"/>
    </xf>
    <xf numFmtId="3" fontId="3" fillId="0" borderId="7" xfId="2" applyNumberFormat="1" applyFont="1" applyBorder="1"/>
    <xf numFmtId="0" fontId="3" fillId="2" borderId="5" xfId="2" applyFont="1" applyFill="1" applyBorder="1" applyAlignment="1">
      <alignment horizontal="left" vertical="center" wrapText="1" shrinkToFit="1"/>
    </xf>
    <xf numFmtId="3" fontId="3" fillId="2" borderId="5" xfId="2" applyNumberFormat="1" applyFont="1" applyFill="1" applyBorder="1" applyAlignment="1">
      <alignment horizontal="right" vertical="center" wrapText="1" shrinkToFi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2" borderId="13" xfId="2" applyFont="1" applyFill="1" applyBorder="1" applyAlignment="1">
      <alignment horizontal="left" vertical="center" wrapText="1" shrinkToFit="1"/>
    </xf>
    <xf numFmtId="0" fontId="16" fillId="0" borderId="0" xfId="0" applyFont="1" applyAlignment="1">
      <alignment wrapText="1"/>
    </xf>
    <xf numFmtId="3" fontId="3" fillId="2" borderId="16" xfId="2" applyNumberFormat="1" applyFont="1" applyFill="1" applyBorder="1" applyAlignment="1">
      <alignment horizontal="right" vertical="center" wrapText="1" shrinkToFit="1"/>
    </xf>
    <xf numFmtId="3" fontId="6" fillId="0" borderId="13" xfId="2" applyNumberFormat="1" applyFont="1" applyBorder="1"/>
    <xf numFmtId="3" fontId="3" fillId="2" borderId="15" xfId="2" applyNumberFormat="1" applyFont="1" applyFill="1" applyBorder="1" applyAlignment="1">
      <alignment horizontal="right" vertical="center" wrapText="1" shrinkToFit="1"/>
    </xf>
    <xf numFmtId="3" fontId="6" fillId="2" borderId="14" xfId="3" applyNumberFormat="1" applyFont="1" applyFill="1" applyBorder="1" applyAlignment="1">
      <alignment horizontal="right" vertical="center" wrapText="1" shrinkToFit="1"/>
    </xf>
    <xf numFmtId="164" fontId="4" fillId="0" borderId="13" xfId="0" quotePrefix="1" applyNumberFormat="1" applyFont="1" applyBorder="1" applyAlignment="1">
      <alignment vertical="center" wrapText="1"/>
    </xf>
    <xf numFmtId="3" fontId="6" fillId="2" borderId="18" xfId="3" quotePrefix="1" applyNumberFormat="1" applyFont="1" applyFill="1" applyBorder="1" applyAlignment="1">
      <alignment horizontal="right" vertical="center" wrapText="1" shrinkToFit="1"/>
    </xf>
    <xf numFmtId="0" fontId="5" fillId="0" borderId="6" xfId="0" applyFont="1" applyBorder="1"/>
    <xf numFmtId="0" fontId="5" fillId="0" borderId="19" xfId="0" applyFont="1" applyBorder="1"/>
    <xf numFmtId="0" fontId="6" fillId="2" borderId="17" xfId="3" applyFont="1" applyFill="1" applyBorder="1" applyAlignment="1">
      <alignment horizontal="left" vertical="center" wrapText="1"/>
    </xf>
    <xf numFmtId="0" fontId="6" fillId="2" borderId="6" xfId="3" applyFont="1" applyFill="1" applyBorder="1" applyAlignment="1">
      <alignment horizontal="left" vertical="center" wrapText="1" shrinkToFit="1"/>
    </xf>
    <xf numFmtId="3" fontId="3" fillId="0" borderId="6" xfId="2" applyNumberFormat="1" applyFont="1" applyBorder="1"/>
    <xf numFmtId="0" fontId="6" fillId="0" borderId="19" xfId="0" applyFont="1" applyBorder="1" applyAlignment="1">
      <alignment horizontal="right" vertical="center"/>
    </xf>
    <xf numFmtId="0" fontId="6" fillId="2" borderId="10" xfId="2" applyFont="1" applyFill="1" applyBorder="1" applyAlignment="1">
      <alignment horizontal="left" wrapText="1"/>
    </xf>
    <xf numFmtId="3" fontId="6" fillId="2" borderId="10" xfId="2" applyNumberFormat="1" applyFont="1" applyFill="1" applyBorder="1" applyAlignment="1">
      <alignment horizontal="right" vertical="center" wrapText="1"/>
    </xf>
    <xf numFmtId="164" fontId="6" fillId="0" borderId="6" xfId="2" applyNumberFormat="1" applyFont="1" applyBorder="1" applyAlignment="1">
      <alignment horizontal="right" vertical="center" wrapText="1" indent="1"/>
    </xf>
    <xf numFmtId="164" fontId="6" fillId="0" borderId="3" xfId="2" applyNumberFormat="1" applyFont="1" applyBorder="1" applyAlignment="1">
      <alignment horizontal="right" vertical="center" wrapText="1" indent="1"/>
    </xf>
    <xf numFmtId="164" fontId="4" fillId="2" borderId="14" xfId="2" applyNumberFormat="1" applyFont="1" applyFill="1" applyBorder="1" applyAlignment="1">
      <alignment vertical="center" wrapText="1"/>
    </xf>
    <xf numFmtId="164" fontId="4" fillId="2" borderId="30" xfId="2" applyNumberFormat="1" applyFont="1" applyFill="1" applyBorder="1" applyAlignment="1">
      <alignment vertical="center" wrapText="1"/>
    </xf>
    <xf numFmtId="3" fontId="15" fillId="2" borderId="5" xfId="3" applyNumberFormat="1" applyFont="1" applyFill="1" applyBorder="1" applyAlignment="1">
      <alignment horizontal="right" vertical="center" wrapText="1"/>
    </xf>
    <xf numFmtId="0" fontId="6" fillId="2" borderId="14" xfId="2" applyFont="1" applyFill="1" applyBorder="1" applyAlignment="1">
      <alignment horizontal="left" vertical="center" wrapText="1"/>
    </xf>
    <xf numFmtId="3" fontId="6" fillId="0" borderId="7" xfId="2" applyNumberFormat="1" applyFont="1" applyBorder="1"/>
    <xf numFmtId="3" fontId="6" fillId="0" borderId="31" xfId="2" applyNumberFormat="1" applyFont="1" applyBorder="1"/>
    <xf numFmtId="3" fontId="6" fillId="0" borderId="32" xfId="2" applyNumberFormat="1" applyFont="1" applyBorder="1"/>
    <xf numFmtId="0" fontId="3" fillId="0" borderId="0" xfId="0" applyFont="1" applyAlignment="1">
      <alignment horizontal="left" wrapText="1"/>
    </xf>
  </cellXfs>
  <cellStyles count="5">
    <cellStyle name="Normál" xfId="0" builtinId="0"/>
    <cellStyle name="Normál 2" xfId="4" xr:uid="{4EAE2A37-71A4-4EE7-AD6B-387403A3E28F}"/>
    <cellStyle name="Normál_2. A 2014-es kv. mellékletei" xfId="3" xr:uid="{F2C33D15-383E-4FB1-827B-89D6B5670154}"/>
    <cellStyle name="Normál_KVRENMUNKA" xfId="2" xr:uid="{146AF7D7-4225-4EA2-AEDB-78A1CD9BBACB}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I198"/>
  <sheetViews>
    <sheetView tabSelected="1" workbookViewId="0">
      <selection sqref="A1:XFD1048576"/>
    </sheetView>
  </sheetViews>
  <sheetFormatPr defaultRowHeight="15" x14ac:dyDescent="0.25"/>
  <cols>
    <col min="1" max="1" width="8.28515625" style="185" customWidth="1"/>
    <col min="2" max="2" width="62.42578125" style="185" customWidth="1"/>
    <col min="3" max="3" width="14.85546875" style="185" customWidth="1"/>
    <col min="4" max="4" width="16" style="4" customWidth="1"/>
    <col min="5" max="5" width="13.85546875" style="4" customWidth="1"/>
    <col min="6" max="6" width="15" style="4" customWidth="1"/>
    <col min="7" max="8" width="9.140625" style="6"/>
    <col min="9" max="9" width="20.140625" style="6" customWidth="1"/>
    <col min="10" max="256" width="9.140625" style="6"/>
    <col min="257" max="257" width="8.28515625" style="6" customWidth="1"/>
    <col min="258" max="258" width="62.42578125" style="6" customWidth="1"/>
    <col min="259" max="259" width="14.85546875" style="6" customWidth="1"/>
    <col min="260" max="260" width="16" style="6" customWidth="1"/>
    <col min="261" max="261" width="13.85546875" style="6" customWidth="1"/>
    <col min="262" max="262" width="15" style="6" customWidth="1"/>
    <col min="263" max="264" width="9.140625" style="6"/>
    <col min="265" max="265" width="20.140625" style="6" customWidth="1"/>
    <col min="266" max="512" width="9.140625" style="6"/>
    <col min="513" max="513" width="8.28515625" style="6" customWidth="1"/>
    <col min="514" max="514" width="62.42578125" style="6" customWidth="1"/>
    <col min="515" max="515" width="14.85546875" style="6" customWidth="1"/>
    <col min="516" max="516" width="16" style="6" customWidth="1"/>
    <col min="517" max="517" width="13.85546875" style="6" customWidth="1"/>
    <col min="518" max="518" width="15" style="6" customWidth="1"/>
    <col min="519" max="520" width="9.140625" style="6"/>
    <col min="521" max="521" width="20.140625" style="6" customWidth="1"/>
    <col min="522" max="768" width="9.140625" style="6"/>
    <col min="769" max="769" width="8.28515625" style="6" customWidth="1"/>
    <col min="770" max="770" width="62.42578125" style="6" customWidth="1"/>
    <col min="771" max="771" width="14.85546875" style="6" customWidth="1"/>
    <col min="772" max="772" width="16" style="6" customWidth="1"/>
    <col min="773" max="773" width="13.85546875" style="6" customWidth="1"/>
    <col min="774" max="774" width="15" style="6" customWidth="1"/>
    <col min="775" max="776" width="9.140625" style="6"/>
    <col min="777" max="777" width="20.140625" style="6" customWidth="1"/>
    <col min="778" max="1024" width="9.140625" style="6"/>
    <col min="1025" max="1025" width="8.28515625" style="6" customWidth="1"/>
    <col min="1026" max="1026" width="62.42578125" style="6" customWidth="1"/>
    <col min="1027" max="1027" width="14.85546875" style="6" customWidth="1"/>
    <col min="1028" max="1028" width="16" style="6" customWidth="1"/>
    <col min="1029" max="1029" width="13.85546875" style="6" customWidth="1"/>
    <col min="1030" max="1030" width="15" style="6" customWidth="1"/>
    <col min="1031" max="1032" width="9.140625" style="6"/>
    <col min="1033" max="1033" width="20.140625" style="6" customWidth="1"/>
    <col min="1034" max="1280" width="9.140625" style="6"/>
    <col min="1281" max="1281" width="8.28515625" style="6" customWidth="1"/>
    <col min="1282" max="1282" width="62.42578125" style="6" customWidth="1"/>
    <col min="1283" max="1283" width="14.85546875" style="6" customWidth="1"/>
    <col min="1284" max="1284" width="16" style="6" customWidth="1"/>
    <col min="1285" max="1285" width="13.85546875" style="6" customWidth="1"/>
    <col min="1286" max="1286" width="15" style="6" customWidth="1"/>
    <col min="1287" max="1288" width="9.140625" style="6"/>
    <col min="1289" max="1289" width="20.140625" style="6" customWidth="1"/>
    <col min="1290" max="1536" width="9.140625" style="6"/>
    <col min="1537" max="1537" width="8.28515625" style="6" customWidth="1"/>
    <col min="1538" max="1538" width="62.42578125" style="6" customWidth="1"/>
    <col min="1539" max="1539" width="14.85546875" style="6" customWidth="1"/>
    <col min="1540" max="1540" width="16" style="6" customWidth="1"/>
    <col min="1541" max="1541" width="13.85546875" style="6" customWidth="1"/>
    <col min="1542" max="1542" width="15" style="6" customWidth="1"/>
    <col min="1543" max="1544" width="9.140625" style="6"/>
    <col min="1545" max="1545" width="20.140625" style="6" customWidth="1"/>
    <col min="1546" max="1792" width="9.140625" style="6"/>
    <col min="1793" max="1793" width="8.28515625" style="6" customWidth="1"/>
    <col min="1794" max="1794" width="62.42578125" style="6" customWidth="1"/>
    <col min="1795" max="1795" width="14.85546875" style="6" customWidth="1"/>
    <col min="1796" max="1796" width="16" style="6" customWidth="1"/>
    <col min="1797" max="1797" width="13.85546875" style="6" customWidth="1"/>
    <col min="1798" max="1798" width="15" style="6" customWidth="1"/>
    <col min="1799" max="1800" width="9.140625" style="6"/>
    <col min="1801" max="1801" width="20.140625" style="6" customWidth="1"/>
    <col min="1802" max="2048" width="9.140625" style="6"/>
    <col min="2049" max="2049" width="8.28515625" style="6" customWidth="1"/>
    <col min="2050" max="2050" width="62.42578125" style="6" customWidth="1"/>
    <col min="2051" max="2051" width="14.85546875" style="6" customWidth="1"/>
    <col min="2052" max="2052" width="16" style="6" customWidth="1"/>
    <col min="2053" max="2053" width="13.85546875" style="6" customWidth="1"/>
    <col min="2054" max="2054" width="15" style="6" customWidth="1"/>
    <col min="2055" max="2056" width="9.140625" style="6"/>
    <col min="2057" max="2057" width="20.140625" style="6" customWidth="1"/>
    <col min="2058" max="2304" width="9.140625" style="6"/>
    <col min="2305" max="2305" width="8.28515625" style="6" customWidth="1"/>
    <col min="2306" max="2306" width="62.42578125" style="6" customWidth="1"/>
    <col min="2307" max="2307" width="14.85546875" style="6" customWidth="1"/>
    <col min="2308" max="2308" width="16" style="6" customWidth="1"/>
    <col min="2309" max="2309" width="13.85546875" style="6" customWidth="1"/>
    <col min="2310" max="2310" width="15" style="6" customWidth="1"/>
    <col min="2311" max="2312" width="9.140625" style="6"/>
    <col min="2313" max="2313" width="20.140625" style="6" customWidth="1"/>
    <col min="2314" max="2560" width="9.140625" style="6"/>
    <col min="2561" max="2561" width="8.28515625" style="6" customWidth="1"/>
    <col min="2562" max="2562" width="62.42578125" style="6" customWidth="1"/>
    <col min="2563" max="2563" width="14.85546875" style="6" customWidth="1"/>
    <col min="2564" max="2564" width="16" style="6" customWidth="1"/>
    <col min="2565" max="2565" width="13.85546875" style="6" customWidth="1"/>
    <col min="2566" max="2566" width="15" style="6" customWidth="1"/>
    <col min="2567" max="2568" width="9.140625" style="6"/>
    <col min="2569" max="2569" width="20.140625" style="6" customWidth="1"/>
    <col min="2570" max="2816" width="9.140625" style="6"/>
    <col min="2817" max="2817" width="8.28515625" style="6" customWidth="1"/>
    <col min="2818" max="2818" width="62.42578125" style="6" customWidth="1"/>
    <col min="2819" max="2819" width="14.85546875" style="6" customWidth="1"/>
    <col min="2820" max="2820" width="16" style="6" customWidth="1"/>
    <col min="2821" max="2821" width="13.85546875" style="6" customWidth="1"/>
    <col min="2822" max="2822" width="15" style="6" customWidth="1"/>
    <col min="2823" max="2824" width="9.140625" style="6"/>
    <col min="2825" max="2825" width="20.140625" style="6" customWidth="1"/>
    <col min="2826" max="3072" width="9.140625" style="6"/>
    <col min="3073" max="3073" width="8.28515625" style="6" customWidth="1"/>
    <col min="3074" max="3074" width="62.42578125" style="6" customWidth="1"/>
    <col min="3075" max="3075" width="14.85546875" style="6" customWidth="1"/>
    <col min="3076" max="3076" width="16" style="6" customWidth="1"/>
    <col min="3077" max="3077" width="13.85546875" style="6" customWidth="1"/>
    <col min="3078" max="3078" width="15" style="6" customWidth="1"/>
    <col min="3079" max="3080" width="9.140625" style="6"/>
    <col min="3081" max="3081" width="20.140625" style="6" customWidth="1"/>
    <col min="3082" max="3328" width="9.140625" style="6"/>
    <col min="3329" max="3329" width="8.28515625" style="6" customWidth="1"/>
    <col min="3330" max="3330" width="62.42578125" style="6" customWidth="1"/>
    <col min="3331" max="3331" width="14.85546875" style="6" customWidth="1"/>
    <col min="3332" max="3332" width="16" style="6" customWidth="1"/>
    <col min="3333" max="3333" width="13.85546875" style="6" customWidth="1"/>
    <col min="3334" max="3334" width="15" style="6" customWidth="1"/>
    <col min="3335" max="3336" width="9.140625" style="6"/>
    <col min="3337" max="3337" width="20.140625" style="6" customWidth="1"/>
    <col min="3338" max="3584" width="9.140625" style="6"/>
    <col min="3585" max="3585" width="8.28515625" style="6" customWidth="1"/>
    <col min="3586" max="3586" width="62.42578125" style="6" customWidth="1"/>
    <col min="3587" max="3587" width="14.85546875" style="6" customWidth="1"/>
    <col min="3588" max="3588" width="16" style="6" customWidth="1"/>
    <col min="3589" max="3589" width="13.85546875" style="6" customWidth="1"/>
    <col min="3590" max="3590" width="15" style="6" customWidth="1"/>
    <col min="3591" max="3592" width="9.140625" style="6"/>
    <col min="3593" max="3593" width="20.140625" style="6" customWidth="1"/>
    <col min="3594" max="3840" width="9.140625" style="6"/>
    <col min="3841" max="3841" width="8.28515625" style="6" customWidth="1"/>
    <col min="3842" max="3842" width="62.42578125" style="6" customWidth="1"/>
    <col min="3843" max="3843" width="14.85546875" style="6" customWidth="1"/>
    <col min="3844" max="3844" width="16" style="6" customWidth="1"/>
    <col min="3845" max="3845" width="13.85546875" style="6" customWidth="1"/>
    <col min="3846" max="3846" width="15" style="6" customWidth="1"/>
    <col min="3847" max="3848" width="9.140625" style="6"/>
    <col min="3849" max="3849" width="20.140625" style="6" customWidth="1"/>
    <col min="3850" max="4096" width="9.140625" style="6"/>
    <col min="4097" max="4097" width="8.28515625" style="6" customWidth="1"/>
    <col min="4098" max="4098" width="62.42578125" style="6" customWidth="1"/>
    <col min="4099" max="4099" width="14.85546875" style="6" customWidth="1"/>
    <col min="4100" max="4100" width="16" style="6" customWidth="1"/>
    <col min="4101" max="4101" width="13.85546875" style="6" customWidth="1"/>
    <col min="4102" max="4102" width="15" style="6" customWidth="1"/>
    <col min="4103" max="4104" width="9.140625" style="6"/>
    <col min="4105" max="4105" width="20.140625" style="6" customWidth="1"/>
    <col min="4106" max="4352" width="9.140625" style="6"/>
    <col min="4353" max="4353" width="8.28515625" style="6" customWidth="1"/>
    <col min="4354" max="4354" width="62.42578125" style="6" customWidth="1"/>
    <col min="4355" max="4355" width="14.85546875" style="6" customWidth="1"/>
    <col min="4356" max="4356" width="16" style="6" customWidth="1"/>
    <col min="4357" max="4357" width="13.85546875" style="6" customWidth="1"/>
    <col min="4358" max="4358" width="15" style="6" customWidth="1"/>
    <col min="4359" max="4360" width="9.140625" style="6"/>
    <col min="4361" max="4361" width="20.140625" style="6" customWidth="1"/>
    <col min="4362" max="4608" width="9.140625" style="6"/>
    <col min="4609" max="4609" width="8.28515625" style="6" customWidth="1"/>
    <col min="4610" max="4610" width="62.42578125" style="6" customWidth="1"/>
    <col min="4611" max="4611" width="14.85546875" style="6" customWidth="1"/>
    <col min="4612" max="4612" width="16" style="6" customWidth="1"/>
    <col min="4613" max="4613" width="13.85546875" style="6" customWidth="1"/>
    <col min="4614" max="4614" width="15" style="6" customWidth="1"/>
    <col min="4615" max="4616" width="9.140625" style="6"/>
    <col min="4617" max="4617" width="20.140625" style="6" customWidth="1"/>
    <col min="4618" max="4864" width="9.140625" style="6"/>
    <col min="4865" max="4865" width="8.28515625" style="6" customWidth="1"/>
    <col min="4866" max="4866" width="62.42578125" style="6" customWidth="1"/>
    <col min="4867" max="4867" width="14.85546875" style="6" customWidth="1"/>
    <col min="4868" max="4868" width="16" style="6" customWidth="1"/>
    <col min="4869" max="4869" width="13.85546875" style="6" customWidth="1"/>
    <col min="4870" max="4870" width="15" style="6" customWidth="1"/>
    <col min="4871" max="4872" width="9.140625" style="6"/>
    <col min="4873" max="4873" width="20.140625" style="6" customWidth="1"/>
    <col min="4874" max="5120" width="9.140625" style="6"/>
    <col min="5121" max="5121" width="8.28515625" style="6" customWidth="1"/>
    <col min="5122" max="5122" width="62.42578125" style="6" customWidth="1"/>
    <col min="5123" max="5123" width="14.85546875" style="6" customWidth="1"/>
    <col min="5124" max="5124" width="16" style="6" customWidth="1"/>
    <col min="5125" max="5125" width="13.85546875" style="6" customWidth="1"/>
    <col min="5126" max="5126" width="15" style="6" customWidth="1"/>
    <col min="5127" max="5128" width="9.140625" style="6"/>
    <col min="5129" max="5129" width="20.140625" style="6" customWidth="1"/>
    <col min="5130" max="5376" width="9.140625" style="6"/>
    <col min="5377" max="5377" width="8.28515625" style="6" customWidth="1"/>
    <col min="5378" max="5378" width="62.42578125" style="6" customWidth="1"/>
    <col min="5379" max="5379" width="14.85546875" style="6" customWidth="1"/>
    <col min="5380" max="5380" width="16" style="6" customWidth="1"/>
    <col min="5381" max="5381" width="13.85546875" style="6" customWidth="1"/>
    <col min="5382" max="5382" width="15" style="6" customWidth="1"/>
    <col min="5383" max="5384" width="9.140625" style="6"/>
    <col min="5385" max="5385" width="20.140625" style="6" customWidth="1"/>
    <col min="5386" max="5632" width="9.140625" style="6"/>
    <col min="5633" max="5633" width="8.28515625" style="6" customWidth="1"/>
    <col min="5634" max="5634" width="62.42578125" style="6" customWidth="1"/>
    <col min="5635" max="5635" width="14.85546875" style="6" customWidth="1"/>
    <col min="5636" max="5636" width="16" style="6" customWidth="1"/>
    <col min="5637" max="5637" width="13.85546875" style="6" customWidth="1"/>
    <col min="5638" max="5638" width="15" style="6" customWidth="1"/>
    <col min="5639" max="5640" width="9.140625" style="6"/>
    <col min="5641" max="5641" width="20.140625" style="6" customWidth="1"/>
    <col min="5642" max="5888" width="9.140625" style="6"/>
    <col min="5889" max="5889" width="8.28515625" style="6" customWidth="1"/>
    <col min="5890" max="5890" width="62.42578125" style="6" customWidth="1"/>
    <col min="5891" max="5891" width="14.85546875" style="6" customWidth="1"/>
    <col min="5892" max="5892" width="16" style="6" customWidth="1"/>
    <col min="5893" max="5893" width="13.85546875" style="6" customWidth="1"/>
    <col min="5894" max="5894" width="15" style="6" customWidth="1"/>
    <col min="5895" max="5896" width="9.140625" style="6"/>
    <col min="5897" max="5897" width="20.140625" style="6" customWidth="1"/>
    <col min="5898" max="6144" width="9.140625" style="6"/>
    <col min="6145" max="6145" width="8.28515625" style="6" customWidth="1"/>
    <col min="6146" max="6146" width="62.42578125" style="6" customWidth="1"/>
    <col min="6147" max="6147" width="14.85546875" style="6" customWidth="1"/>
    <col min="6148" max="6148" width="16" style="6" customWidth="1"/>
    <col min="6149" max="6149" width="13.85546875" style="6" customWidth="1"/>
    <col min="6150" max="6150" width="15" style="6" customWidth="1"/>
    <col min="6151" max="6152" width="9.140625" style="6"/>
    <col min="6153" max="6153" width="20.140625" style="6" customWidth="1"/>
    <col min="6154" max="6400" width="9.140625" style="6"/>
    <col min="6401" max="6401" width="8.28515625" style="6" customWidth="1"/>
    <col min="6402" max="6402" width="62.42578125" style="6" customWidth="1"/>
    <col min="6403" max="6403" width="14.85546875" style="6" customWidth="1"/>
    <col min="6404" max="6404" width="16" style="6" customWidth="1"/>
    <col min="6405" max="6405" width="13.85546875" style="6" customWidth="1"/>
    <col min="6406" max="6406" width="15" style="6" customWidth="1"/>
    <col min="6407" max="6408" width="9.140625" style="6"/>
    <col min="6409" max="6409" width="20.140625" style="6" customWidth="1"/>
    <col min="6410" max="6656" width="9.140625" style="6"/>
    <col min="6657" max="6657" width="8.28515625" style="6" customWidth="1"/>
    <col min="6658" max="6658" width="62.42578125" style="6" customWidth="1"/>
    <col min="6659" max="6659" width="14.85546875" style="6" customWidth="1"/>
    <col min="6660" max="6660" width="16" style="6" customWidth="1"/>
    <col min="6661" max="6661" width="13.85546875" style="6" customWidth="1"/>
    <col min="6662" max="6662" width="15" style="6" customWidth="1"/>
    <col min="6663" max="6664" width="9.140625" style="6"/>
    <col min="6665" max="6665" width="20.140625" style="6" customWidth="1"/>
    <col min="6666" max="6912" width="9.140625" style="6"/>
    <col min="6913" max="6913" width="8.28515625" style="6" customWidth="1"/>
    <col min="6914" max="6914" width="62.42578125" style="6" customWidth="1"/>
    <col min="6915" max="6915" width="14.85546875" style="6" customWidth="1"/>
    <col min="6916" max="6916" width="16" style="6" customWidth="1"/>
    <col min="6917" max="6917" width="13.85546875" style="6" customWidth="1"/>
    <col min="6918" max="6918" width="15" style="6" customWidth="1"/>
    <col min="6919" max="6920" width="9.140625" style="6"/>
    <col min="6921" max="6921" width="20.140625" style="6" customWidth="1"/>
    <col min="6922" max="7168" width="9.140625" style="6"/>
    <col min="7169" max="7169" width="8.28515625" style="6" customWidth="1"/>
    <col min="7170" max="7170" width="62.42578125" style="6" customWidth="1"/>
    <col min="7171" max="7171" width="14.85546875" style="6" customWidth="1"/>
    <col min="7172" max="7172" width="16" style="6" customWidth="1"/>
    <col min="7173" max="7173" width="13.85546875" style="6" customWidth="1"/>
    <col min="7174" max="7174" width="15" style="6" customWidth="1"/>
    <col min="7175" max="7176" width="9.140625" style="6"/>
    <col min="7177" max="7177" width="20.140625" style="6" customWidth="1"/>
    <col min="7178" max="7424" width="9.140625" style="6"/>
    <col min="7425" max="7425" width="8.28515625" style="6" customWidth="1"/>
    <col min="7426" max="7426" width="62.42578125" style="6" customWidth="1"/>
    <col min="7427" max="7427" width="14.85546875" style="6" customWidth="1"/>
    <col min="7428" max="7428" width="16" style="6" customWidth="1"/>
    <col min="7429" max="7429" width="13.85546875" style="6" customWidth="1"/>
    <col min="7430" max="7430" width="15" style="6" customWidth="1"/>
    <col min="7431" max="7432" width="9.140625" style="6"/>
    <col min="7433" max="7433" width="20.140625" style="6" customWidth="1"/>
    <col min="7434" max="7680" width="9.140625" style="6"/>
    <col min="7681" max="7681" width="8.28515625" style="6" customWidth="1"/>
    <col min="7682" max="7682" width="62.42578125" style="6" customWidth="1"/>
    <col min="7683" max="7683" width="14.85546875" style="6" customWidth="1"/>
    <col min="7684" max="7684" width="16" style="6" customWidth="1"/>
    <col min="7685" max="7685" width="13.85546875" style="6" customWidth="1"/>
    <col min="7686" max="7686" width="15" style="6" customWidth="1"/>
    <col min="7687" max="7688" width="9.140625" style="6"/>
    <col min="7689" max="7689" width="20.140625" style="6" customWidth="1"/>
    <col min="7690" max="7936" width="9.140625" style="6"/>
    <col min="7937" max="7937" width="8.28515625" style="6" customWidth="1"/>
    <col min="7938" max="7938" width="62.42578125" style="6" customWidth="1"/>
    <col min="7939" max="7939" width="14.85546875" style="6" customWidth="1"/>
    <col min="7940" max="7940" width="16" style="6" customWidth="1"/>
    <col min="7941" max="7941" width="13.85546875" style="6" customWidth="1"/>
    <col min="7942" max="7942" width="15" style="6" customWidth="1"/>
    <col min="7943" max="7944" width="9.140625" style="6"/>
    <col min="7945" max="7945" width="20.140625" style="6" customWidth="1"/>
    <col min="7946" max="8192" width="9.140625" style="6"/>
    <col min="8193" max="8193" width="8.28515625" style="6" customWidth="1"/>
    <col min="8194" max="8194" width="62.42578125" style="6" customWidth="1"/>
    <col min="8195" max="8195" width="14.85546875" style="6" customWidth="1"/>
    <col min="8196" max="8196" width="16" style="6" customWidth="1"/>
    <col min="8197" max="8197" width="13.85546875" style="6" customWidth="1"/>
    <col min="8198" max="8198" width="15" style="6" customWidth="1"/>
    <col min="8199" max="8200" width="9.140625" style="6"/>
    <col min="8201" max="8201" width="20.140625" style="6" customWidth="1"/>
    <col min="8202" max="8448" width="9.140625" style="6"/>
    <col min="8449" max="8449" width="8.28515625" style="6" customWidth="1"/>
    <col min="8450" max="8450" width="62.42578125" style="6" customWidth="1"/>
    <col min="8451" max="8451" width="14.85546875" style="6" customWidth="1"/>
    <col min="8452" max="8452" width="16" style="6" customWidth="1"/>
    <col min="8453" max="8453" width="13.85546875" style="6" customWidth="1"/>
    <col min="8454" max="8454" width="15" style="6" customWidth="1"/>
    <col min="8455" max="8456" width="9.140625" style="6"/>
    <col min="8457" max="8457" width="20.140625" style="6" customWidth="1"/>
    <col min="8458" max="8704" width="9.140625" style="6"/>
    <col min="8705" max="8705" width="8.28515625" style="6" customWidth="1"/>
    <col min="8706" max="8706" width="62.42578125" style="6" customWidth="1"/>
    <col min="8707" max="8707" width="14.85546875" style="6" customWidth="1"/>
    <col min="8708" max="8708" width="16" style="6" customWidth="1"/>
    <col min="8709" max="8709" width="13.85546875" style="6" customWidth="1"/>
    <col min="8710" max="8710" width="15" style="6" customWidth="1"/>
    <col min="8711" max="8712" width="9.140625" style="6"/>
    <col min="8713" max="8713" width="20.140625" style="6" customWidth="1"/>
    <col min="8714" max="8960" width="9.140625" style="6"/>
    <col min="8961" max="8961" width="8.28515625" style="6" customWidth="1"/>
    <col min="8962" max="8962" width="62.42578125" style="6" customWidth="1"/>
    <col min="8963" max="8963" width="14.85546875" style="6" customWidth="1"/>
    <col min="8964" max="8964" width="16" style="6" customWidth="1"/>
    <col min="8965" max="8965" width="13.85546875" style="6" customWidth="1"/>
    <col min="8966" max="8966" width="15" style="6" customWidth="1"/>
    <col min="8967" max="8968" width="9.140625" style="6"/>
    <col min="8969" max="8969" width="20.140625" style="6" customWidth="1"/>
    <col min="8970" max="9216" width="9.140625" style="6"/>
    <col min="9217" max="9217" width="8.28515625" style="6" customWidth="1"/>
    <col min="9218" max="9218" width="62.42578125" style="6" customWidth="1"/>
    <col min="9219" max="9219" width="14.85546875" style="6" customWidth="1"/>
    <col min="9220" max="9220" width="16" style="6" customWidth="1"/>
    <col min="9221" max="9221" width="13.85546875" style="6" customWidth="1"/>
    <col min="9222" max="9222" width="15" style="6" customWidth="1"/>
    <col min="9223" max="9224" width="9.140625" style="6"/>
    <col min="9225" max="9225" width="20.140625" style="6" customWidth="1"/>
    <col min="9226" max="9472" width="9.140625" style="6"/>
    <col min="9473" max="9473" width="8.28515625" style="6" customWidth="1"/>
    <col min="9474" max="9474" width="62.42578125" style="6" customWidth="1"/>
    <col min="9475" max="9475" width="14.85546875" style="6" customWidth="1"/>
    <col min="9476" max="9476" width="16" style="6" customWidth="1"/>
    <col min="9477" max="9477" width="13.85546875" style="6" customWidth="1"/>
    <col min="9478" max="9478" width="15" style="6" customWidth="1"/>
    <col min="9479" max="9480" width="9.140625" style="6"/>
    <col min="9481" max="9481" width="20.140625" style="6" customWidth="1"/>
    <col min="9482" max="9728" width="9.140625" style="6"/>
    <col min="9729" max="9729" width="8.28515625" style="6" customWidth="1"/>
    <col min="9730" max="9730" width="62.42578125" style="6" customWidth="1"/>
    <col min="9731" max="9731" width="14.85546875" style="6" customWidth="1"/>
    <col min="9732" max="9732" width="16" style="6" customWidth="1"/>
    <col min="9733" max="9733" width="13.85546875" style="6" customWidth="1"/>
    <col min="9734" max="9734" width="15" style="6" customWidth="1"/>
    <col min="9735" max="9736" width="9.140625" style="6"/>
    <col min="9737" max="9737" width="20.140625" style="6" customWidth="1"/>
    <col min="9738" max="9984" width="9.140625" style="6"/>
    <col min="9985" max="9985" width="8.28515625" style="6" customWidth="1"/>
    <col min="9986" max="9986" width="62.42578125" style="6" customWidth="1"/>
    <col min="9987" max="9987" width="14.85546875" style="6" customWidth="1"/>
    <col min="9988" max="9988" width="16" style="6" customWidth="1"/>
    <col min="9989" max="9989" width="13.85546875" style="6" customWidth="1"/>
    <col min="9990" max="9990" width="15" style="6" customWidth="1"/>
    <col min="9991" max="9992" width="9.140625" style="6"/>
    <col min="9993" max="9993" width="20.140625" style="6" customWidth="1"/>
    <col min="9994" max="10240" width="9.140625" style="6"/>
    <col min="10241" max="10241" width="8.28515625" style="6" customWidth="1"/>
    <col min="10242" max="10242" width="62.42578125" style="6" customWidth="1"/>
    <col min="10243" max="10243" width="14.85546875" style="6" customWidth="1"/>
    <col min="10244" max="10244" width="16" style="6" customWidth="1"/>
    <col min="10245" max="10245" width="13.85546875" style="6" customWidth="1"/>
    <col min="10246" max="10246" width="15" style="6" customWidth="1"/>
    <col min="10247" max="10248" width="9.140625" style="6"/>
    <col min="10249" max="10249" width="20.140625" style="6" customWidth="1"/>
    <col min="10250" max="10496" width="9.140625" style="6"/>
    <col min="10497" max="10497" width="8.28515625" style="6" customWidth="1"/>
    <col min="10498" max="10498" width="62.42578125" style="6" customWidth="1"/>
    <col min="10499" max="10499" width="14.85546875" style="6" customWidth="1"/>
    <col min="10500" max="10500" width="16" style="6" customWidth="1"/>
    <col min="10501" max="10501" width="13.85546875" style="6" customWidth="1"/>
    <col min="10502" max="10502" width="15" style="6" customWidth="1"/>
    <col min="10503" max="10504" width="9.140625" style="6"/>
    <col min="10505" max="10505" width="20.140625" style="6" customWidth="1"/>
    <col min="10506" max="10752" width="9.140625" style="6"/>
    <col min="10753" max="10753" width="8.28515625" style="6" customWidth="1"/>
    <col min="10754" max="10754" width="62.42578125" style="6" customWidth="1"/>
    <col min="10755" max="10755" width="14.85546875" style="6" customWidth="1"/>
    <col min="10756" max="10756" width="16" style="6" customWidth="1"/>
    <col min="10757" max="10757" width="13.85546875" style="6" customWidth="1"/>
    <col min="10758" max="10758" width="15" style="6" customWidth="1"/>
    <col min="10759" max="10760" width="9.140625" style="6"/>
    <col min="10761" max="10761" width="20.140625" style="6" customWidth="1"/>
    <col min="10762" max="11008" width="9.140625" style="6"/>
    <col min="11009" max="11009" width="8.28515625" style="6" customWidth="1"/>
    <col min="11010" max="11010" width="62.42578125" style="6" customWidth="1"/>
    <col min="11011" max="11011" width="14.85546875" style="6" customWidth="1"/>
    <col min="11012" max="11012" width="16" style="6" customWidth="1"/>
    <col min="11013" max="11013" width="13.85546875" style="6" customWidth="1"/>
    <col min="11014" max="11014" width="15" style="6" customWidth="1"/>
    <col min="11015" max="11016" width="9.140625" style="6"/>
    <col min="11017" max="11017" width="20.140625" style="6" customWidth="1"/>
    <col min="11018" max="11264" width="9.140625" style="6"/>
    <col min="11265" max="11265" width="8.28515625" style="6" customWidth="1"/>
    <col min="11266" max="11266" width="62.42578125" style="6" customWidth="1"/>
    <col min="11267" max="11267" width="14.85546875" style="6" customWidth="1"/>
    <col min="11268" max="11268" width="16" style="6" customWidth="1"/>
    <col min="11269" max="11269" width="13.85546875" style="6" customWidth="1"/>
    <col min="11270" max="11270" width="15" style="6" customWidth="1"/>
    <col min="11271" max="11272" width="9.140625" style="6"/>
    <col min="11273" max="11273" width="20.140625" style="6" customWidth="1"/>
    <col min="11274" max="11520" width="9.140625" style="6"/>
    <col min="11521" max="11521" width="8.28515625" style="6" customWidth="1"/>
    <col min="11522" max="11522" width="62.42578125" style="6" customWidth="1"/>
    <col min="11523" max="11523" width="14.85546875" style="6" customWidth="1"/>
    <col min="11524" max="11524" width="16" style="6" customWidth="1"/>
    <col min="11525" max="11525" width="13.85546875" style="6" customWidth="1"/>
    <col min="11526" max="11526" width="15" style="6" customWidth="1"/>
    <col min="11527" max="11528" width="9.140625" style="6"/>
    <col min="11529" max="11529" width="20.140625" style="6" customWidth="1"/>
    <col min="11530" max="11776" width="9.140625" style="6"/>
    <col min="11777" max="11777" width="8.28515625" style="6" customWidth="1"/>
    <col min="11778" max="11778" width="62.42578125" style="6" customWidth="1"/>
    <col min="11779" max="11779" width="14.85546875" style="6" customWidth="1"/>
    <col min="11780" max="11780" width="16" style="6" customWidth="1"/>
    <col min="11781" max="11781" width="13.85546875" style="6" customWidth="1"/>
    <col min="11782" max="11782" width="15" style="6" customWidth="1"/>
    <col min="11783" max="11784" width="9.140625" style="6"/>
    <col min="11785" max="11785" width="20.140625" style="6" customWidth="1"/>
    <col min="11786" max="12032" width="9.140625" style="6"/>
    <col min="12033" max="12033" width="8.28515625" style="6" customWidth="1"/>
    <col min="12034" max="12034" width="62.42578125" style="6" customWidth="1"/>
    <col min="12035" max="12035" width="14.85546875" style="6" customWidth="1"/>
    <col min="12036" max="12036" width="16" style="6" customWidth="1"/>
    <col min="12037" max="12037" width="13.85546875" style="6" customWidth="1"/>
    <col min="12038" max="12038" width="15" style="6" customWidth="1"/>
    <col min="12039" max="12040" width="9.140625" style="6"/>
    <col min="12041" max="12041" width="20.140625" style="6" customWidth="1"/>
    <col min="12042" max="12288" width="9.140625" style="6"/>
    <col min="12289" max="12289" width="8.28515625" style="6" customWidth="1"/>
    <col min="12290" max="12290" width="62.42578125" style="6" customWidth="1"/>
    <col min="12291" max="12291" width="14.85546875" style="6" customWidth="1"/>
    <col min="12292" max="12292" width="16" style="6" customWidth="1"/>
    <col min="12293" max="12293" width="13.85546875" style="6" customWidth="1"/>
    <col min="12294" max="12294" width="15" style="6" customWidth="1"/>
    <col min="12295" max="12296" width="9.140625" style="6"/>
    <col min="12297" max="12297" width="20.140625" style="6" customWidth="1"/>
    <col min="12298" max="12544" width="9.140625" style="6"/>
    <col min="12545" max="12545" width="8.28515625" style="6" customWidth="1"/>
    <col min="12546" max="12546" width="62.42578125" style="6" customWidth="1"/>
    <col min="12547" max="12547" width="14.85546875" style="6" customWidth="1"/>
    <col min="12548" max="12548" width="16" style="6" customWidth="1"/>
    <col min="12549" max="12549" width="13.85546875" style="6" customWidth="1"/>
    <col min="12550" max="12550" width="15" style="6" customWidth="1"/>
    <col min="12551" max="12552" width="9.140625" style="6"/>
    <col min="12553" max="12553" width="20.140625" style="6" customWidth="1"/>
    <col min="12554" max="12800" width="9.140625" style="6"/>
    <col min="12801" max="12801" width="8.28515625" style="6" customWidth="1"/>
    <col min="12802" max="12802" width="62.42578125" style="6" customWidth="1"/>
    <col min="12803" max="12803" width="14.85546875" style="6" customWidth="1"/>
    <col min="12804" max="12804" width="16" style="6" customWidth="1"/>
    <col min="12805" max="12805" width="13.85546875" style="6" customWidth="1"/>
    <col min="12806" max="12806" width="15" style="6" customWidth="1"/>
    <col min="12807" max="12808" width="9.140625" style="6"/>
    <col min="12809" max="12809" width="20.140625" style="6" customWidth="1"/>
    <col min="12810" max="13056" width="9.140625" style="6"/>
    <col min="13057" max="13057" width="8.28515625" style="6" customWidth="1"/>
    <col min="13058" max="13058" width="62.42578125" style="6" customWidth="1"/>
    <col min="13059" max="13059" width="14.85546875" style="6" customWidth="1"/>
    <col min="13060" max="13060" width="16" style="6" customWidth="1"/>
    <col min="13061" max="13061" width="13.85546875" style="6" customWidth="1"/>
    <col min="13062" max="13062" width="15" style="6" customWidth="1"/>
    <col min="13063" max="13064" width="9.140625" style="6"/>
    <col min="13065" max="13065" width="20.140625" style="6" customWidth="1"/>
    <col min="13066" max="13312" width="9.140625" style="6"/>
    <col min="13313" max="13313" width="8.28515625" style="6" customWidth="1"/>
    <col min="13314" max="13314" width="62.42578125" style="6" customWidth="1"/>
    <col min="13315" max="13315" width="14.85546875" style="6" customWidth="1"/>
    <col min="13316" max="13316" width="16" style="6" customWidth="1"/>
    <col min="13317" max="13317" width="13.85546875" style="6" customWidth="1"/>
    <col min="13318" max="13318" width="15" style="6" customWidth="1"/>
    <col min="13319" max="13320" width="9.140625" style="6"/>
    <col min="13321" max="13321" width="20.140625" style="6" customWidth="1"/>
    <col min="13322" max="13568" width="9.140625" style="6"/>
    <col min="13569" max="13569" width="8.28515625" style="6" customWidth="1"/>
    <col min="13570" max="13570" width="62.42578125" style="6" customWidth="1"/>
    <col min="13571" max="13571" width="14.85546875" style="6" customWidth="1"/>
    <col min="13572" max="13572" width="16" style="6" customWidth="1"/>
    <col min="13573" max="13573" width="13.85546875" style="6" customWidth="1"/>
    <col min="13574" max="13574" width="15" style="6" customWidth="1"/>
    <col min="13575" max="13576" width="9.140625" style="6"/>
    <col min="13577" max="13577" width="20.140625" style="6" customWidth="1"/>
    <col min="13578" max="13824" width="9.140625" style="6"/>
    <col min="13825" max="13825" width="8.28515625" style="6" customWidth="1"/>
    <col min="13826" max="13826" width="62.42578125" style="6" customWidth="1"/>
    <col min="13827" max="13827" width="14.85546875" style="6" customWidth="1"/>
    <col min="13828" max="13828" width="16" style="6" customWidth="1"/>
    <col min="13829" max="13829" width="13.85546875" style="6" customWidth="1"/>
    <col min="13830" max="13830" width="15" style="6" customWidth="1"/>
    <col min="13831" max="13832" width="9.140625" style="6"/>
    <col min="13833" max="13833" width="20.140625" style="6" customWidth="1"/>
    <col min="13834" max="14080" width="9.140625" style="6"/>
    <col min="14081" max="14081" width="8.28515625" style="6" customWidth="1"/>
    <col min="14082" max="14082" width="62.42578125" style="6" customWidth="1"/>
    <col min="14083" max="14083" width="14.85546875" style="6" customWidth="1"/>
    <col min="14084" max="14084" width="16" style="6" customWidth="1"/>
    <col min="14085" max="14085" width="13.85546875" style="6" customWidth="1"/>
    <col min="14086" max="14086" width="15" style="6" customWidth="1"/>
    <col min="14087" max="14088" width="9.140625" style="6"/>
    <col min="14089" max="14089" width="20.140625" style="6" customWidth="1"/>
    <col min="14090" max="14336" width="9.140625" style="6"/>
    <col min="14337" max="14337" width="8.28515625" style="6" customWidth="1"/>
    <col min="14338" max="14338" width="62.42578125" style="6" customWidth="1"/>
    <col min="14339" max="14339" width="14.85546875" style="6" customWidth="1"/>
    <col min="14340" max="14340" width="16" style="6" customWidth="1"/>
    <col min="14341" max="14341" width="13.85546875" style="6" customWidth="1"/>
    <col min="14342" max="14342" width="15" style="6" customWidth="1"/>
    <col min="14343" max="14344" width="9.140625" style="6"/>
    <col min="14345" max="14345" width="20.140625" style="6" customWidth="1"/>
    <col min="14346" max="14592" width="9.140625" style="6"/>
    <col min="14593" max="14593" width="8.28515625" style="6" customWidth="1"/>
    <col min="14594" max="14594" width="62.42578125" style="6" customWidth="1"/>
    <col min="14595" max="14595" width="14.85546875" style="6" customWidth="1"/>
    <col min="14596" max="14596" width="16" style="6" customWidth="1"/>
    <col min="14597" max="14597" width="13.85546875" style="6" customWidth="1"/>
    <col min="14598" max="14598" width="15" style="6" customWidth="1"/>
    <col min="14599" max="14600" width="9.140625" style="6"/>
    <col min="14601" max="14601" width="20.140625" style="6" customWidth="1"/>
    <col min="14602" max="14848" width="9.140625" style="6"/>
    <col min="14849" max="14849" width="8.28515625" style="6" customWidth="1"/>
    <col min="14850" max="14850" width="62.42578125" style="6" customWidth="1"/>
    <col min="14851" max="14851" width="14.85546875" style="6" customWidth="1"/>
    <col min="14852" max="14852" width="16" style="6" customWidth="1"/>
    <col min="14853" max="14853" width="13.85546875" style="6" customWidth="1"/>
    <col min="14854" max="14854" width="15" style="6" customWidth="1"/>
    <col min="14855" max="14856" width="9.140625" style="6"/>
    <col min="14857" max="14857" width="20.140625" style="6" customWidth="1"/>
    <col min="14858" max="15104" width="9.140625" style="6"/>
    <col min="15105" max="15105" width="8.28515625" style="6" customWidth="1"/>
    <col min="15106" max="15106" width="62.42578125" style="6" customWidth="1"/>
    <col min="15107" max="15107" width="14.85546875" style="6" customWidth="1"/>
    <col min="15108" max="15108" width="16" style="6" customWidth="1"/>
    <col min="15109" max="15109" width="13.85546875" style="6" customWidth="1"/>
    <col min="15110" max="15110" width="15" style="6" customWidth="1"/>
    <col min="15111" max="15112" width="9.140625" style="6"/>
    <col min="15113" max="15113" width="20.140625" style="6" customWidth="1"/>
    <col min="15114" max="15360" width="9.140625" style="6"/>
    <col min="15361" max="15361" width="8.28515625" style="6" customWidth="1"/>
    <col min="15362" max="15362" width="62.42578125" style="6" customWidth="1"/>
    <col min="15363" max="15363" width="14.85546875" style="6" customWidth="1"/>
    <col min="15364" max="15364" width="16" style="6" customWidth="1"/>
    <col min="15365" max="15365" width="13.85546875" style="6" customWidth="1"/>
    <col min="15366" max="15366" width="15" style="6" customWidth="1"/>
    <col min="15367" max="15368" width="9.140625" style="6"/>
    <col min="15369" max="15369" width="20.140625" style="6" customWidth="1"/>
    <col min="15370" max="15616" width="9.140625" style="6"/>
    <col min="15617" max="15617" width="8.28515625" style="6" customWidth="1"/>
    <col min="15618" max="15618" width="62.42578125" style="6" customWidth="1"/>
    <col min="15619" max="15619" width="14.85546875" style="6" customWidth="1"/>
    <col min="15620" max="15620" width="16" style="6" customWidth="1"/>
    <col min="15621" max="15621" width="13.85546875" style="6" customWidth="1"/>
    <col min="15622" max="15622" width="15" style="6" customWidth="1"/>
    <col min="15623" max="15624" width="9.140625" style="6"/>
    <col min="15625" max="15625" width="20.140625" style="6" customWidth="1"/>
    <col min="15626" max="15872" width="9.140625" style="6"/>
    <col min="15873" max="15873" width="8.28515625" style="6" customWidth="1"/>
    <col min="15874" max="15874" width="62.42578125" style="6" customWidth="1"/>
    <col min="15875" max="15875" width="14.85546875" style="6" customWidth="1"/>
    <col min="15876" max="15876" width="16" style="6" customWidth="1"/>
    <col min="15877" max="15877" width="13.85546875" style="6" customWidth="1"/>
    <col min="15878" max="15878" width="15" style="6" customWidth="1"/>
    <col min="15879" max="15880" width="9.140625" style="6"/>
    <col min="15881" max="15881" width="20.140625" style="6" customWidth="1"/>
    <col min="15882" max="16128" width="9.140625" style="6"/>
    <col min="16129" max="16129" width="8.28515625" style="6" customWidth="1"/>
    <col min="16130" max="16130" width="62.42578125" style="6" customWidth="1"/>
    <col min="16131" max="16131" width="14.85546875" style="6" customWidth="1"/>
    <col min="16132" max="16132" width="16" style="6" customWidth="1"/>
    <col min="16133" max="16133" width="13.85546875" style="6" customWidth="1"/>
    <col min="16134" max="16134" width="15" style="6" customWidth="1"/>
    <col min="16135" max="16136" width="9.140625" style="6"/>
    <col min="16137" max="16137" width="20.140625" style="6" customWidth="1"/>
    <col min="16138" max="16384" width="9.140625" style="6"/>
  </cols>
  <sheetData>
    <row r="1" spans="1:6" ht="18" customHeight="1" x14ac:dyDescent="0.25">
      <c r="A1" s="1"/>
      <c r="B1" s="2"/>
      <c r="C1" s="3"/>
      <c r="F1" s="5" t="s">
        <v>0</v>
      </c>
    </row>
    <row r="2" spans="1:6" ht="15.75" customHeight="1" x14ac:dyDescent="0.2">
      <c r="A2" s="7" t="s">
        <v>1</v>
      </c>
      <c r="B2" s="8"/>
      <c r="C2" s="8"/>
      <c r="D2" s="8"/>
      <c r="E2" s="8"/>
      <c r="F2" s="8"/>
    </row>
    <row r="3" spans="1:6" ht="14.25" customHeight="1" thickBot="1" x14ac:dyDescent="0.3">
      <c r="A3" s="9"/>
      <c r="B3" s="10"/>
      <c r="C3" s="9"/>
      <c r="F3" s="11" t="s">
        <v>2</v>
      </c>
    </row>
    <row r="4" spans="1:6" ht="15.75" hidden="1" customHeight="1" x14ac:dyDescent="0.25">
      <c r="A4" s="1"/>
      <c r="B4" s="2"/>
      <c r="C4" s="12"/>
      <c r="D4" s="13" t="s">
        <v>3</v>
      </c>
      <c r="E4" s="14"/>
      <c r="F4" s="15"/>
    </row>
    <row r="5" spans="1:6" ht="15.75" hidden="1" customHeight="1" x14ac:dyDescent="0.25">
      <c r="A5" s="1"/>
      <c r="B5" s="16" t="s">
        <v>4</v>
      </c>
      <c r="C5" s="16"/>
      <c r="F5" s="17" t="s">
        <v>5</v>
      </c>
    </row>
    <row r="6" spans="1:6" ht="15.75" hidden="1" customHeight="1" x14ac:dyDescent="0.2">
      <c r="A6" s="18"/>
      <c r="B6" s="18"/>
      <c r="C6" s="19" t="s">
        <v>2</v>
      </c>
      <c r="D6" s="13" t="s">
        <v>3</v>
      </c>
      <c r="E6" s="14"/>
      <c r="F6" s="15"/>
    </row>
    <row r="7" spans="1:6" ht="44.25" customHeight="1" thickBot="1" x14ac:dyDescent="0.25">
      <c r="A7" s="20" t="s">
        <v>6</v>
      </c>
      <c r="B7" s="21" t="s">
        <v>7</v>
      </c>
      <c r="C7" s="20" t="s">
        <v>8</v>
      </c>
      <c r="D7" s="22" t="s">
        <v>9</v>
      </c>
      <c r="E7" s="23" t="s">
        <v>10</v>
      </c>
      <c r="F7" s="24" t="s">
        <v>11</v>
      </c>
    </row>
    <row r="8" spans="1:6" thickBot="1" x14ac:dyDescent="0.25">
      <c r="A8" s="25">
        <v>1</v>
      </c>
      <c r="B8" s="26">
        <v>2</v>
      </c>
      <c r="C8" s="25">
        <v>3</v>
      </c>
      <c r="D8" s="27">
        <v>4</v>
      </c>
      <c r="E8" s="28">
        <v>5</v>
      </c>
      <c r="F8" s="29">
        <v>6</v>
      </c>
    </row>
    <row r="9" spans="1:6" ht="15.75" customHeight="1" x14ac:dyDescent="0.25">
      <c r="A9" s="30" t="s">
        <v>12</v>
      </c>
      <c r="B9" s="31" t="s">
        <v>13</v>
      </c>
      <c r="C9" s="32">
        <f>+C10+C17+C18+C22+C23+C24</f>
        <v>175799052</v>
      </c>
      <c r="D9" s="32">
        <f>+D10+D17+D18+D22+D23+D24</f>
        <v>175799052</v>
      </c>
      <c r="E9" s="33"/>
      <c r="F9" s="34"/>
    </row>
    <row r="10" spans="1:6" ht="15.75" customHeight="1" x14ac:dyDescent="0.25">
      <c r="A10" s="35" t="s">
        <v>14</v>
      </c>
      <c r="B10" s="36" t="s">
        <v>15</v>
      </c>
      <c r="C10" s="37">
        <f>SUM(C11:C16)</f>
        <v>71036110</v>
      </c>
      <c r="D10" s="37">
        <f>SUM(D11:D16)</f>
        <v>71036110</v>
      </c>
      <c r="E10" s="38"/>
      <c r="F10" s="38"/>
    </row>
    <row r="11" spans="1:6" ht="15.75" customHeight="1" x14ac:dyDescent="0.25">
      <c r="A11" s="39" t="s">
        <v>16</v>
      </c>
      <c r="B11" s="40" t="s">
        <v>17</v>
      </c>
      <c r="C11" s="37">
        <v>41082600</v>
      </c>
      <c r="D11" s="37">
        <v>41082600</v>
      </c>
      <c r="E11" s="41"/>
      <c r="F11" s="41"/>
    </row>
    <row r="12" spans="1:6" ht="18" customHeight="1" x14ac:dyDescent="0.25">
      <c r="A12" s="39" t="s">
        <v>18</v>
      </c>
      <c r="B12" s="40" t="s">
        <v>19</v>
      </c>
      <c r="C12" s="37">
        <v>21209670</v>
      </c>
      <c r="D12" s="37">
        <v>21209670</v>
      </c>
      <c r="E12" s="41"/>
      <c r="F12" s="41"/>
    </row>
    <row r="13" spans="1:6" ht="15.75" customHeight="1" x14ac:dyDescent="0.25">
      <c r="A13" s="39" t="s">
        <v>20</v>
      </c>
      <c r="B13" s="40" t="s">
        <v>21</v>
      </c>
      <c r="C13" s="37">
        <v>7630200</v>
      </c>
      <c r="D13" s="37">
        <v>7630200</v>
      </c>
      <c r="E13" s="41"/>
      <c r="F13" s="41"/>
    </row>
    <row r="14" spans="1:6" ht="15.75" customHeight="1" x14ac:dyDescent="0.25">
      <c r="A14" s="39" t="s">
        <v>22</v>
      </c>
      <c r="B14" s="40" t="s">
        <v>23</v>
      </c>
      <c r="C14" s="37">
        <v>63750</v>
      </c>
      <c r="D14" s="37">
        <v>63750</v>
      </c>
      <c r="E14" s="41"/>
      <c r="F14" s="41"/>
    </row>
    <row r="15" spans="1:6" ht="15.75" customHeight="1" x14ac:dyDescent="0.25">
      <c r="A15" s="39" t="s">
        <v>24</v>
      </c>
      <c r="B15" s="40" t="s">
        <v>25</v>
      </c>
      <c r="C15" s="37">
        <v>972400</v>
      </c>
      <c r="D15" s="37">
        <v>972400</v>
      </c>
      <c r="E15" s="41"/>
      <c r="F15" s="41"/>
    </row>
    <row r="16" spans="1:6" ht="15.75" customHeight="1" x14ac:dyDescent="0.25">
      <c r="A16" s="39" t="s">
        <v>26</v>
      </c>
      <c r="B16" s="42" t="s">
        <v>27</v>
      </c>
      <c r="C16" s="37">
        <v>77490</v>
      </c>
      <c r="D16" s="37">
        <v>77490</v>
      </c>
      <c r="E16" s="41"/>
      <c r="F16" s="41"/>
    </row>
    <row r="17" spans="1:9" ht="15.75" customHeight="1" x14ac:dyDescent="0.25">
      <c r="A17" s="39" t="s">
        <v>28</v>
      </c>
      <c r="B17" s="43" t="s">
        <v>29</v>
      </c>
      <c r="C17" s="37">
        <v>50381500</v>
      </c>
      <c r="D17" s="37">
        <v>50381500</v>
      </c>
      <c r="E17" s="44"/>
      <c r="F17" s="44"/>
    </row>
    <row r="18" spans="1:9" ht="15.75" customHeight="1" x14ac:dyDescent="0.25">
      <c r="A18" s="35" t="s">
        <v>30</v>
      </c>
      <c r="B18" s="36" t="s">
        <v>31</v>
      </c>
      <c r="C18" s="37">
        <f>SUM(C19:C21)</f>
        <v>50961982</v>
      </c>
      <c r="D18" s="37">
        <f>SUM(D19:D21)</f>
        <v>50961982</v>
      </c>
      <c r="E18" s="45"/>
      <c r="F18" s="45"/>
      <c r="I18" s="46"/>
    </row>
    <row r="19" spans="1:9" ht="25.5" customHeight="1" x14ac:dyDescent="0.25">
      <c r="A19" s="35" t="s">
        <v>32</v>
      </c>
      <c r="B19" s="47" t="s">
        <v>33</v>
      </c>
      <c r="C19" s="37">
        <v>22115000</v>
      </c>
      <c r="D19" s="37">
        <v>22115000</v>
      </c>
      <c r="E19" s="45"/>
      <c r="F19" s="45"/>
      <c r="I19" s="46"/>
    </row>
    <row r="20" spans="1:9" ht="15.75" customHeight="1" x14ac:dyDescent="0.25">
      <c r="A20" s="35" t="s">
        <v>34</v>
      </c>
      <c r="B20" s="47" t="s">
        <v>35</v>
      </c>
      <c r="C20" s="37">
        <v>28117382</v>
      </c>
      <c r="D20" s="37">
        <v>28117382</v>
      </c>
      <c r="E20" s="45"/>
      <c r="F20" s="45"/>
      <c r="I20" s="46"/>
    </row>
    <row r="21" spans="1:9" ht="15.75" customHeight="1" x14ac:dyDescent="0.25">
      <c r="A21" s="35" t="s">
        <v>36</v>
      </c>
      <c r="B21" s="47" t="s">
        <v>37</v>
      </c>
      <c r="C21" s="37">
        <v>729600</v>
      </c>
      <c r="D21" s="37">
        <v>729600</v>
      </c>
      <c r="E21" s="45"/>
      <c r="F21" s="45"/>
      <c r="I21" s="46"/>
    </row>
    <row r="22" spans="1:9" ht="15.75" customHeight="1" x14ac:dyDescent="0.25">
      <c r="A22" s="35" t="s">
        <v>38</v>
      </c>
      <c r="B22" s="36" t="s">
        <v>39</v>
      </c>
      <c r="C22" s="37">
        <v>3419460</v>
      </c>
      <c r="D22" s="37">
        <v>3419460</v>
      </c>
      <c r="E22" s="45"/>
      <c r="F22" s="45"/>
    </row>
    <row r="23" spans="1:9" ht="15.75" customHeight="1" x14ac:dyDescent="0.25">
      <c r="A23" s="35" t="s">
        <v>40</v>
      </c>
      <c r="B23" s="36" t="s">
        <v>41</v>
      </c>
      <c r="C23" s="37">
        <v>0</v>
      </c>
      <c r="D23" s="37">
        <v>0</v>
      </c>
      <c r="E23" s="45"/>
      <c r="F23" s="45"/>
    </row>
    <row r="24" spans="1:9" ht="15.75" customHeight="1" thickBot="1" x14ac:dyDescent="0.3">
      <c r="A24" s="48" t="s">
        <v>42</v>
      </c>
      <c r="B24" s="49" t="s">
        <v>43</v>
      </c>
      <c r="C24" s="50">
        <v>0</v>
      </c>
      <c r="D24" s="50">
        <v>0</v>
      </c>
      <c r="E24" s="51"/>
      <c r="F24" s="51"/>
    </row>
    <row r="25" spans="1:9" ht="30" customHeight="1" thickBot="1" x14ac:dyDescent="0.3">
      <c r="A25" s="25" t="s">
        <v>44</v>
      </c>
      <c r="B25" s="52" t="s">
        <v>45</v>
      </c>
      <c r="C25" s="53">
        <f>SUM(C26:C30)</f>
        <v>65935998</v>
      </c>
      <c r="D25" s="53">
        <f>SUM(D26:D30)</f>
        <v>65935998</v>
      </c>
      <c r="E25" s="54"/>
      <c r="F25" s="54"/>
    </row>
    <row r="26" spans="1:9" ht="15.75" customHeight="1" x14ac:dyDescent="0.25">
      <c r="A26" s="39" t="s">
        <v>46</v>
      </c>
      <c r="B26" s="43" t="s">
        <v>47</v>
      </c>
      <c r="C26" s="55">
        <v>0</v>
      </c>
      <c r="D26" s="55">
        <v>0</v>
      </c>
      <c r="E26" s="56"/>
      <c r="F26" s="56"/>
    </row>
    <row r="27" spans="1:9" ht="15.75" customHeight="1" x14ac:dyDescent="0.25">
      <c r="A27" s="35" t="s">
        <v>48</v>
      </c>
      <c r="B27" s="36" t="s">
        <v>49</v>
      </c>
      <c r="C27" s="57">
        <v>0</v>
      </c>
      <c r="D27" s="57">
        <v>0</v>
      </c>
      <c r="E27" s="51"/>
      <c r="F27" s="45"/>
    </row>
    <row r="28" spans="1:9" ht="15.75" customHeight="1" x14ac:dyDescent="0.25">
      <c r="A28" s="35" t="s">
        <v>50</v>
      </c>
      <c r="B28" s="36" t="s">
        <v>51</v>
      </c>
      <c r="C28" s="58">
        <v>0</v>
      </c>
      <c r="D28" s="58">
        <v>0</v>
      </c>
      <c r="E28" s="38"/>
      <c r="F28" s="59"/>
    </row>
    <row r="29" spans="1:9" ht="15.75" customHeight="1" x14ac:dyDescent="0.25">
      <c r="A29" s="35" t="s">
        <v>52</v>
      </c>
      <c r="B29" s="36" t="s">
        <v>53</v>
      </c>
      <c r="C29" s="58">
        <v>0</v>
      </c>
      <c r="D29" s="58">
        <v>0</v>
      </c>
      <c r="E29" s="45"/>
      <c r="F29" s="45"/>
    </row>
    <row r="30" spans="1:9" ht="15.75" customHeight="1" x14ac:dyDescent="0.25">
      <c r="A30" s="35" t="s">
        <v>54</v>
      </c>
      <c r="B30" s="36" t="s">
        <v>55</v>
      </c>
      <c r="C30" s="60">
        <f>SUM(C31+C32)</f>
        <v>65935998</v>
      </c>
      <c r="D30" s="60">
        <f>SUM(D31+D32)</f>
        <v>65935998</v>
      </c>
      <c r="E30" s="45"/>
      <c r="F30" s="45"/>
    </row>
    <row r="31" spans="1:9" ht="30.75" customHeight="1" x14ac:dyDescent="0.25">
      <c r="A31" s="35" t="s">
        <v>56</v>
      </c>
      <c r="B31" s="61" t="s">
        <v>57</v>
      </c>
      <c r="C31" s="60">
        <v>26910000</v>
      </c>
      <c r="D31" s="60">
        <v>26910000</v>
      </c>
      <c r="E31" s="45"/>
      <c r="F31" s="45"/>
    </row>
    <row r="32" spans="1:9" ht="15.75" customHeight="1" x14ac:dyDescent="0.25">
      <c r="A32" s="35" t="s">
        <v>58</v>
      </c>
      <c r="B32" s="61" t="s">
        <v>59</v>
      </c>
      <c r="C32" s="60">
        <v>39025998</v>
      </c>
      <c r="D32" s="60">
        <v>39025998</v>
      </c>
      <c r="E32" s="45"/>
      <c r="F32" s="45"/>
    </row>
    <row r="33" spans="1:6" x14ac:dyDescent="0.25">
      <c r="A33" s="62" t="s">
        <v>60</v>
      </c>
      <c r="B33" s="63" t="s">
        <v>61</v>
      </c>
      <c r="C33" s="58">
        <v>0</v>
      </c>
      <c r="D33" s="58">
        <v>0</v>
      </c>
      <c r="E33" s="45"/>
      <c r="F33" s="45"/>
    </row>
    <row r="34" spans="1:6" ht="31.5" customHeight="1" x14ac:dyDescent="0.25">
      <c r="A34" s="64" t="s">
        <v>62</v>
      </c>
      <c r="B34" s="65" t="s">
        <v>63</v>
      </c>
      <c r="C34" s="66">
        <f>+C35+C36+C37+C38+C39</f>
        <v>10000000</v>
      </c>
      <c r="D34" s="66">
        <f>+D35+D36+D37+D38+D39</f>
        <v>10000000</v>
      </c>
      <c r="E34" s="45"/>
      <c r="F34" s="45"/>
    </row>
    <row r="35" spans="1:6" ht="15.75" customHeight="1" x14ac:dyDescent="0.25">
      <c r="A35" s="35" t="s">
        <v>64</v>
      </c>
      <c r="B35" s="36" t="s">
        <v>65</v>
      </c>
      <c r="C35" s="58">
        <v>10000000</v>
      </c>
      <c r="D35" s="58">
        <v>10000000</v>
      </c>
      <c r="E35" s="67"/>
      <c r="F35" s="45"/>
    </row>
    <row r="36" spans="1:6" ht="15.75" customHeight="1" x14ac:dyDescent="0.25">
      <c r="A36" s="35" t="s">
        <v>66</v>
      </c>
      <c r="B36" s="36" t="s">
        <v>67</v>
      </c>
      <c r="C36" s="58">
        <v>0</v>
      </c>
      <c r="D36" s="58">
        <v>0</v>
      </c>
      <c r="E36" s="45"/>
      <c r="F36" s="45"/>
    </row>
    <row r="37" spans="1:6" ht="15.75" customHeight="1" x14ac:dyDescent="0.25">
      <c r="A37" s="35" t="s">
        <v>68</v>
      </c>
      <c r="B37" s="36" t="s">
        <v>69</v>
      </c>
      <c r="C37" s="58">
        <v>0</v>
      </c>
      <c r="D37" s="58">
        <v>0</v>
      </c>
      <c r="E37" s="38"/>
      <c r="F37" s="59"/>
    </row>
    <row r="38" spans="1:6" ht="15.75" customHeight="1" x14ac:dyDescent="0.25">
      <c r="A38" s="35" t="s">
        <v>70</v>
      </c>
      <c r="B38" s="36" t="s">
        <v>71</v>
      </c>
      <c r="C38" s="58">
        <v>0</v>
      </c>
      <c r="D38" s="58">
        <v>0</v>
      </c>
      <c r="E38" s="45"/>
      <c r="F38" s="45"/>
    </row>
    <row r="39" spans="1:6" ht="15.75" customHeight="1" x14ac:dyDescent="0.25">
      <c r="A39" s="35" t="s">
        <v>72</v>
      </c>
      <c r="B39" s="36" t="s">
        <v>73</v>
      </c>
      <c r="C39" s="58">
        <v>0</v>
      </c>
      <c r="D39" s="58">
        <v>0</v>
      </c>
      <c r="E39" s="45"/>
      <c r="F39" s="45"/>
    </row>
    <row r="40" spans="1:6" ht="15.75" thickBot="1" x14ac:dyDescent="0.3">
      <c r="A40" s="68" t="s">
        <v>74</v>
      </c>
      <c r="B40" s="69" t="s">
        <v>75</v>
      </c>
      <c r="C40" s="70">
        <v>0</v>
      </c>
      <c r="D40" s="70">
        <v>0</v>
      </c>
      <c r="E40" s="51"/>
      <c r="F40" s="51"/>
    </row>
    <row r="41" spans="1:6" ht="15.75" customHeight="1" thickBot="1" x14ac:dyDescent="0.3">
      <c r="A41" s="25" t="s">
        <v>76</v>
      </c>
      <c r="B41" s="26" t="s">
        <v>77</v>
      </c>
      <c r="C41" s="71">
        <f>SUM(C42+C45+C46+C47)</f>
        <v>43075548</v>
      </c>
      <c r="D41" s="71">
        <f>SUM(D42+D45+D46+D47)</f>
        <v>43075548</v>
      </c>
      <c r="E41" s="54"/>
      <c r="F41" s="54"/>
    </row>
    <row r="42" spans="1:6" ht="15.75" customHeight="1" x14ac:dyDescent="0.25">
      <c r="A42" s="39" t="s">
        <v>78</v>
      </c>
      <c r="B42" s="43" t="s">
        <v>79</v>
      </c>
      <c r="C42" s="72">
        <f>SUM(C43+C44)</f>
        <v>36482950</v>
      </c>
      <c r="D42" s="72">
        <f>SUM(D43+D44)</f>
        <v>36482950</v>
      </c>
      <c r="E42" s="56"/>
      <c r="F42" s="44"/>
    </row>
    <row r="43" spans="1:6" ht="16.5" customHeight="1" x14ac:dyDescent="0.25">
      <c r="A43" s="73" t="s">
        <v>80</v>
      </c>
      <c r="B43" s="63" t="s">
        <v>81</v>
      </c>
      <c r="C43" s="74">
        <v>4118468</v>
      </c>
      <c r="D43" s="74">
        <v>4118468</v>
      </c>
      <c r="E43" s="45"/>
      <c r="F43" s="45"/>
    </row>
    <row r="44" spans="1:6" x14ac:dyDescent="0.25">
      <c r="A44" s="73" t="s">
        <v>82</v>
      </c>
      <c r="B44" s="63" t="s">
        <v>83</v>
      </c>
      <c r="C44" s="74">
        <v>32364482</v>
      </c>
      <c r="D44" s="74">
        <v>32364482</v>
      </c>
      <c r="E44" s="59"/>
      <c r="F44" s="59"/>
    </row>
    <row r="45" spans="1:6" x14ac:dyDescent="0.25">
      <c r="A45" s="35" t="s">
        <v>84</v>
      </c>
      <c r="B45" s="36" t="s">
        <v>85</v>
      </c>
      <c r="C45" s="75">
        <v>6442598</v>
      </c>
      <c r="D45" s="75">
        <v>6442598</v>
      </c>
      <c r="E45" s="45"/>
      <c r="F45" s="45"/>
    </row>
    <row r="46" spans="1:6" ht="15.75" customHeight="1" x14ac:dyDescent="0.25">
      <c r="A46" s="35" t="s">
        <v>86</v>
      </c>
      <c r="B46" s="36" t="s">
        <v>87</v>
      </c>
      <c r="C46" s="75">
        <v>50000</v>
      </c>
      <c r="D46" s="75">
        <v>50000</v>
      </c>
      <c r="E46" s="45"/>
      <c r="F46" s="45"/>
    </row>
    <row r="47" spans="1:6" ht="15.75" customHeight="1" thickBot="1" x14ac:dyDescent="0.3">
      <c r="A47" s="48" t="s">
        <v>88</v>
      </c>
      <c r="B47" s="49" t="s">
        <v>89</v>
      </c>
      <c r="C47" s="70">
        <v>100000</v>
      </c>
      <c r="D47" s="70">
        <v>100000</v>
      </c>
      <c r="E47" s="51"/>
      <c r="F47" s="51"/>
    </row>
    <row r="48" spans="1:6" ht="15.75" customHeight="1" thickBot="1" x14ac:dyDescent="0.3">
      <c r="A48" s="25" t="s">
        <v>90</v>
      </c>
      <c r="B48" s="26" t="s">
        <v>91</v>
      </c>
      <c r="C48" s="71">
        <f>SUM(C49:C58)</f>
        <v>15861545</v>
      </c>
      <c r="D48" s="71">
        <f>SUM(D49:D58)</f>
        <v>15861545</v>
      </c>
      <c r="E48" s="54"/>
      <c r="F48" s="54"/>
    </row>
    <row r="49" spans="1:6" ht="15.75" customHeight="1" x14ac:dyDescent="0.25">
      <c r="A49" s="39" t="s">
        <v>92</v>
      </c>
      <c r="B49" s="43" t="s">
        <v>93</v>
      </c>
      <c r="C49" s="72"/>
      <c r="D49" s="72"/>
      <c r="E49" s="44"/>
      <c r="F49" s="44"/>
    </row>
    <row r="50" spans="1:6" ht="30" x14ac:dyDescent="0.25">
      <c r="A50" s="35" t="s">
        <v>94</v>
      </c>
      <c r="B50" s="76" t="s">
        <v>95</v>
      </c>
      <c r="C50" s="75">
        <v>1976445</v>
      </c>
      <c r="D50" s="75">
        <v>1976445</v>
      </c>
      <c r="E50" s="45"/>
      <c r="F50" s="45"/>
    </row>
    <row r="51" spans="1:6" ht="29.25" customHeight="1" x14ac:dyDescent="0.25">
      <c r="A51" s="35" t="s">
        <v>96</v>
      </c>
      <c r="B51" s="76" t="s">
        <v>97</v>
      </c>
      <c r="C51" s="75">
        <v>216000</v>
      </c>
      <c r="D51" s="75">
        <v>216000</v>
      </c>
      <c r="E51" s="38"/>
      <c r="F51" s="59"/>
    </row>
    <row r="52" spans="1:6" ht="36" customHeight="1" x14ac:dyDescent="0.25">
      <c r="A52" s="35" t="s">
        <v>98</v>
      </c>
      <c r="B52" s="76" t="s">
        <v>99</v>
      </c>
      <c r="C52" s="75">
        <v>8120976</v>
      </c>
      <c r="D52" s="75">
        <v>8120976</v>
      </c>
      <c r="E52" s="45"/>
      <c r="F52" s="45"/>
    </row>
    <row r="53" spans="1:6" x14ac:dyDescent="0.25">
      <c r="A53" s="35" t="s">
        <v>100</v>
      </c>
      <c r="B53" s="36" t="s">
        <v>101</v>
      </c>
      <c r="C53" s="75">
        <v>0</v>
      </c>
      <c r="D53" s="75">
        <v>0</v>
      </c>
      <c r="E53" s="45"/>
      <c r="F53" s="45"/>
    </row>
    <row r="54" spans="1:6" ht="15.75" customHeight="1" x14ac:dyDescent="0.25">
      <c r="A54" s="35" t="s">
        <v>102</v>
      </c>
      <c r="B54" s="36" t="s">
        <v>103</v>
      </c>
      <c r="C54" s="75">
        <v>2784624</v>
      </c>
      <c r="D54" s="75">
        <v>2784624</v>
      </c>
      <c r="E54" s="45"/>
      <c r="F54" s="45"/>
    </row>
    <row r="55" spans="1:6" ht="15.75" customHeight="1" x14ac:dyDescent="0.25">
      <c r="A55" s="35" t="s">
        <v>104</v>
      </c>
      <c r="B55" s="36" t="s">
        <v>105</v>
      </c>
      <c r="C55" s="75">
        <v>2763500</v>
      </c>
      <c r="D55" s="75">
        <v>2763500</v>
      </c>
      <c r="E55" s="45"/>
      <c r="F55" s="45"/>
    </row>
    <row r="56" spans="1:6" x14ac:dyDescent="0.25">
      <c r="A56" s="35" t="s">
        <v>106</v>
      </c>
      <c r="B56" s="36" t="s">
        <v>107</v>
      </c>
      <c r="C56" s="75">
        <v>0</v>
      </c>
      <c r="D56" s="75">
        <v>0</v>
      </c>
      <c r="E56" s="45"/>
      <c r="F56" s="45"/>
    </row>
    <row r="57" spans="1:6" ht="15.75" customHeight="1" x14ac:dyDescent="0.25">
      <c r="A57" s="35" t="s">
        <v>108</v>
      </c>
      <c r="B57" s="36" t="s">
        <v>109</v>
      </c>
      <c r="C57" s="75">
        <v>0</v>
      </c>
      <c r="D57" s="75">
        <v>0</v>
      </c>
      <c r="E57" s="45"/>
      <c r="F57" s="45"/>
    </row>
    <row r="58" spans="1:6" ht="15.75" customHeight="1" thickBot="1" x14ac:dyDescent="0.3">
      <c r="A58" s="48" t="s">
        <v>110</v>
      </c>
      <c r="B58" s="49" t="s">
        <v>111</v>
      </c>
      <c r="C58" s="70">
        <v>0</v>
      </c>
      <c r="D58" s="70">
        <v>0</v>
      </c>
      <c r="E58" s="51"/>
      <c r="F58" s="51"/>
    </row>
    <row r="59" spans="1:6" ht="15.75" customHeight="1" thickBot="1" x14ac:dyDescent="0.3">
      <c r="A59" s="25" t="s">
        <v>112</v>
      </c>
      <c r="B59" s="26" t="s">
        <v>113</v>
      </c>
      <c r="C59" s="71">
        <f>SUM(C60:C64)</f>
        <v>0</v>
      </c>
      <c r="D59" s="71">
        <f>SUM(D60:D64)</f>
        <v>0</v>
      </c>
      <c r="E59" s="54"/>
      <c r="F59" s="54"/>
    </row>
    <row r="60" spans="1:6" ht="15.75" customHeight="1" x14ac:dyDescent="0.25">
      <c r="A60" s="39" t="s">
        <v>114</v>
      </c>
      <c r="B60" s="43" t="s">
        <v>115</v>
      </c>
      <c r="C60" s="72">
        <v>0</v>
      </c>
      <c r="D60" s="72">
        <v>0</v>
      </c>
      <c r="E60" s="44"/>
      <c r="F60" s="44"/>
    </row>
    <row r="61" spans="1:6" x14ac:dyDescent="0.25">
      <c r="A61" s="35" t="s">
        <v>116</v>
      </c>
      <c r="B61" s="36" t="s">
        <v>117</v>
      </c>
      <c r="C61" s="75">
        <v>0</v>
      </c>
      <c r="D61" s="75">
        <v>0</v>
      </c>
      <c r="E61" s="67"/>
      <c r="F61" s="45"/>
    </row>
    <row r="62" spans="1:6" ht="15.75" customHeight="1" x14ac:dyDescent="0.25">
      <c r="A62" s="35" t="s">
        <v>118</v>
      </c>
      <c r="B62" s="36" t="s">
        <v>119</v>
      </c>
      <c r="C62" s="75">
        <v>0</v>
      </c>
      <c r="D62" s="75">
        <v>0</v>
      </c>
      <c r="E62" s="45"/>
      <c r="F62" s="45"/>
    </row>
    <row r="63" spans="1:6" x14ac:dyDescent="0.25">
      <c r="A63" s="35" t="s">
        <v>120</v>
      </c>
      <c r="B63" s="36" t="s">
        <v>121</v>
      </c>
      <c r="C63" s="75">
        <v>0</v>
      </c>
      <c r="D63" s="75">
        <v>0</v>
      </c>
      <c r="E63" s="77"/>
      <c r="F63" s="77"/>
    </row>
    <row r="64" spans="1:6" ht="15.75" customHeight="1" thickBot="1" x14ac:dyDescent="0.3">
      <c r="A64" s="48" t="s">
        <v>122</v>
      </c>
      <c r="B64" s="49" t="s">
        <v>123</v>
      </c>
      <c r="C64" s="70">
        <v>0</v>
      </c>
      <c r="D64" s="70">
        <v>0</v>
      </c>
      <c r="E64" s="51"/>
      <c r="F64" s="51"/>
    </row>
    <row r="65" spans="1:6" ht="15.75" customHeight="1" thickBot="1" x14ac:dyDescent="0.3">
      <c r="A65" s="25" t="s">
        <v>124</v>
      </c>
      <c r="B65" s="26" t="s">
        <v>125</v>
      </c>
      <c r="C65" s="71">
        <f>SUM(C66:C68)</f>
        <v>0</v>
      </c>
      <c r="D65" s="71">
        <f>SUM(D66:D68)</f>
        <v>0</v>
      </c>
      <c r="E65" s="54"/>
      <c r="F65" s="54"/>
    </row>
    <row r="66" spans="1:6" ht="31.5" customHeight="1" x14ac:dyDescent="0.25">
      <c r="A66" s="39" t="s">
        <v>126</v>
      </c>
      <c r="B66" s="43" t="s">
        <v>127</v>
      </c>
      <c r="C66" s="72">
        <v>0</v>
      </c>
      <c r="D66" s="72">
        <v>0</v>
      </c>
      <c r="E66" s="44"/>
      <c r="F66" s="44"/>
    </row>
    <row r="67" spans="1:6" ht="31.5" customHeight="1" x14ac:dyDescent="0.25">
      <c r="A67" s="35" t="s">
        <v>128</v>
      </c>
      <c r="B67" s="36" t="s">
        <v>129</v>
      </c>
      <c r="C67" s="75">
        <v>0</v>
      </c>
      <c r="D67" s="75">
        <v>0</v>
      </c>
      <c r="E67" s="45"/>
      <c r="F67" s="45"/>
    </row>
    <row r="68" spans="1:6" ht="15.75" customHeight="1" x14ac:dyDescent="0.25">
      <c r="A68" s="35" t="s">
        <v>130</v>
      </c>
      <c r="B68" s="36" t="s">
        <v>131</v>
      </c>
      <c r="C68" s="75">
        <v>0</v>
      </c>
      <c r="D68" s="75">
        <v>0</v>
      </c>
      <c r="E68" s="45"/>
      <c r="F68" s="45"/>
    </row>
    <row r="69" spans="1:6" ht="15.75" customHeight="1" thickBot="1" x14ac:dyDescent="0.3">
      <c r="A69" s="68" t="s">
        <v>132</v>
      </c>
      <c r="B69" s="69" t="s">
        <v>133</v>
      </c>
      <c r="C69" s="70"/>
      <c r="D69" s="70"/>
      <c r="E69" s="78"/>
      <c r="F69" s="78"/>
    </row>
    <row r="70" spans="1:6" ht="15.75" customHeight="1" thickBot="1" x14ac:dyDescent="0.3">
      <c r="A70" s="25" t="s">
        <v>134</v>
      </c>
      <c r="B70" s="52" t="s">
        <v>135</v>
      </c>
      <c r="C70" s="71">
        <f>SUM(C71:C73)</f>
        <v>0</v>
      </c>
      <c r="D70" s="71">
        <f>SUM(D71:D73)</f>
        <v>0</v>
      </c>
      <c r="E70" s="54"/>
      <c r="F70" s="54"/>
    </row>
    <row r="71" spans="1:6" ht="31.5" customHeight="1" x14ac:dyDescent="0.25">
      <c r="A71" s="39" t="s">
        <v>136</v>
      </c>
      <c r="B71" s="43" t="s">
        <v>137</v>
      </c>
      <c r="C71" s="72">
        <v>0</v>
      </c>
      <c r="D71" s="72">
        <v>0</v>
      </c>
      <c r="E71" s="44"/>
      <c r="F71" s="44"/>
    </row>
    <row r="72" spans="1:6" ht="31.5" customHeight="1" x14ac:dyDescent="0.25">
      <c r="A72" s="35" t="s">
        <v>138</v>
      </c>
      <c r="B72" s="36" t="s">
        <v>139</v>
      </c>
      <c r="C72" s="75">
        <v>0</v>
      </c>
      <c r="D72" s="75">
        <v>0</v>
      </c>
      <c r="E72" s="45"/>
      <c r="F72" s="45"/>
    </row>
    <row r="73" spans="1:6" ht="15.75" customHeight="1" x14ac:dyDescent="0.25">
      <c r="A73" s="35" t="s">
        <v>140</v>
      </c>
      <c r="B73" s="36" t="s">
        <v>141</v>
      </c>
      <c r="C73" s="75">
        <v>0</v>
      </c>
      <c r="D73" s="75">
        <v>0</v>
      </c>
      <c r="E73" s="45"/>
      <c r="F73" s="45"/>
    </row>
    <row r="74" spans="1:6" ht="15.75" customHeight="1" thickBot="1" x14ac:dyDescent="0.3">
      <c r="A74" s="68" t="s">
        <v>142</v>
      </c>
      <c r="B74" s="69" t="s">
        <v>143</v>
      </c>
      <c r="C74" s="70">
        <v>0</v>
      </c>
      <c r="D74" s="70">
        <v>0</v>
      </c>
      <c r="E74" s="79"/>
      <c r="F74" s="80"/>
    </row>
    <row r="75" spans="1:6" ht="15.75" customHeight="1" thickBot="1" x14ac:dyDescent="0.3">
      <c r="A75" s="81" t="s">
        <v>144</v>
      </c>
      <c r="B75" s="82" t="s">
        <v>145</v>
      </c>
      <c r="C75" s="83">
        <f>+C9+C25+C34+C41+C48+C59+C65+C70</f>
        <v>310672143</v>
      </c>
      <c r="D75" s="83">
        <f>+D9+D25+D34+D41+D48+D59+D65+D70</f>
        <v>310672143</v>
      </c>
      <c r="E75" s="84"/>
      <c r="F75" s="85"/>
    </row>
    <row r="76" spans="1:6" ht="0.75" customHeight="1" thickBot="1" x14ac:dyDescent="0.25">
      <c r="A76" s="86"/>
      <c r="B76" s="87"/>
      <c r="C76" s="88" t="s">
        <v>146</v>
      </c>
      <c r="D76" s="88" t="s">
        <v>146</v>
      </c>
      <c r="E76" s="89"/>
      <c r="F76" s="89"/>
    </row>
    <row r="77" spans="1:6" ht="15.75" customHeight="1" thickBot="1" x14ac:dyDescent="0.25">
      <c r="A77" s="90" t="s">
        <v>147</v>
      </c>
      <c r="B77" s="52" t="s">
        <v>148</v>
      </c>
      <c r="C77" s="71">
        <f>SUM(C78:C80)</f>
        <v>30000000</v>
      </c>
      <c r="D77" s="71">
        <f>SUM(D78:D80)</f>
        <v>30000000</v>
      </c>
      <c r="E77" s="91"/>
      <c r="F77" s="91"/>
    </row>
    <row r="78" spans="1:6" ht="15.75" customHeight="1" x14ac:dyDescent="0.25">
      <c r="A78" s="39" t="s">
        <v>149</v>
      </c>
      <c r="B78" s="43" t="s">
        <v>150</v>
      </c>
      <c r="C78" s="72">
        <v>0</v>
      </c>
      <c r="D78" s="72">
        <v>0</v>
      </c>
      <c r="E78" s="92"/>
      <c r="F78" s="92"/>
    </row>
    <row r="79" spans="1:6" ht="15.75" customHeight="1" x14ac:dyDescent="0.25">
      <c r="A79" s="35" t="s">
        <v>151</v>
      </c>
      <c r="B79" s="36" t="s">
        <v>152</v>
      </c>
      <c r="C79" s="75">
        <v>30000000</v>
      </c>
      <c r="D79" s="75">
        <v>30000000</v>
      </c>
      <c r="E79" s="77"/>
      <c r="F79" s="77"/>
    </row>
    <row r="80" spans="1:6" ht="15.75" customHeight="1" thickBot="1" x14ac:dyDescent="0.3">
      <c r="A80" s="48" t="s">
        <v>153</v>
      </c>
      <c r="B80" s="49" t="s">
        <v>154</v>
      </c>
      <c r="C80" s="70">
        <v>0</v>
      </c>
      <c r="D80" s="70">
        <v>0</v>
      </c>
      <c r="E80" s="79"/>
      <c r="F80" s="79"/>
    </row>
    <row r="81" spans="1:6" ht="15.75" customHeight="1" thickBot="1" x14ac:dyDescent="0.3">
      <c r="A81" s="93" t="s">
        <v>155</v>
      </c>
      <c r="B81" s="52" t="s">
        <v>156</v>
      </c>
      <c r="C81" s="71">
        <f>SUM(C82:C85)</f>
        <v>0</v>
      </c>
      <c r="D81" s="71">
        <f>SUM(D82:D85)</f>
        <v>0</v>
      </c>
      <c r="E81" s="54"/>
      <c r="F81" s="54"/>
    </row>
    <row r="82" spans="1:6" ht="15.75" customHeight="1" x14ac:dyDescent="0.25">
      <c r="A82" s="39" t="s">
        <v>157</v>
      </c>
      <c r="B82" s="43" t="s">
        <v>158</v>
      </c>
      <c r="C82" s="72">
        <v>0</v>
      </c>
      <c r="D82" s="72">
        <v>0</v>
      </c>
      <c r="E82" s="44"/>
      <c r="F82" s="44"/>
    </row>
    <row r="83" spans="1:6" ht="15.75" customHeight="1" x14ac:dyDescent="0.25">
      <c r="A83" s="35" t="s">
        <v>159</v>
      </c>
      <c r="B83" s="36" t="s">
        <v>160</v>
      </c>
      <c r="C83" s="75">
        <v>0</v>
      </c>
      <c r="D83" s="75">
        <v>0</v>
      </c>
      <c r="E83" s="45"/>
      <c r="F83" s="45"/>
    </row>
    <row r="84" spans="1:6" ht="15.75" customHeight="1" x14ac:dyDescent="0.25">
      <c r="A84" s="35" t="s">
        <v>161</v>
      </c>
      <c r="B84" s="36" t="s">
        <v>162</v>
      </c>
      <c r="C84" s="75">
        <v>0</v>
      </c>
      <c r="D84" s="75">
        <v>0</v>
      </c>
      <c r="E84" s="45"/>
      <c r="F84" s="45"/>
    </row>
    <row r="85" spans="1:6" ht="15.75" customHeight="1" thickBot="1" x14ac:dyDescent="0.3">
      <c r="A85" s="48" t="s">
        <v>163</v>
      </c>
      <c r="B85" s="49" t="s">
        <v>164</v>
      </c>
      <c r="C85" s="70">
        <v>0</v>
      </c>
      <c r="D85" s="70">
        <v>0</v>
      </c>
      <c r="E85" s="51"/>
      <c r="F85" s="51"/>
    </row>
    <row r="86" spans="1:6" ht="15.75" customHeight="1" thickBot="1" x14ac:dyDescent="0.3">
      <c r="A86" s="93" t="s">
        <v>165</v>
      </c>
      <c r="B86" s="52" t="s">
        <v>166</v>
      </c>
      <c r="C86" s="71">
        <f>C87</f>
        <v>34369440</v>
      </c>
      <c r="D86" s="71">
        <f>D87</f>
        <v>34369440</v>
      </c>
      <c r="E86" s="54"/>
      <c r="F86" s="54"/>
    </row>
    <row r="87" spans="1:6" ht="15.75" customHeight="1" x14ac:dyDescent="0.25">
      <c r="A87" s="39" t="s">
        <v>167</v>
      </c>
      <c r="B87" s="43" t="s">
        <v>168</v>
      </c>
      <c r="C87" s="72">
        <f>SUM(C88+C89)</f>
        <v>34369440</v>
      </c>
      <c r="D87" s="72">
        <f>SUM(D88+D89)</f>
        <v>34369440</v>
      </c>
      <c r="E87" s="44"/>
      <c r="F87" s="44"/>
    </row>
    <row r="88" spans="1:6" ht="30.75" customHeight="1" x14ac:dyDescent="0.25">
      <c r="A88" s="35" t="s">
        <v>169</v>
      </c>
      <c r="B88" s="61" t="s">
        <v>170</v>
      </c>
      <c r="C88" s="94">
        <v>15097887</v>
      </c>
      <c r="D88" s="94">
        <v>15097887</v>
      </c>
      <c r="E88" s="45"/>
      <c r="F88" s="45"/>
    </row>
    <row r="89" spans="1:6" ht="21.75" customHeight="1" x14ac:dyDescent="0.25">
      <c r="A89" s="35" t="s">
        <v>171</v>
      </c>
      <c r="B89" s="61" t="s">
        <v>172</v>
      </c>
      <c r="C89" s="95">
        <v>19271553</v>
      </c>
      <c r="D89" s="95">
        <v>19271553</v>
      </c>
      <c r="E89" s="96"/>
      <c r="F89" s="96"/>
    </row>
    <row r="90" spans="1:6" ht="15.75" customHeight="1" thickBot="1" x14ac:dyDescent="0.3">
      <c r="A90" s="48" t="s">
        <v>173</v>
      </c>
      <c r="B90" s="49" t="s">
        <v>174</v>
      </c>
      <c r="C90" s="70">
        <v>0</v>
      </c>
      <c r="D90" s="70">
        <v>0</v>
      </c>
      <c r="E90" s="51"/>
      <c r="F90" s="51"/>
    </row>
    <row r="91" spans="1:6" ht="15.75" customHeight="1" thickBot="1" x14ac:dyDescent="0.3">
      <c r="A91" s="93" t="s">
        <v>175</v>
      </c>
      <c r="B91" s="52" t="s">
        <v>176</v>
      </c>
      <c r="C91" s="71">
        <f>SUM(C92:C94)</f>
        <v>0</v>
      </c>
      <c r="D91" s="71">
        <f>SUM(D92:D94)</f>
        <v>0</v>
      </c>
      <c r="E91" s="54"/>
      <c r="F91" s="54"/>
    </row>
    <row r="92" spans="1:6" ht="15.75" customHeight="1" x14ac:dyDescent="0.25">
      <c r="A92" s="39" t="s">
        <v>177</v>
      </c>
      <c r="B92" s="43" t="s">
        <v>178</v>
      </c>
      <c r="C92" s="72">
        <v>0</v>
      </c>
      <c r="D92" s="72">
        <v>0</v>
      </c>
      <c r="E92" s="44"/>
      <c r="F92" s="44"/>
    </row>
    <row r="93" spans="1:6" ht="15.75" customHeight="1" x14ac:dyDescent="0.25">
      <c r="A93" s="35" t="s">
        <v>179</v>
      </c>
      <c r="B93" s="36" t="s">
        <v>180</v>
      </c>
      <c r="C93" s="75">
        <v>0</v>
      </c>
      <c r="D93" s="75">
        <v>0</v>
      </c>
      <c r="E93" s="77"/>
      <c r="F93" s="97"/>
    </row>
    <row r="94" spans="1:6" ht="15.75" thickBot="1" x14ac:dyDescent="0.3">
      <c r="A94" s="48" t="s">
        <v>181</v>
      </c>
      <c r="B94" s="49" t="s">
        <v>182</v>
      </c>
      <c r="C94" s="70">
        <v>0</v>
      </c>
      <c r="D94" s="70">
        <v>0</v>
      </c>
      <c r="E94" s="51"/>
      <c r="F94" s="51"/>
    </row>
    <row r="95" spans="1:6" ht="15.75" customHeight="1" thickBot="1" x14ac:dyDescent="0.3">
      <c r="A95" s="93" t="s">
        <v>183</v>
      </c>
      <c r="B95" s="52" t="s">
        <v>184</v>
      </c>
      <c r="C95" s="71">
        <f>SUM(C96:C99)</f>
        <v>0</v>
      </c>
      <c r="D95" s="71">
        <f>SUM(D96:D99)</f>
        <v>0</v>
      </c>
      <c r="E95" s="54"/>
      <c r="F95" s="54"/>
    </row>
    <row r="96" spans="1:6" ht="15.75" customHeight="1" x14ac:dyDescent="0.25">
      <c r="A96" s="98" t="s">
        <v>185</v>
      </c>
      <c r="B96" s="43" t="s">
        <v>186</v>
      </c>
      <c r="C96" s="72">
        <v>0</v>
      </c>
      <c r="D96" s="72">
        <v>0</v>
      </c>
      <c r="E96" s="44"/>
      <c r="F96" s="44"/>
    </row>
    <row r="97" spans="1:9" ht="15.75" customHeight="1" x14ac:dyDescent="0.25">
      <c r="A97" s="99" t="s">
        <v>187</v>
      </c>
      <c r="B97" s="36" t="s">
        <v>188</v>
      </c>
      <c r="C97" s="75">
        <v>0</v>
      </c>
      <c r="D97" s="75">
        <v>0</v>
      </c>
      <c r="E97" s="45"/>
      <c r="F97" s="45"/>
    </row>
    <row r="98" spans="1:9" ht="15.75" customHeight="1" x14ac:dyDescent="0.25">
      <c r="A98" s="99" t="s">
        <v>189</v>
      </c>
      <c r="B98" s="36" t="s">
        <v>190</v>
      </c>
      <c r="C98" s="75">
        <v>0</v>
      </c>
      <c r="D98" s="75">
        <v>0</v>
      </c>
      <c r="E98" s="45"/>
      <c r="F98" s="45"/>
    </row>
    <row r="99" spans="1:9" ht="15.75" customHeight="1" thickBot="1" x14ac:dyDescent="0.3">
      <c r="A99" s="100" t="s">
        <v>191</v>
      </c>
      <c r="B99" s="49" t="s">
        <v>192</v>
      </c>
      <c r="C99" s="70">
        <v>0</v>
      </c>
      <c r="D99" s="70">
        <v>0</v>
      </c>
      <c r="E99" s="51"/>
      <c r="F99" s="51"/>
    </row>
    <row r="100" spans="1:9" ht="15.75" customHeight="1" thickBot="1" x14ac:dyDescent="0.3">
      <c r="A100" s="93" t="s">
        <v>193</v>
      </c>
      <c r="B100" s="52" t="s">
        <v>194</v>
      </c>
      <c r="C100" s="71">
        <v>0</v>
      </c>
      <c r="D100" s="71">
        <v>0</v>
      </c>
      <c r="E100" s="54"/>
      <c r="F100" s="54"/>
    </row>
    <row r="101" spans="1:9" ht="15.75" customHeight="1" thickBot="1" x14ac:dyDescent="0.3">
      <c r="A101" s="93" t="s">
        <v>195</v>
      </c>
      <c r="B101" s="101" t="s">
        <v>196</v>
      </c>
      <c r="C101" s="102">
        <f>C77+C81+C86+C91+C95+C100</f>
        <v>64369440</v>
      </c>
      <c r="D101" s="102">
        <f>D77+D81+D86+D91+D95+D100</f>
        <v>64369440</v>
      </c>
      <c r="E101" s="54"/>
      <c r="F101" s="54"/>
    </row>
    <row r="102" spans="1:9" ht="15.75" customHeight="1" thickBot="1" x14ac:dyDescent="0.3">
      <c r="A102" s="103" t="s">
        <v>197</v>
      </c>
      <c r="B102" s="101" t="s">
        <v>198</v>
      </c>
      <c r="C102" s="102">
        <f>C75+C101</f>
        <v>375041583</v>
      </c>
      <c r="D102" s="102">
        <f>D75+D101</f>
        <v>375041583</v>
      </c>
      <c r="E102" s="54"/>
      <c r="F102" s="104"/>
    </row>
    <row r="103" spans="1:9" x14ac:dyDescent="0.25">
      <c r="A103" s="105"/>
      <c r="B103" s="106"/>
      <c r="C103" s="107"/>
      <c r="D103" s="107"/>
      <c r="E103" s="44"/>
      <c r="F103" s="44"/>
    </row>
    <row r="104" spans="1:9" x14ac:dyDescent="0.25">
      <c r="A104" s="64"/>
      <c r="B104" s="65"/>
      <c r="C104" s="108"/>
      <c r="D104" s="108"/>
      <c r="E104" s="45"/>
      <c r="F104" s="45"/>
    </row>
    <row r="105" spans="1:9" ht="15.75" thickBot="1" x14ac:dyDescent="0.3">
      <c r="A105" s="109"/>
      <c r="B105" s="110" t="s">
        <v>199</v>
      </c>
      <c r="C105" s="111"/>
      <c r="D105" s="111"/>
      <c r="E105" s="51"/>
      <c r="F105" s="51"/>
    </row>
    <row r="106" spans="1:9" ht="52.5" customHeight="1" thickBot="1" x14ac:dyDescent="0.25">
      <c r="A106" s="25" t="s">
        <v>6</v>
      </c>
      <c r="B106" s="26" t="s">
        <v>200</v>
      </c>
      <c r="C106" s="112" t="s">
        <v>8</v>
      </c>
      <c r="D106" s="113" t="s">
        <v>9</v>
      </c>
      <c r="E106" s="113" t="s">
        <v>10</v>
      </c>
      <c r="F106" s="113" t="s">
        <v>11</v>
      </c>
    </row>
    <row r="107" spans="1:9" thickBot="1" x14ac:dyDescent="0.25">
      <c r="A107" s="114">
        <v>1</v>
      </c>
      <c r="B107" s="115">
        <v>2</v>
      </c>
      <c r="C107" s="114">
        <v>3</v>
      </c>
      <c r="D107" s="116">
        <v>4</v>
      </c>
      <c r="E107" s="117">
        <v>5</v>
      </c>
      <c r="F107" s="118">
        <v>6</v>
      </c>
    </row>
    <row r="108" spans="1:9" ht="15.75" customHeight="1" thickBot="1" x14ac:dyDescent="0.25">
      <c r="A108" s="25" t="s">
        <v>12</v>
      </c>
      <c r="B108" s="26" t="s">
        <v>201</v>
      </c>
      <c r="C108" s="53">
        <f>SUM(C109+C116+C117+C121+C130+C139)</f>
        <v>217220822</v>
      </c>
      <c r="D108" s="53">
        <f>SUM(D109+D116+D117+D121+D130+D139)</f>
        <v>217220822</v>
      </c>
      <c r="E108" s="119"/>
      <c r="F108" s="119"/>
    </row>
    <row r="109" spans="1:9" x14ac:dyDescent="0.25">
      <c r="A109" s="39" t="s">
        <v>14</v>
      </c>
      <c r="B109" s="120" t="s">
        <v>202</v>
      </c>
      <c r="C109" s="121">
        <f>SUM(C110:C115)</f>
        <v>62183153</v>
      </c>
      <c r="D109" s="121">
        <f>SUM(D110:D115)</f>
        <v>62183153</v>
      </c>
      <c r="E109" s="122"/>
      <c r="F109" s="123"/>
    </row>
    <row r="110" spans="1:9" ht="45" x14ac:dyDescent="0.25">
      <c r="A110" s="39" t="s">
        <v>203</v>
      </c>
      <c r="B110" s="124" t="s">
        <v>204</v>
      </c>
      <c r="C110" s="121">
        <v>41945753</v>
      </c>
      <c r="D110" s="121">
        <v>41945753</v>
      </c>
      <c r="E110" s="122"/>
      <c r="F110" s="125"/>
      <c r="I110" s="126"/>
    </row>
    <row r="111" spans="1:9" ht="30" x14ac:dyDescent="0.25">
      <c r="A111" s="39" t="s">
        <v>205</v>
      </c>
      <c r="B111" s="124" t="s">
        <v>206</v>
      </c>
      <c r="C111" s="121">
        <v>2389000</v>
      </c>
      <c r="D111" s="121">
        <v>2389000</v>
      </c>
      <c r="E111" s="122"/>
      <c r="F111" s="125"/>
      <c r="I111" s="126"/>
    </row>
    <row r="112" spans="1:9" x14ac:dyDescent="0.25">
      <c r="A112" s="39" t="s">
        <v>207</v>
      </c>
      <c r="B112" s="124" t="s">
        <v>208</v>
      </c>
      <c r="C112" s="121">
        <v>12645600</v>
      </c>
      <c r="D112" s="121">
        <v>12645600</v>
      </c>
      <c r="E112" s="122"/>
      <c r="F112" s="125"/>
      <c r="I112" s="126"/>
    </row>
    <row r="113" spans="1:9" x14ac:dyDescent="0.25">
      <c r="A113" s="39" t="s">
        <v>209</v>
      </c>
      <c r="B113" s="124" t="s">
        <v>210</v>
      </c>
      <c r="C113" s="121">
        <v>330000</v>
      </c>
      <c r="D113" s="121">
        <v>330000</v>
      </c>
      <c r="E113" s="122"/>
      <c r="F113" s="127"/>
      <c r="I113" s="126"/>
    </row>
    <row r="114" spans="1:9" x14ac:dyDescent="0.25">
      <c r="A114" s="39" t="s">
        <v>211</v>
      </c>
      <c r="B114" s="124" t="s">
        <v>212</v>
      </c>
      <c r="C114" s="121">
        <v>3290400</v>
      </c>
      <c r="D114" s="121">
        <v>3290400</v>
      </c>
      <c r="E114" s="122"/>
      <c r="F114" s="127"/>
      <c r="I114" s="126"/>
    </row>
    <row r="115" spans="1:9" x14ac:dyDescent="0.25">
      <c r="A115" s="39" t="s">
        <v>24</v>
      </c>
      <c r="B115" s="124" t="s">
        <v>213</v>
      </c>
      <c r="C115" s="121">
        <v>1582400</v>
      </c>
      <c r="D115" s="121">
        <v>1582400</v>
      </c>
      <c r="E115" s="122"/>
      <c r="F115" s="127"/>
      <c r="I115" s="126"/>
    </row>
    <row r="116" spans="1:9" ht="15.75" customHeight="1" x14ac:dyDescent="0.25">
      <c r="A116" s="35" t="s">
        <v>28</v>
      </c>
      <c r="B116" s="128" t="s">
        <v>214</v>
      </c>
      <c r="C116" s="129">
        <v>13085462</v>
      </c>
      <c r="D116" s="129">
        <v>13085462</v>
      </c>
      <c r="E116" s="130"/>
      <c r="F116" s="131"/>
      <c r="I116" s="126"/>
    </row>
    <row r="117" spans="1:9" x14ac:dyDescent="0.25">
      <c r="A117" s="35" t="s">
        <v>30</v>
      </c>
      <c r="B117" s="128" t="s">
        <v>215</v>
      </c>
      <c r="C117" s="129">
        <f>SUM(C118+C119+C120)</f>
        <v>70389391</v>
      </c>
      <c r="D117" s="129">
        <f>SUM(D118+D119+D120)</f>
        <v>70389391</v>
      </c>
      <c r="E117" s="125"/>
      <c r="F117" s="131"/>
      <c r="I117" s="126"/>
    </row>
    <row r="118" spans="1:9" ht="30" x14ac:dyDescent="0.25">
      <c r="A118" s="35" t="s">
        <v>216</v>
      </c>
      <c r="B118" s="132" t="s">
        <v>217</v>
      </c>
      <c r="C118" s="129">
        <v>19342100</v>
      </c>
      <c r="D118" s="129">
        <v>19342100</v>
      </c>
      <c r="E118" s="125"/>
      <c r="F118" s="131"/>
      <c r="I118" s="126"/>
    </row>
    <row r="119" spans="1:9" ht="30" x14ac:dyDescent="0.25">
      <c r="A119" s="35" t="s">
        <v>34</v>
      </c>
      <c r="B119" s="132" t="s">
        <v>218</v>
      </c>
      <c r="C119" s="129">
        <v>1729800</v>
      </c>
      <c r="D119" s="129">
        <v>1729800</v>
      </c>
      <c r="E119" s="125"/>
      <c r="F119" s="131"/>
      <c r="I119" s="126"/>
    </row>
    <row r="120" spans="1:9" ht="60" x14ac:dyDescent="0.25">
      <c r="A120" s="35" t="s">
        <v>36</v>
      </c>
      <c r="B120" s="132" t="s">
        <v>219</v>
      </c>
      <c r="C120" s="129">
        <v>49317491</v>
      </c>
      <c r="D120" s="129">
        <v>49317491</v>
      </c>
      <c r="E120" s="125"/>
      <c r="F120" s="131"/>
      <c r="I120" s="126"/>
    </row>
    <row r="121" spans="1:9" x14ac:dyDescent="0.25">
      <c r="A121" s="35" t="s">
        <v>38</v>
      </c>
      <c r="B121" s="128" t="s">
        <v>220</v>
      </c>
      <c r="C121" s="129">
        <f>SUM(C122+C123+C124)</f>
        <v>900000</v>
      </c>
      <c r="D121" s="129">
        <f>SUM(D122+D123+D124)</f>
        <v>900000</v>
      </c>
      <c r="E121" s="125"/>
      <c r="F121" s="131"/>
    </row>
    <row r="122" spans="1:9" x14ac:dyDescent="0.25">
      <c r="A122" s="35" t="s">
        <v>221</v>
      </c>
      <c r="B122" s="132" t="s">
        <v>222</v>
      </c>
      <c r="C122" s="129">
        <v>400000</v>
      </c>
      <c r="D122" s="129">
        <v>400000</v>
      </c>
      <c r="E122" s="125"/>
      <c r="F122" s="131"/>
    </row>
    <row r="123" spans="1:9" x14ac:dyDescent="0.25">
      <c r="A123" s="35" t="s">
        <v>223</v>
      </c>
      <c r="B123" s="132" t="s">
        <v>224</v>
      </c>
      <c r="C123" s="129">
        <v>300000</v>
      </c>
      <c r="D123" s="129">
        <v>300000</v>
      </c>
      <c r="E123" s="125"/>
      <c r="F123" s="131"/>
    </row>
    <row r="124" spans="1:9" x14ac:dyDescent="0.25">
      <c r="A124" s="35" t="s">
        <v>225</v>
      </c>
      <c r="B124" s="132" t="s">
        <v>226</v>
      </c>
      <c r="C124" s="129">
        <v>200000</v>
      </c>
      <c r="D124" s="129">
        <v>200000</v>
      </c>
      <c r="E124" s="125"/>
      <c r="F124" s="131"/>
    </row>
    <row r="125" spans="1:9" ht="15.75" customHeight="1" x14ac:dyDescent="0.25">
      <c r="A125" s="35" t="s">
        <v>227</v>
      </c>
      <c r="B125" s="128" t="s">
        <v>228</v>
      </c>
      <c r="C125" s="129">
        <f>SUM(C130+C139)</f>
        <v>70662816</v>
      </c>
      <c r="D125" s="129">
        <f>SUM(D130+D139)</f>
        <v>70662816</v>
      </c>
      <c r="E125" s="125"/>
      <c r="F125" s="131"/>
    </row>
    <row r="126" spans="1:9" ht="15.75" customHeight="1" x14ac:dyDescent="0.25">
      <c r="A126" s="62" t="s">
        <v>42</v>
      </c>
      <c r="B126" s="133" t="s">
        <v>229</v>
      </c>
      <c r="C126" s="134">
        <v>0</v>
      </c>
      <c r="D126" s="134">
        <v>0</v>
      </c>
      <c r="E126" s="125"/>
      <c r="F126" s="131"/>
    </row>
    <row r="127" spans="1:9" ht="15.75" customHeight="1" x14ac:dyDescent="0.25">
      <c r="A127" s="62" t="s">
        <v>230</v>
      </c>
      <c r="B127" s="135" t="s">
        <v>231</v>
      </c>
      <c r="C127" s="134">
        <v>0</v>
      </c>
      <c r="D127" s="134">
        <v>0</v>
      </c>
      <c r="E127" s="125"/>
      <c r="F127" s="131"/>
    </row>
    <row r="128" spans="1:9" ht="15.75" customHeight="1" x14ac:dyDescent="0.25">
      <c r="A128" s="62" t="s">
        <v>232</v>
      </c>
      <c r="B128" s="133" t="s">
        <v>233</v>
      </c>
      <c r="C128" s="134">
        <v>0</v>
      </c>
      <c r="D128" s="134">
        <v>0</v>
      </c>
      <c r="E128" s="125"/>
      <c r="F128" s="131"/>
    </row>
    <row r="129" spans="1:6" ht="19.5" customHeight="1" x14ac:dyDescent="0.25">
      <c r="A129" s="62" t="s">
        <v>234</v>
      </c>
      <c r="B129" s="133" t="s">
        <v>235</v>
      </c>
      <c r="C129" s="134">
        <v>0</v>
      </c>
      <c r="D129" s="134">
        <v>0</v>
      </c>
      <c r="E129" s="125"/>
      <c r="F129" s="131"/>
    </row>
    <row r="130" spans="1:6" ht="15.75" customHeight="1" x14ac:dyDescent="0.25">
      <c r="A130" s="62" t="s">
        <v>236</v>
      </c>
      <c r="B130" s="135" t="s">
        <v>237</v>
      </c>
      <c r="C130" s="134">
        <f>SUM(C131:C134)</f>
        <v>61265096</v>
      </c>
      <c r="D130" s="134">
        <f>SUM(D131:D134)</f>
        <v>61265096</v>
      </c>
      <c r="E130" s="125"/>
      <c r="F130" s="131"/>
    </row>
    <row r="131" spans="1:6" ht="15.75" customHeight="1" x14ac:dyDescent="0.25">
      <c r="A131" s="62" t="s">
        <v>238</v>
      </c>
      <c r="B131" s="136" t="s">
        <v>239</v>
      </c>
      <c r="C131" s="134">
        <v>2135701</v>
      </c>
      <c r="D131" s="134">
        <v>2135701</v>
      </c>
      <c r="E131" s="125"/>
      <c r="F131" s="131"/>
    </row>
    <row r="132" spans="1:6" ht="15.75" customHeight="1" x14ac:dyDescent="0.25">
      <c r="A132" s="62" t="s">
        <v>240</v>
      </c>
      <c r="B132" s="136" t="s">
        <v>241</v>
      </c>
      <c r="C132" s="134">
        <v>4749000</v>
      </c>
      <c r="D132" s="134">
        <v>4749000</v>
      </c>
      <c r="E132" s="125"/>
      <c r="F132" s="131"/>
    </row>
    <row r="133" spans="1:6" ht="15.75" customHeight="1" x14ac:dyDescent="0.25">
      <c r="A133" s="62" t="s">
        <v>242</v>
      </c>
      <c r="B133" s="136" t="s">
        <v>243</v>
      </c>
      <c r="C133" s="134">
        <v>54230395</v>
      </c>
      <c r="D133" s="134">
        <v>54230395</v>
      </c>
      <c r="E133" s="125"/>
      <c r="F133" s="131"/>
    </row>
    <row r="134" spans="1:6" ht="18.75" customHeight="1" x14ac:dyDescent="0.25">
      <c r="A134" s="62" t="s">
        <v>244</v>
      </c>
      <c r="B134" s="136" t="s">
        <v>245</v>
      </c>
      <c r="C134" s="134">
        <v>150000</v>
      </c>
      <c r="D134" s="134">
        <v>150000</v>
      </c>
      <c r="E134" s="125"/>
      <c r="F134" s="131"/>
    </row>
    <row r="135" spans="1:6" ht="15.75" customHeight="1" x14ac:dyDescent="0.25">
      <c r="A135" s="62" t="s">
        <v>246</v>
      </c>
      <c r="B135" s="135" t="s">
        <v>247</v>
      </c>
      <c r="C135" s="134">
        <v>0</v>
      </c>
      <c r="D135" s="134">
        <v>0</v>
      </c>
      <c r="E135" s="125"/>
      <c r="F135" s="131"/>
    </row>
    <row r="136" spans="1:6" ht="15.75" customHeight="1" x14ac:dyDescent="0.25">
      <c r="A136" s="62" t="s">
        <v>248</v>
      </c>
      <c r="B136" s="133" t="s">
        <v>249</v>
      </c>
      <c r="C136" s="134">
        <v>0</v>
      </c>
      <c r="D136" s="134">
        <v>0</v>
      </c>
      <c r="E136" s="125"/>
      <c r="F136" s="131"/>
    </row>
    <row r="137" spans="1:6" ht="15.75" customHeight="1" x14ac:dyDescent="0.25">
      <c r="A137" s="62" t="s">
        <v>250</v>
      </c>
      <c r="B137" s="133" t="s">
        <v>251</v>
      </c>
      <c r="C137" s="134">
        <v>0</v>
      </c>
      <c r="D137" s="134">
        <v>0</v>
      </c>
      <c r="E137" s="125"/>
      <c r="F137" s="131"/>
    </row>
    <row r="138" spans="1:6" x14ac:dyDescent="0.25">
      <c r="A138" s="62" t="s">
        <v>252</v>
      </c>
      <c r="B138" s="133" t="s">
        <v>253</v>
      </c>
      <c r="C138" s="134">
        <v>0</v>
      </c>
      <c r="D138" s="134">
        <v>0</v>
      </c>
      <c r="E138" s="125"/>
      <c r="F138" s="131"/>
    </row>
    <row r="139" spans="1:6" ht="16.5" customHeight="1" x14ac:dyDescent="0.25">
      <c r="A139" s="68" t="s">
        <v>254</v>
      </c>
      <c r="B139" s="137" t="s">
        <v>255</v>
      </c>
      <c r="C139" s="138">
        <f>SUM(C140:C143)</f>
        <v>9397720</v>
      </c>
      <c r="D139" s="138">
        <f>SUM(D140:D143)</f>
        <v>9397720</v>
      </c>
      <c r="E139" s="139"/>
      <c r="F139" s="140"/>
    </row>
    <row r="140" spans="1:6" ht="16.5" customHeight="1" x14ac:dyDescent="0.25">
      <c r="A140" s="62" t="s">
        <v>256</v>
      </c>
      <c r="B140" s="132" t="s">
        <v>257</v>
      </c>
      <c r="C140" s="134">
        <v>600000</v>
      </c>
      <c r="D140" s="134">
        <v>600000</v>
      </c>
      <c r="E140" s="141"/>
      <c r="F140" s="140"/>
    </row>
    <row r="141" spans="1:6" ht="16.5" customHeight="1" x14ac:dyDescent="0.25">
      <c r="A141" s="62" t="s">
        <v>258</v>
      </c>
      <c r="B141" s="132" t="s">
        <v>259</v>
      </c>
      <c r="C141" s="134">
        <v>600000</v>
      </c>
      <c r="D141" s="134">
        <v>600000</v>
      </c>
      <c r="E141" s="141"/>
      <c r="F141" s="140"/>
    </row>
    <row r="142" spans="1:6" ht="16.5" customHeight="1" x14ac:dyDescent="0.25">
      <c r="A142" s="68" t="s">
        <v>260</v>
      </c>
      <c r="B142" s="142" t="s">
        <v>261</v>
      </c>
      <c r="C142" s="138">
        <v>1000000</v>
      </c>
      <c r="D142" s="138">
        <v>1000000</v>
      </c>
      <c r="E142" s="143"/>
      <c r="F142" s="144"/>
    </row>
    <row r="143" spans="1:6" ht="16.5" customHeight="1" x14ac:dyDescent="0.25">
      <c r="A143" s="62" t="s">
        <v>262</v>
      </c>
      <c r="B143" s="132" t="s">
        <v>263</v>
      </c>
      <c r="C143" s="134">
        <v>7197720</v>
      </c>
      <c r="D143" s="134">
        <v>7197720</v>
      </c>
      <c r="E143" s="125"/>
      <c r="F143" s="125"/>
    </row>
    <row r="144" spans="1:6" ht="15.75" customHeight="1" thickBot="1" x14ac:dyDescent="0.3">
      <c r="A144" s="145" t="s">
        <v>44</v>
      </c>
      <c r="B144" s="146" t="s">
        <v>264</v>
      </c>
      <c r="C144" s="147">
        <f>+C145</f>
        <v>10000000</v>
      </c>
      <c r="D144" s="147">
        <f>+D145</f>
        <v>10000000</v>
      </c>
      <c r="E144" s="148"/>
      <c r="F144" s="148"/>
    </row>
    <row r="145" spans="1:6" x14ac:dyDescent="0.25">
      <c r="A145" s="39" t="s">
        <v>46</v>
      </c>
      <c r="B145" s="120" t="s">
        <v>265</v>
      </c>
      <c r="C145" s="121">
        <v>10000000</v>
      </c>
      <c r="D145" s="121">
        <v>10000000</v>
      </c>
      <c r="E145" s="123"/>
      <c r="F145" s="149"/>
    </row>
    <row r="146" spans="1:6" ht="15.75" customHeight="1" x14ac:dyDescent="0.25">
      <c r="A146" s="62" t="s">
        <v>48</v>
      </c>
      <c r="B146" s="133" t="s">
        <v>266</v>
      </c>
      <c r="C146" s="129">
        <v>0</v>
      </c>
      <c r="D146" s="129">
        <v>0</v>
      </c>
      <c r="E146" s="125"/>
      <c r="F146" s="131"/>
    </row>
    <row r="147" spans="1:6" x14ac:dyDescent="0.25">
      <c r="A147" s="35" t="s">
        <v>50</v>
      </c>
      <c r="B147" s="128" t="s">
        <v>267</v>
      </c>
      <c r="C147" s="129">
        <v>0</v>
      </c>
      <c r="D147" s="129">
        <v>0</v>
      </c>
      <c r="E147" s="125"/>
      <c r="F147" s="131"/>
    </row>
    <row r="148" spans="1:6" ht="15.75" customHeight="1" x14ac:dyDescent="0.25">
      <c r="A148" s="62" t="s">
        <v>52</v>
      </c>
      <c r="B148" s="133" t="s">
        <v>268</v>
      </c>
      <c r="C148" s="129">
        <v>0</v>
      </c>
      <c r="D148" s="129">
        <v>0</v>
      </c>
      <c r="E148" s="125"/>
      <c r="F148" s="131"/>
    </row>
    <row r="149" spans="1:6" ht="15.75" customHeight="1" x14ac:dyDescent="0.25">
      <c r="A149" s="35" t="s">
        <v>54</v>
      </c>
      <c r="B149" s="150" t="s">
        <v>269</v>
      </c>
      <c r="C149" s="129">
        <v>0</v>
      </c>
      <c r="D149" s="129">
        <v>0</v>
      </c>
      <c r="E149" s="125"/>
      <c r="F149" s="131"/>
    </row>
    <row r="150" spans="1:6" ht="18.75" customHeight="1" x14ac:dyDescent="0.25">
      <c r="A150" s="62" t="s">
        <v>60</v>
      </c>
      <c r="B150" s="151" t="s">
        <v>270</v>
      </c>
      <c r="C150" s="134">
        <v>0</v>
      </c>
      <c r="D150" s="134">
        <v>0</v>
      </c>
      <c r="E150" s="125"/>
      <c r="F150" s="131"/>
    </row>
    <row r="151" spans="1:6" ht="15.75" customHeight="1" x14ac:dyDescent="0.25">
      <c r="A151" s="62" t="s">
        <v>271</v>
      </c>
      <c r="B151" s="73" t="s">
        <v>272</v>
      </c>
      <c r="C151" s="134">
        <v>0</v>
      </c>
      <c r="D151" s="134">
        <v>0</v>
      </c>
      <c r="E151" s="125"/>
      <c r="F151" s="131"/>
    </row>
    <row r="152" spans="1:6" ht="15.75" customHeight="1" x14ac:dyDescent="0.25">
      <c r="A152" s="62" t="s">
        <v>273</v>
      </c>
      <c r="B152" s="73" t="s">
        <v>274</v>
      </c>
      <c r="C152" s="134">
        <v>0</v>
      </c>
      <c r="D152" s="134">
        <v>0</v>
      </c>
      <c r="E152" s="125"/>
      <c r="F152" s="131"/>
    </row>
    <row r="153" spans="1:6" ht="15.75" customHeight="1" x14ac:dyDescent="0.25">
      <c r="A153" s="62" t="s">
        <v>275</v>
      </c>
      <c r="B153" s="73" t="s">
        <v>276</v>
      </c>
      <c r="C153" s="134">
        <v>0</v>
      </c>
      <c r="D153" s="134">
        <v>0</v>
      </c>
      <c r="E153" s="125"/>
      <c r="F153" s="125"/>
    </row>
    <row r="154" spans="1:6" ht="15.75" customHeight="1" x14ac:dyDescent="0.2">
      <c r="A154" s="62" t="s">
        <v>277</v>
      </c>
      <c r="B154" s="73" t="s">
        <v>278</v>
      </c>
      <c r="C154" s="134">
        <v>0</v>
      </c>
      <c r="D154" s="134">
        <v>0</v>
      </c>
      <c r="E154" s="152"/>
      <c r="F154" s="153"/>
    </row>
    <row r="155" spans="1:6" ht="15.75" customHeight="1" x14ac:dyDescent="0.25">
      <c r="A155" s="62" t="s">
        <v>279</v>
      </c>
      <c r="B155" s="73" t="s">
        <v>280</v>
      </c>
      <c r="C155" s="134">
        <v>0</v>
      </c>
      <c r="D155" s="134">
        <v>0</v>
      </c>
      <c r="E155" s="125"/>
      <c r="F155" s="125"/>
    </row>
    <row r="156" spans="1:6" x14ac:dyDescent="0.25">
      <c r="A156" s="62" t="s">
        <v>281</v>
      </c>
      <c r="B156" s="73" t="s">
        <v>282</v>
      </c>
      <c r="C156" s="134">
        <v>0</v>
      </c>
      <c r="D156" s="134">
        <v>0</v>
      </c>
      <c r="E156" s="125"/>
      <c r="F156" s="125"/>
    </row>
    <row r="157" spans="1:6" ht="15.75" customHeight="1" thickBot="1" x14ac:dyDescent="0.3">
      <c r="A157" s="68" t="s">
        <v>283</v>
      </c>
      <c r="B157" s="154" t="s">
        <v>284</v>
      </c>
      <c r="C157" s="138">
        <v>0</v>
      </c>
      <c r="D157" s="138">
        <v>0</v>
      </c>
      <c r="E157" s="139"/>
      <c r="F157" s="139"/>
    </row>
    <row r="158" spans="1:6" ht="15.75" thickBot="1" x14ac:dyDescent="0.3">
      <c r="A158" s="25" t="s">
        <v>62</v>
      </c>
      <c r="B158" s="26" t="s">
        <v>285</v>
      </c>
      <c r="C158" s="53">
        <f>SUM(C159+C160)</f>
        <v>42269787</v>
      </c>
      <c r="D158" s="53">
        <f>SUM(D159+D160)</f>
        <v>42269787</v>
      </c>
      <c r="E158" s="155"/>
      <c r="F158" s="155"/>
    </row>
    <row r="159" spans="1:6" ht="30" x14ac:dyDescent="0.25">
      <c r="A159" s="39" t="s">
        <v>64</v>
      </c>
      <c r="B159" s="120" t="s">
        <v>286</v>
      </c>
      <c r="C159" s="121">
        <v>0</v>
      </c>
      <c r="D159" s="121">
        <v>0</v>
      </c>
      <c r="E159" s="123"/>
      <c r="F159" s="123"/>
    </row>
    <row r="160" spans="1:6" x14ac:dyDescent="0.25">
      <c r="A160" s="48" t="s">
        <v>66</v>
      </c>
      <c r="B160" s="156" t="s">
        <v>287</v>
      </c>
      <c r="C160" s="157">
        <f>SUM(C161:C168)</f>
        <v>42269787</v>
      </c>
      <c r="D160" s="157">
        <f>SUM(D161:D168)</f>
        <v>42269787</v>
      </c>
      <c r="E160" s="139"/>
      <c r="F160" s="139"/>
    </row>
    <row r="161" spans="1:6" ht="27.75" customHeight="1" x14ac:dyDescent="0.25">
      <c r="A161" s="35" t="s">
        <v>288</v>
      </c>
      <c r="B161" s="158" t="s">
        <v>289</v>
      </c>
      <c r="C161" s="129">
        <v>4737732</v>
      </c>
      <c r="D161" s="129">
        <v>4737732</v>
      </c>
      <c r="E161" s="125"/>
      <c r="F161" s="125"/>
    </row>
    <row r="162" spans="1:6" ht="27.75" customHeight="1" x14ac:dyDescent="0.25">
      <c r="A162" s="35" t="s">
        <v>290</v>
      </c>
      <c r="B162" s="159" t="s">
        <v>291</v>
      </c>
      <c r="C162" s="129">
        <v>4972255</v>
      </c>
      <c r="D162" s="129">
        <v>4972255</v>
      </c>
      <c r="E162" s="125"/>
      <c r="F162" s="125"/>
    </row>
    <row r="163" spans="1:6" ht="28.5" customHeight="1" x14ac:dyDescent="0.25">
      <c r="A163" s="35" t="s">
        <v>292</v>
      </c>
      <c r="B163" s="159" t="s">
        <v>293</v>
      </c>
      <c r="C163" s="129">
        <v>210000</v>
      </c>
      <c r="D163" s="129">
        <v>210000</v>
      </c>
      <c r="E163" s="125"/>
      <c r="F163" s="125"/>
    </row>
    <row r="164" spans="1:6" ht="25.5" x14ac:dyDescent="0.25">
      <c r="A164" s="35" t="s">
        <v>294</v>
      </c>
      <c r="B164" s="160" t="s">
        <v>295</v>
      </c>
      <c r="C164" s="129">
        <v>977900</v>
      </c>
      <c r="D164" s="129">
        <v>977900</v>
      </c>
      <c r="E164" s="125"/>
      <c r="F164" s="125"/>
    </row>
    <row r="165" spans="1:6" ht="30.75" customHeight="1" x14ac:dyDescent="0.25">
      <c r="A165" s="35" t="s">
        <v>296</v>
      </c>
      <c r="B165" s="160" t="s">
        <v>297</v>
      </c>
      <c r="C165" s="129">
        <v>8000000</v>
      </c>
      <c r="D165" s="129">
        <v>8000000</v>
      </c>
      <c r="E165" s="125"/>
      <c r="F165" s="125"/>
    </row>
    <row r="166" spans="1:6" ht="40.5" customHeight="1" x14ac:dyDescent="0.25">
      <c r="A166" s="35" t="s">
        <v>298</v>
      </c>
      <c r="B166" s="160" t="s">
        <v>299</v>
      </c>
      <c r="C166" s="129">
        <v>4200000</v>
      </c>
      <c r="D166" s="129">
        <v>4200000</v>
      </c>
      <c r="E166" s="125"/>
      <c r="F166" s="125"/>
    </row>
    <row r="167" spans="1:6" ht="18" customHeight="1" x14ac:dyDescent="0.25">
      <c r="A167" s="35" t="s">
        <v>300</v>
      </c>
      <c r="B167" s="160" t="s">
        <v>301</v>
      </c>
      <c r="C167" s="129">
        <v>12763500</v>
      </c>
      <c r="D167" s="129">
        <v>12763500</v>
      </c>
      <c r="E167" s="125"/>
      <c r="F167" s="125"/>
    </row>
    <row r="168" spans="1:6" x14ac:dyDescent="0.25">
      <c r="A168" s="35" t="s">
        <v>302</v>
      </c>
      <c r="B168" s="160" t="s">
        <v>303</v>
      </c>
      <c r="C168" s="129">
        <v>6408400</v>
      </c>
      <c r="D168" s="129">
        <v>6408400</v>
      </c>
      <c r="E168" s="125"/>
      <c r="F168" s="125"/>
    </row>
    <row r="169" spans="1:6" ht="37.5" customHeight="1" thickBot="1" x14ac:dyDescent="0.3">
      <c r="A169" s="48" t="s">
        <v>304</v>
      </c>
      <c r="B169" s="161" t="s">
        <v>305</v>
      </c>
      <c r="C169" s="157">
        <v>1186744</v>
      </c>
      <c r="D169" s="157">
        <v>1186744</v>
      </c>
      <c r="E169" s="139"/>
      <c r="F169" s="139"/>
    </row>
    <row r="170" spans="1:6" ht="15.75" customHeight="1" thickBot="1" x14ac:dyDescent="0.3">
      <c r="A170" s="25" t="s">
        <v>306</v>
      </c>
      <c r="B170" s="26" t="s">
        <v>307</v>
      </c>
      <c r="C170" s="53">
        <f>+C108+C144+C158</f>
        <v>269490609</v>
      </c>
      <c r="D170" s="53">
        <f>+D108+D144+D158</f>
        <v>269490609</v>
      </c>
      <c r="E170" s="155"/>
      <c r="F170" s="155"/>
    </row>
    <row r="171" spans="1:6" ht="32.25" customHeight="1" thickBot="1" x14ac:dyDescent="0.3">
      <c r="A171" s="25" t="s">
        <v>90</v>
      </c>
      <c r="B171" s="26" t="s">
        <v>308</v>
      </c>
      <c r="C171" s="53">
        <v>30000000</v>
      </c>
      <c r="D171" s="53">
        <v>30000000</v>
      </c>
      <c r="E171" s="155"/>
      <c r="F171" s="155"/>
    </row>
    <row r="172" spans="1:6" ht="15.75" customHeight="1" x14ac:dyDescent="0.25">
      <c r="A172" s="39" t="s">
        <v>92</v>
      </c>
      <c r="B172" s="120" t="s">
        <v>309</v>
      </c>
      <c r="C172" s="121">
        <v>0</v>
      </c>
      <c r="D172" s="121">
        <v>0</v>
      </c>
      <c r="E172" s="123"/>
      <c r="F172" s="123"/>
    </row>
    <row r="173" spans="1:6" ht="30" customHeight="1" x14ac:dyDescent="0.25">
      <c r="A173" s="35" t="s">
        <v>94</v>
      </c>
      <c r="B173" s="128" t="s">
        <v>310</v>
      </c>
      <c r="C173" s="129">
        <v>30000000</v>
      </c>
      <c r="D173" s="129">
        <v>30000000</v>
      </c>
      <c r="E173" s="125"/>
      <c r="F173" s="125"/>
    </row>
    <row r="174" spans="1:6" ht="15.75" customHeight="1" thickBot="1" x14ac:dyDescent="0.3">
      <c r="A174" s="48" t="s">
        <v>96</v>
      </c>
      <c r="B174" s="156" t="s">
        <v>311</v>
      </c>
      <c r="C174" s="157">
        <v>0</v>
      </c>
      <c r="D174" s="157">
        <v>0</v>
      </c>
      <c r="E174" s="139"/>
      <c r="F174" s="139"/>
    </row>
    <row r="175" spans="1:6" ht="15.75" customHeight="1" thickBot="1" x14ac:dyDescent="0.3">
      <c r="A175" s="25" t="s">
        <v>112</v>
      </c>
      <c r="B175" s="26" t="s">
        <v>312</v>
      </c>
      <c r="C175" s="53">
        <v>0</v>
      </c>
      <c r="D175" s="53">
        <v>0</v>
      </c>
      <c r="E175" s="155"/>
      <c r="F175" s="155"/>
    </row>
    <row r="176" spans="1:6" ht="15.75" customHeight="1" x14ac:dyDescent="0.25">
      <c r="A176" s="39" t="s">
        <v>114</v>
      </c>
      <c r="B176" s="120" t="s">
        <v>313</v>
      </c>
      <c r="C176" s="162">
        <v>0</v>
      </c>
      <c r="D176" s="162">
        <v>0</v>
      </c>
      <c r="E176" s="123"/>
      <c r="F176" s="123"/>
    </row>
    <row r="177" spans="1:6" ht="15.75" customHeight="1" x14ac:dyDescent="0.2">
      <c r="A177" s="35" t="s">
        <v>116</v>
      </c>
      <c r="B177" s="128" t="s">
        <v>314</v>
      </c>
      <c r="C177" s="58">
        <v>0</v>
      </c>
      <c r="D177" s="58">
        <v>0</v>
      </c>
      <c r="E177" s="163"/>
      <c r="F177" s="163"/>
    </row>
    <row r="178" spans="1:6" ht="15.75" customHeight="1" x14ac:dyDescent="0.25">
      <c r="A178" s="35" t="s">
        <v>118</v>
      </c>
      <c r="B178" s="128" t="s">
        <v>315</v>
      </c>
      <c r="C178" s="58">
        <v>0</v>
      </c>
      <c r="D178" s="58">
        <v>0</v>
      </c>
      <c r="E178" s="125"/>
      <c r="F178" s="125"/>
    </row>
    <row r="179" spans="1:6" ht="15.75" customHeight="1" thickBot="1" x14ac:dyDescent="0.3">
      <c r="A179" s="48" t="s">
        <v>120</v>
      </c>
      <c r="B179" s="156" t="s">
        <v>316</v>
      </c>
      <c r="C179" s="164">
        <v>0</v>
      </c>
      <c r="D179" s="164">
        <v>0</v>
      </c>
      <c r="E179" s="139"/>
      <c r="F179" s="139"/>
    </row>
    <row r="180" spans="1:6" ht="15.75" customHeight="1" thickBot="1" x14ac:dyDescent="0.3">
      <c r="A180" s="25" t="s">
        <v>317</v>
      </c>
      <c r="B180" s="26" t="s">
        <v>318</v>
      </c>
      <c r="C180" s="53">
        <f>+C181+C182+C183+C184+C185</f>
        <v>75550974</v>
      </c>
      <c r="D180" s="53">
        <f>+D181+D182+D183+D184+D185</f>
        <v>75550974</v>
      </c>
      <c r="E180" s="155"/>
      <c r="F180" s="155"/>
    </row>
    <row r="181" spans="1:6" ht="15.75" customHeight="1" x14ac:dyDescent="0.25">
      <c r="A181" s="39" t="s">
        <v>126</v>
      </c>
      <c r="B181" s="120" t="s">
        <v>319</v>
      </c>
      <c r="C181" s="162">
        <v>0</v>
      </c>
      <c r="D181" s="162">
        <v>0</v>
      </c>
      <c r="E181" s="123"/>
      <c r="F181" s="123"/>
    </row>
    <row r="182" spans="1:6" ht="15.75" customHeight="1" x14ac:dyDescent="0.25">
      <c r="A182" s="35" t="s">
        <v>128</v>
      </c>
      <c r="B182" s="128" t="s">
        <v>320</v>
      </c>
      <c r="C182" s="58">
        <v>6350992</v>
      </c>
      <c r="D182" s="58">
        <v>6350992</v>
      </c>
      <c r="E182" s="125"/>
      <c r="F182" s="125"/>
    </row>
    <row r="183" spans="1:6" ht="15.75" customHeight="1" x14ac:dyDescent="0.25">
      <c r="A183" s="35" t="s">
        <v>130</v>
      </c>
      <c r="B183" s="128" t="s">
        <v>321</v>
      </c>
      <c r="C183" s="58">
        <v>0</v>
      </c>
      <c r="D183" s="58">
        <v>0</v>
      </c>
      <c r="E183" s="125"/>
      <c r="F183" s="125"/>
    </row>
    <row r="184" spans="1:6" x14ac:dyDescent="0.25">
      <c r="A184" s="35" t="s">
        <v>132</v>
      </c>
      <c r="B184" s="128" t="s">
        <v>322</v>
      </c>
      <c r="C184" s="58">
        <v>0</v>
      </c>
      <c r="D184" s="58">
        <v>0</v>
      </c>
      <c r="E184" s="125"/>
      <c r="F184" s="125"/>
    </row>
    <row r="185" spans="1:6" ht="15.75" customHeight="1" x14ac:dyDescent="0.25">
      <c r="A185" s="35" t="s">
        <v>323</v>
      </c>
      <c r="B185" s="128" t="s">
        <v>324</v>
      </c>
      <c r="C185" s="58">
        <f>SUM(C186+C187)</f>
        <v>69199982</v>
      </c>
      <c r="D185" s="58">
        <f>SUM(D186+D187)</f>
        <v>69199982</v>
      </c>
      <c r="E185" s="125"/>
      <c r="F185" s="125"/>
    </row>
    <row r="186" spans="1:6" ht="15.75" customHeight="1" x14ac:dyDescent="0.25">
      <c r="A186" s="35" t="s">
        <v>325</v>
      </c>
      <c r="B186" s="132" t="s">
        <v>326</v>
      </c>
      <c r="C186" s="58">
        <v>41082600</v>
      </c>
      <c r="D186" s="58">
        <v>41082600</v>
      </c>
      <c r="E186" s="125"/>
      <c r="F186" s="125"/>
    </row>
    <row r="187" spans="1:6" ht="15.75" customHeight="1" x14ac:dyDescent="0.25">
      <c r="A187" s="35" t="s">
        <v>327</v>
      </c>
      <c r="B187" s="132" t="s">
        <v>328</v>
      </c>
      <c r="C187" s="58">
        <v>28117382</v>
      </c>
      <c r="D187" s="58">
        <v>28117382</v>
      </c>
      <c r="E187" s="125"/>
      <c r="F187" s="125"/>
    </row>
    <row r="188" spans="1:6" ht="15.75" customHeight="1" x14ac:dyDescent="0.25">
      <c r="A188" s="64" t="s">
        <v>134</v>
      </c>
      <c r="B188" s="65" t="s">
        <v>329</v>
      </c>
      <c r="C188" s="165">
        <f>+C189+C190+C191+C192</f>
        <v>0</v>
      </c>
      <c r="D188" s="165">
        <f>+D189+D190+D191+D192</f>
        <v>0</v>
      </c>
      <c r="E188" s="125"/>
      <c r="F188" s="125"/>
    </row>
    <row r="189" spans="1:6" ht="15.75" customHeight="1" x14ac:dyDescent="0.25">
      <c r="A189" s="35" t="s">
        <v>136</v>
      </c>
      <c r="B189" s="128" t="s">
        <v>330</v>
      </c>
      <c r="C189" s="58">
        <v>0</v>
      </c>
      <c r="D189" s="58">
        <v>0</v>
      </c>
      <c r="E189" s="125"/>
      <c r="F189" s="125"/>
    </row>
    <row r="190" spans="1:6" ht="15.75" customHeight="1" x14ac:dyDescent="0.25">
      <c r="A190" s="35" t="s">
        <v>138</v>
      </c>
      <c r="B190" s="128" t="s">
        <v>331</v>
      </c>
      <c r="C190" s="58">
        <v>0</v>
      </c>
      <c r="D190" s="58">
        <v>0</v>
      </c>
      <c r="E190" s="125"/>
      <c r="F190" s="125"/>
    </row>
    <row r="191" spans="1:6" ht="15.75" customHeight="1" x14ac:dyDescent="0.2">
      <c r="A191" s="35" t="s">
        <v>140</v>
      </c>
      <c r="B191" s="128" t="s">
        <v>332</v>
      </c>
      <c r="C191" s="58">
        <v>0</v>
      </c>
      <c r="D191" s="58">
        <v>0</v>
      </c>
      <c r="E191" s="166"/>
      <c r="F191" s="166"/>
    </row>
    <row r="192" spans="1:6" ht="15.75" customHeight="1" thickBot="1" x14ac:dyDescent="0.3">
      <c r="A192" s="48" t="s">
        <v>142</v>
      </c>
      <c r="B192" s="156" t="s">
        <v>333</v>
      </c>
      <c r="C192" s="164">
        <v>0</v>
      </c>
      <c r="D192" s="164">
        <v>0</v>
      </c>
      <c r="E192" s="139"/>
      <c r="F192" s="139"/>
    </row>
    <row r="193" spans="1:6" ht="15.75" customHeight="1" thickBot="1" x14ac:dyDescent="0.25">
      <c r="A193" s="81" t="s">
        <v>144</v>
      </c>
      <c r="B193" s="82" t="s">
        <v>334</v>
      </c>
      <c r="C193" s="167">
        <f>+C171+C175+C180+C188</f>
        <v>105550974</v>
      </c>
      <c r="D193" s="167">
        <f>+D171+D175+D180+D188</f>
        <v>105550974</v>
      </c>
      <c r="E193" s="168"/>
      <c r="F193" s="169"/>
    </row>
    <row r="194" spans="1:6" ht="15.75" customHeight="1" thickBot="1" x14ac:dyDescent="0.3">
      <c r="A194" s="170" t="s">
        <v>335</v>
      </c>
      <c r="B194" s="171" t="s">
        <v>336</v>
      </c>
      <c r="C194" s="167">
        <f>+C170+C193</f>
        <v>375041583</v>
      </c>
      <c r="D194" s="167">
        <f>+D170+D193</f>
        <v>375041583</v>
      </c>
      <c r="E194" s="172"/>
      <c r="F194" s="173"/>
    </row>
    <row r="195" spans="1:6" ht="48.75" customHeight="1" thickBot="1" x14ac:dyDescent="0.25">
      <c r="A195" s="174"/>
      <c r="B195" s="174" t="s">
        <v>337</v>
      </c>
      <c r="C195" s="175">
        <v>0</v>
      </c>
      <c r="D195" s="175">
        <v>0</v>
      </c>
      <c r="E195" s="176">
        <f>E79-E155</f>
        <v>0</v>
      </c>
      <c r="F195" s="177">
        <f>F79-F155</f>
        <v>0</v>
      </c>
    </row>
    <row r="196" spans="1:6" ht="1.5" customHeight="1" thickBot="1" x14ac:dyDescent="0.3">
      <c r="A196" s="178"/>
      <c r="B196" s="179"/>
      <c r="C196" s="180" t="s">
        <v>146</v>
      </c>
      <c r="D196" s="180" t="s">
        <v>146</v>
      </c>
    </row>
    <row r="197" spans="1:6" ht="29.25" thickBot="1" x14ac:dyDescent="0.25">
      <c r="A197" s="64">
        <v>1</v>
      </c>
      <c r="B197" s="181" t="s">
        <v>338</v>
      </c>
      <c r="C197" s="53">
        <f>C75-C170</f>
        <v>41181534</v>
      </c>
      <c r="D197" s="53">
        <f>D75-D170</f>
        <v>41181534</v>
      </c>
      <c r="E197" s="182"/>
      <c r="F197" s="183"/>
    </row>
    <row r="198" spans="1:6" ht="31.5" customHeight="1" thickBot="1" x14ac:dyDescent="0.25">
      <c r="A198" s="64" t="s">
        <v>44</v>
      </c>
      <c r="B198" s="181" t="s">
        <v>339</v>
      </c>
      <c r="C198" s="53">
        <f>+C101-C193</f>
        <v>-41181534</v>
      </c>
      <c r="D198" s="53">
        <f>+D101-D193</f>
        <v>-41181534</v>
      </c>
      <c r="E198" s="182"/>
      <c r="F198" s="184"/>
    </row>
  </sheetData>
  <mergeCells count="3">
    <mergeCell ref="A2:F2"/>
    <mergeCell ref="D4:F4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2019-03-20T13:36:42Z</dcterms:modified>
</cp:coreProperties>
</file>