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" windowWidth="11700" windowHeight="6540" tabRatio="727" activeTab="5"/>
  </bookViews>
  <sheets>
    <sheet name="1. melléklet" sheetId="1" r:id="rId1"/>
    <sheet name="2. melléklet" sheetId="91" r:id="rId2"/>
    <sheet name="3. melléklet" sheetId="92" r:id="rId3"/>
    <sheet name="4. melléklet" sheetId="73" r:id="rId4"/>
    <sheet name="5. melléklet" sheetId="61" r:id="rId5"/>
    <sheet name="6-7. melléklet" sheetId="95" r:id="rId6"/>
    <sheet name="8. melléklet" sheetId="97" r:id="rId7"/>
    <sheet name="9. melléklet" sheetId="98" r:id="rId8"/>
    <sheet name="10.melléklet" sheetId="100" r:id="rId9"/>
    <sheet name="Munka" sheetId="102" r:id="rId10"/>
  </sheets>
  <definedNames>
    <definedName name="_xlnm.Print_Area" localSheetId="0">'1. melléklet'!$A$1:$E$118</definedName>
    <definedName name="_xlnm.Print_Area" localSheetId="1">'2. melléklet'!$A$1:$E$118</definedName>
    <definedName name="_xlnm.Print_Area" localSheetId="2">'3. melléklet'!$A$1:$E$127</definedName>
    <definedName name="_xlnm.Print_Area" localSheetId="4">'5. melléklet'!$A$1:$I$30</definedName>
    <definedName name="_xlnm.Print_Area" localSheetId="5">'6-7. melléklet'!$A$1:$E$41</definedName>
    <definedName name="_xlnm.Print_Area" localSheetId="6">'8. melléklet'!$A$1:$H$30</definedName>
  </definedNames>
  <calcPr calcId="125725"/>
</workbook>
</file>

<file path=xl/calcChain.xml><?xml version="1.0" encoding="utf-8"?>
<calcChain xmlns="http://schemas.openxmlformats.org/spreadsheetml/2006/main">
  <c r="H17" i="61"/>
  <c r="H29"/>
  <c r="I17"/>
  <c r="H19" i="73"/>
  <c r="I19"/>
  <c r="D23" i="95"/>
  <c r="E23"/>
  <c r="C19" i="73"/>
  <c r="C31"/>
  <c r="D76" i="91"/>
  <c r="E76"/>
  <c r="C76"/>
  <c r="C70"/>
  <c r="C97"/>
  <c r="C110"/>
  <c r="C113"/>
  <c r="C39" i="92"/>
  <c r="C32"/>
  <c r="C51"/>
  <c r="D50" i="91"/>
  <c r="C21" i="100"/>
  <c r="C16"/>
  <c r="C24"/>
  <c r="C29"/>
  <c r="C41"/>
  <c r="E13" i="98"/>
  <c r="E21" i="97"/>
  <c r="D41" i="95"/>
  <c r="C41"/>
  <c r="E41"/>
  <c r="D90" i="92"/>
  <c r="D87"/>
  <c r="E90"/>
  <c r="E87"/>
  <c r="C90"/>
  <c r="D70" i="91"/>
  <c r="D97"/>
  <c r="D110"/>
  <c r="D113"/>
  <c r="D96" i="92"/>
  <c r="E96"/>
  <c r="C96"/>
  <c r="C87" i="1"/>
  <c r="C84"/>
  <c r="C37"/>
  <c r="D37"/>
  <c r="D30"/>
  <c r="C23" i="95"/>
  <c r="F19" i="97"/>
  <c r="C19"/>
  <c r="F11"/>
  <c r="C87" i="92"/>
  <c r="E73"/>
  <c r="E84" i="1"/>
  <c r="E70" i="91"/>
  <c r="E97"/>
  <c r="E110"/>
  <c r="E113"/>
  <c r="C73" i="92"/>
  <c r="C102"/>
  <c r="C55" i="100"/>
  <c r="C56"/>
  <c r="C23"/>
  <c r="C10"/>
  <c r="H21" i="97"/>
  <c r="E16"/>
  <c r="D44" i="91"/>
  <c r="D9"/>
  <c r="D41"/>
  <c r="D37"/>
  <c r="E37"/>
  <c r="D39" i="92"/>
  <c r="D32"/>
  <c r="D70" i="1"/>
  <c r="D99"/>
  <c r="D98"/>
  <c r="D9"/>
  <c r="D14"/>
  <c r="D23"/>
  <c r="D44"/>
  <c r="D41"/>
  <c r="D51"/>
  <c r="D50"/>
  <c r="E24" i="97"/>
  <c r="H16"/>
  <c r="D19" i="73"/>
  <c r="D31"/>
  <c r="D30"/>
  <c r="H30"/>
  <c r="I30"/>
  <c r="I31"/>
  <c r="D88" i="91"/>
  <c r="D84"/>
  <c r="C88"/>
  <c r="C84"/>
  <c r="D14"/>
  <c r="D8"/>
  <c r="D23"/>
  <c r="D30"/>
  <c r="D49"/>
  <c r="E9"/>
  <c r="C9"/>
  <c r="E98" i="92"/>
  <c r="E99" i="1"/>
  <c r="C99"/>
  <c r="C98"/>
  <c r="C104"/>
  <c r="E70"/>
  <c r="E97"/>
  <c r="E108"/>
  <c r="E111"/>
  <c r="E93"/>
  <c r="E98"/>
  <c r="C70"/>
  <c r="C97"/>
  <c r="C108"/>
  <c r="C111"/>
  <c r="E9"/>
  <c r="C9"/>
  <c r="C51" i="100"/>
  <c r="C58"/>
  <c r="C27"/>
  <c r="C35"/>
  <c r="C31"/>
  <c r="C32"/>
  <c r="C38"/>
  <c r="H28" i="97"/>
  <c r="H27"/>
  <c r="H25"/>
  <c r="H26"/>
  <c r="G25"/>
  <c r="F25"/>
  <c r="D25"/>
  <c r="C25"/>
  <c r="H23"/>
  <c r="H24"/>
  <c r="H20"/>
  <c r="H22"/>
  <c r="G19"/>
  <c r="G30"/>
  <c r="E20"/>
  <c r="E22"/>
  <c r="E23"/>
  <c r="D19"/>
  <c r="D30"/>
  <c r="H29"/>
  <c r="E27"/>
  <c r="E25"/>
  <c r="E29"/>
  <c r="E26"/>
  <c r="H31" i="73"/>
  <c r="E14" i="91"/>
  <c r="E49"/>
  <c r="E23"/>
  <c r="E31"/>
  <c r="E30"/>
  <c r="E41"/>
  <c r="E44"/>
  <c r="C23"/>
  <c r="C31"/>
  <c r="C30"/>
  <c r="C49"/>
  <c r="C37"/>
  <c r="C41"/>
  <c r="C44"/>
  <c r="E56"/>
  <c r="D56"/>
  <c r="C103" i="92"/>
  <c r="D112"/>
  <c r="D103"/>
  <c r="E58"/>
  <c r="D73"/>
  <c r="D102"/>
  <c r="D98"/>
  <c r="E112"/>
  <c r="C98"/>
  <c r="C43"/>
  <c r="C46"/>
  <c r="C16"/>
  <c r="C9"/>
  <c r="D43"/>
  <c r="D46"/>
  <c r="D33"/>
  <c r="D16"/>
  <c r="D9"/>
  <c r="E10"/>
  <c r="E16"/>
  <c r="E39"/>
  <c r="E32"/>
  <c r="E33"/>
  <c r="E25"/>
  <c r="E43"/>
  <c r="E46"/>
  <c r="E53"/>
  <c r="E52"/>
  <c r="D53"/>
  <c r="D52"/>
  <c r="C53"/>
  <c r="C52"/>
  <c r="E99" i="91"/>
  <c r="E98"/>
  <c r="D99"/>
  <c r="D98"/>
  <c r="C99"/>
  <c r="C98"/>
  <c r="C105"/>
  <c r="E50"/>
  <c r="C51"/>
  <c r="C56"/>
  <c r="C50"/>
  <c r="C56" i="1"/>
  <c r="E37"/>
  <c r="E30"/>
  <c r="E31"/>
  <c r="C31"/>
  <c r="C30"/>
  <c r="C49"/>
  <c r="D13" i="98"/>
  <c r="E19" i="73"/>
  <c r="G19"/>
  <c r="E30"/>
  <c r="H7" i="97"/>
  <c r="H8"/>
  <c r="H9"/>
  <c r="H10"/>
  <c r="H12"/>
  <c r="H13"/>
  <c r="H14"/>
  <c r="H15"/>
  <c r="H11"/>
  <c r="G6"/>
  <c r="G17"/>
  <c r="G11"/>
  <c r="F6"/>
  <c r="F17"/>
  <c r="E9"/>
  <c r="E10"/>
  <c r="E12"/>
  <c r="E13"/>
  <c r="E14"/>
  <c r="E15"/>
  <c r="D6"/>
  <c r="D17"/>
  <c r="D11"/>
  <c r="C6"/>
  <c r="C11"/>
  <c r="E56" i="1"/>
  <c r="I29" i="61"/>
  <c r="E17"/>
  <c r="E29"/>
  <c r="D17"/>
  <c r="D29"/>
  <c r="G17"/>
  <c r="G29"/>
  <c r="C17"/>
  <c r="C29"/>
  <c r="C23" i="1"/>
  <c r="C14"/>
  <c r="C41"/>
  <c r="C44"/>
  <c r="E51"/>
  <c r="E50"/>
  <c r="C51"/>
  <c r="C50"/>
  <c r="E44"/>
  <c r="E41"/>
  <c r="E23"/>
  <c r="E14"/>
  <c r="G30" i="73"/>
  <c r="C30"/>
  <c r="E104" i="92"/>
  <c r="E103"/>
  <c r="D84" i="1"/>
  <c r="C8" i="91"/>
  <c r="E9" i="92"/>
  <c r="E8" i="1"/>
  <c r="C30" i="97"/>
  <c r="E19"/>
  <c r="E6"/>
  <c r="E31" i="73"/>
  <c r="E32"/>
  <c r="D97" i="1"/>
  <c r="D108"/>
  <c r="D111"/>
  <c r="E49"/>
  <c r="C8"/>
  <c r="D49"/>
  <c r="D61"/>
  <c r="D63"/>
  <c r="D8"/>
  <c r="E61"/>
  <c r="E63"/>
  <c r="D115"/>
  <c r="G31" i="73"/>
  <c r="E102" i="92"/>
  <c r="E121"/>
  <c r="E122"/>
  <c r="E51"/>
  <c r="D51"/>
  <c r="E63"/>
  <c r="E64"/>
  <c r="D63"/>
  <c r="D64"/>
  <c r="F30" i="97"/>
  <c r="E30"/>
  <c r="H19"/>
  <c r="H30"/>
  <c r="C17"/>
  <c r="E11"/>
  <c r="E17"/>
  <c r="H6"/>
  <c r="H17"/>
  <c r="C63" i="92"/>
  <c r="C64"/>
  <c r="C61" i="91"/>
  <c r="C63"/>
  <c r="C117"/>
  <c r="C61" i="1"/>
  <c r="C63"/>
  <c r="C115"/>
  <c r="E30" i="61"/>
  <c r="E126" i="92"/>
  <c r="D126"/>
  <c r="D121"/>
  <c r="D122"/>
  <c r="C126"/>
  <c r="C121"/>
  <c r="C122"/>
  <c r="D117" i="91"/>
  <c r="D61"/>
  <c r="D63"/>
  <c r="E61"/>
  <c r="E63"/>
  <c r="E117"/>
  <c r="E8"/>
  <c r="E115" i="1"/>
</calcChain>
</file>

<file path=xl/sharedStrings.xml><?xml version="1.0" encoding="utf-8"?>
<sst xmlns="http://schemas.openxmlformats.org/spreadsheetml/2006/main" count="1070" uniqueCount="508">
  <si>
    <t>B E V É T E L E K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</si>
  <si>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</si>
  <si>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</si>
  <si>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</si>
  <si>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</si>
  <si>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</si>
  <si>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</si>
  <si>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</si>
  <si>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</si>
  <si>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</si>
  <si>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</si>
  <si>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</si>
  <si>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</si>
  <si>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</si>
  <si>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</si>
  <si>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</si>
  <si>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</si>
  <si>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</si>
  <si>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</si>
  <si>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</si>
  <si>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</si>
  <si>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</si>
  <si>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</si>
  <si>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</si>
  <si>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</si>
  <si>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</si>
  <si>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</si>
  <si>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</si>
  <si>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 I A D Á S O K</t>
  </si>
  <si>
    <t>Kiadási jogcímek</t>
  </si>
  <si>
    <t>Személyi  juttatások</t>
  </si>
  <si>
    <t>Tartalékok</t>
  </si>
  <si>
    <t>Bevételek</t>
  </si>
  <si>
    <t>Helyi adók</t>
  </si>
  <si>
    <t>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</si>
  <si>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</si>
  <si>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</si>
  <si>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</si>
  <si>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</si>
  <si>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</si>
  <si>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</si>
  <si>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</si>
  <si>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</si>
  <si>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</si>
  <si>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</si>
  <si>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</si>
  <si>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</si>
  <si>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6.1.</t>
  </si>
  <si>
    <t>6.2.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</si>
  <si>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</si>
  <si>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</si>
  <si>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</si>
  <si>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</si>
  <si>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</si>
  <si>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</si>
  <si>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</si>
  <si>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</si>
  <si>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</si>
  <si>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</si>
  <si>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</si>
  <si>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</si>
  <si>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</si>
  <si>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</si>
  <si>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</si>
  <si>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</si>
  <si>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</si>
  <si>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</si>
  <si>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</si>
  <si>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</si>
  <si>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</si>
  <si>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</si>
  <si>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</si>
  <si>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</si>
  <si>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</si>
  <si>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</si>
  <si>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</si>
  <si>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</si>
  <si>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</si>
  <si>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Költségvetési bevételek összesen:</t>
  </si>
  <si>
    <t>Költségvetési kiadások összesen:</t>
  </si>
  <si>
    <t>1. sz. táblázat</t>
  </si>
  <si>
    <t>2. sz. táblázat</t>
  </si>
  <si>
    <t>3.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</si>
  <si>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</si>
  <si>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</si>
  <si>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</si>
  <si>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</si>
  <si>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</si>
  <si>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</si>
  <si>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</si>
  <si>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</si>
  <si>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</si>
  <si>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</si>
  <si>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</si>
  <si>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</si>
  <si>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</si>
  <si>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</si>
  <si>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</si>
  <si>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</si>
  <si>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Bérleti díj</t>
  </si>
  <si>
    <t>Alkalmazottak térítése</t>
  </si>
  <si>
    <t>Működési célú hozam- és kamatbevételek</t>
  </si>
  <si>
    <t>Egyéb működési célú bevétel</t>
  </si>
  <si>
    <t>Közhatalmi bevételek</t>
  </si>
  <si>
    <t>6.1.5.</t>
  </si>
  <si>
    <t>6.2.5.</t>
  </si>
  <si>
    <t>Tárgyi eszközök és immateriális javak értékesítése (vagyonhasznosítás)</t>
  </si>
  <si>
    <t>Önkormányzatot megillető vagyoni értékű jog értékesítése, hasznosítása</t>
  </si>
  <si>
    <t>KÖLTSÉGVETÉSI BEVÉTELEK ÖSSZESEN: (2+…+9)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</si>
  <si>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</si>
  <si>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</si>
  <si>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</si>
  <si>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</si>
  <si>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</si>
  <si>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</si>
  <si>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</si>
  <si>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</si>
  <si>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</si>
  <si>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</si>
  <si>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</si>
  <si>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</si>
  <si>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 xml:space="preserve"> - az 1.5-ből: - Lakosságnak juttatott támogatások</t>
  </si>
  <si>
    <t xml:space="preserve">   - Szociális, rászorultság jellegű ellátások</t>
  </si>
  <si>
    <t xml:space="preserve">   - Kamatkiadások</t>
  </si>
  <si>
    <t xml:space="preserve">   - Pénzforgalom nélküli kiadások</t>
  </si>
  <si>
    <t>Bevételi jogcímek</t>
  </si>
  <si>
    <t>Általános forgalmi adó bevétel, visszatérülések</t>
  </si>
  <si>
    <t>Felhalmozási célú pénzeszközök átvétele államháztartáson kívülről</t>
  </si>
  <si>
    <t>Hiány belső finanszírozás bevételei (11.1.1.+….+11.1.5.)</t>
  </si>
  <si>
    <t xml:space="preserve">   Költségvetési maradvány igénybevétele 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</si>
  <si>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</si>
  <si>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</si>
  <si>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</si>
  <si>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</si>
  <si>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</si>
  <si>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</si>
  <si>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Egyéb külső finanszírozási bevételek</t>
  </si>
  <si>
    <t>KÖLTSÉGVETÉSI ÉS FINANSZÍROZÁSI BEVÉTELEK ÖSSZESEN: (10+11)</t>
  </si>
  <si>
    <t>BEVÉTELEK ÖSSZESEN: (12+13)</t>
  </si>
  <si>
    <t>Beruházások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</si>
  <si>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</si>
  <si>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</si>
  <si>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</si>
  <si>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</si>
  <si>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</si>
  <si>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</si>
  <si>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</si>
  <si>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</si>
  <si>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</si>
  <si>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</si>
  <si>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</si>
  <si>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</si>
  <si>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</si>
  <si>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</si>
  <si>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KIADÁSOK ÖSSZESEN: (7+8)</t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</si>
  <si>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</si>
  <si>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</si>
  <si>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</si>
  <si>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</si>
  <si>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Függő, átfutó, kiegyenlítő bevételek</t>
  </si>
  <si>
    <t>Függő, átfutó, kiegyenlítő kiadások</t>
  </si>
  <si>
    <t>I/1. Közhatalmi bevételek (2.1. + …+ 2.4.)</t>
  </si>
  <si>
    <t>V. Finanszírozási kiadások (6.1+6.2.)</t>
  </si>
  <si>
    <t xml:space="preserve">   Pénzügyi lízing tőkerész törlesztés kiadása</t>
  </si>
  <si>
    <t>Működési célú finanszírozási kiadások 6.1.1.+….+6.1.7.)</t>
  </si>
  <si>
    <t>Felhalmozási célú finanszírozási bevételek (6.2.1.+…..6.2.8.)</t>
  </si>
  <si>
    <t>Egyéb felhalmozási bevétel</t>
  </si>
  <si>
    <t xml:space="preserve">                       - Működési célú támogatásértékü kiadás</t>
  </si>
  <si>
    <t>Int. működési bevételek</t>
  </si>
  <si>
    <t>Önkormányzatok sajátos működési bevételei</t>
  </si>
  <si>
    <t>Munkaadókat terhelő járulék</t>
  </si>
  <si>
    <t>Irányító szervtől kapott támogatások</t>
  </si>
  <si>
    <t>Dologi és egyéb folyó kiadás</t>
  </si>
  <si>
    <t>Támogatásértékű működési bevétel</t>
  </si>
  <si>
    <t>Önkormányzat ktgvetési támogatása</t>
  </si>
  <si>
    <t>Garancia- és kezességváll. kiadás</t>
  </si>
  <si>
    <t>Társadalom- és szociálpol. jutt.</t>
  </si>
  <si>
    <t>Ellátottak pénzbeli juttatása</t>
  </si>
  <si>
    <t>Pénzforgalom nélküli kiadások</t>
  </si>
  <si>
    <t>Előző évi műk. célú pénzm. igénybev.</t>
  </si>
  <si>
    <t>Előző évi váll. eredm. igénybev.</t>
  </si>
  <si>
    <t>Likvid hitelek törlesztése</t>
  </si>
  <si>
    <t>Rövid lejáratú hitelek felvétele</t>
  </si>
  <si>
    <t>Likvid hitelek felvétele</t>
  </si>
  <si>
    <t>Forg. célú belf. értékpapírok beváltása</t>
  </si>
  <si>
    <t>Hosszú lejáratú hitelek felvétele</t>
  </si>
  <si>
    <t>Forgatási célú értékpapírok vásárlása</t>
  </si>
  <si>
    <t>Forg. célú belf. értékpapírok kibocsátása</t>
  </si>
  <si>
    <t>Befektetési célú finanszírozási kiadás</t>
  </si>
  <si>
    <t>Forgatási célú értékpapírok értékesítése</t>
  </si>
  <si>
    <t>Bef. célú értékpapírok vásárlása</t>
  </si>
  <si>
    <t>Bef. célú belföldi értékpap. kibocsátása</t>
  </si>
  <si>
    <t>Bef. célú külföldi értékpapírok beváltása</t>
  </si>
  <si>
    <t>Bef. célú külföldi értékpapírok kibocsátása</t>
  </si>
  <si>
    <t>Finanszírozási bevételek (16+…+24)</t>
  </si>
  <si>
    <t>Finanszírozási kiadások (14+…+24)</t>
  </si>
  <si>
    <t>ÖSSZES BEVÉTEL (13+14+15+25)</t>
  </si>
  <si>
    <t>ÖSSZES KIADÁS (13+25)</t>
  </si>
  <si>
    <t>Cél-, címzett támogatás</t>
  </si>
  <si>
    <t>Intézményi felhalmozási bevétel</t>
  </si>
  <si>
    <t>Lakáshoz jutás pénzbeli támogatása</t>
  </si>
  <si>
    <t>Fejlesztési és vis maior támogatás</t>
  </si>
  <si>
    <t>Központosított előirányzatokból támogatás</t>
  </si>
  <si>
    <t>EU-s támogatásból megvalósuló projekt</t>
  </si>
  <si>
    <t>Támogatásértékű bevételek</t>
  </si>
  <si>
    <t>Felhalmozási célú pénzmaradvány átadás</t>
  </si>
  <si>
    <t>Felhalmozási célú kamatkiadások</t>
  </si>
  <si>
    <t>EU-s támogatásból származó forrás</t>
  </si>
  <si>
    <t>Előző évi felh. célú pénzm. igénybev.</t>
  </si>
  <si>
    <t>Bef. célú belföldi értékpap. beváltása</t>
  </si>
  <si>
    <t xml:space="preserve">Befektetési célú finanszírozási bevétel </t>
  </si>
  <si>
    <t>Finanszírozási célú bev. (13+…+21)</t>
  </si>
  <si>
    <t>Finanszírozási célú kiad. (12+...+21)</t>
  </si>
  <si>
    <t>BEVÉTELEK ÖSSZESEN (11+12+22)</t>
  </si>
  <si>
    <t>KIADÁSOK ÖSSZESEN (11+22)</t>
  </si>
  <si>
    <t>4.1.</t>
  </si>
  <si>
    <t>4.2.</t>
  </si>
  <si>
    <t>4.3.</t>
  </si>
  <si>
    <t>4.4.</t>
  </si>
  <si>
    <t>4.5.</t>
  </si>
  <si>
    <t>4.6.</t>
  </si>
  <si>
    <r>
      <t xml:space="preserve">I. Működési költségvetés kiadásai </t>
    </r>
    <r>
      <rPr>
        <sz val="10"/>
        <rFont val="Times New Roman CE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</si>
  <si>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charset val="238"/>
      </rPr>
      <t>(2.1+…+2.3)</t>
    </r>
  </si>
  <si>
    <r>
      <t xml:space="preserve">II. Támogatások, kiegészítések </t>
    </r>
    <r>
      <rPr>
        <sz val="10"/>
        <rFont val="Times New Roman CE"/>
        <charset val="238"/>
      </rPr>
      <t>(4.1+…+4.8.)</t>
    </r>
  </si>
  <si>
    <t xml:space="preserve">  III. Támogatásértékű bevételek (5.1+5.2) </t>
  </si>
  <si>
    <t xml:space="preserve">  Működési célú támogatásértékű bevétel (5.1.1. +... +5.1.5.) </t>
  </si>
  <si>
    <t xml:space="preserve">   - Működési célú pénzeszközátadás államháztartáson kívülre</t>
  </si>
  <si>
    <t>- EU-s forrásból finanszírozott támogatással megvalósuló  programok,  projektek önkormányzati hozzájárulásának kiadásai</t>
  </si>
  <si>
    <t>5.1.1.</t>
  </si>
  <si>
    <t>5.1.2.</t>
  </si>
  <si>
    <t>5.1.4.</t>
  </si>
  <si>
    <t>5.1.3.</t>
  </si>
  <si>
    <t>5.2.1.</t>
  </si>
  <si>
    <t>5.2.4.</t>
  </si>
  <si>
    <t>Felhalmozási támogatás államháztartáson belülről (5.2.1.+…+ 5.2.5.)</t>
  </si>
  <si>
    <t xml:space="preserve">6. </t>
  </si>
  <si>
    <t>IV. Átvett pénzeszközök államháztartáson kívülről (6.1.+6.2.)</t>
  </si>
  <si>
    <t>V. Felhalmozási célú bevételek (7.1+7.2+7.3.)</t>
  </si>
  <si>
    <t>7.3.</t>
  </si>
  <si>
    <t xml:space="preserve">8. </t>
  </si>
  <si>
    <t>VI. Kölcsön visszatérülése</t>
  </si>
  <si>
    <t>10.1.</t>
  </si>
  <si>
    <t>10.2.</t>
  </si>
  <si>
    <t>10.1.1.</t>
  </si>
  <si>
    <t>10.1.3.</t>
  </si>
  <si>
    <t>10.1.4.</t>
  </si>
  <si>
    <t>10.1.5.</t>
  </si>
  <si>
    <t>KÖLTSÉGVETÉSI BEVÉTELEK ÖSSZESEN: (2+…+8)</t>
  </si>
  <si>
    <t>Hiány belső finanszírozás bevételei (10.1.1.+….+10.1.5.)</t>
  </si>
  <si>
    <t>Hiány külső finanszírozásának bevételei (10.2.1.+….+10.2.5.)</t>
  </si>
  <si>
    <t>10.2.1.</t>
  </si>
  <si>
    <t>10.2.3.</t>
  </si>
  <si>
    <t>10.2.5.</t>
  </si>
  <si>
    <t>10.2.2.</t>
  </si>
  <si>
    <t>KÖLTSÉGVETÉSI ÉS FINANSZÍROZÁSI BEVÉTELEK ÖSSZESEN: (9+10)</t>
  </si>
  <si>
    <t>VII. Finanszírozási bevételek (10.1.+10.2.)</t>
  </si>
  <si>
    <t>BEVÉTELEK ÖSSZESEN: (11+12)</t>
  </si>
  <si>
    <t>- EU-s forrásból finanszírozott támogatással megvalósuló  programok,  projektek önkormányzati  hozzájárulásának kiadásai</t>
  </si>
  <si>
    <t xml:space="preserve">  a 2.3-ból   - Felhalmozási célú pénzeszköz átadás államháztartáson belülre</t>
  </si>
  <si>
    <t>VIII. Központi irányító szervi támogatás</t>
  </si>
  <si>
    <t xml:space="preserve">                     - Működési célú támogatásértékü kiadás</t>
  </si>
  <si>
    <t>6.1.1</t>
  </si>
  <si>
    <t>6.1.2</t>
  </si>
  <si>
    <t>6.1.3</t>
  </si>
  <si>
    <t>6.1.5</t>
  </si>
  <si>
    <t>6.2.2</t>
  </si>
  <si>
    <t>6.2.3</t>
  </si>
  <si>
    <t>6.2.4</t>
  </si>
  <si>
    <t>6.2.5</t>
  </si>
  <si>
    <t>6.1.4</t>
  </si>
  <si>
    <t>Felhalm.támogatás államházt.belülről (5.2.1.+…+ 5.2.5.)</t>
  </si>
  <si>
    <t>Eredeti előirányzat</t>
  </si>
  <si>
    <t>Módosított előirányzat</t>
  </si>
  <si>
    <t>Teljesítés</t>
  </si>
  <si>
    <t xml:space="preserve">   - Működési célú pe.átadás államháztartáson belülre</t>
  </si>
  <si>
    <t xml:space="preserve"> </t>
  </si>
  <si>
    <t>Forg.célú értékpapírok értékesítése</t>
  </si>
  <si>
    <t>Gépjárműadó</t>
  </si>
  <si>
    <t>5.2.3.</t>
  </si>
  <si>
    <t>Műk.célú támog.értékű bevétel elkül.állami pénzalapoktól</t>
  </si>
  <si>
    <t>1.5.</t>
  </si>
  <si>
    <t>Éves engedélyezett létszám előirányzat (fő)</t>
  </si>
  <si>
    <t>Közfoglalkoztatottak létszáma (fő)</t>
  </si>
  <si>
    <t>I. Önkormányzat működési bevételei (2+3)</t>
  </si>
  <si>
    <t>VI. Központi, irányító szervi támogatás folyósítása</t>
  </si>
  <si>
    <t>Műk.c. pe.átvét. áh.-on kívülről</t>
  </si>
  <si>
    <t>Műk.c. pe.átvét. áh.-on belülről</t>
  </si>
  <si>
    <t>Központi, irányító szervi tám. folyósítása</t>
  </si>
  <si>
    <t xml:space="preserve">   - Műk.célú pe.átadás államháztartáson belülre</t>
  </si>
  <si>
    <t>I. Működési célú bevételek és kiadások mérlege</t>
  </si>
  <si>
    <t>Működési célú pénzeszközök átvétele áht.-on kívülről</t>
  </si>
  <si>
    <t>Felhalmozási célú pénzeszközök átvétele áht.-on kívülről</t>
  </si>
  <si>
    <t>Beruházási kiadások előirányzatainak és felhasználásának alakulása feladatonként</t>
  </si>
  <si>
    <t>Beruházás  megnevezése</t>
  </si>
  <si>
    <t>Kivitelezés kezdési és befejezési éve</t>
  </si>
  <si>
    <t>ÖSSZESEN:</t>
  </si>
  <si>
    <t>Felújítási kiadások előirányzatainak és felhasználásának alakulása célonként</t>
  </si>
  <si>
    <t>Felújítás  megnevezése</t>
  </si>
  <si>
    <t>E S Z K Ö Z Ö K</t>
  </si>
  <si>
    <t>Előző évi költségvetési beszámoló záró adatai</t>
  </si>
  <si>
    <t>Auditálási eltérések                ( ± )</t>
  </si>
  <si>
    <t>Előző év auditált egyszerűsített beszámoló záró adatai</t>
  </si>
  <si>
    <t>Tárgyévi költségvetési beszámoló záró adatai</t>
  </si>
  <si>
    <t>Tárgyév auditált egyszerűsített beszámoló záró adatai</t>
  </si>
  <si>
    <t>I.   Immateriális javak</t>
  </si>
  <si>
    <t>II.  Tárgyi eszközök</t>
  </si>
  <si>
    <t>III. Befektetett pénzügyi eszközök</t>
  </si>
  <si>
    <t>lV.Üzemeltetésre, kezelésre átadott eszközök</t>
  </si>
  <si>
    <t>l.   Készletek</t>
  </si>
  <si>
    <t>ll.  Követelések</t>
  </si>
  <si>
    <t>lll. Értékpapírok</t>
  </si>
  <si>
    <t>IV.Pénzeszközök</t>
  </si>
  <si>
    <t>ESZKÖZÖK ÖSSZESEN</t>
  </si>
  <si>
    <t>F O R R Á S O K</t>
  </si>
  <si>
    <t>D) SAJÁT TŐKE ÖSSZESEN</t>
  </si>
  <si>
    <t>F) KÖTELEZETTSÉGEK ÖSSZESEN</t>
  </si>
  <si>
    <t>FORRÁSOK ÖSSZESEN</t>
  </si>
  <si>
    <t>Költségvetési szervek pénzmaradványának alakulása</t>
  </si>
  <si>
    <t>Költségvetési szerv neve</t>
  </si>
  <si>
    <t>Szabad</t>
  </si>
  <si>
    <t>Kötelezettséggel terhelt</t>
  </si>
  <si>
    <t>Összesen:</t>
  </si>
  <si>
    <t xml:space="preserve">VAGYONKIMUTATÁS
a könyvviteli mérlegben értékkel szereplő eszközökről
2012. </t>
  </si>
  <si>
    <t>ESZKÖZÖK</t>
  </si>
  <si>
    <t>Sorszám</t>
  </si>
  <si>
    <t>állományi 
érték</t>
  </si>
  <si>
    <t>I. Immateriális javak összesen</t>
  </si>
  <si>
    <t>II. Tárgyi eszközök összesen</t>
  </si>
  <si>
    <t>1. Tartós részesedés</t>
  </si>
  <si>
    <t>2. Tartósan adott kölcsön</t>
  </si>
  <si>
    <t>III. Befektetett pénzügyi eszközök összesen</t>
  </si>
  <si>
    <t>IV. Üzemeltetésre, kezelésre átadott koncesszióba , vagyonkezelésbe adott, illetve vagyonkezelésbe vett eszközök</t>
  </si>
  <si>
    <t>I. Készletek összesen</t>
  </si>
  <si>
    <t>FORRÁSOK</t>
  </si>
  <si>
    <t>1</t>
  </si>
  <si>
    <t>2</t>
  </si>
  <si>
    <t>3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</si>
  <si>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</si>
  <si>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</si>
  <si>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</si>
  <si>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</si>
  <si>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</si>
  <si>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</si>
  <si>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</si>
  <si>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</si>
  <si>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</si>
  <si>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Működési célú pénzeszközök átvétele áht-on kívülről</t>
  </si>
  <si>
    <t xml:space="preserve">   1.</t>
  </si>
  <si>
    <t>Helyi önkormányzatok kiegészítő támogatása</t>
  </si>
  <si>
    <t>Helyi önkormányzatok működésének támogatása</t>
  </si>
  <si>
    <t>Telep.önkorm.egyes köznevelési feladatainak támogatása</t>
  </si>
  <si>
    <t>Telep.önkorm.szoc.gyermekjól.és gyermekétk.felad.támog.</t>
  </si>
  <si>
    <t>Települési önkorm.kulturális feladatainak támogatása</t>
  </si>
  <si>
    <t>Működési célú központosított előirányzatok</t>
  </si>
  <si>
    <t xml:space="preserve">Társadalombiztosítás pénzügyi alapjából átvett pénzeszköz </t>
  </si>
  <si>
    <t>Önkormányzatoktól átvett pénzeszköz</t>
  </si>
  <si>
    <t>Társulástól átvett pénzeszköz</t>
  </si>
  <si>
    <t xml:space="preserve">Működési célú támogatásértékű bevétel (5.1.1. +... +5.1.5.) </t>
  </si>
  <si>
    <t>5.1.5.</t>
  </si>
  <si>
    <t>Központi kezelésű előirányzatoktól</t>
  </si>
  <si>
    <t>Fejezeti előir. EU-s programokra és azok hazai társfinansz.</t>
  </si>
  <si>
    <t>Államháztartáson belüli megelőlegezések</t>
  </si>
  <si>
    <t xml:space="preserve">Költségvetési maradvány igénybevétele </t>
  </si>
  <si>
    <t>Egyéb belső finanszírozási bevételek</t>
  </si>
  <si>
    <t>Értékpapír értékesítése</t>
  </si>
  <si>
    <t xml:space="preserve">Hosszú lejáratú hitelek, kölcsönök felvétele </t>
  </si>
  <si>
    <t xml:space="preserve">Likviditási célú hitelek, kölcsönök felvétele </t>
  </si>
  <si>
    <t>Rövid lejáratú hitelek, kölcsönök felvétele</t>
  </si>
  <si>
    <t>Egyéb külső finanszírozási bevételek</t>
  </si>
  <si>
    <t>Elvonások és befizetések</t>
  </si>
  <si>
    <t>Költségvetési hiány, többlet ( költségvetési bevételek 9. sor - költségvetési kiadások 5. sor) (+/-)</t>
  </si>
  <si>
    <t>10.1.2.</t>
  </si>
  <si>
    <t>10.2.4.</t>
  </si>
  <si>
    <t xml:space="preserve">A) ESZKÖZÖK </t>
  </si>
  <si>
    <t xml:space="preserve">B) NEMZ.VAGY.-BA TART.FORGÓESZKÖZÖK </t>
  </si>
  <si>
    <t>1. Nemzeti vagyon induláskori értéke</t>
  </si>
  <si>
    <t>2.Egyéb eszközök induláskori értéke</t>
  </si>
  <si>
    <t>3. Halmozott eredmény</t>
  </si>
  <si>
    <t>4. Mérleg szerinti eredmény</t>
  </si>
  <si>
    <t xml:space="preserve">  I. Költségvet.évben esedékes kötelezettségek</t>
  </si>
  <si>
    <t xml:space="preserve"> II. Költségvet.évet követően esedékes köt.</t>
  </si>
  <si>
    <t>G) PASSZÍV IDŐBELI ELHATÁROLÁSOK</t>
  </si>
  <si>
    <t>1. Vásárolt készletek</t>
  </si>
  <si>
    <t>2. Forintszámlák</t>
  </si>
  <si>
    <t>1. Pénztárak, csekkek, betétkönyvek</t>
  </si>
  <si>
    <t>B) NEMZETI VAGYONBA TARTOZÓ FORGÓESZKÖZÖK</t>
  </si>
  <si>
    <t>C) PÉNZESZKÖZÖK ÖSSZESEN</t>
  </si>
  <si>
    <t>1. Költségvetési évben esedékes követelések</t>
  </si>
  <si>
    <t>2. Költségvetési évet követően esedékes követelések</t>
  </si>
  <si>
    <t>D) KÖVETELÉSEK ÖSSZESEN</t>
  </si>
  <si>
    <t>E) EGYÉB SAJÁTOS ESZKÖZOLDALI ELSZÁMOLÁSOK</t>
  </si>
  <si>
    <t>F) AKTÍV IDŐBELI ELHATÁROLÁSOK</t>
  </si>
  <si>
    <t xml:space="preserve">ESZKÖZÖK ÖSSZESEN </t>
  </si>
  <si>
    <t xml:space="preserve">1. Nemzeti vagyon induláskori értéke </t>
  </si>
  <si>
    <t xml:space="preserve"> I. Költségvetési évben esedékes kötelezettségek </t>
  </si>
  <si>
    <t xml:space="preserve"> II. Költségvetési évet követően esedékes kötelezettségek</t>
  </si>
  <si>
    <t>1. Kapott előlegek</t>
  </si>
  <si>
    <t>III. Kötelezettség jellegű sajátos elszámolások</t>
  </si>
  <si>
    <t xml:space="preserve"> F) KÖTELEZETTSÉGEK ÖSSZESEN </t>
  </si>
  <si>
    <t xml:space="preserve"> K) PASSZÍV IDŐBELI ELHATÁROLÁSOK</t>
  </si>
  <si>
    <t xml:space="preserve"> G) SAJÁT TŐKE ÖSSZESEN </t>
  </si>
  <si>
    <t xml:space="preserve">FORRÁSOK ÖSSZESEN  </t>
  </si>
  <si>
    <t>A) NEMZETI VAGYONBA TARTOZÓ BEF.ESZK.ÖSSZESEN</t>
  </si>
  <si>
    <t>Elszámolásból származó bevételek</t>
  </si>
  <si>
    <t>VII. ÁHT-n belüli megelőlegezés visszafizetése</t>
  </si>
  <si>
    <t>Felhalm.támogatás áht.belülről</t>
  </si>
  <si>
    <t>Felhalmozási célú bevételek</t>
  </si>
  <si>
    <t>ÁHT-n belüli megelőlegezés visszafizetése</t>
  </si>
  <si>
    <t xml:space="preserve"> forintban</t>
  </si>
  <si>
    <t xml:space="preserve">  forintban</t>
  </si>
  <si>
    <t>forintban</t>
  </si>
  <si>
    <t>Tulajdonosi bevételek</t>
  </si>
  <si>
    <t>Felhalmozási célú önkormányzati támogatások</t>
  </si>
  <si>
    <t xml:space="preserve">   Államháztatáson belüli megelőlegezések</t>
  </si>
  <si>
    <t>2.Nemzeti vagyon változásai</t>
  </si>
  <si>
    <t>1. Alapítás-átszervezés aktivált értéke</t>
  </si>
  <si>
    <t xml:space="preserve"> 1.3. korlátozottan forgalomképes immateriális javak</t>
  </si>
  <si>
    <t xml:space="preserve"> 2.1. Forgalomképtelen ingatlanok és kapcsolódó vagyoni értékű jogok</t>
  </si>
  <si>
    <t xml:space="preserve"> 2.2.nemzetgazdasági szempontból kiemelt jelentőségű ingatlanok és             kapcsolódó vagyoni értékű jogok</t>
  </si>
  <si>
    <t>2.4 üzleti ingatlanok és kapcsolódó nvagyoni értékű jogok</t>
  </si>
  <si>
    <t>2. Ingatlanok és kapcsolódó vagyoni értékű jogok</t>
  </si>
  <si>
    <t>3. Gépek, berendezések és felszerelések, gépjárművek</t>
  </si>
  <si>
    <t>3.1. Forgalomképtelen gépek, ber.felsz.járművek</t>
  </si>
  <si>
    <t xml:space="preserve"> 2.3. korlátozottan forgalomképes ingatlanik és kapcsolódó  vagyoni értékű jogok</t>
  </si>
  <si>
    <t>3.2. Üzleti gépek, berend.felsz.járművek</t>
  </si>
  <si>
    <t>4. Beruházások, felújítások</t>
  </si>
  <si>
    <t>2. Ingatlanok és kapcs.vagyoni értékű jogok összesen</t>
  </si>
  <si>
    <t>3. Gépek, berendezések és felszerelések, járművek összesen:</t>
  </si>
  <si>
    <t>4.Beruházások, felújítások összesen:</t>
  </si>
  <si>
    <t>2.Nemzeti vagyon  változásai</t>
  </si>
  <si>
    <t>3. Egyéb eszközök induláskori értéke</t>
  </si>
  <si>
    <t>4. Felhalmozott eredmény</t>
  </si>
  <si>
    <t>5. Mérleg szerinti eredmény</t>
  </si>
  <si>
    <t>3.2 Korlátozottan forg.képes gépek,ber.felsz.járművek</t>
  </si>
  <si>
    <t>Rábapordány Község Önkormányzata</t>
  </si>
  <si>
    <t>Rábapordányi Óvoda</t>
  </si>
  <si>
    <t>Rábapordányi Óvodai Társulás</t>
  </si>
  <si>
    <t>RÁBAPORDÁNY KÖZSÉG ÖNKORMÁNYZATA EGYSZERŰSÍTETT MÉRLEG</t>
  </si>
  <si>
    <t>Jövedelemadók</t>
  </si>
  <si>
    <t>Közvetített szolgáltatások ellenértéke</t>
  </si>
  <si>
    <t xml:space="preserve">  a 2.3-ból   - Felhalm.célú visszatérítendő kölcsön áht.kívűlre</t>
  </si>
  <si>
    <t xml:space="preserve">               - Felhalm.célú támogatások áht.kívülre (háztartásoknak)</t>
  </si>
  <si>
    <t xml:space="preserve">   - Működési célú pe.átadás államháztartáson kívülre</t>
  </si>
  <si>
    <t xml:space="preserve">               - Felhalm.célú visszatérítendő kölcsön áht. kívűlre</t>
  </si>
  <si>
    <t xml:space="preserve">Egyéb kiadások </t>
  </si>
  <si>
    <t>Felhalm.célú támogatás áht.kívülre</t>
  </si>
  <si>
    <t>Felh.c.visszatér.kölcsön áht.kívülre</t>
  </si>
  <si>
    <t>,</t>
  </si>
  <si>
    <t>V. Egyéb sajátos eszközoldali elszámolások</t>
  </si>
  <si>
    <t>Pénzmaradványból</t>
  </si>
  <si>
    <t>II. Felhalmozási és tőkejellegű bevételek és kiadások mérlege</t>
  </si>
  <si>
    <t>Felhalm.c.átvett pe.áht.kívűlről</t>
  </si>
  <si>
    <t>Szolgáltatások ellenértéke</t>
  </si>
  <si>
    <t>Társulásoktól átvett pénzeszköz</t>
  </si>
  <si>
    <t>Felhalm.célú visszatér.támog., kölcsönök visszatér.áht.kívülről</t>
  </si>
  <si>
    <t>0</t>
  </si>
  <si>
    <t>Felhalm.célú önkormányzati támogatások</t>
  </si>
  <si>
    <t>Kisértékű tárgyi eszközök:</t>
  </si>
  <si>
    <t>Rábapordány Község Önkormányzata 2019.évi költségvetésének összevont mérlege</t>
  </si>
  <si>
    <t>Ellátási díjak</t>
  </si>
  <si>
    <t>650000</t>
  </si>
  <si>
    <t>202500</t>
  </si>
  <si>
    <t>Egyéb felhalmozási célú támogatások aht-n belülről</t>
  </si>
  <si>
    <t>Rábapordány Község Önkormányzata 2019.évi költségvetés kötelező feladatainak mérlege</t>
  </si>
  <si>
    <t>Egyéb felhalmozási célú támogatások áht-n belülről</t>
  </si>
  <si>
    <t>Rábapordány Község Önkormányzata 2019.évi költségvetés önként vállalt feladatainak mérlege</t>
  </si>
  <si>
    <t>Műk. c. pe.átadás áht-on kívülre</t>
  </si>
  <si>
    <t>Műk. c. pe.átadás áht-on belülre</t>
  </si>
  <si>
    <t>Gévay u. 17. alatti (volt Takarékszövetkezet) épület vásárlás</t>
  </si>
  <si>
    <t>2019. évi eredeti előirányzat</t>
  </si>
  <si>
    <t>2019. évi módosított előirányzat</t>
  </si>
  <si>
    <t>2019. évi 
teljesítés</t>
  </si>
  <si>
    <t xml:space="preserve">Orvosi rendelőbe nyomtató </t>
  </si>
  <si>
    <t>Rézsűkasza (VP pályázat)</t>
  </si>
  <si>
    <t>Mezőgazdasági vontató (VP pályázat)</t>
  </si>
  <si>
    <t>Függesztett gréder (VP pályázat)</t>
  </si>
  <si>
    <t xml:space="preserve">Fűkasza </t>
  </si>
  <si>
    <t>Fémvázas kerti pad (3  db)</t>
  </si>
  <si>
    <t>Kültéri kuka (Sportpark)</t>
  </si>
  <si>
    <t>Bozótvágó (2 db) Leader pályázat</t>
  </si>
  <si>
    <t>MTD fűnyíró traktor (LEADER pályázat)</t>
  </si>
  <si>
    <t>2019.évi 
teljesítés</t>
  </si>
  <si>
    <t>2019</t>
  </si>
  <si>
    <t>Óvoda épület felújítása</t>
  </si>
  <si>
    <t xml:space="preserve">         2019. ÉV</t>
  </si>
  <si>
    <t>2019.év</t>
  </si>
  <si>
    <t>1.6</t>
  </si>
  <si>
    <t>1.7</t>
  </si>
  <si>
    <t>1.8</t>
  </si>
  <si>
    <t>1.9</t>
  </si>
  <si>
    <t>1.13.</t>
  </si>
  <si>
    <r>
      <t xml:space="preserve">II. Támogatások, kiegészítések </t>
    </r>
    <r>
      <rPr>
        <sz val="10"/>
        <rFont val="Times New Roman CE"/>
        <charset val="238"/>
      </rPr>
      <t>(4.1+…+4.6.)</t>
    </r>
  </si>
  <si>
    <t>III.Támogatásértékű bevételek (5,1+….5.2.4.)</t>
  </si>
  <si>
    <t>V. Felhalmozási célú bevételek (7.1+……+7.3.)</t>
  </si>
  <si>
    <t>VII. Finanszírozási bevételek (10.1…...+10.2.4.)</t>
  </si>
  <si>
    <t>Orvosi rendelő felújítása</t>
  </si>
  <si>
    <t>Óvoda udvar felújítása</t>
  </si>
  <si>
    <t>Szolg lakás bútorbeszerzés</t>
  </si>
  <si>
    <t>10.melléklet a 5/2020.(VII.15.) önkormányzati rendelethez</t>
  </si>
  <si>
    <t>9.melléklet a 5/2020.(VII.15.) önkormányzati rendelethez</t>
  </si>
  <si>
    <t>8.melléklet a 5/2020.(VII.15.)) önkormányzati rendelethez</t>
  </si>
  <si>
    <t>5.melléklet a 5/2020.(VII.15.) önkormányzati rendelethez</t>
  </si>
  <si>
    <t>4.melléklet a 5/2020.(VII.15.) önkormányzati rendelethez</t>
  </si>
  <si>
    <t>3.melléklet a 5/2020.(VII.15.) önkormányzati rendelethez</t>
  </si>
  <si>
    <t>2. melléklet a 5/2020.(VII.15.) önkormányzati rendelethez</t>
  </si>
  <si>
    <t>1 .melléklet a 5/2020.(VII.15.)önkormányzati rendelethez</t>
  </si>
  <si>
    <t>6.melléklet a 5/2020.(VII.15.) önkormányzati rendelethez</t>
  </si>
  <si>
    <t>7.melléklet a 5/2020.(VII.15.)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</si>
</sst>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1" formatCode="#,###__;\-\ #,###__"/>
    <numFmt numFmtId="172" formatCode="00"/>
    <numFmt numFmtId="173" formatCode="#,###\ _F_t;\-#,###\ _F_t"/>
  </numFmts>
  <fonts count="52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0"/>
      <color rgb="FFFF0000"/>
      <name val="Times New Roman CE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i/>
      <sz val="11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27" fillId="0" borderId="0"/>
    <xf numFmtId="0" fontId="1" fillId="0" borderId="0"/>
    <xf numFmtId="0" fontId="28" fillId="0" borderId="0"/>
  </cellStyleXfs>
  <cellXfs count="791">
    <xf numFmtId="0" fontId="0" fillId="0" borderId="0" xfId="0"/>
    <xf numFmtId="0" fontId="8" fillId="0" borderId="0" xfId="6" applyFont="1" applyFill="1"/>
    <xf numFmtId="0" fontId="5" fillId="0" borderId="0" xfId="6" applyFill="1"/>
    <xf numFmtId="0" fontId="11" fillId="0" borderId="0" xfId="6" applyFont="1" applyFill="1"/>
    <xf numFmtId="0" fontId="13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5" fillId="0" borderId="1" xfId="6" applyFill="1" applyBorder="1"/>
    <xf numFmtId="0" fontId="3" fillId="0" borderId="2" xfId="0" applyFont="1" applyFill="1" applyBorder="1" applyAlignment="1" applyProtection="1">
      <alignment horizontal="right"/>
    </xf>
    <xf numFmtId="164" fontId="0" fillId="0" borderId="0" xfId="0" applyNumberFormat="1" applyFill="1" applyAlignment="1" applyProtection="1">
      <alignment horizontal="center" vertical="center" wrapText="1"/>
    </xf>
    <xf numFmtId="0" fontId="5" fillId="0" borderId="0" xfId="6" applyFill="1" applyAlignment="1">
      <alignment horizontal="left" vertical="center" indent="1"/>
    </xf>
    <xf numFmtId="0" fontId="3" fillId="0" borderId="2" xfId="0" applyFont="1" applyFill="1" applyBorder="1" applyAlignment="1" applyProtection="1">
      <alignment horizontal="right" vertical="center"/>
    </xf>
    <xf numFmtId="0" fontId="5" fillId="0" borderId="0" xfId="6" applyFill="1" applyAlignment="1"/>
    <xf numFmtId="164" fontId="2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</xf>
    <xf numFmtId="0" fontId="19" fillId="0" borderId="4" xfId="0" applyFont="1" applyBorder="1" applyAlignment="1">
      <alignment vertical="top" wrapText="1"/>
    </xf>
    <xf numFmtId="0" fontId="10" fillId="0" borderId="0" xfId="0" applyFont="1"/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centerContinuous" vertical="center" wrapText="1"/>
    </xf>
    <xf numFmtId="164" fontId="2" fillId="0" borderId="5" xfId="0" applyNumberFormat="1" applyFont="1" applyFill="1" applyBorder="1" applyAlignment="1">
      <alignment horizontal="centerContinuous" vertical="center" wrapText="1"/>
    </xf>
    <xf numFmtId="164" fontId="2" fillId="0" borderId="6" xfId="0" applyNumberFormat="1" applyFont="1" applyFill="1" applyBorder="1" applyAlignment="1">
      <alignment horizontal="centerContinuous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7" xfId="0" applyNumberFormat="1" applyFont="1" applyFill="1" applyBorder="1" applyAlignment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0" xfId="0" applyNumberFormat="1" applyFont="1" applyFill="1" applyBorder="1" applyAlignment="1">
      <alignment horizontal="left" vertical="center" wrapText="1" indent="1"/>
    </xf>
    <xf numFmtId="164" fontId="1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3" xfId="0" applyNumberFormat="1" applyFont="1" applyFill="1" applyBorder="1" applyAlignment="1">
      <alignment horizontal="left" vertical="center" wrapText="1" indent="1"/>
    </xf>
    <xf numFmtId="164" fontId="0" fillId="0" borderId="15" xfId="0" applyNumberFormat="1" applyFont="1" applyFill="1" applyBorder="1" applyAlignment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" xfId="0" applyNumberFormat="1" applyFont="1" applyFill="1" applyBorder="1" applyAlignment="1">
      <alignment horizontal="left" vertical="center" wrapText="1" indent="1"/>
    </xf>
    <xf numFmtId="164" fontId="15" fillId="0" borderId="17" xfId="0" applyNumberFormat="1" applyFont="1" applyFill="1" applyBorder="1" applyAlignment="1">
      <alignment horizontal="left" vertical="center" wrapText="1" indent="1"/>
    </xf>
    <xf numFmtId="164" fontId="15" fillId="0" borderId="8" xfId="0" applyNumberFormat="1" applyFont="1" applyFill="1" applyBorder="1" applyAlignment="1">
      <alignment horizontal="left" vertical="center" wrapText="1" indent="1"/>
    </xf>
    <xf numFmtId="0" fontId="2" fillId="0" borderId="3" xfId="6" applyFont="1" applyFill="1" applyBorder="1" applyAlignment="1" applyProtection="1">
      <alignment horizontal="center" vertical="center" wrapText="1"/>
    </xf>
    <xf numFmtId="0" fontId="2" fillId="0" borderId="5" xfId="6" applyFont="1" applyFill="1" applyBorder="1" applyAlignment="1" applyProtection="1">
      <alignment horizontal="center" vertical="center" wrapText="1"/>
    </xf>
    <xf numFmtId="0" fontId="2" fillId="0" borderId="6" xfId="6" applyFont="1" applyFill="1" applyBorder="1" applyAlignment="1" applyProtection="1">
      <alignment horizontal="center" vertical="center" wrapText="1"/>
    </xf>
    <xf numFmtId="0" fontId="2" fillId="0" borderId="5" xfId="6" applyFont="1" applyFill="1" applyBorder="1" applyAlignment="1" applyProtection="1">
      <alignment horizontal="left" vertical="center" wrapText="1" indent="1"/>
    </xf>
    <xf numFmtId="0" fontId="18" fillId="0" borderId="5" xfId="0" applyFont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horizontal="left" vertical="center" wrapText="1" indent="1"/>
    </xf>
    <xf numFmtId="164" fontId="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0" applyFont="1" applyBorder="1" applyAlignment="1" applyProtection="1">
      <alignment horizontal="left" vertical="center" wrapText="1" indent="1"/>
    </xf>
    <xf numFmtId="0" fontId="19" fillId="0" borderId="21" xfId="0" applyFont="1" applyBorder="1" applyAlignment="1" applyProtection="1">
      <alignment horizontal="left" vertical="center" wrapText="1" indent="1"/>
    </xf>
    <xf numFmtId="0" fontId="8" fillId="0" borderId="18" xfId="6" applyFont="1" applyFill="1" applyBorder="1" applyAlignment="1" applyProtection="1">
      <alignment horizontal="left" vertical="center" wrapText="1" indent="1"/>
    </xf>
    <xf numFmtId="0" fontId="8" fillId="0" borderId="22" xfId="6" applyFont="1" applyFill="1" applyBorder="1" applyAlignment="1" applyProtection="1">
      <alignment horizontal="left" vertical="center" wrapText="1" indent="1"/>
    </xf>
    <xf numFmtId="0" fontId="8" fillId="0" borderId="23" xfId="6" applyFont="1" applyFill="1" applyBorder="1" applyAlignment="1" applyProtection="1">
      <alignment horizontal="left" vertical="center" wrapText="1" indent="1"/>
    </xf>
    <xf numFmtId="0" fontId="8" fillId="0" borderId="21" xfId="6" applyFont="1" applyFill="1" applyBorder="1" applyAlignment="1" applyProtection="1">
      <alignment horizontal="left" vertical="center" wrapText="1" indent="1"/>
    </xf>
    <xf numFmtId="0" fontId="20" fillId="0" borderId="20" xfId="0" applyFont="1" applyBorder="1" applyAlignment="1" applyProtection="1">
      <alignment horizontal="left" vertical="center" wrapText="1" indent="1"/>
    </xf>
    <xf numFmtId="0" fontId="19" fillId="0" borderId="22" xfId="0" applyFont="1" applyBorder="1" applyAlignment="1" applyProtection="1">
      <alignment horizontal="left" vertical="center" wrapText="1" indent="1"/>
    </xf>
    <xf numFmtId="0" fontId="20" fillId="0" borderId="22" xfId="0" applyFont="1" applyBorder="1" applyAlignment="1" applyProtection="1">
      <alignment horizontal="left" vertical="center" wrapText="1" indent="1"/>
    </xf>
    <xf numFmtId="0" fontId="18" fillId="0" borderId="24" xfId="0" applyFont="1" applyBorder="1" applyAlignment="1" applyProtection="1">
      <alignment horizontal="left" vertical="center" wrapText="1" indent="1"/>
    </xf>
    <xf numFmtId="0" fontId="19" fillId="0" borderId="24" xfId="0" applyFont="1" applyBorder="1" applyAlignment="1" applyProtection="1">
      <alignment horizontal="left" vertical="center" wrapText="1" indent="1"/>
    </xf>
    <xf numFmtId="0" fontId="18" fillId="0" borderId="21" xfId="0" applyFont="1" applyBorder="1" applyAlignment="1" applyProtection="1">
      <alignment horizontal="left" vertical="center" wrapText="1" indent="1"/>
    </xf>
    <xf numFmtId="0" fontId="3" fillId="0" borderId="5" xfId="6" applyFont="1" applyFill="1" applyBorder="1" applyAlignment="1" applyProtection="1">
      <alignment horizontal="left" vertical="center" wrapText="1" indent="1"/>
    </xf>
    <xf numFmtId="0" fontId="2" fillId="0" borderId="0" xfId="6" applyFont="1" applyFill="1" applyBorder="1" applyAlignment="1" applyProtection="1">
      <alignment horizontal="center" vertical="center" wrapText="1"/>
    </xf>
    <xf numFmtId="0" fontId="2" fillId="0" borderId="0" xfId="6" applyFont="1" applyFill="1" applyBorder="1" applyAlignment="1" applyProtection="1">
      <alignment vertical="center" wrapText="1"/>
    </xf>
    <xf numFmtId="164" fontId="2" fillId="0" borderId="0" xfId="6" applyNumberFormat="1" applyFont="1" applyFill="1" applyBorder="1" applyAlignment="1" applyProtection="1">
      <alignment horizontal="right" vertical="center" wrapText="1" indent="1"/>
    </xf>
    <xf numFmtId="0" fontId="2" fillId="0" borderId="25" xfId="6" applyFont="1" applyFill="1" applyBorder="1" applyAlignment="1" applyProtection="1">
      <alignment vertical="center" wrapText="1"/>
    </xf>
    <xf numFmtId="0" fontId="8" fillId="0" borderId="0" xfId="6" applyFont="1" applyFill="1" applyBorder="1" applyAlignment="1" applyProtection="1">
      <alignment horizontal="left" vertical="center" wrapText="1" indent="1"/>
    </xf>
    <xf numFmtId="0" fontId="8" fillId="0" borderId="22" xfId="6" applyFont="1" applyFill="1" applyBorder="1" applyAlignment="1" applyProtection="1">
      <alignment horizontal="left" indent="6"/>
    </xf>
    <xf numFmtId="0" fontId="8" fillId="0" borderId="22" xfId="6" applyFont="1" applyFill="1" applyBorder="1" applyAlignment="1" applyProtection="1">
      <alignment horizontal="left" vertical="center" wrapText="1" indent="6"/>
    </xf>
    <xf numFmtId="0" fontId="8" fillId="0" borderId="26" xfId="6" applyFont="1" applyFill="1" applyBorder="1" applyAlignment="1" applyProtection="1">
      <alignment horizontal="left" vertical="center" wrapText="1" indent="6"/>
    </xf>
    <xf numFmtId="0" fontId="8" fillId="0" borderId="24" xfId="6" applyFont="1" applyFill="1" applyBorder="1" applyAlignment="1" applyProtection="1">
      <alignment horizontal="left" vertical="center" wrapText="1" indent="6"/>
    </xf>
    <xf numFmtId="0" fontId="2" fillId="0" borderId="5" xfId="6" applyFont="1" applyFill="1" applyBorder="1" applyAlignment="1" applyProtection="1">
      <alignment vertical="center" wrapText="1"/>
    </xf>
    <xf numFmtId="0" fontId="8" fillId="0" borderId="26" xfId="6" applyFont="1" applyFill="1" applyBorder="1" applyAlignment="1" applyProtection="1">
      <alignment horizontal="left" vertical="center" wrapText="1" indent="1"/>
    </xf>
    <xf numFmtId="0" fontId="19" fillId="0" borderId="22" xfId="0" quotePrefix="1" applyFont="1" applyBorder="1" applyAlignment="1" applyProtection="1">
      <alignment horizontal="left" vertical="center" wrapText="1" indent="6"/>
    </xf>
    <xf numFmtId="0" fontId="19" fillId="0" borderId="24" xfId="0" quotePrefix="1" applyFont="1" applyBorder="1" applyAlignment="1" applyProtection="1">
      <alignment horizontal="left" vertical="center" wrapText="1" indent="6"/>
    </xf>
    <xf numFmtId="164" fontId="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5" xfId="6" applyFont="1" applyFill="1" applyBorder="1" applyAlignment="1" applyProtection="1">
      <alignment horizontal="left" vertical="center" wrapText="1" indent="1"/>
    </xf>
    <xf numFmtId="0" fontId="8" fillId="0" borderId="20" xfId="6" applyFont="1" applyFill="1" applyBorder="1" applyAlignment="1" applyProtection="1">
      <alignment horizontal="left" vertical="center" wrapText="1" indent="1"/>
    </xf>
    <xf numFmtId="0" fontId="16" fillId="0" borderId="23" xfId="6" applyFont="1" applyFill="1" applyBorder="1" applyAlignment="1" applyProtection="1">
      <alignment horizontal="left" vertical="center" wrapText="1" indent="1"/>
    </xf>
    <xf numFmtId="0" fontId="20" fillId="0" borderId="5" xfId="0" applyFont="1" applyBorder="1" applyAlignment="1" applyProtection="1">
      <alignment horizontal="left" vertical="center" wrapText="1" indent="1"/>
    </xf>
    <xf numFmtId="0" fontId="19" fillId="0" borderId="26" xfId="0" applyFont="1" applyBorder="1" applyAlignment="1" applyProtection="1">
      <alignment horizontal="left" vertical="center" wrapText="1" indent="1"/>
    </xf>
    <xf numFmtId="0" fontId="9" fillId="0" borderId="0" xfId="6" applyFont="1" applyFill="1" applyProtection="1"/>
    <xf numFmtId="0" fontId="9" fillId="0" borderId="0" xfId="6" applyFont="1" applyFill="1" applyAlignment="1" applyProtection="1">
      <alignment horizontal="right" vertical="center" indent="1"/>
    </xf>
    <xf numFmtId="0" fontId="9" fillId="0" borderId="0" xfId="6" applyFont="1" applyFill="1"/>
    <xf numFmtId="0" fontId="9" fillId="0" borderId="0" xfId="6" applyFont="1" applyFill="1" applyAlignment="1">
      <alignment horizontal="right" vertical="center" indent="1"/>
    </xf>
    <xf numFmtId="0" fontId="21" fillId="0" borderId="22" xfId="0" applyFont="1" applyBorder="1" applyAlignment="1" applyProtection="1">
      <alignment horizontal="left" vertical="center" wrapText="1" indent="1"/>
    </xf>
    <xf numFmtId="0" fontId="21" fillId="0" borderId="28" xfId="0" applyFont="1" applyBorder="1" applyAlignment="1">
      <alignment vertical="top" wrapText="1"/>
    </xf>
    <xf numFmtId="0" fontId="18" fillId="0" borderId="3" xfId="0" applyFont="1" applyBorder="1" applyAlignment="1" applyProtection="1">
      <alignment horizontal="center" vertical="center" wrapText="1"/>
    </xf>
    <xf numFmtId="0" fontId="9" fillId="0" borderId="0" xfId="6" applyFont="1" applyFill="1" applyAlignment="1">
      <alignment horizontal="right"/>
    </xf>
    <xf numFmtId="0" fontId="18" fillId="0" borderId="0" xfId="0" applyFont="1" applyBorder="1" applyAlignment="1" applyProtection="1">
      <alignment horizontal="left" vertical="center" wrapText="1" indent="1"/>
    </xf>
    <xf numFmtId="164" fontId="15" fillId="0" borderId="0" xfId="6" applyNumberFormat="1" applyFont="1" applyFill="1" applyBorder="1" applyAlignment="1" applyProtection="1">
      <alignment horizontal="right" vertical="center" wrapText="1" indent="1"/>
    </xf>
    <xf numFmtId="0" fontId="0" fillId="0" borderId="0" xfId="6" applyFont="1" applyFill="1" applyAlignment="1">
      <alignment horizontal="right"/>
    </xf>
    <xf numFmtId="0" fontId="17" fillId="0" borderId="0" xfId="6" applyFont="1" applyFill="1" applyAlignment="1"/>
    <xf numFmtId="164" fontId="16" fillId="0" borderId="2" xfId="6" applyNumberFormat="1" applyFont="1" applyFill="1" applyBorder="1" applyAlignment="1" applyProtection="1">
      <alignment horizontal="left" vertical="center"/>
    </xf>
    <xf numFmtId="164" fontId="16" fillId="0" borderId="2" xfId="6" applyNumberFormat="1" applyFont="1" applyFill="1" applyBorder="1" applyAlignment="1" applyProtection="1">
      <alignment horizontal="left"/>
    </xf>
    <xf numFmtId="0" fontId="2" fillId="0" borderId="29" xfId="6" applyFont="1" applyFill="1" applyBorder="1" applyAlignment="1" applyProtection="1">
      <alignment horizontal="left" vertical="center" wrapText="1" indent="1"/>
    </xf>
    <xf numFmtId="0" fontId="8" fillId="0" borderId="30" xfId="6" applyFont="1" applyFill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center" vertical="center" wrapText="1"/>
    </xf>
    <xf numFmtId="0" fontId="2" fillId="0" borderId="29" xfId="6" applyFont="1" applyFill="1" applyBorder="1" applyAlignment="1" applyProtection="1">
      <alignment horizontal="center" vertical="center" wrapText="1"/>
    </xf>
    <xf numFmtId="0" fontId="8" fillId="0" borderId="31" xfId="6" applyFont="1" applyFill="1" applyBorder="1" applyAlignment="1" applyProtection="1">
      <alignment horizontal="left" vertical="center" wrapText="1" indent="1"/>
    </xf>
    <xf numFmtId="0" fontId="8" fillId="0" borderId="32" xfId="6" applyFont="1" applyFill="1" applyBorder="1" applyAlignment="1" applyProtection="1">
      <alignment horizontal="left" vertical="center" wrapText="1" indent="1"/>
    </xf>
    <xf numFmtId="0" fontId="8" fillId="0" borderId="33" xfId="6" applyFont="1" applyFill="1" applyBorder="1" applyAlignment="1" applyProtection="1">
      <alignment horizontal="left" vertical="center" wrapText="1" indent="1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33" xfId="0" applyFont="1" applyBorder="1" applyAlignment="1" applyProtection="1">
      <alignment horizontal="left" vertical="center" wrapText="1" indent="1"/>
    </xf>
    <xf numFmtId="0" fontId="3" fillId="0" borderId="29" xfId="6" applyFont="1" applyFill="1" applyBorder="1" applyAlignment="1" applyProtection="1">
      <alignment horizontal="left" vertical="center" wrapText="1" indent="1"/>
    </xf>
    <xf numFmtId="0" fontId="18" fillId="0" borderId="29" xfId="0" applyFont="1" applyBorder="1" applyAlignment="1" applyProtection="1">
      <alignment horizontal="left" vertical="center" wrapText="1" indent="1"/>
    </xf>
    <xf numFmtId="0" fontId="20" fillId="0" borderId="34" xfId="0" applyFont="1" applyBorder="1" applyAlignment="1" applyProtection="1">
      <alignment horizontal="left" vertical="center" wrapText="1" indent="1"/>
    </xf>
    <xf numFmtId="0" fontId="19" fillId="0" borderId="35" xfId="0" applyFont="1" applyBorder="1" applyAlignment="1" applyProtection="1">
      <alignment horizontal="left" vertical="center" wrapText="1" indent="1"/>
    </xf>
    <xf numFmtId="0" fontId="2" fillId="0" borderId="36" xfId="6" applyFont="1" applyFill="1" applyBorder="1" applyAlignment="1" applyProtection="1">
      <alignment vertical="center" wrapText="1"/>
    </xf>
    <xf numFmtId="0" fontId="8" fillId="0" borderId="37" xfId="6" applyFont="1" applyFill="1" applyBorder="1" applyAlignment="1" applyProtection="1">
      <alignment horizontal="left" vertical="center" wrapText="1" indent="1"/>
    </xf>
    <xf numFmtId="0" fontId="8" fillId="0" borderId="37" xfId="6" applyFont="1" applyFill="1" applyBorder="1" applyAlignment="1" applyProtection="1">
      <alignment horizontal="left" vertical="center" wrapText="1" indent="6"/>
    </xf>
    <xf numFmtId="0" fontId="8" fillId="0" borderId="35" xfId="6" applyFont="1" applyFill="1" applyBorder="1" applyAlignment="1" applyProtection="1">
      <alignment horizontal="left" vertical="center" wrapText="1" indent="6"/>
    </xf>
    <xf numFmtId="0" fontId="2" fillId="0" borderId="29" xfId="6" applyFont="1" applyFill="1" applyBorder="1" applyAlignment="1" applyProtection="1">
      <alignment vertical="center" wrapText="1"/>
    </xf>
    <xf numFmtId="0" fontId="8" fillId="0" borderId="34" xfId="6" applyFont="1" applyFill="1" applyBorder="1" applyAlignment="1" applyProtection="1">
      <alignment horizontal="left" vertical="center" wrapText="1" indent="1"/>
    </xf>
    <xf numFmtId="0" fontId="15" fillId="0" borderId="29" xfId="6" applyFont="1" applyFill="1" applyBorder="1" applyAlignment="1" applyProtection="1">
      <alignment horizontal="left" vertical="center" wrapText="1" indent="1"/>
    </xf>
    <xf numFmtId="0" fontId="16" fillId="0" borderId="32" xfId="6" applyFont="1" applyFill="1" applyBorder="1" applyAlignment="1" applyProtection="1">
      <alignment horizontal="left" vertical="center" wrapText="1" indent="1"/>
    </xf>
    <xf numFmtId="0" fontId="20" fillId="0" borderId="29" xfId="0" applyFont="1" applyBorder="1" applyAlignment="1" applyProtection="1">
      <alignment horizontal="left" vertical="center" wrapText="1" indent="1"/>
    </xf>
    <xf numFmtId="0" fontId="19" fillId="0" borderId="34" xfId="0" applyFont="1" applyBorder="1" applyAlignment="1" applyProtection="1">
      <alignment horizontal="left" vertical="center" wrapText="1" indent="1"/>
    </xf>
    <xf numFmtId="0" fontId="19" fillId="0" borderId="30" xfId="0" applyFont="1" applyBorder="1" applyAlignment="1" applyProtection="1">
      <alignment horizontal="left" vertical="center" wrapText="1" indent="1"/>
    </xf>
    <xf numFmtId="0" fontId="19" fillId="0" borderId="38" xfId="0" applyFont="1" applyBorder="1" applyAlignment="1">
      <alignment vertical="top" wrapText="1"/>
    </xf>
    <xf numFmtId="0" fontId="18" fillId="0" borderId="39" xfId="0" applyFont="1" applyBorder="1" applyAlignment="1">
      <alignment vertical="top" wrapText="1"/>
    </xf>
    <xf numFmtId="0" fontId="18" fillId="0" borderId="35" xfId="0" applyFont="1" applyBorder="1" applyAlignment="1" applyProtection="1">
      <alignment horizontal="left" vertical="center" wrapText="1" indent="1"/>
    </xf>
    <xf numFmtId="0" fontId="2" fillId="0" borderId="40" xfId="6" applyFont="1" applyFill="1" applyBorder="1" applyAlignment="1" applyProtection="1">
      <alignment horizontal="center" vertical="center" wrapText="1"/>
    </xf>
    <xf numFmtId="164" fontId="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2" xfId="6" applyFont="1" applyFill="1" applyBorder="1" applyAlignment="1" applyProtection="1">
      <alignment horizontal="left" vertical="center" wrapText="1" indent="1"/>
    </xf>
    <xf numFmtId="164" fontId="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3" xfId="0" applyFont="1" applyBorder="1" applyAlignment="1">
      <alignment horizontal="center" vertical="center"/>
    </xf>
    <xf numFmtId="0" fontId="8" fillId="0" borderId="31" xfId="6" applyFont="1" applyFill="1" applyBorder="1" applyAlignment="1" applyProtection="1">
      <alignment horizontal="left" indent="6"/>
    </xf>
    <xf numFmtId="0" fontId="8" fillId="0" borderId="31" xfId="6" applyFont="1" applyFill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19" fillId="0" borderId="35" xfId="0" quotePrefix="1" applyFont="1" applyBorder="1" applyAlignment="1" applyProtection="1">
      <alignment horizontal="left" vertical="center" wrapText="1" indent="6"/>
    </xf>
    <xf numFmtId="0" fontId="2" fillId="0" borderId="44" xfId="6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9" fontId="19" fillId="0" borderId="11" xfId="0" applyNumberFormat="1" applyFont="1" applyBorder="1" applyAlignment="1" applyProtection="1">
      <alignment horizontal="center" vertical="center" wrapText="1"/>
    </xf>
    <xf numFmtId="49" fontId="19" fillId="0" borderId="12" xfId="0" applyNumberFormat="1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49" fontId="8" fillId="0" borderId="45" xfId="6" applyNumberFormat="1" applyFont="1" applyFill="1" applyBorder="1" applyAlignment="1" applyProtection="1">
      <alignment horizontal="center" vertical="center" wrapText="1"/>
    </xf>
    <xf numFmtId="49" fontId="8" fillId="0" borderId="11" xfId="6" applyNumberFormat="1" applyFont="1" applyFill="1" applyBorder="1" applyAlignment="1" applyProtection="1">
      <alignment horizontal="center" vertical="center" wrapText="1"/>
    </xf>
    <xf numFmtId="49" fontId="8" fillId="0" borderId="14" xfId="6" applyNumberFormat="1" applyFont="1" applyFill="1" applyBorder="1" applyAlignment="1" applyProtection="1">
      <alignment horizontal="center" vertical="center" wrapText="1"/>
    </xf>
    <xf numFmtId="49" fontId="8" fillId="0" borderId="16" xfId="6" applyNumberFormat="1" applyFont="1" applyFill="1" applyBorder="1" applyAlignment="1" applyProtection="1">
      <alignment horizontal="center" vertical="center" wrapText="1"/>
    </xf>
    <xf numFmtId="49" fontId="8" fillId="0" borderId="9" xfId="6" applyNumberFormat="1" applyFont="1" applyFill="1" applyBorder="1" applyAlignment="1" applyProtection="1">
      <alignment horizontal="center" vertical="center" wrapText="1"/>
    </xf>
    <xf numFmtId="49" fontId="8" fillId="0" borderId="12" xfId="6" applyNumberFormat="1" applyFont="1" applyFill="1" applyBorder="1" applyAlignment="1" applyProtection="1">
      <alignment horizontal="center" vertical="center" wrapText="1"/>
    </xf>
    <xf numFmtId="0" fontId="2" fillId="0" borderId="14" xfId="6" applyFont="1" applyFill="1" applyBorder="1" applyAlignment="1" applyProtection="1">
      <alignment horizontal="center" vertical="center" wrapText="1"/>
    </xf>
    <xf numFmtId="0" fontId="2" fillId="0" borderId="46" xfId="6" applyFont="1" applyFill="1" applyBorder="1" applyAlignment="1" applyProtection="1">
      <alignment horizontal="center" vertical="center" wrapText="1"/>
    </xf>
    <xf numFmtId="49" fontId="8" fillId="0" borderId="17" xfId="6" applyNumberFormat="1" applyFont="1" applyFill="1" applyBorder="1" applyAlignment="1" applyProtection="1">
      <alignment horizontal="center" vertical="center" wrapText="1"/>
    </xf>
    <xf numFmtId="0" fontId="2" fillId="0" borderId="43" xfId="6" applyFont="1" applyFill="1" applyBorder="1" applyAlignment="1" applyProtection="1">
      <alignment horizontal="center" vertical="center" wrapText="1"/>
    </xf>
    <xf numFmtId="49" fontId="8" fillId="0" borderId="47" xfId="6" applyNumberFormat="1" applyFont="1" applyFill="1" applyBorder="1" applyAlignment="1" applyProtection="1">
      <alignment horizontal="center" vertical="center" wrapText="1"/>
    </xf>
    <xf numFmtId="49" fontId="8" fillId="0" borderId="48" xfId="6" applyNumberFormat="1" applyFont="1" applyFill="1" applyBorder="1" applyAlignment="1" applyProtection="1">
      <alignment horizontal="center" vertical="center" wrapText="1"/>
    </xf>
    <xf numFmtId="49" fontId="8" fillId="0" borderId="49" xfId="6" applyNumberFormat="1" applyFont="1" applyFill="1" applyBorder="1" applyAlignment="1" applyProtection="1">
      <alignment horizontal="center" vertical="center" wrapText="1"/>
    </xf>
    <xf numFmtId="49" fontId="18" fillId="0" borderId="9" xfId="0" applyNumberFormat="1" applyFont="1" applyBorder="1" applyAlignment="1" applyProtection="1">
      <alignment horizontal="center" vertical="center" wrapText="1"/>
    </xf>
    <xf numFmtId="49" fontId="18" fillId="0" borderId="11" xfId="0" applyNumberFormat="1" applyFont="1" applyBorder="1" applyAlignment="1" applyProtection="1">
      <alignment horizontal="center" vertical="center" wrapText="1"/>
    </xf>
    <xf numFmtId="49" fontId="19" fillId="0" borderId="16" xfId="0" applyNumberFormat="1" applyFont="1" applyBorder="1" applyAlignment="1" applyProtection="1">
      <alignment horizontal="center" vertical="center" wrapText="1"/>
    </xf>
    <xf numFmtId="0" fontId="2" fillId="0" borderId="50" xfId="6" applyFont="1" applyFill="1" applyBorder="1" applyAlignment="1" applyProtection="1">
      <alignment horizontal="center" vertical="center" wrapText="1"/>
    </xf>
    <xf numFmtId="49" fontId="18" fillId="0" borderId="3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2" fillId="0" borderId="44" xfId="0" applyNumberFormat="1" applyFont="1" applyFill="1" applyBorder="1" applyAlignment="1">
      <alignment horizontal="centerContinuous" vertical="center" wrapText="1"/>
    </xf>
    <xf numFmtId="164" fontId="15" fillId="0" borderId="44" xfId="0" applyNumberFormat="1" applyFont="1" applyFill="1" applyBorder="1" applyAlignment="1">
      <alignment horizontal="center" vertical="center" wrapText="1"/>
    </xf>
    <xf numFmtId="164" fontId="8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50" xfId="0" applyNumberFormat="1" applyFont="1" applyFill="1" applyBorder="1" applyAlignment="1">
      <alignment horizontal="centerContinuous" vertical="center" wrapText="1"/>
    </xf>
    <xf numFmtId="164" fontId="15" fillId="0" borderId="50" xfId="0" applyNumberFormat="1" applyFont="1" applyFill="1" applyBorder="1" applyAlignment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0" xfId="0" applyNumberFormat="1" applyFont="1" applyFill="1" applyBorder="1" applyAlignment="1">
      <alignment horizontal="center" vertical="center" wrapText="1"/>
    </xf>
    <xf numFmtId="164" fontId="0" fillId="0" borderId="14" xfId="0" applyNumberFormat="1" applyFill="1" applyBorder="1" applyAlignment="1" applyProtection="1">
      <alignment horizontal="left" vertical="center" wrapText="1" indent="1"/>
      <protection locked="0"/>
    </xf>
    <xf numFmtId="0" fontId="19" fillId="0" borderId="32" xfId="0" applyFont="1" applyBorder="1" applyAlignment="1" applyProtection="1">
      <alignment horizontal="left" vertical="center" wrapText="1" indent="1"/>
    </xf>
    <xf numFmtId="3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4" xfId="0" applyNumberFormat="1" applyFont="1" applyFill="1" applyBorder="1" applyAlignment="1">
      <alignment horizontal="right" vertical="center" wrapText="1" indent="1"/>
    </xf>
    <xf numFmtId="164" fontId="15" fillId="0" borderId="56" xfId="0" applyNumberFormat="1" applyFont="1" applyFill="1" applyBorder="1" applyAlignment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>
      <alignment horizontal="right" vertical="center" wrapText="1" indent="1"/>
    </xf>
    <xf numFmtId="164" fontId="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6" applyNumberFormat="1" applyFont="1" applyFill="1" applyBorder="1" applyAlignment="1" applyProtection="1">
      <alignment horizontal="center" vertical="center"/>
    </xf>
    <xf numFmtId="164" fontId="8" fillId="0" borderId="11" xfId="0" applyNumberFormat="1" applyFont="1" applyFill="1" applyBorder="1" applyAlignment="1" applyProtection="1">
      <alignment horizontal="left" vertical="justify" wrapText="1" indent="1"/>
      <protection locked="0"/>
    </xf>
    <xf numFmtId="0" fontId="19" fillId="0" borderId="38" xfId="0" applyFont="1" applyBorder="1" applyAlignment="1">
      <alignment horizontal="left" vertical="top" wrapText="1" indent="1"/>
    </xf>
    <xf numFmtId="3" fontId="8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5" xfId="0" applyNumberFormat="1" applyFont="1" applyFill="1" applyBorder="1" applyAlignment="1" applyProtection="1">
      <alignment horizontal="right" vertical="center" wrapText="1" indent="1"/>
    </xf>
    <xf numFmtId="3" fontId="15" fillId="0" borderId="5" xfId="0" applyNumberFormat="1" applyFont="1" applyFill="1" applyBorder="1" applyAlignment="1">
      <alignment horizontal="right" vertical="center" wrapText="1" indent="1"/>
    </xf>
    <xf numFmtId="3" fontId="15" fillId="0" borderId="21" xfId="0" applyNumberFormat="1" applyFont="1" applyFill="1" applyBorder="1" applyAlignment="1" applyProtection="1">
      <alignment horizontal="right" vertical="center" wrapText="1" indent="1"/>
    </xf>
    <xf numFmtId="3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3" fontId="15" fillId="0" borderId="6" xfId="0" applyNumberFormat="1" applyFont="1" applyFill="1" applyBorder="1" applyAlignment="1">
      <alignment horizontal="right" vertical="center" wrapText="1" indent="1"/>
    </xf>
    <xf numFmtId="3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6" xfId="0" applyNumberFormat="1" applyFont="1" applyFill="1" applyBorder="1" applyAlignment="1" applyProtection="1">
      <alignment horizontal="right" vertical="center" wrapText="1" indent="1"/>
    </xf>
    <xf numFmtId="3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>
      <alignment horizontal="right" vertical="center" wrapText="1" indent="1"/>
    </xf>
    <xf numFmtId="164" fontId="0" fillId="0" borderId="19" xfId="0" applyNumberFormat="1" applyFont="1" applyFill="1" applyBorder="1" applyAlignment="1">
      <alignment horizontal="right" vertical="center" wrapText="1" indent="1"/>
    </xf>
    <xf numFmtId="164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3" fontId="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>
      <alignment horizontal="left" vertical="center" wrapText="1"/>
    </xf>
    <xf numFmtId="164" fontId="0" fillId="0" borderId="0" xfId="0" applyNumberFormat="1" applyFont="1" applyFill="1" applyAlignment="1" applyProtection="1">
      <alignment horizontal="left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0" fontId="2" fillId="0" borderId="46" xfId="0" applyFont="1" applyFill="1" applyBorder="1" applyAlignment="1" applyProtection="1">
      <alignment horizontal="center" vertical="center" wrapText="1"/>
    </xf>
    <xf numFmtId="164" fontId="15" fillId="0" borderId="3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17" xfId="0" applyNumberFormat="1" applyFont="1" applyFill="1" applyBorder="1" applyAlignment="1" applyProtection="1">
      <alignment horizontal="center" vertical="center" wrapText="1"/>
    </xf>
    <xf numFmtId="164" fontId="15" fillId="0" borderId="21" xfId="0" applyNumberFormat="1" applyFont="1" applyFill="1" applyBorder="1" applyAlignment="1" applyProtection="1">
      <alignment horizontal="center" vertical="center" wrapText="1"/>
    </xf>
    <xf numFmtId="164" fontId="15" fillId="0" borderId="64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15" fillId="0" borderId="3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ill="1" applyBorder="1" applyAlignment="1" applyProtection="1">
      <alignment horizontal="right" vertical="center" wrapText="1"/>
      <protection locked="0"/>
    </xf>
    <xf numFmtId="16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22" fillId="0" borderId="65" xfId="7" applyFont="1" applyFill="1" applyBorder="1" applyAlignment="1">
      <alignment horizontal="center" vertical="center" wrapText="1"/>
    </xf>
    <xf numFmtId="0" fontId="23" fillId="0" borderId="65" xfId="7" applyFont="1" applyFill="1" applyBorder="1" applyAlignment="1">
      <alignment horizontal="center" vertical="center" wrapText="1"/>
    </xf>
    <xf numFmtId="0" fontId="23" fillId="0" borderId="66" xfId="7" applyFont="1" applyFill="1" applyBorder="1" applyAlignment="1">
      <alignment horizontal="center" vertical="center" wrapText="1"/>
    </xf>
    <xf numFmtId="37" fontId="23" fillId="0" borderId="67" xfId="7" applyNumberFormat="1" applyFont="1" applyFill="1" applyBorder="1" applyAlignment="1">
      <alignment horizontal="left" vertical="center" indent="1"/>
    </xf>
    <xf numFmtId="0" fontId="23" fillId="0" borderId="5" xfId="7" applyFont="1" applyFill="1" applyBorder="1" applyAlignment="1">
      <alignment horizontal="left" vertical="center" indent="1"/>
    </xf>
    <xf numFmtId="37" fontId="11" fillId="0" borderId="68" xfId="7" applyNumberFormat="1" applyFont="1" applyFill="1" applyBorder="1" applyAlignment="1">
      <alignment horizontal="left" indent="1"/>
    </xf>
    <xf numFmtId="0" fontId="11" fillId="0" borderId="18" xfId="7" applyFont="1" applyFill="1" applyBorder="1" applyAlignment="1">
      <alignment horizontal="left" indent="3"/>
    </xf>
    <xf numFmtId="37" fontId="11" fillId="0" borderId="69" xfId="7" applyNumberFormat="1" applyFont="1" applyFill="1" applyBorder="1" applyAlignment="1">
      <alignment horizontal="left" indent="1"/>
    </xf>
    <xf numFmtId="0" fontId="11" fillId="0" borderId="22" xfId="7" applyFont="1" applyFill="1" applyBorder="1" applyAlignment="1">
      <alignment horizontal="left" indent="3"/>
    </xf>
    <xf numFmtId="37" fontId="11" fillId="0" borderId="69" xfId="7" applyNumberFormat="1" applyFont="1" applyFill="1" applyBorder="1" applyAlignment="1">
      <alignment horizontal="left" wrapText="1" indent="1"/>
    </xf>
    <xf numFmtId="0" fontId="22" fillId="0" borderId="5" xfId="7" applyFont="1" applyFill="1" applyBorder="1" applyAlignment="1">
      <alignment horizontal="left" vertical="center" indent="1"/>
    </xf>
    <xf numFmtId="0" fontId="23" fillId="0" borderId="67" xfId="7" applyFont="1" applyFill="1" applyBorder="1" applyAlignment="1">
      <alignment horizontal="left" vertical="center" indent="1"/>
    </xf>
    <xf numFmtId="0" fontId="23" fillId="0" borderId="5" xfId="7" quotePrefix="1" applyFont="1" applyFill="1" applyBorder="1" applyAlignment="1">
      <alignment horizontal="left" vertical="center" indent="1"/>
    </xf>
    <xf numFmtId="0" fontId="11" fillId="0" borderId="69" xfId="7" applyFont="1" applyFill="1" applyBorder="1" applyAlignment="1">
      <alignment horizontal="left" indent="1"/>
    </xf>
    <xf numFmtId="0" fontId="11" fillId="0" borderId="70" xfId="7" applyFont="1" applyFill="1" applyBorder="1" applyAlignment="1">
      <alignment horizontal="left" indent="1"/>
    </xf>
    <xf numFmtId="0" fontId="11" fillId="0" borderId="23" xfId="7" applyFont="1" applyFill="1" applyBorder="1" applyAlignment="1">
      <alignment horizontal="left" indent="3"/>
    </xf>
    <xf numFmtId="0" fontId="23" fillId="0" borderId="71" xfId="7" applyFont="1" applyFill="1" applyBorder="1" applyAlignment="1">
      <alignment horizontal="left" vertical="center" indent="1"/>
    </xf>
    <xf numFmtId="0" fontId="22" fillId="0" borderId="72" xfId="7" applyFont="1" applyFill="1" applyBorder="1" applyAlignment="1">
      <alignment horizontal="left" vertical="center" inden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9" fillId="0" borderId="22" xfId="9" applyFont="1" applyFill="1" applyBorder="1" applyAlignment="1">
      <alignment horizontal="center"/>
    </xf>
    <xf numFmtId="0" fontId="21" fillId="0" borderId="0" xfId="9" applyFont="1" applyFill="1" applyBorder="1"/>
    <xf numFmtId="0" fontId="19" fillId="0" borderId="0" xfId="9" applyFont="1" applyFill="1" applyBorder="1" applyAlignment="1">
      <alignment horizontal="center"/>
    </xf>
    <xf numFmtId="3" fontId="18" fillId="0" borderId="0" xfId="9" applyNumberFormat="1" applyFont="1" applyFill="1" applyBorder="1"/>
    <xf numFmtId="49" fontId="2" fillId="0" borderId="16" xfId="8" applyNumberFormat="1" applyFont="1" applyFill="1" applyBorder="1" applyAlignment="1" applyProtection="1">
      <alignment horizontal="center" vertical="center" wrapText="1"/>
    </xf>
    <xf numFmtId="49" fontId="2" fillId="0" borderId="24" xfId="8" applyNumberFormat="1" applyFont="1" applyFill="1" applyBorder="1" applyAlignment="1" applyProtection="1">
      <alignment horizontal="center" vertical="center"/>
    </xf>
    <xf numFmtId="49" fontId="2" fillId="0" borderId="73" xfId="8" applyNumberFormat="1" applyFont="1" applyFill="1" applyBorder="1" applyAlignment="1" applyProtection="1">
      <alignment horizontal="center" vertical="center"/>
    </xf>
    <xf numFmtId="172" fontId="8" fillId="0" borderId="20" xfId="8" applyNumberFormat="1" applyFont="1" applyFill="1" applyBorder="1" applyAlignment="1" applyProtection="1">
      <alignment horizontal="center" vertical="center"/>
    </xf>
    <xf numFmtId="172" fontId="8" fillId="0" borderId="22" xfId="8" applyNumberFormat="1" applyFont="1" applyFill="1" applyBorder="1" applyAlignment="1" applyProtection="1">
      <alignment horizontal="center" vertical="center"/>
    </xf>
    <xf numFmtId="172" fontId="8" fillId="0" borderId="24" xfId="8" applyNumberFormat="1" applyFont="1" applyFill="1" applyBorder="1" applyAlignment="1" applyProtection="1">
      <alignment horizontal="center" vertical="center"/>
    </xf>
    <xf numFmtId="0" fontId="20" fillId="0" borderId="0" xfId="9" applyFont="1" applyFill="1" applyAlignment="1">
      <alignment vertical="center"/>
    </xf>
    <xf numFmtId="0" fontId="2" fillId="0" borderId="74" xfId="0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indent="1" shrinkToFit="1"/>
      <protection locked="0"/>
    </xf>
    <xf numFmtId="0" fontId="19" fillId="0" borderId="75" xfId="0" applyFont="1" applyBorder="1" applyAlignment="1">
      <alignment horizontal="left" vertical="top" wrapText="1" indent="1"/>
    </xf>
    <xf numFmtId="0" fontId="19" fillId="0" borderId="31" xfId="0" applyFont="1" applyBorder="1" applyAlignment="1" applyProtection="1">
      <alignment horizontal="left" vertical="top" wrapText="1" indent="1"/>
    </xf>
    <xf numFmtId="0" fontId="21" fillId="0" borderId="31" xfId="0" applyFont="1" applyBorder="1" applyAlignment="1" applyProtection="1">
      <alignment horizontal="left" vertical="top" wrapText="1" indent="1"/>
    </xf>
    <xf numFmtId="0" fontId="21" fillId="0" borderId="76" xfId="0" applyFont="1" applyBorder="1" applyAlignment="1">
      <alignment horizontal="left" vertical="top" wrapText="1" indent="1"/>
    </xf>
    <xf numFmtId="0" fontId="19" fillId="0" borderId="31" xfId="0" applyFont="1" applyBorder="1" applyAlignment="1" applyProtection="1">
      <alignment horizontal="left" wrapText="1" indent="1"/>
    </xf>
    <xf numFmtId="0" fontId="20" fillId="0" borderId="31" xfId="0" applyFont="1" applyBorder="1" applyAlignment="1" applyProtection="1">
      <alignment horizontal="left" wrapText="1" indent="1"/>
    </xf>
    <xf numFmtId="0" fontId="19" fillId="0" borderId="35" xfId="0" applyFont="1" applyBorder="1" applyAlignment="1" applyProtection="1">
      <alignment horizontal="left" wrapText="1" indent="1"/>
    </xf>
    <xf numFmtId="164" fontId="25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6" applyNumberFormat="1" applyFont="1" applyFill="1" applyBorder="1" applyAlignment="1" applyProtection="1">
      <alignment horizontal="right" vertical="center" wrapText="1" indent="1"/>
    </xf>
    <xf numFmtId="164" fontId="30" fillId="0" borderId="6" xfId="6" applyNumberFormat="1" applyFont="1" applyFill="1" applyBorder="1" applyAlignment="1" applyProtection="1">
      <alignment horizontal="right" vertical="center" wrapText="1" indent="1"/>
    </xf>
    <xf numFmtId="3" fontId="31" fillId="0" borderId="52" xfId="0" applyNumberFormat="1" applyFont="1" applyBorder="1" applyAlignment="1" applyProtection="1">
      <alignment horizontal="right" vertical="center" wrapText="1" indent="1"/>
    </xf>
    <xf numFmtId="164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54" xfId="0" applyNumberFormat="1" applyFont="1" applyBorder="1" applyAlignment="1" applyProtection="1">
      <alignment horizontal="right" vertical="center" wrapText="1" indent="1"/>
    </xf>
    <xf numFmtId="164" fontId="25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4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51" xfId="0" applyNumberFormat="1" applyFont="1" applyBorder="1" applyAlignment="1" applyProtection="1">
      <alignment horizontal="right" vertical="center" wrapText="1" indent="1"/>
    </xf>
    <xf numFmtId="164" fontId="32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22" xfId="6" applyNumberFormat="1" applyFont="1" applyFill="1" applyBorder="1" applyAlignment="1" applyProtection="1">
      <alignment horizontal="right" vertical="center" wrapText="1" indent="1"/>
    </xf>
    <xf numFmtId="164" fontId="33" fillId="0" borderId="22" xfId="6" applyNumberFormat="1" applyFont="1" applyFill="1" applyBorder="1" applyAlignment="1" applyProtection="1">
      <alignment horizontal="right" vertical="center" wrapText="1" indent="1"/>
    </xf>
    <xf numFmtId="3" fontId="31" fillId="0" borderId="22" xfId="0" applyNumberFormat="1" applyFont="1" applyBorder="1" applyAlignment="1" applyProtection="1">
      <alignment horizontal="right" vertical="center" wrapText="1" indent="1"/>
    </xf>
    <xf numFmtId="3" fontId="32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4" xfId="0" applyNumberFormat="1" applyFont="1" applyBorder="1" applyAlignment="1" applyProtection="1">
      <alignment horizontal="right" vertical="center" indent="1"/>
    </xf>
    <xf numFmtId="3" fontId="32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8" xfId="0" applyNumberFormat="1" applyFont="1" applyBorder="1" applyAlignment="1" applyProtection="1">
      <alignment horizontal="right" vertical="center" indent="1"/>
    </xf>
    <xf numFmtId="3" fontId="32" fillId="0" borderId="77" xfId="6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5" xfId="6" applyNumberFormat="1" applyFont="1" applyFill="1" applyBorder="1" applyAlignment="1" applyProtection="1">
      <alignment horizontal="right" vertical="center" wrapText="1" indent="1"/>
    </xf>
    <xf numFmtId="3" fontId="30" fillId="0" borderId="6" xfId="6" applyNumberFormat="1" applyFont="1" applyFill="1" applyBorder="1" applyAlignment="1" applyProtection="1">
      <alignment horizontal="right" vertical="center" wrapText="1" indent="1"/>
    </xf>
    <xf numFmtId="3" fontId="32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42" xfId="0" applyNumberFormat="1" applyFont="1" applyBorder="1" applyAlignment="1" applyProtection="1">
      <alignment horizontal="right" vertical="center" wrapText="1" indent="1"/>
    </xf>
    <xf numFmtId="3" fontId="32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55" xfId="0" applyNumberFormat="1" applyFont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5" xfId="6" applyNumberFormat="1" applyFont="1" applyFill="1" applyBorder="1" applyAlignment="1" applyProtection="1">
      <alignment horizontal="right" vertical="center" wrapText="1" indent="1"/>
    </xf>
    <xf numFmtId="164" fontId="35" fillId="0" borderId="6" xfId="6" applyNumberFormat="1" applyFont="1" applyFill="1" applyBorder="1" applyAlignment="1" applyProtection="1">
      <alignment horizontal="right" vertical="center" wrapText="1" indent="1"/>
    </xf>
    <xf numFmtId="3" fontId="17" fillId="0" borderId="5" xfId="6" applyNumberFormat="1" applyFont="1" applyFill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3" fontId="33" fillId="0" borderId="20" xfId="6" applyNumberFormat="1" applyFont="1" applyFill="1" applyBorder="1" applyAlignment="1" applyProtection="1">
      <alignment horizontal="right" vertical="center" wrapText="1" indent="1"/>
    </xf>
    <xf numFmtId="164" fontId="33" fillId="0" borderId="20" xfId="6" applyNumberFormat="1" applyFont="1" applyFill="1" applyBorder="1" applyAlignment="1" applyProtection="1">
      <alignment horizontal="right" vertical="center" wrapText="1" indent="1"/>
    </xf>
    <xf numFmtId="164" fontId="33" fillId="0" borderId="58" xfId="6" applyNumberFormat="1" applyFont="1" applyFill="1" applyBorder="1" applyAlignment="1" applyProtection="1">
      <alignment horizontal="right" vertical="center" wrapText="1" indent="1"/>
    </xf>
    <xf numFmtId="164" fontId="32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42" xfId="0" applyFont="1" applyBorder="1" applyAlignment="1" applyProtection="1">
      <alignment horizontal="right" vertical="center" wrapText="1" indent="1"/>
    </xf>
    <xf numFmtId="164" fontId="33" fillId="0" borderId="59" xfId="6" applyNumberFormat="1" applyFont="1" applyFill="1" applyBorder="1" applyAlignment="1" applyProtection="1">
      <alignment horizontal="right" vertical="center" wrapText="1" indent="1"/>
    </xf>
    <xf numFmtId="164" fontId="32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quotePrefix="1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1" xfId="0" applyFont="1" applyBorder="1" applyAlignment="1" applyProtection="1">
      <alignment horizontal="right" vertical="center" wrapText="1" indent="1"/>
    </xf>
    <xf numFmtId="164" fontId="17" fillId="0" borderId="64" xfId="6" quotePrefix="1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79" xfId="0" applyNumberFormat="1" applyFont="1" applyBorder="1" applyAlignment="1">
      <alignment horizontal="right" vertical="center" wrapText="1" indent="1"/>
    </xf>
    <xf numFmtId="3" fontId="31" fillId="0" borderId="51" xfId="0" applyNumberFormat="1" applyFont="1" applyBorder="1" applyAlignment="1">
      <alignment horizontal="right" vertical="center" wrapText="1" indent="1"/>
    </xf>
    <xf numFmtId="3" fontId="31" fillId="0" borderId="0" xfId="0" applyNumberFormat="1" applyFont="1" applyBorder="1" applyAlignment="1">
      <alignment horizontal="right" vertical="center" wrapText="1" indent="1"/>
    </xf>
    <xf numFmtId="0" fontId="18" fillId="0" borderId="29" xfId="0" applyFont="1" applyBorder="1" applyAlignment="1" applyProtection="1">
      <alignment horizontal="left" vertical="center" indent="1" shrinkToFit="1"/>
    </xf>
    <xf numFmtId="3" fontId="25" fillId="0" borderId="79" xfId="6" applyNumberFormat="1" applyFont="1" applyFill="1" applyBorder="1" applyAlignment="1" applyProtection="1">
      <alignment horizontal="right" vertical="center" wrapText="1" indent="1"/>
    </xf>
    <xf numFmtId="164" fontId="25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1" xfId="6" applyNumberFormat="1" applyFont="1" applyFill="1" applyBorder="1" applyAlignment="1" applyProtection="1">
      <alignment horizontal="right" vertical="center" wrapText="1" indent="1"/>
    </xf>
    <xf numFmtId="3" fontId="25" fillId="0" borderId="53" xfId="6" applyNumberFormat="1" applyFont="1" applyFill="1" applyBorder="1" applyAlignment="1" applyProtection="1">
      <alignment horizontal="right" vertical="center" wrapText="1" indent="1"/>
    </xf>
    <xf numFmtId="164" fontId="25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3" xfId="6" applyNumberFormat="1" applyFont="1" applyFill="1" applyBorder="1" applyAlignment="1" applyProtection="1">
      <alignment horizontal="right" vertical="center" indent="1"/>
    </xf>
    <xf numFmtId="3" fontId="25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80" xfId="0" applyNumberFormat="1" applyFont="1" applyBorder="1" applyAlignment="1">
      <alignment horizontal="right" vertical="center" wrapText="1" indent="1"/>
    </xf>
    <xf numFmtId="164" fontId="25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5" xfId="6" applyNumberFormat="1" applyFont="1" applyFill="1" applyBorder="1" applyAlignment="1" applyProtection="1">
      <alignment horizontal="right" vertical="center" wrapText="1" indent="1"/>
    </xf>
    <xf numFmtId="164" fontId="25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2" xfId="6" applyNumberFormat="1" applyFont="1" applyFill="1" applyBorder="1" applyAlignment="1" applyProtection="1">
      <alignment horizontal="right" vertical="center" wrapText="1" indent="1"/>
    </xf>
    <xf numFmtId="3" fontId="25" fillId="0" borderId="81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3" xfId="6" applyFont="1" applyFill="1" applyBorder="1" applyAlignment="1" applyProtection="1">
      <alignment horizontal="right" vertical="center" wrapText="1" indent="1"/>
    </xf>
    <xf numFmtId="3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36" fillId="0" borderId="51" xfId="0" applyNumberFormat="1" applyFont="1" applyBorder="1" applyAlignment="1" applyProtection="1">
      <alignment horizontal="right" vertical="center" wrapText="1" indent="1"/>
    </xf>
    <xf numFmtId="3" fontId="36" fillId="0" borderId="59" xfId="0" applyNumberFormat="1" applyFont="1" applyBorder="1" applyAlignment="1" applyProtection="1">
      <alignment horizontal="right" vertical="center" wrapText="1" indent="1"/>
    </xf>
    <xf numFmtId="0" fontId="31" fillId="0" borderId="51" xfId="0" quotePrefix="1" applyFont="1" applyBorder="1" applyAlignment="1" applyProtection="1">
      <alignment horizontal="right" vertical="center" wrapText="1" indent="1"/>
    </xf>
    <xf numFmtId="0" fontId="31" fillId="0" borderId="55" xfId="0" quotePrefix="1" applyFont="1" applyBorder="1" applyAlignment="1" applyProtection="1">
      <alignment horizontal="right" vertical="center" wrapText="1" indent="1"/>
    </xf>
    <xf numFmtId="3" fontId="25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4" xfId="6" applyNumberFormat="1" applyFont="1" applyFill="1" applyBorder="1" applyAlignment="1" applyProtection="1">
      <alignment horizontal="right" vertical="center" wrapText="1" indent="1"/>
    </xf>
    <xf numFmtId="164" fontId="30" fillId="0" borderId="40" xfId="6" applyNumberFormat="1" applyFont="1" applyFill="1" applyBorder="1" applyAlignment="1" applyProtection="1">
      <alignment horizontal="right" vertical="center" wrapText="1" indent="1"/>
    </xf>
    <xf numFmtId="164" fontId="25" fillId="0" borderId="81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3" xfId="6" applyFont="1" applyFill="1" applyBorder="1" applyAlignment="1" applyProtection="1">
      <alignment horizontal="left" vertical="center" wrapText="1" indent="1"/>
    </xf>
    <xf numFmtId="0" fontId="34" fillId="0" borderId="44" xfId="0" applyFont="1" applyBorder="1" applyAlignment="1" applyProtection="1">
      <alignment horizontal="left" vertical="center" wrapText="1" indent="1"/>
    </xf>
    <xf numFmtId="164" fontId="17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" xfId="6" applyNumberFormat="1" applyFont="1" applyFill="1" applyBorder="1" applyAlignment="1" applyProtection="1">
      <alignment horizontal="right" vertical="center" wrapText="1" indent="1"/>
    </xf>
    <xf numFmtId="3" fontId="24" fillId="0" borderId="6" xfId="6" applyNumberFormat="1" applyFont="1" applyFill="1" applyBorder="1" applyAlignment="1" applyProtection="1">
      <alignment horizontal="right" vertical="center" wrapText="1" indent="1"/>
    </xf>
    <xf numFmtId="0" fontId="31" fillId="0" borderId="20" xfId="0" applyFont="1" applyBorder="1" applyAlignment="1" applyProtection="1">
      <alignment horizontal="right" vertical="center" wrapText="1" indent="1"/>
      <protection locked="0"/>
    </xf>
    <xf numFmtId="0" fontId="31" fillId="0" borderId="52" xfId="0" applyFont="1" applyBorder="1" applyAlignment="1" applyProtection="1">
      <alignment horizontal="left" vertical="center" wrapText="1" indent="1"/>
    </xf>
    <xf numFmtId="0" fontId="31" fillId="0" borderId="81" xfId="0" applyFont="1" applyBorder="1" applyAlignment="1" applyProtection="1">
      <alignment horizontal="right" vertical="center" wrapText="1" indent="1"/>
      <protection locked="0"/>
    </xf>
    <xf numFmtId="0" fontId="31" fillId="0" borderId="22" xfId="0" applyFont="1" applyBorder="1" applyAlignment="1" applyProtection="1">
      <alignment horizontal="right" vertical="center" wrapText="1" indent="1"/>
      <protection locked="0"/>
    </xf>
    <xf numFmtId="0" fontId="31" fillId="0" borderId="51" xfId="0" applyFont="1" applyBorder="1" applyAlignment="1" applyProtection="1">
      <alignment horizontal="left" vertical="center" wrapText="1" indent="1"/>
    </xf>
    <xf numFmtId="0" fontId="31" fillId="0" borderId="19" xfId="0" applyFont="1" applyBorder="1" applyAlignment="1" applyProtection="1">
      <alignment horizontal="right" vertical="center" wrapText="1" indent="1"/>
      <protection locked="0"/>
    </xf>
    <xf numFmtId="3" fontId="31" fillId="0" borderId="22" xfId="0" applyNumberFormat="1" applyFont="1" applyBorder="1" applyAlignment="1" applyProtection="1">
      <alignment horizontal="right" vertical="center" wrapText="1" indent="1"/>
      <protection locked="0"/>
    </xf>
    <xf numFmtId="3" fontId="3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5" xfId="6" applyNumberFormat="1" applyFont="1" applyFill="1" applyBorder="1" applyAlignment="1" applyProtection="1">
      <alignment horizontal="right" vertical="center" wrapText="1" indent="1"/>
    </xf>
    <xf numFmtId="0" fontId="36" fillId="0" borderId="44" xfId="0" applyFont="1" applyBorder="1" applyAlignment="1" applyProtection="1">
      <alignment horizontal="left" vertical="center" wrapText="1" indent="1"/>
    </xf>
    <xf numFmtId="164" fontId="24" fillId="0" borderId="40" xfId="6" applyNumberFormat="1" applyFont="1" applyFill="1" applyBorder="1" applyAlignment="1" applyProtection="1">
      <alignment horizontal="right" vertical="center" wrapText="1" indent="1"/>
    </xf>
    <xf numFmtId="164" fontId="34" fillId="0" borderId="5" xfId="0" applyNumberFormat="1" applyFont="1" applyBorder="1" applyAlignment="1" applyProtection="1">
      <alignment horizontal="right" vertical="center" wrapText="1" indent="1"/>
    </xf>
    <xf numFmtId="164" fontId="34" fillId="0" borderId="6" xfId="0" applyNumberFormat="1" applyFont="1" applyBorder="1" applyAlignment="1" applyProtection="1">
      <alignment horizontal="right" vertical="center" wrapText="1" indent="1"/>
    </xf>
    <xf numFmtId="3" fontId="34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3" fontId="34" fillId="0" borderId="44" xfId="0" applyNumberFormat="1" applyFont="1" applyBorder="1" applyAlignment="1" applyProtection="1">
      <alignment horizontal="right" vertical="center" wrapText="1" indent="1"/>
    </xf>
    <xf numFmtId="3" fontId="34" fillId="0" borderId="40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3" xfId="6" applyFont="1" applyFill="1" applyBorder="1" applyProtection="1"/>
    <xf numFmtId="0" fontId="32" fillId="0" borderId="32" xfId="6" applyFont="1" applyFill="1" applyBorder="1" applyProtection="1"/>
    <xf numFmtId="0" fontId="32" fillId="0" borderId="0" xfId="6" applyFont="1" applyFill="1" applyAlignment="1" applyProtection="1">
      <alignment horizontal="right" vertical="center" indent="1"/>
    </xf>
    <xf numFmtId="164" fontId="30" fillId="0" borderId="29" xfId="6" applyNumberFormat="1" applyFont="1" applyFill="1" applyBorder="1" applyAlignment="1" applyProtection="1">
      <alignment horizontal="right" vertical="center" wrapText="1"/>
    </xf>
    <xf numFmtId="164" fontId="30" fillId="0" borderId="29" xfId="6" applyNumberFormat="1" applyFont="1" applyFill="1" applyBorder="1" applyAlignment="1" applyProtection="1">
      <alignment horizontal="right" vertical="center" wrapText="1" indent="1"/>
    </xf>
    <xf numFmtId="0" fontId="18" fillId="0" borderId="3" xfId="0" applyFont="1" applyBorder="1" applyAlignment="1" applyProtection="1">
      <alignment horizontal="center" vertical="center" shrinkToFit="1"/>
    </xf>
    <xf numFmtId="0" fontId="18" fillId="0" borderId="5" xfId="0" applyFont="1" applyBorder="1" applyAlignment="1" applyProtection="1">
      <alignment horizontal="left" vertical="center" shrinkToFit="1"/>
    </xf>
    <xf numFmtId="0" fontId="8" fillId="0" borderId="0" xfId="6" applyFont="1" applyFill="1" applyAlignment="1">
      <alignment shrinkToFit="1"/>
    </xf>
    <xf numFmtId="164" fontId="30" fillId="0" borderId="82" xfId="6" applyNumberFormat="1" applyFont="1" applyFill="1" applyBorder="1" applyAlignment="1" applyProtection="1">
      <alignment horizontal="right" vertical="center" wrapText="1" indent="1"/>
    </xf>
    <xf numFmtId="0" fontId="34" fillId="0" borderId="50" xfId="0" applyFont="1" applyBorder="1" applyAlignment="1" applyProtection="1">
      <alignment horizontal="left" vertical="center" wrapText="1" indent="1"/>
    </xf>
    <xf numFmtId="0" fontId="34" fillId="0" borderId="5" xfId="0" applyFont="1" applyBorder="1" applyAlignment="1" applyProtection="1">
      <alignment horizontal="left" vertical="center" wrapText="1" indent="1"/>
    </xf>
    <xf numFmtId="0" fontId="31" fillId="0" borderId="57" xfId="0" applyFont="1" applyBorder="1" applyAlignment="1" applyProtection="1">
      <alignment horizontal="left" vertical="center" wrapText="1" indent="1"/>
    </xf>
    <xf numFmtId="0" fontId="31" fillId="0" borderId="20" xfId="0" applyFont="1" applyBorder="1" applyAlignment="1" applyProtection="1">
      <alignment horizontal="left" vertical="center" wrapText="1" indent="1"/>
    </xf>
    <xf numFmtId="0" fontId="30" fillId="0" borderId="29" xfId="6" applyFont="1" applyFill="1" applyBorder="1" applyAlignment="1" applyProtection="1">
      <alignment horizontal="left" vertical="center" wrapText="1" indent="1"/>
    </xf>
    <xf numFmtId="0" fontId="30" fillId="0" borderId="5" xfId="6" applyFont="1" applyFill="1" applyBorder="1" applyAlignment="1" applyProtection="1">
      <alignment horizontal="left" vertical="center" wrapText="1" indent="1"/>
    </xf>
    <xf numFmtId="0" fontId="25" fillId="0" borderId="30" xfId="6" applyFont="1" applyFill="1" applyBorder="1" applyAlignment="1" applyProtection="1">
      <alignment horizontal="left" vertical="center" wrapText="1" indent="1"/>
    </xf>
    <xf numFmtId="0" fontId="25" fillId="0" borderId="18" xfId="6" applyFont="1" applyFill="1" applyBorder="1" applyAlignment="1" applyProtection="1">
      <alignment horizontal="left" vertical="center" wrapText="1" indent="1"/>
    </xf>
    <xf numFmtId="0" fontId="25" fillId="0" borderId="31" xfId="6" applyFont="1" applyFill="1" applyBorder="1" applyAlignment="1" applyProtection="1">
      <alignment horizontal="left" vertical="center" wrapText="1" indent="1"/>
    </xf>
    <xf numFmtId="0" fontId="25" fillId="0" borderId="22" xfId="6" applyFont="1" applyFill="1" applyBorder="1" applyAlignment="1" applyProtection="1">
      <alignment horizontal="left" vertical="center" wrapText="1" indent="1"/>
    </xf>
    <xf numFmtId="0" fontId="25" fillId="0" borderId="32" xfId="6" applyFont="1" applyFill="1" applyBorder="1" applyAlignment="1" applyProtection="1">
      <alignment horizontal="left" vertical="center" wrapText="1" indent="1"/>
    </xf>
    <xf numFmtId="0" fontId="25" fillId="0" borderId="23" xfId="6" applyFont="1" applyFill="1" applyBorder="1" applyAlignment="1" applyProtection="1">
      <alignment horizontal="left" vertical="center" wrapText="1" indent="1"/>
    </xf>
    <xf numFmtId="164" fontId="25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3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84" xfId="0" applyFont="1" applyBorder="1" applyAlignment="1">
      <alignment vertical="top" wrapText="1"/>
    </xf>
    <xf numFmtId="0" fontId="31" fillId="0" borderId="85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1" fillId="0" borderId="86" xfId="0" applyFont="1" applyBorder="1" applyAlignment="1">
      <alignment vertical="top" wrapText="1"/>
    </xf>
    <xf numFmtId="164" fontId="33" fillId="0" borderId="81" xfId="6" applyNumberFormat="1" applyFont="1" applyFill="1" applyBorder="1" applyAlignment="1" applyProtection="1">
      <alignment horizontal="right" vertical="center" wrapText="1" indent="1"/>
    </xf>
    <xf numFmtId="0" fontId="31" fillId="0" borderId="42" xfId="0" applyFont="1" applyBorder="1" applyAlignment="1" applyProtection="1">
      <alignment horizontal="left" vertical="center" wrapText="1" indent="1"/>
    </xf>
    <xf numFmtId="0" fontId="31" fillId="0" borderId="22" xfId="0" applyFont="1" applyBorder="1" applyAlignment="1" applyProtection="1">
      <alignment horizontal="left" vertical="center" wrapText="1" indent="1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3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78" xfId="6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29" xfId="0" applyFont="1" applyBorder="1" applyAlignment="1" applyProtection="1">
      <alignment horizontal="left" vertical="center" wrapText="1" indent="1"/>
    </xf>
    <xf numFmtId="3" fontId="38" fillId="0" borderId="5" xfId="6" applyNumberFormat="1" applyFont="1" applyFill="1" applyBorder="1" applyAlignment="1" applyProtection="1">
      <alignment horizontal="right" vertical="center" wrapText="1" indent="1"/>
    </xf>
    <xf numFmtId="0" fontId="31" fillId="0" borderId="55" xfId="0" applyFont="1" applyBorder="1" applyAlignment="1" applyProtection="1">
      <alignment horizontal="left" vertical="center" wrapText="1" indent="1"/>
    </xf>
    <xf numFmtId="164" fontId="32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36" xfId="6" applyNumberFormat="1" applyFont="1" applyFill="1" applyBorder="1" applyAlignment="1" applyProtection="1">
      <alignment horizontal="right" vertical="center" wrapText="1" indent="1"/>
    </xf>
    <xf numFmtId="164" fontId="30" fillId="0" borderId="74" xfId="6" applyNumberFormat="1" applyFont="1" applyFill="1" applyBorder="1" applyAlignment="1" applyProtection="1">
      <alignment horizontal="right" vertical="center" wrapText="1" indent="1"/>
    </xf>
    <xf numFmtId="3" fontId="25" fillId="0" borderId="30" xfId="6" applyNumberFormat="1" applyFont="1" applyFill="1" applyBorder="1" applyAlignment="1" applyProtection="1">
      <alignment horizontal="right" vertical="center" wrapText="1" indent="1"/>
    </xf>
    <xf numFmtId="3" fontId="25" fillId="0" borderId="77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1" xfId="6" applyNumberFormat="1" applyFont="1" applyFill="1" applyBorder="1" applyAlignment="1" applyProtection="1">
      <alignment horizontal="right" vertical="center" wrapText="1" indent="1"/>
    </xf>
    <xf numFmtId="3" fontId="25" fillId="0" borderId="37" xfId="6" applyNumberFormat="1" applyFont="1" applyFill="1" applyBorder="1" applyAlignment="1" applyProtection="1">
      <alignment horizontal="right" vertical="center" wrapText="1" indent="1"/>
    </xf>
    <xf numFmtId="3" fontId="25" fillId="0" borderId="22" xfId="6" applyNumberFormat="1" applyFont="1" applyFill="1" applyBorder="1" applyAlignment="1" applyProtection="1">
      <alignment horizontal="right" vertical="center" wrapText="1" indent="1"/>
    </xf>
    <xf numFmtId="3" fontId="25" fillId="0" borderId="59" xfId="6" applyNumberFormat="1" applyFont="1" applyFill="1" applyBorder="1" applyAlignment="1" applyProtection="1">
      <alignment horizontal="right" vertical="center" wrapText="1" indent="1"/>
    </xf>
    <xf numFmtId="3" fontId="25" fillId="0" borderId="37" xfId="6" applyNumberFormat="1" applyFont="1" applyFill="1" applyBorder="1" applyAlignment="1" applyProtection="1">
      <alignment horizontal="right" vertical="center" indent="1"/>
    </xf>
    <xf numFmtId="0" fontId="25" fillId="0" borderId="37" xfId="6" applyFont="1" applyFill="1" applyBorder="1" applyAlignment="1" applyProtection="1">
      <alignment horizontal="right" vertical="center" wrapText="1" indent="1"/>
    </xf>
    <xf numFmtId="0" fontId="31" fillId="0" borderId="87" xfId="0" applyFont="1" applyBorder="1" applyAlignment="1">
      <alignment horizontal="right" vertical="center" wrapText="1" indent="1"/>
    </xf>
    <xf numFmtId="0" fontId="31" fillId="0" borderId="88" xfId="0" applyFont="1" applyBorder="1" applyAlignment="1">
      <alignment horizontal="right" vertical="center" wrapText="1" indent="1"/>
    </xf>
    <xf numFmtId="0" fontId="25" fillId="0" borderId="35" xfId="6" applyFont="1" applyFill="1" applyBorder="1" applyAlignment="1" applyProtection="1">
      <alignment horizontal="right" vertical="center" wrapText="1" indent="1"/>
    </xf>
    <xf numFmtId="164" fontId="25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57" xfId="6" applyNumberFormat="1" applyFont="1" applyFill="1" applyBorder="1" applyAlignment="1" applyProtection="1">
      <alignment horizontal="right" vertical="center" wrapText="1" indent="1"/>
    </xf>
    <xf numFmtId="3" fontId="25" fillId="0" borderId="61" xfId="6" applyNumberFormat="1" applyFont="1" applyFill="1" applyBorder="1" applyAlignment="1" applyProtection="1">
      <alignment horizontal="right" vertical="center" wrapText="1" indent="1"/>
    </xf>
    <xf numFmtId="3" fontId="31" fillId="0" borderId="51" xfId="0" applyNumberFormat="1" applyFont="1" applyBorder="1" applyAlignment="1" applyProtection="1">
      <alignment horizontal="left" vertical="center" wrapText="1" indent="1"/>
    </xf>
    <xf numFmtId="3" fontId="31" fillId="0" borderId="51" xfId="0" quotePrefix="1" applyNumberFormat="1" applyFont="1" applyBorder="1" applyAlignment="1" applyProtection="1">
      <alignment horizontal="left" vertical="center" wrapText="1" indent="6"/>
    </xf>
    <xf numFmtId="0" fontId="25" fillId="0" borderId="61" xfId="6" applyFont="1" applyFill="1" applyBorder="1" applyAlignment="1" applyProtection="1">
      <alignment horizontal="left" vertical="center" wrapText="1" indent="1"/>
    </xf>
    <xf numFmtId="3" fontId="35" fillId="0" borderId="6" xfId="6" applyNumberFormat="1" applyFont="1" applyFill="1" applyBorder="1" applyAlignment="1" applyProtection="1">
      <alignment horizontal="right" vertical="center" wrapText="1" indent="1"/>
    </xf>
    <xf numFmtId="0" fontId="36" fillId="0" borderId="29" xfId="0" applyFont="1" applyBorder="1" applyAlignment="1" applyProtection="1">
      <alignment horizontal="left" vertical="center" wrapText="1" indent="1"/>
    </xf>
    <xf numFmtId="0" fontId="31" fillId="0" borderId="34" xfId="0" applyFont="1" applyBorder="1" applyAlignment="1" applyProtection="1">
      <alignment horizontal="left" vertical="center" wrapText="1" indent="1"/>
    </xf>
    <xf numFmtId="0" fontId="31" fillId="0" borderId="58" xfId="0" applyFont="1" applyBorder="1" applyAlignment="1" applyProtection="1">
      <alignment horizontal="right" vertical="center" wrapText="1" indent="1"/>
      <protection locked="0"/>
    </xf>
    <xf numFmtId="0" fontId="31" fillId="0" borderId="31" xfId="0" applyFont="1" applyBorder="1" applyAlignment="1" applyProtection="1">
      <alignment horizontal="left" vertical="center" wrapText="1" indent="1"/>
    </xf>
    <xf numFmtId="0" fontId="31" fillId="0" borderId="59" xfId="0" applyFont="1" applyBorder="1" applyAlignment="1" applyProtection="1">
      <alignment horizontal="right" vertical="center" wrapText="1" indent="1"/>
      <protection locked="0"/>
    </xf>
    <xf numFmtId="0" fontId="31" fillId="0" borderId="37" xfId="0" applyFont="1" applyBorder="1" applyAlignment="1" applyProtection="1">
      <alignment horizontal="left" vertical="center" wrapText="1" indent="1"/>
    </xf>
    <xf numFmtId="0" fontId="31" fillId="0" borderId="60" xfId="0" applyFont="1" applyBorder="1" applyAlignment="1" applyProtection="1">
      <alignment horizontal="right" vertical="center" wrapText="1" indent="1"/>
      <protection locked="0"/>
    </xf>
    <xf numFmtId="164" fontId="34" fillId="0" borderId="29" xfId="0" applyNumberFormat="1" applyFont="1" applyBorder="1" applyAlignment="1" applyProtection="1">
      <alignment horizontal="right" vertical="center" wrapText="1" indent="1"/>
    </xf>
    <xf numFmtId="164" fontId="34" fillId="0" borderId="33" xfId="0" applyNumberFormat="1" applyFont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indent="1" shrinkToFit="1"/>
    </xf>
    <xf numFmtId="164" fontId="17" fillId="0" borderId="6" xfId="6" applyNumberFormat="1" applyFont="1" applyFill="1" applyBorder="1" applyAlignment="1" applyProtection="1">
      <alignment horizontal="right" vertical="center" indent="1" shrinkToFit="1"/>
    </xf>
    <xf numFmtId="0" fontId="19" fillId="0" borderId="89" xfId="0" applyFont="1" applyBorder="1" applyAlignment="1" applyProtection="1">
      <alignment horizontal="left" vertical="top" wrapText="1" indent="1"/>
    </xf>
    <xf numFmtId="0" fontId="19" fillId="0" borderId="22" xfId="0" applyFont="1" applyBorder="1" applyAlignment="1" applyProtection="1">
      <alignment horizontal="left" vertical="top" wrapText="1" indent="1"/>
    </xf>
    <xf numFmtId="3" fontId="33" fillId="0" borderId="81" xfId="6" applyNumberFormat="1" applyFont="1" applyFill="1" applyBorder="1" applyAlignment="1" applyProtection="1">
      <alignment horizontal="right" vertical="center" wrapText="1" indent="1"/>
    </xf>
    <xf numFmtId="3" fontId="30" fillId="0" borderId="40" xfId="6" applyNumberFormat="1" applyFont="1" applyFill="1" applyBorder="1" applyAlignment="1" applyProtection="1">
      <alignment horizontal="right" vertical="center" wrapText="1" indent="1"/>
    </xf>
    <xf numFmtId="0" fontId="31" fillId="0" borderId="24" xfId="0" applyFont="1" applyBorder="1" applyAlignment="1" applyProtection="1">
      <alignment horizontal="left" vertical="center" wrapText="1" indent="1"/>
    </xf>
    <xf numFmtId="3" fontId="25" fillId="0" borderId="21" xfId="6" applyNumberFormat="1" applyFont="1" applyFill="1" applyBorder="1" applyAlignment="1" applyProtection="1">
      <alignment horizontal="right" vertical="center" wrapText="1" indent="1"/>
    </xf>
    <xf numFmtId="3" fontId="17" fillId="0" borderId="50" xfId="6" applyNumberFormat="1" applyFont="1" applyFill="1" applyBorder="1" applyAlignment="1" applyProtection="1">
      <alignment horizontal="right" vertical="center" wrapText="1" indent="1"/>
    </xf>
    <xf numFmtId="3" fontId="31" fillId="0" borderId="31" xfId="0" applyNumberFormat="1" applyFont="1" applyBorder="1" applyAlignment="1" applyProtection="1">
      <alignment horizontal="right" vertical="center" wrapText="1" indent="1"/>
    </xf>
    <xf numFmtId="3" fontId="31" fillId="0" borderId="59" xfId="0" applyNumberFormat="1" applyFont="1" applyBorder="1" applyAlignment="1" applyProtection="1">
      <alignment horizontal="right" vertical="center" wrapText="1" indent="1"/>
      <protection locked="0"/>
    </xf>
    <xf numFmtId="0" fontId="15" fillId="0" borderId="11" xfId="8" applyFont="1" applyFill="1" applyBorder="1" applyAlignment="1" applyProtection="1">
      <alignment horizontal="center" vertical="center" wrapText="1"/>
    </xf>
    <xf numFmtId="164" fontId="0" fillId="0" borderId="15" xfId="0" applyNumberFormat="1" applyFill="1" applyBorder="1" applyAlignment="1">
      <alignment horizontal="left" vertical="center" wrapText="1" indent="1"/>
    </xf>
    <xf numFmtId="164" fontId="0" fillId="0" borderId="90" xfId="0" applyNumberFormat="1" applyFill="1" applyBorder="1" applyAlignment="1">
      <alignment horizontal="left" vertical="center" wrapText="1" indent="1"/>
    </xf>
    <xf numFmtId="3" fontId="15" fillId="0" borderId="44" xfId="0" applyNumberFormat="1" applyFont="1" applyFill="1" applyBorder="1" applyAlignment="1">
      <alignment horizontal="right" vertical="center" wrapText="1" indent="1"/>
    </xf>
    <xf numFmtId="0" fontId="11" fillId="0" borderId="59" xfId="7" applyFont="1" applyFill="1" applyBorder="1" applyAlignment="1">
      <alignment horizontal="left" indent="3"/>
    </xf>
    <xf numFmtId="0" fontId="11" fillId="0" borderId="91" xfId="7" applyFont="1" applyFill="1" applyBorder="1" applyAlignment="1">
      <alignment horizontal="left" indent="1"/>
    </xf>
    <xf numFmtId="0" fontId="11" fillId="0" borderId="26" xfId="7" applyFont="1" applyFill="1" applyBorder="1" applyAlignment="1">
      <alignment horizontal="left" indent="3"/>
    </xf>
    <xf numFmtId="0" fontId="11" fillId="0" borderId="92" xfId="7" applyFont="1" applyFill="1" applyBorder="1" applyAlignment="1">
      <alignment horizontal="left" indent="1"/>
    </xf>
    <xf numFmtId="0" fontId="14" fillId="0" borderId="7" xfId="7" applyFont="1" applyFill="1" applyBorder="1" applyAlignment="1">
      <alignment horizontal="left" vertical="center" indent="1"/>
    </xf>
    <xf numFmtId="164" fontId="32" fillId="0" borderId="22" xfId="0" applyNumberFormat="1" applyFont="1" applyFill="1" applyBorder="1" applyAlignment="1" applyProtection="1">
      <alignment vertical="center" wrapText="1"/>
      <protection locked="0"/>
    </xf>
    <xf numFmtId="164" fontId="32" fillId="0" borderId="59" xfId="0" applyNumberFormat="1" applyFont="1" applyFill="1" applyBorder="1" applyAlignment="1" applyProtection="1">
      <alignment vertical="center" wrapText="1"/>
      <protection locked="0"/>
    </xf>
    <xf numFmtId="164" fontId="17" fillId="2" borderId="5" xfId="0" applyNumberFormat="1" applyFont="1" applyFill="1" applyBorder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71" fontId="2" fillId="0" borderId="3" xfId="7" applyNumberFormat="1" applyFont="1" applyFill="1" applyBorder="1" applyAlignment="1">
      <alignment horizontal="right" vertical="center"/>
    </xf>
    <xf numFmtId="171" fontId="2" fillId="0" borderId="5" xfId="7" applyNumberFormat="1" applyFont="1" applyFill="1" applyBorder="1" applyAlignment="1">
      <alignment vertical="center"/>
    </xf>
    <xf numFmtId="171" fontId="2" fillId="0" borderId="5" xfId="7" applyNumberFormat="1" applyFont="1" applyFill="1" applyBorder="1" applyAlignment="1">
      <alignment horizontal="right" vertical="center"/>
    </xf>
    <xf numFmtId="171" fontId="2" fillId="0" borderId="93" xfId="7" applyNumberFormat="1" applyFont="1" applyFill="1" applyBorder="1" applyAlignment="1">
      <alignment vertical="center"/>
    </xf>
    <xf numFmtId="171" fontId="8" fillId="0" borderId="45" xfId="2" quotePrefix="1" applyNumberFormat="1" applyFont="1" applyFill="1" applyBorder="1" applyAlignment="1" applyProtection="1">
      <alignment horizontal="right"/>
      <protection locked="0"/>
    </xf>
    <xf numFmtId="171" fontId="8" fillId="0" borderId="18" xfId="2" applyNumberFormat="1" applyFont="1" applyFill="1" applyBorder="1" applyAlignment="1" applyProtection="1">
      <alignment vertical="center"/>
      <protection locked="0"/>
    </xf>
    <xf numFmtId="171" fontId="8" fillId="0" borderId="18" xfId="7" applyNumberFormat="1" applyFont="1" applyFill="1" applyBorder="1"/>
    <xf numFmtId="171" fontId="8" fillId="0" borderId="18" xfId="2" quotePrefix="1" applyNumberFormat="1" applyFont="1" applyFill="1" applyBorder="1" applyAlignment="1" applyProtection="1">
      <alignment horizontal="right"/>
      <protection locked="0"/>
    </xf>
    <xf numFmtId="171" fontId="8" fillId="0" borderId="94" xfId="7" applyNumberFormat="1" applyFont="1" applyFill="1" applyBorder="1"/>
    <xf numFmtId="171" fontId="8" fillId="0" borderId="11" xfId="2" applyNumberFormat="1" applyFont="1" applyFill="1" applyBorder="1" applyProtection="1">
      <protection locked="0"/>
    </xf>
    <xf numFmtId="171" fontId="8" fillId="0" borderId="22" xfId="2" applyNumberFormat="1" applyFont="1" applyFill="1" applyBorder="1" applyAlignment="1" applyProtection="1">
      <alignment vertical="center"/>
      <protection locked="0"/>
    </xf>
    <xf numFmtId="171" fontId="8" fillId="0" borderId="22" xfId="7" applyNumberFormat="1" applyFont="1" applyFill="1" applyBorder="1"/>
    <xf numFmtId="171" fontId="8" fillId="0" borderId="22" xfId="2" applyNumberFormat="1" applyFont="1" applyFill="1" applyBorder="1" applyProtection="1">
      <protection locked="0"/>
    </xf>
    <xf numFmtId="171" fontId="8" fillId="0" borderId="95" xfId="7" applyNumberFormat="1" applyFont="1" applyFill="1" applyBorder="1"/>
    <xf numFmtId="171" fontId="8" fillId="0" borderId="11" xfId="7" applyNumberFormat="1" applyFont="1" applyFill="1" applyBorder="1" applyProtection="1">
      <protection locked="0"/>
    </xf>
    <xf numFmtId="171" fontId="8" fillId="0" borderId="22" xfId="7" applyNumberFormat="1" applyFont="1" applyFill="1" applyBorder="1" applyAlignment="1" applyProtection="1">
      <alignment vertical="center"/>
      <protection locked="0"/>
    </xf>
    <xf numFmtId="171" fontId="8" fillId="0" borderId="22" xfId="7" applyNumberFormat="1" applyFont="1" applyFill="1" applyBorder="1" applyProtection="1">
      <protection locked="0"/>
    </xf>
    <xf numFmtId="171" fontId="8" fillId="0" borderId="16" xfId="7" applyNumberFormat="1" applyFont="1" applyFill="1" applyBorder="1" applyProtection="1">
      <protection locked="0"/>
    </xf>
    <xf numFmtId="171" fontId="8" fillId="0" borderId="24" xfId="7" applyNumberFormat="1" applyFont="1" applyFill="1" applyBorder="1" applyAlignment="1" applyProtection="1">
      <alignment vertical="center"/>
      <protection locked="0"/>
    </xf>
    <xf numFmtId="171" fontId="8" fillId="0" borderId="24" xfId="7" applyNumberFormat="1" applyFont="1" applyFill="1" applyBorder="1"/>
    <xf numFmtId="171" fontId="8" fillId="0" borderId="24" xfId="7" applyNumberFormat="1" applyFont="1" applyFill="1" applyBorder="1" applyProtection="1">
      <protection locked="0"/>
    </xf>
    <xf numFmtId="171" fontId="8" fillId="0" borderId="96" xfId="7" applyNumberFormat="1" applyFont="1" applyFill="1" applyBorder="1"/>
    <xf numFmtId="171" fontId="2" fillId="0" borderId="3" xfId="7" applyNumberFormat="1" applyFont="1" applyFill="1" applyBorder="1" applyAlignment="1">
      <alignment vertical="center"/>
    </xf>
    <xf numFmtId="171" fontId="8" fillId="0" borderId="45" xfId="7" applyNumberFormat="1" applyFont="1" applyFill="1" applyBorder="1" applyProtection="1">
      <protection locked="0"/>
    </xf>
    <xf numFmtId="171" fontId="8" fillId="0" borderId="18" xfId="7" applyNumberFormat="1" applyFont="1" applyFill="1" applyBorder="1" applyAlignment="1" applyProtection="1">
      <alignment vertical="center"/>
      <protection locked="0"/>
    </xf>
    <xf numFmtId="171" fontId="8" fillId="0" borderId="18" xfId="7" applyNumberFormat="1" applyFont="1" applyFill="1" applyBorder="1" applyProtection="1">
      <protection locked="0"/>
    </xf>
    <xf numFmtId="171" fontId="2" fillId="0" borderId="3" xfId="7" applyNumberFormat="1" applyFont="1" applyFill="1" applyBorder="1" applyAlignment="1">
      <alignment horizontal="center" vertical="center" wrapText="1"/>
    </xf>
    <xf numFmtId="171" fontId="2" fillId="0" borderId="5" xfId="7" applyNumberFormat="1" applyFont="1" applyFill="1" applyBorder="1" applyAlignment="1">
      <alignment horizontal="center" vertical="center" wrapText="1"/>
    </xf>
    <xf numFmtId="171" fontId="2" fillId="0" borderId="93" xfId="7" applyNumberFormat="1" applyFont="1" applyFill="1" applyBorder="1" applyAlignment="1">
      <alignment horizontal="center" vertical="center" wrapText="1"/>
    </xf>
    <xf numFmtId="171" fontId="8" fillId="0" borderId="12" xfId="7" applyNumberFormat="1" applyFont="1" applyFill="1" applyBorder="1" applyProtection="1">
      <protection locked="0"/>
    </xf>
    <xf numFmtId="171" fontId="8" fillId="0" borderId="26" xfId="7" applyNumberFormat="1" applyFont="1" applyFill="1" applyBorder="1" applyAlignment="1" applyProtection="1">
      <alignment vertical="center"/>
      <protection locked="0"/>
    </xf>
    <xf numFmtId="171" fontId="8" fillId="0" borderId="26" xfId="7" applyNumberFormat="1" applyFont="1" applyFill="1" applyBorder="1"/>
    <xf numFmtId="171" fontId="8" fillId="0" borderId="97" xfId="7" applyNumberFormat="1" applyFont="1" applyFill="1" applyBorder="1"/>
    <xf numFmtId="3" fontId="8" fillId="0" borderId="26" xfId="7" applyNumberFormat="1" applyFont="1" applyFill="1" applyBorder="1" applyAlignment="1" applyProtection="1">
      <alignment horizontal="right" vertical="center" indent="1"/>
      <protection locked="0"/>
    </xf>
    <xf numFmtId="3" fontId="8" fillId="0" borderId="26" xfId="7" applyNumberFormat="1" applyFont="1" applyFill="1" applyBorder="1" applyAlignment="1">
      <alignment horizontal="right" vertical="center" indent="1"/>
    </xf>
    <xf numFmtId="3" fontId="8" fillId="0" borderId="12" xfId="7" applyNumberFormat="1" applyFont="1" applyFill="1" applyBorder="1" applyAlignment="1" applyProtection="1">
      <alignment horizontal="right" vertical="center" indent="1"/>
      <protection locked="0"/>
    </xf>
    <xf numFmtId="3" fontId="8" fillId="0" borderId="24" xfId="7" applyNumberFormat="1" applyFont="1" applyFill="1" applyBorder="1" applyAlignment="1" applyProtection="1">
      <alignment horizontal="right" vertical="center" indent="1"/>
      <protection locked="0"/>
    </xf>
    <xf numFmtId="3" fontId="2" fillId="0" borderId="7" xfId="7" applyNumberFormat="1" applyFont="1" applyFill="1" applyBorder="1" applyAlignment="1" applyProtection="1">
      <alignment horizontal="right" indent="1"/>
      <protection locked="0"/>
    </xf>
    <xf numFmtId="171" fontId="2" fillId="0" borderId="7" xfId="7" applyNumberFormat="1" applyFont="1" applyFill="1" applyBorder="1" applyAlignment="1" applyProtection="1">
      <alignment vertical="center"/>
      <protection locked="0"/>
    </xf>
    <xf numFmtId="171" fontId="2" fillId="0" borderId="98" xfId="7" applyNumberFormat="1" applyFont="1" applyFill="1" applyBorder="1" applyAlignment="1">
      <alignment vertical="center"/>
    </xf>
    <xf numFmtId="171" fontId="2" fillId="0" borderId="99" xfId="7" applyNumberFormat="1" applyFont="1" applyFill="1" applyBorder="1" applyAlignment="1">
      <alignment vertical="center"/>
    </xf>
    <xf numFmtId="171" fontId="2" fillId="0" borderId="100" xfId="7" applyNumberFormat="1" applyFont="1" applyFill="1" applyBorder="1" applyAlignment="1">
      <alignment vertical="center"/>
    </xf>
    <xf numFmtId="0" fontId="15" fillId="0" borderId="22" xfId="8" applyFont="1" applyFill="1" applyBorder="1" applyAlignment="1" applyProtection="1">
      <alignment horizontal="center" vertical="center"/>
    </xf>
    <xf numFmtId="0" fontId="15" fillId="0" borderId="59" xfId="8" applyFont="1" applyFill="1" applyBorder="1" applyAlignment="1" applyProtection="1">
      <alignment horizontal="center" vertical="center"/>
    </xf>
    <xf numFmtId="0" fontId="15" fillId="0" borderId="0" xfId="0" applyFont="1"/>
    <xf numFmtId="0" fontId="34" fillId="0" borderId="16" xfId="9" applyFont="1" applyFill="1" applyBorder="1"/>
    <xf numFmtId="172" fontId="39" fillId="0" borderId="22" xfId="8" applyNumberFormat="1" applyFont="1" applyFill="1" applyBorder="1" applyAlignment="1" applyProtection="1">
      <alignment horizontal="center" vertical="center"/>
    </xf>
    <xf numFmtId="0" fontId="25" fillId="0" borderId="9" xfId="8" applyFont="1" applyFill="1" applyBorder="1" applyAlignment="1" applyProtection="1">
      <alignment horizontal="left" vertical="center" wrapText="1"/>
    </xf>
    <xf numFmtId="0" fontId="25" fillId="0" borderId="11" xfId="8" applyFont="1" applyFill="1" applyBorder="1" applyAlignment="1" applyProtection="1">
      <alignment horizontal="left" vertical="center" wrapText="1"/>
    </xf>
    <xf numFmtId="0" fontId="30" fillId="0" borderId="11" xfId="8" applyFont="1" applyFill="1" applyBorder="1" applyAlignment="1" applyProtection="1">
      <alignment horizontal="left" vertical="center" wrapText="1"/>
    </xf>
    <xf numFmtId="0" fontId="24" fillId="0" borderId="11" xfId="8" applyFont="1" applyFill="1" applyBorder="1" applyAlignment="1" applyProtection="1">
      <alignment horizontal="left" vertical="center" wrapText="1"/>
    </xf>
    <xf numFmtId="0" fontId="30" fillId="0" borderId="11" xfId="8" applyFont="1" applyFill="1" applyBorder="1" applyAlignment="1" applyProtection="1">
      <alignment vertical="center" wrapText="1"/>
    </xf>
    <xf numFmtId="0" fontId="38" fillId="0" borderId="11" xfId="8" applyFont="1" applyFill="1" applyBorder="1" applyAlignment="1" applyProtection="1">
      <alignment horizontal="left" vertical="center" wrapText="1"/>
    </xf>
    <xf numFmtId="0" fontId="30" fillId="0" borderId="16" xfId="8" applyFont="1" applyFill="1" applyBorder="1" applyAlignment="1" applyProtection="1">
      <alignment horizontal="left" vertical="center" wrapText="1"/>
    </xf>
    <xf numFmtId="173" fontId="25" fillId="0" borderId="58" xfId="8" applyNumberFormat="1" applyFont="1" applyFill="1" applyBorder="1" applyAlignment="1" applyProtection="1">
      <alignment vertical="center"/>
      <protection locked="0"/>
    </xf>
    <xf numFmtId="173" fontId="25" fillId="0" borderId="59" xfId="8" applyNumberFormat="1" applyFont="1" applyFill="1" applyBorder="1" applyAlignment="1" applyProtection="1">
      <alignment vertical="center"/>
      <protection locked="0"/>
    </xf>
    <xf numFmtId="173" fontId="30" fillId="0" borderId="59" xfId="8" applyNumberFormat="1" applyFont="1" applyFill="1" applyBorder="1" applyAlignment="1" applyProtection="1">
      <alignment vertical="center"/>
    </xf>
    <xf numFmtId="3" fontId="24" fillId="0" borderId="59" xfId="8" applyNumberFormat="1" applyFont="1" applyFill="1" applyBorder="1" applyAlignment="1" applyProtection="1">
      <alignment horizontal="right" vertical="center" indent="2"/>
    </xf>
    <xf numFmtId="173" fontId="24" fillId="0" borderId="59" xfId="8" applyNumberFormat="1" applyFont="1" applyFill="1" applyBorder="1" applyAlignment="1" applyProtection="1">
      <alignment vertical="center"/>
    </xf>
    <xf numFmtId="173" fontId="24" fillId="0" borderId="59" xfId="8" applyNumberFormat="1" applyFont="1" applyFill="1" applyBorder="1" applyAlignment="1" applyProtection="1">
      <alignment vertical="center"/>
      <protection locked="0"/>
    </xf>
    <xf numFmtId="173" fontId="30" fillId="0" borderId="59" xfId="8" applyNumberFormat="1" applyFont="1" applyFill="1" applyBorder="1" applyAlignment="1" applyProtection="1">
      <alignment vertical="center"/>
      <protection locked="0"/>
    </xf>
    <xf numFmtId="173" fontId="30" fillId="0" borderId="73" xfId="8" applyNumberFormat="1" applyFont="1" applyFill="1" applyBorder="1" applyAlignment="1" applyProtection="1">
      <alignment vertical="center"/>
    </xf>
    <xf numFmtId="0" fontId="31" fillId="0" borderId="11" xfId="9" applyFont="1" applyFill="1" applyBorder="1"/>
    <xf numFmtId="0" fontId="36" fillId="0" borderId="11" xfId="9" applyFont="1" applyFill="1" applyBorder="1"/>
    <xf numFmtId="0" fontId="34" fillId="0" borderId="11" xfId="9" applyFont="1" applyFill="1" applyBorder="1"/>
    <xf numFmtId="3" fontId="36" fillId="0" borderId="59" xfId="9" applyNumberFormat="1" applyFont="1" applyFill="1" applyBorder="1"/>
    <xf numFmtId="3" fontId="17" fillId="0" borderId="6" xfId="6" applyNumberFormat="1" applyFont="1" applyFill="1" applyBorder="1" applyAlignment="1" applyProtection="1">
      <alignment horizontal="right" vertical="center" wrapText="1" indent="1"/>
    </xf>
    <xf numFmtId="3" fontId="18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3" fontId="25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8" xfId="6" applyNumberFormat="1" applyFont="1" applyFill="1" applyBorder="1" applyAlignment="1" applyProtection="1">
      <alignment horizontal="right" vertical="center" wrapText="1" indent="1"/>
    </xf>
    <xf numFmtId="3" fontId="18" fillId="0" borderId="6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11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3" fontId="8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22" xfId="0" applyNumberFormat="1" applyFont="1" applyFill="1" applyBorder="1" applyAlignment="1" applyProtection="1">
      <alignment vertical="center" wrapTex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164" fontId="32" fillId="0" borderId="11" xfId="0" applyNumberFormat="1" applyFont="1" applyFill="1" applyBorder="1" applyAlignment="1" applyProtection="1">
      <alignment vertical="center" wrapText="1"/>
      <protection locked="0"/>
    </xf>
    <xf numFmtId="3" fontId="32" fillId="0" borderId="59" xfId="0" applyNumberFormat="1" applyFont="1" applyFill="1" applyBorder="1" applyAlignment="1" applyProtection="1">
      <alignment vertical="center" wrapText="1"/>
      <protection locked="0"/>
    </xf>
    <xf numFmtId="3" fontId="8" fillId="0" borderId="45" xfId="7" applyNumberFormat="1" applyFont="1" applyFill="1" applyBorder="1" applyAlignment="1" applyProtection="1">
      <alignment horizontal="right" vertical="center" indent="1"/>
      <protection locked="0"/>
    </xf>
    <xf numFmtId="3" fontId="8" fillId="0" borderId="18" xfId="7" applyNumberFormat="1" applyFont="1" applyFill="1" applyBorder="1" applyAlignment="1" applyProtection="1">
      <alignment horizontal="right" vertical="center" indent="1"/>
      <protection locked="0"/>
    </xf>
    <xf numFmtId="3" fontId="8" fillId="0" borderId="18" xfId="7" applyNumberFormat="1" applyFont="1" applyFill="1" applyBorder="1" applyAlignment="1">
      <alignment horizontal="right" vertical="center" indent="1"/>
    </xf>
    <xf numFmtId="3" fontId="8" fillId="0" borderId="16" xfId="7" applyNumberFormat="1" applyFont="1" applyFill="1" applyBorder="1" applyAlignment="1" applyProtection="1">
      <alignment horizontal="right" vertical="center" indent="1"/>
      <protection locked="0"/>
    </xf>
    <xf numFmtId="3" fontId="8" fillId="0" borderId="94" xfId="7" applyNumberFormat="1" applyFont="1" applyFill="1" applyBorder="1" applyAlignment="1">
      <alignment horizontal="right" vertical="center" indent="1"/>
    </xf>
    <xf numFmtId="3" fontId="2" fillId="0" borderId="7" xfId="7" applyNumberFormat="1" applyFont="1" applyFill="1" applyBorder="1" applyAlignment="1">
      <alignment horizontal="right" vertical="center" indent="1"/>
    </xf>
    <xf numFmtId="171" fontId="8" fillId="0" borderId="97" xfId="7" applyNumberFormat="1" applyFont="1" applyFill="1" applyBorder="1" applyAlignment="1">
      <alignment vertical="center"/>
    </xf>
    <xf numFmtId="3" fontId="25" fillId="0" borderId="101" xfId="6" applyNumberFormat="1" applyFont="1" applyFill="1" applyBorder="1" applyAlignment="1" applyProtection="1">
      <alignment horizontal="right" vertical="center" wrapText="1" indent="1"/>
    </xf>
    <xf numFmtId="3" fontId="25" fillId="0" borderId="42" xfId="6" applyNumberFormat="1" applyFont="1" applyFill="1" applyBorder="1" applyAlignment="1" applyProtection="1">
      <alignment horizontal="right" vertical="center" wrapText="1" indent="1"/>
    </xf>
    <xf numFmtId="3" fontId="25" fillId="0" borderId="0" xfId="6" applyNumberFormat="1" applyFont="1" applyFill="1" applyBorder="1" applyAlignment="1" applyProtection="1">
      <alignment horizontal="right" vertical="center" wrapText="1" indent="1"/>
    </xf>
    <xf numFmtId="3" fontId="25" fillId="0" borderId="2" xfId="6" applyNumberFormat="1" applyFont="1" applyFill="1" applyBorder="1" applyAlignment="1" applyProtection="1">
      <alignment horizontal="right" vertical="center" wrapText="1" indent="1"/>
    </xf>
    <xf numFmtId="3" fontId="25" fillId="0" borderId="33" xfId="6" applyNumberFormat="1" applyFont="1" applyFill="1" applyBorder="1" applyAlignment="1" applyProtection="1">
      <alignment horizontal="right" vertical="center" wrapText="1" indent="1"/>
    </xf>
    <xf numFmtId="3" fontId="37" fillId="0" borderId="22" xfId="0" applyNumberFormat="1" applyFont="1" applyBorder="1" applyAlignment="1" applyProtection="1">
      <alignment horizontal="right" vertical="center" wrapText="1" indent="1"/>
    </xf>
    <xf numFmtId="1" fontId="32" fillId="0" borderId="23" xfId="0" applyNumberFormat="1" applyFont="1" applyFill="1" applyBorder="1" applyAlignment="1" applyProtection="1">
      <alignment horizontal="right" vertical="center" wrapText="1"/>
    </xf>
    <xf numFmtId="171" fontId="8" fillId="0" borderId="14" xfId="7" applyNumberFormat="1" applyFont="1" applyFill="1" applyBorder="1" applyProtection="1">
      <protection locked="0"/>
    </xf>
    <xf numFmtId="171" fontId="8" fillId="0" borderId="23" xfId="7" applyNumberFormat="1" applyFont="1" applyFill="1" applyBorder="1" applyAlignment="1" applyProtection="1">
      <alignment vertical="center"/>
      <protection locked="0"/>
    </xf>
    <xf numFmtId="171" fontId="8" fillId="0" borderId="102" xfId="7" applyNumberFormat="1" applyFont="1" applyFill="1" applyBorder="1"/>
    <xf numFmtId="0" fontId="19" fillId="0" borderId="11" xfId="9" applyFont="1" applyFill="1" applyBorder="1" applyAlignment="1">
      <alignment wrapText="1"/>
    </xf>
    <xf numFmtId="0" fontId="19" fillId="0" borderId="11" xfId="9" applyFont="1" applyFill="1" applyBorder="1" applyAlignment="1"/>
    <xf numFmtId="0" fontId="37" fillId="0" borderId="11" xfId="9" applyFont="1" applyFill="1" applyBorder="1"/>
    <xf numFmtId="0" fontId="18" fillId="0" borderId="22" xfId="9" applyFont="1" applyFill="1" applyBorder="1" applyAlignment="1">
      <alignment horizontal="center"/>
    </xf>
    <xf numFmtId="0" fontId="21" fillId="0" borderId="22" xfId="9" applyFont="1" applyFill="1" applyBorder="1" applyAlignment="1">
      <alignment horizontal="center"/>
    </xf>
    <xf numFmtId="0" fontId="37" fillId="0" borderId="11" xfId="9" applyFont="1" applyFill="1" applyBorder="1" applyAlignment="1">
      <alignment wrapText="1"/>
    </xf>
    <xf numFmtId="0" fontId="37" fillId="0" borderId="22" xfId="9" applyFont="1" applyFill="1" applyBorder="1" applyAlignment="1">
      <alignment horizontal="center"/>
    </xf>
    <xf numFmtId="0" fontId="37" fillId="0" borderId="11" xfId="9" applyFont="1" applyFill="1" applyBorder="1" applyAlignment="1">
      <alignment vertical="center" wrapText="1"/>
    </xf>
    <xf numFmtId="0" fontId="21" fillId="0" borderId="22" xfId="9" applyFont="1" applyFill="1" applyBorder="1" applyAlignment="1">
      <alignment horizontal="center" vertical="center"/>
    </xf>
    <xf numFmtId="0" fontId="18" fillId="0" borderId="24" xfId="9" applyFont="1" applyFill="1" applyBorder="1" applyAlignment="1">
      <alignment horizontal="center"/>
    </xf>
    <xf numFmtId="1" fontId="32" fillId="0" borderId="22" xfId="0" applyNumberFormat="1" applyFont="1" applyFill="1" applyBorder="1" applyAlignment="1" applyProtection="1">
      <alignment horizontal="right" vertical="center" wrapText="1"/>
    </xf>
    <xf numFmtId="164" fontId="32" fillId="0" borderId="11" xfId="0" applyNumberFormat="1" applyFont="1" applyFill="1" applyBorder="1" applyAlignment="1" applyProtection="1">
      <alignment horizontal="left" vertical="center" wrapText="1"/>
      <protection locked="0"/>
    </xf>
    <xf numFmtId="3" fontId="0" fillId="0" borderId="22" xfId="0" applyNumberFormat="1" applyFont="1" applyFill="1" applyBorder="1" applyAlignment="1" applyProtection="1">
      <alignment vertical="center" wrapText="1"/>
      <protection locked="0"/>
    </xf>
    <xf numFmtId="3" fontId="25" fillId="0" borderId="103" xfId="6" applyNumberFormat="1" applyFont="1" applyFill="1" applyBorder="1" applyAlignment="1" applyProtection="1">
      <alignment horizontal="right" vertical="center" wrapText="1" indent="1"/>
    </xf>
    <xf numFmtId="3" fontId="25" fillId="0" borderId="26" xfId="6" applyNumberFormat="1" applyFont="1" applyFill="1" applyBorder="1" applyAlignment="1" applyProtection="1">
      <alignment horizontal="right" vertical="center" wrapText="1" indent="1"/>
    </xf>
    <xf numFmtId="3" fontId="25" fillId="0" borderId="20" xfId="6" applyNumberFormat="1" applyFont="1" applyFill="1" applyBorder="1" applyAlignment="1" applyProtection="1">
      <alignment horizontal="right" vertical="center" wrapText="1" indent="1"/>
    </xf>
    <xf numFmtId="164" fontId="0" fillId="0" borderId="77" xfId="0" applyNumberFormat="1" applyFont="1" applyFill="1" applyBorder="1" applyAlignment="1" applyProtection="1">
      <alignment horizontal="right" vertical="center" wrapText="1"/>
    </xf>
    <xf numFmtId="164" fontId="32" fillId="0" borderId="14" xfId="0" applyNumberFormat="1" applyFont="1" applyFill="1" applyBorder="1" applyAlignment="1" applyProtection="1">
      <alignment horizontal="left" vertical="center" wrapText="1"/>
    </xf>
    <xf numFmtId="164" fontId="32" fillId="0" borderId="18" xfId="0" applyNumberFormat="1" applyFont="1" applyFill="1" applyBorder="1" applyAlignment="1" applyProtection="1">
      <alignment horizontal="right" vertical="center" wrapText="1"/>
    </xf>
    <xf numFmtId="3" fontId="32" fillId="3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33" fillId="3" borderId="22" xfId="6" applyNumberFormat="1" applyFont="1" applyFill="1" applyBorder="1" applyAlignment="1" applyProtection="1">
      <alignment horizontal="right" vertical="center" wrapText="1" indent="1"/>
    </xf>
    <xf numFmtId="3" fontId="32" fillId="3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2" xfId="0" quotePrefix="1" applyFont="1" applyBorder="1" applyAlignment="1" applyProtection="1">
      <alignment horizontal="left" vertical="center" wrapText="1" indent="1"/>
    </xf>
    <xf numFmtId="3" fontId="31" fillId="0" borderId="55" xfId="0" quotePrefix="1" applyNumberFormat="1" applyFont="1" applyBorder="1" applyAlignment="1" applyProtection="1">
      <alignment horizontal="right" vertical="center" wrapText="1" indent="1"/>
    </xf>
    <xf numFmtId="3" fontId="33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/>
      <protection locked="0"/>
    </xf>
    <xf numFmtId="164" fontId="0" fillId="0" borderId="26" xfId="0" applyNumberFormat="1" applyFill="1" applyBorder="1" applyAlignment="1" applyProtection="1">
      <alignment horizontal="right" vertical="center" wrapText="1"/>
      <protection locked="0"/>
    </xf>
    <xf numFmtId="1" fontId="0" fillId="0" borderId="26" xfId="0" applyNumberFormat="1" applyFont="1" applyFill="1" applyBorder="1" applyAlignment="1" applyProtection="1">
      <alignment vertical="center" wrapText="1"/>
      <protection locked="0"/>
    </xf>
    <xf numFmtId="164" fontId="0" fillId="0" borderId="26" xfId="0" applyNumberFormat="1" applyFont="1" applyFill="1" applyBorder="1" applyAlignment="1" applyProtection="1">
      <alignment vertical="center" wrapText="1"/>
      <protection locked="0"/>
    </xf>
    <xf numFmtId="164" fontId="0" fillId="0" borderId="60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horizontal="left" vertical="center" wrapText="1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6" xfId="0" applyNumberFormat="1" applyFont="1" applyFill="1" applyBorder="1" applyAlignment="1" applyProtection="1">
      <alignment vertical="center" wrapText="1"/>
    </xf>
    <xf numFmtId="0" fontId="40" fillId="0" borderId="11" xfId="0" applyFont="1" applyFill="1" applyBorder="1" applyAlignment="1" applyProtection="1">
      <alignment horizontal="center" vertical="center" wrapText="1"/>
    </xf>
    <xf numFmtId="0" fontId="40" fillId="0" borderId="22" xfId="0" applyFont="1" applyFill="1" applyBorder="1" applyAlignment="1" applyProtection="1">
      <alignment horizontal="left" vertical="center" wrapText="1"/>
    </xf>
    <xf numFmtId="0" fontId="40" fillId="0" borderId="9" xfId="0" applyFont="1" applyFill="1" applyBorder="1" applyAlignment="1" applyProtection="1">
      <alignment horizontal="right" vertical="center" wrapText="1" indent="1"/>
    </xf>
    <xf numFmtId="0" fontId="40" fillId="0" borderId="20" xfId="0" applyFont="1" applyFill="1" applyBorder="1" applyAlignment="1" applyProtection="1">
      <alignment horizontal="left" vertical="center" wrapText="1"/>
      <protection locked="0"/>
    </xf>
    <xf numFmtId="0" fontId="40" fillId="0" borderId="11" xfId="0" applyFont="1" applyFill="1" applyBorder="1" applyAlignment="1" applyProtection="1">
      <alignment horizontal="right" vertical="center" wrapText="1" indent="1"/>
    </xf>
    <xf numFmtId="0" fontId="40" fillId="0" borderId="22" xfId="0" applyFont="1" applyFill="1" applyBorder="1" applyAlignment="1" applyProtection="1">
      <alignment horizontal="left" vertical="center" wrapText="1"/>
      <protection locked="0"/>
    </xf>
    <xf numFmtId="3" fontId="31" fillId="0" borderId="59" xfId="9" applyNumberFormat="1" applyFont="1" applyFill="1" applyBorder="1" applyAlignment="1">
      <alignment horizontal="right" indent="1"/>
    </xf>
    <xf numFmtId="3" fontId="37" fillId="0" borderId="59" xfId="9" applyNumberFormat="1" applyFont="1" applyFill="1" applyBorder="1" applyAlignment="1">
      <alignment horizontal="right" indent="1"/>
    </xf>
    <xf numFmtId="3" fontId="25" fillId="0" borderId="59" xfId="5" applyNumberFormat="1" applyFont="1" applyFill="1" applyBorder="1" applyAlignment="1" applyProtection="1">
      <alignment horizontal="right" vertical="center" indent="1"/>
      <protection locked="0"/>
    </xf>
    <xf numFmtId="3" fontId="38" fillId="0" borderId="59" xfId="5" applyNumberFormat="1" applyFont="1" applyFill="1" applyBorder="1" applyAlignment="1" applyProtection="1">
      <alignment horizontal="right" vertical="center" indent="1"/>
      <protection locked="0"/>
    </xf>
    <xf numFmtId="3" fontId="37" fillId="0" borderId="59" xfId="9" applyNumberFormat="1" applyFont="1" applyFill="1" applyBorder="1" applyAlignment="1">
      <alignment horizontal="right" vertical="center" indent="1"/>
    </xf>
    <xf numFmtId="3" fontId="34" fillId="0" borderId="59" xfId="9" applyNumberFormat="1" applyFont="1" applyFill="1" applyBorder="1" applyAlignment="1">
      <alignment horizontal="right" indent="1"/>
    </xf>
    <xf numFmtId="3" fontId="34" fillId="0" borderId="73" xfId="9" applyNumberFormat="1" applyFont="1" applyFill="1" applyBorder="1" applyAlignment="1">
      <alignment horizontal="right" indent="1"/>
    </xf>
    <xf numFmtId="171" fontId="8" fillId="0" borderId="20" xfId="7" applyNumberFormat="1" applyFont="1" applyFill="1" applyBorder="1"/>
    <xf numFmtId="164" fontId="15" fillId="0" borderId="0" xfId="0" applyNumberFormat="1" applyFont="1" applyFill="1" applyBorder="1" applyAlignment="1">
      <alignment vertical="center" wrapText="1"/>
    </xf>
    <xf numFmtId="49" fontId="25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" xfId="0" applyFont="1" applyFill="1" applyBorder="1" applyAlignment="1" applyProtection="1">
      <alignment horizontal="center" vertical="center" wrapText="1"/>
    </xf>
    <xf numFmtId="49" fontId="30" fillId="0" borderId="5" xfId="6" applyNumberFormat="1" applyFont="1" applyFill="1" applyBorder="1" applyAlignment="1" applyProtection="1">
      <alignment horizontal="right" vertical="center" wrapText="1" indent="1"/>
    </xf>
    <xf numFmtId="49" fontId="30" fillId="0" borderId="40" xfId="6" applyNumberFormat="1" applyFont="1" applyFill="1" applyBorder="1" applyAlignment="1" applyProtection="1">
      <alignment horizontal="right" vertical="center" wrapText="1" indent="1"/>
    </xf>
    <xf numFmtId="164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42" xfId="0" applyNumberFormat="1" applyFont="1" applyBorder="1" applyAlignment="1" applyProtection="1">
      <alignment horizontal="right" vertical="center" wrapText="1" indent="1"/>
    </xf>
    <xf numFmtId="164" fontId="15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164" fontId="15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164" fontId="15" fillId="0" borderId="3" xfId="0" applyNumberFormat="1" applyFont="1" applyFill="1" applyBorder="1" applyAlignment="1">
      <alignment horizontal="left" vertical="center" indent="1" shrinkToFit="1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" fontId="32" fillId="0" borderId="51" xfId="0" applyNumberFormat="1" applyFont="1" applyFill="1" applyBorder="1" applyAlignment="1" applyProtection="1">
      <alignment vertical="center" wrapText="1"/>
      <protection locked="0"/>
    </xf>
    <xf numFmtId="164" fontId="32" fillId="0" borderId="12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ill="1" applyBorder="1" applyAlignment="1" applyProtection="1">
      <alignment vertical="center" wrapText="1"/>
      <protection locked="0"/>
    </xf>
    <xf numFmtId="1" fontId="32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32" fillId="0" borderId="2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</xf>
    <xf numFmtId="0" fontId="42" fillId="0" borderId="0" xfId="6" applyFont="1" applyFill="1" applyAlignment="1">
      <alignment horizontal="right"/>
    </xf>
    <xf numFmtId="164" fontId="43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44" fillId="3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44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2" xfId="6" applyNumberFormat="1" applyFont="1" applyFill="1" applyBorder="1" applyAlignment="1" applyProtection="1">
      <alignment horizontal="right" vertical="center" wrapText="1" indent="1"/>
    </xf>
    <xf numFmtId="164" fontId="44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6" applyFont="1" applyFill="1" applyProtection="1"/>
    <xf numFmtId="0" fontId="47" fillId="0" borderId="50" xfId="0" applyFont="1" applyFill="1" applyBorder="1" applyAlignment="1" applyProtection="1">
      <alignment vertical="center" wrapText="1"/>
    </xf>
    <xf numFmtId="0" fontId="42" fillId="0" borderId="0" xfId="6" applyFont="1" applyFill="1"/>
    <xf numFmtId="3" fontId="48" fillId="0" borderId="52" xfId="0" applyNumberFormat="1" applyFont="1" applyBorder="1" applyAlignment="1" applyProtection="1">
      <alignment horizontal="right" vertical="center" wrapText="1" indent="1"/>
    </xf>
    <xf numFmtId="3" fontId="48" fillId="0" borderId="51" xfId="0" applyNumberFormat="1" applyFont="1" applyBorder="1" applyAlignment="1" applyProtection="1">
      <alignment horizontal="right" vertical="center" wrapText="1" indent="1"/>
    </xf>
    <xf numFmtId="3" fontId="48" fillId="0" borderId="24" xfId="0" applyNumberFormat="1" applyFont="1" applyBorder="1" applyAlignment="1" applyProtection="1">
      <alignment horizontal="right" vertical="center" indent="1"/>
    </xf>
    <xf numFmtId="3" fontId="48" fillId="0" borderId="42" xfId="0" applyNumberFormat="1" applyFont="1" applyBorder="1" applyAlignment="1" applyProtection="1">
      <alignment horizontal="right" vertical="center" wrapText="1" indent="1"/>
    </xf>
    <xf numFmtId="3" fontId="48" fillId="0" borderId="55" xfId="0" applyNumberFormat="1" applyFont="1" applyBorder="1" applyAlignment="1" applyProtection="1">
      <alignment horizontal="right" vertical="center" wrapText="1" indent="1"/>
    </xf>
    <xf numFmtId="0" fontId="49" fillId="0" borderId="5" xfId="0" applyFont="1" applyBorder="1" applyAlignment="1" applyProtection="1">
      <alignment horizontal="right" vertical="center" wrapText="1" indent="1"/>
    </xf>
    <xf numFmtId="0" fontId="48" fillId="0" borderId="42" xfId="0" applyFont="1" applyBorder="1" applyAlignment="1" applyProtection="1">
      <alignment horizontal="right" vertical="center" wrapText="1" indent="1"/>
    </xf>
    <xf numFmtId="3" fontId="50" fillId="0" borderId="42" xfId="0" applyNumberFormat="1" applyFont="1" applyBorder="1" applyAlignment="1" applyProtection="1">
      <alignment horizontal="right" vertical="center" wrapText="1" indent="1"/>
    </xf>
    <xf numFmtId="3" fontId="48" fillId="0" borderId="104" xfId="0" applyNumberFormat="1" applyFont="1" applyBorder="1" applyAlignment="1" applyProtection="1">
      <alignment horizontal="right" vertical="center" wrapText="1" indent="1"/>
    </xf>
    <xf numFmtId="0" fontId="48" fillId="0" borderId="51" xfId="0" quotePrefix="1" applyFont="1" applyBorder="1" applyAlignment="1" applyProtection="1">
      <alignment horizontal="right" vertical="center" wrapText="1" indent="1"/>
    </xf>
    <xf numFmtId="0" fontId="48" fillId="0" borderId="55" xfId="0" quotePrefix="1" applyFont="1" applyBorder="1" applyAlignment="1" applyProtection="1">
      <alignment horizontal="right" vertical="center" wrapText="1" indent="1"/>
    </xf>
    <xf numFmtId="0" fontId="51" fillId="0" borderId="5" xfId="0" applyFont="1" applyFill="1" applyBorder="1" applyAlignment="1" applyProtection="1">
      <alignment horizontal="center" vertical="center" wrapText="1"/>
    </xf>
    <xf numFmtId="164" fontId="44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59" xfId="6" applyNumberFormat="1" applyFont="1" applyFill="1" applyBorder="1" applyAlignment="1" applyProtection="1">
      <alignment horizontal="right" vertical="center" wrapText="1" indent="1"/>
    </xf>
    <xf numFmtId="3" fontId="4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3" fontId="4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4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44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43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3" fontId="43" fillId="0" borderId="63" xfId="6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6" applyFont="1" applyFill="1" applyAlignment="1" applyProtection="1">
      <alignment horizontal="right" vertical="center" indent="1"/>
    </xf>
    <xf numFmtId="0" fontId="42" fillId="0" borderId="0" xfId="6" applyFont="1" applyFill="1" applyAlignment="1">
      <alignment horizontal="right" vertical="center" indent="1"/>
    </xf>
    <xf numFmtId="3" fontId="32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5" xfId="0" applyFont="1" applyBorder="1" applyAlignment="1" applyProtection="1">
      <alignment horizontal="right" vertical="center" wrapText="1" indent="1"/>
    </xf>
    <xf numFmtId="3" fontId="31" fillId="0" borderId="104" xfId="0" applyNumberFormat="1" applyFont="1" applyBorder="1" applyAlignment="1" applyProtection="1">
      <alignment horizontal="right" vertical="center" wrapText="1" indent="1"/>
    </xf>
    <xf numFmtId="164" fontId="32" fillId="0" borderId="73" xfId="6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59" xfId="6" applyNumberFormat="1" applyFont="1" applyFill="1" applyBorder="1" applyAlignment="1" applyProtection="1">
      <alignment horizontal="right" vertical="center" wrapText="1" indent="1"/>
    </xf>
    <xf numFmtId="49" fontId="32" fillId="0" borderId="18" xfId="1" applyNumberFormat="1" applyFont="1" applyFill="1" applyBorder="1" applyAlignment="1" applyProtection="1">
      <alignment horizontal="right" vertical="center" wrapText="1"/>
    </xf>
    <xf numFmtId="166" fontId="32" fillId="0" borderId="59" xfId="1" applyNumberFormat="1" applyFont="1" applyFill="1" applyBorder="1" applyAlignment="1" applyProtection="1">
      <alignment horizontal="right" vertical="center" wrapText="1"/>
      <protection locked="0"/>
    </xf>
    <xf numFmtId="49" fontId="32" fillId="0" borderId="23" xfId="0" applyNumberFormat="1" applyFont="1" applyFill="1" applyBorder="1" applyAlignment="1" applyProtection="1">
      <alignment horizontal="right" vertical="center" wrapText="1"/>
    </xf>
    <xf numFmtId="49" fontId="32" fillId="0" borderId="22" xfId="0" applyNumberFormat="1" applyFont="1" applyFill="1" applyBorder="1" applyAlignment="1" applyProtection="1">
      <alignment horizontal="right" vertical="center" wrapText="1"/>
    </xf>
    <xf numFmtId="49" fontId="44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22" xfId="0" applyNumberFormat="1" applyFont="1" applyFill="1" applyBorder="1" applyAlignment="1" applyProtection="1">
      <alignment horizontal="right" vertical="center" wrapText="1"/>
    </xf>
    <xf numFmtId="3" fontId="40" fillId="0" borderId="59" xfId="0" applyNumberFormat="1" applyFont="1" applyFill="1" applyBorder="1" applyAlignment="1" applyProtection="1">
      <alignment horizontal="right" vertical="center" wrapText="1"/>
    </xf>
    <xf numFmtId="3" fontId="40" fillId="0" borderId="20" xfId="0" applyNumberFormat="1" applyFont="1" applyFill="1" applyBorder="1" applyAlignment="1" applyProtection="1">
      <alignment vertical="center" wrapText="1"/>
      <protection locked="0"/>
    </xf>
    <xf numFmtId="3" fontId="40" fillId="0" borderId="58" xfId="0" applyNumberFormat="1" applyFont="1" applyFill="1" applyBorder="1" applyAlignment="1" applyProtection="1">
      <alignment vertical="center" wrapText="1"/>
      <protection locked="0"/>
    </xf>
    <xf numFmtId="3" fontId="40" fillId="0" borderId="22" xfId="0" applyNumberFormat="1" applyFont="1" applyFill="1" applyBorder="1" applyAlignment="1" applyProtection="1">
      <alignment vertical="center" wrapText="1"/>
      <protection locked="0"/>
    </xf>
    <xf numFmtId="1" fontId="40" fillId="0" borderId="59" xfId="0" applyNumberFormat="1" applyFont="1" applyFill="1" applyBorder="1" applyAlignment="1" applyProtection="1">
      <alignment vertical="center" wrapText="1"/>
      <protection locked="0"/>
    </xf>
    <xf numFmtId="164" fontId="41" fillId="0" borderId="5" xfId="0" applyNumberFormat="1" applyFont="1" applyFill="1" applyBorder="1" applyAlignment="1" applyProtection="1">
      <alignment vertical="center" wrapText="1"/>
    </xf>
    <xf numFmtId="3" fontId="41" fillId="0" borderId="5" xfId="0" applyNumberFormat="1" applyFont="1" applyFill="1" applyBorder="1" applyAlignment="1" applyProtection="1">
      <alignment vertical="center" wrapText="1"/>
    </xf>
    <xf numFmtId="3" fontId="32" fillId="0" borderId="18" xfId="0" applyNumberFormat="1" applyFont="1" applyFill="1" applyBorder="1" applyAlignment="1" applyProtection="1">
      <alignment horizontal="right" vertical="center" wrapText="1"/>
    </xf>
    <xf numFmtId="164" fontId="32" fillId="3" borderId="2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6" applyNumberFormat="1" applyFont="1" applyFill="1" applyBorder="1" applyAlignment="1" applyProtection="1">
      <alignment horizontal="right" vertical="center" wrapText="1" indent="1"/>
    </xf>
    <xf numFmtId="49" fontId="2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2" xfId="6" applyNumberFormat="1" applyFont="1" applyFill="1" applyBorder="1" applyAlignment="1" applyProtection="1">
      <alignment horizontal="right" vertical="center" wrapText="1" indent="1"/>
    </xf>
    <xf numFmtId="166" fontId="31" fillId="0" borderId="42" xfId="1" applyNumberFormat="1" applyFont="1" applyBorder="1" applyAlignment="1" applyProtection="1">
      <alignment horizontal="center" vertical="center" wrapText="1"/>
    </xf>
    <xf numFmtId="166" fontId="31" fillId="0" borderId="42" xfId="1" applyNumberFormat="1" applyFont="1" applyBorder="1" applyAlignment="1" applyProtection="1">
      <alignment horizontal="right" vertical="center" wrapText="1" indent="1"/>
    </xf>
    <xf numFmtId="166" fontId="2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3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left" vertical="center"/>
    </xf>
    <xf numFmtId="0" fontId="15" fillId="0" borderId="0" xfId="6" applyFont="1" applyFill="1" applyAlignment="1">
      <alignment horizontal="right"/>
    </xf>
    <xf numFmtId="0" fontId="15" fillId="0" borderId="0" xfId="6" applyFont="1" applyFill="1" applyAlignment="1" applyProtection="1">
      <alignment horizontal="center"/>
    </xf>
    <xf numFmtId="164" fontId="16" fillId="0" borderId="2" xfId="6" applyNumberFormat="1" applyFont="1" applyFill="1" applyBorder="1" applyAlignment="1" applyProtection="1">
      <alignment horizontal="left" vertical="center"/>
    </xf>
    <xf numFmtId="164" fontId="2" fillId="0" borderId="0" xfId="6" applyNumberFormat="1" applyFont="1" applyFill="1" applyBorder="1" applyAlignment="1" applyProtection="1">
      <alignment horizontal="center" vertical="center"/>
    </xf>
    <xf numFmtId="164" fontId="16" fillId="0" borderId="2" xfId="6" applyNumberFormat="1" applyFont="1" applyFill="1" applyBorder="1" applyAlignment="1" applyProtection="1">
      <alignment horizontal="left"/>
    </xf>
    <xf numFmtId="0" fontId="17" fillId="0" borderId="0" xfId="6" applyFont="1" applyFill="1" applyAlignment="1">
      <alignment horizontal="center"/>
    </xf>
    <xf numFmtId="164" fontId="17" fillId="0" borderId="0" xfId="0" applyNumberFormat="1" applyFont="1" applyFill="1" applyAlignment="1">
      <alignment horizontal="center" vertical="center"/>
    </xf>
    <xf numFmtId="164" fontId="15" fillId="0" borderId="105" xfId="0" applyNumberFormat="1" applyFont="1" applyFill="1" applyBorder="1" applyAlignment="1">
      <alignment horizontal="center" vertical="center" wrapText="1"/>
    </xf>
    <xf numFmtId="164" fontId="15" fillId="0" borderId="90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 wrapText="1"/>
    </xf>
    <xf numFmtId="164" fontId="0" fillId="0" borderId="2" xfId="0" applyNumberFormat="1" applyFill="1" applyBorder="1" applyAlignment="1" applyProtection="1">
      <alignment horizontal="right" wrapText="1"/>
    </xf>
    <xf numFmtId="164" fontId="17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4" fillId="0" borderId="106" xfId="7" applyFont="1" applyFill="1" applyBorder="1" applyAlignment="1">
      <alignment horizontal="center" vertical="center"/>
    </xf>
    <xf numFmtId="0" fontId="4" fillId="0" borderId="40" xfId="7" applyFont="1" applyFill="1" applyBorder="1" applyAlignment="1">
      <alignment horizontal="center" vertical="center"/>
    </xf>
    <xf numFmtId="0" fontId="4" fillId="0" borderId="0" xfId="7" applyFont="1" applyFill="1" applyAlignment="1">
      <alignment horizontal="center" wrapText="1"/>
    </xf>
    <xf numFmtId="0" fontId="4" fillId="0" borderId="0" xfId="7" applyFont="1" applyFill="1" applyAlignment="1">
      <alignment horizontal="center"/>
    </xf>
    <xf numFmtId="0" fontId="4" fillId="0" borderId="107" xfId="7" applyFont="1" applyFill="1" applyBorder="1" applyAlignment="1">
      <alignment horizontal="center" vertical="center"/>
    </xf>
    <xf numFmtId="0" fontId="4" fillId="0" borderId="108" xfId="7" applyFont="1" applyFill="1" applyBorder="1" applyAlignment="1">
      <alignment horizontal="center" vertical="center"/>
    </xf>
    <xf numFmtId="164" fontId="0" fillId="0" borderId="109" xfId="0" applyNumberFormat="1" applyFill="1" applyBorder="1" applyAlignment="1" applyProtection="1">
      <alignment horizontal="right" wrapText="1"/>
    </xf>
    <xf numFmtId="0" fontId="41" fillId="0" borderId="43" xfId="0" applyFont="1" applyFill="1" applyBorder="1" applyAlignment="1" applyProtection="1">
      <alignment horizontal="left" vertical="center" wrapText="1" indent="1"/>
    </xf>
    <xf numFmtId="0" fontId="41" fillId="0" borderId="44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wrapText="1"/>
    </xf>
    <xf numFmtId="0" fontId="2" fillId="0" borderId="4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0" fontId="29" fillId="0" borderId="0" xfId="9" applyFont="1" applyFill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12" fillId="0" borderId="45" xfId="8" applyFont="1" applyFill="1" applyBorder="1" applyAlignment="1" applyProtection="1">
      <alignment horizontal="center" vertical="center" wrapText="1"/>
    </xf>
    <xf numFmtId="0" fontId="12" fillId="0" borderId="11" xfId="8" applyFont="1" applyFill="1" applyBorder="1" applyAlignment="1" applyProtection="1">
      <alignment horizontal="center" vertical="center" wrapText="1"/>
    </xf>
    <xf numFmtId="0" fontId="3" fillId="0" borderId="18" xfId="8" applyFont="1" applyFill="1" applyBorder="1" applyAlignment="1" applyProtection="1">
      <alignment horizontal="center" vertical="center" textRotation="90"/>
    </xf>
    <xf numFmtId="0" fontId="3" fillId="0" borderId="22" xfId="8" applyFont="1" applyFill="1" applyBorder="1" applyAlignment="1" applyProtection="1">
      <alignment horizontal="center" vertical="center" textRotation="90"/>
    </xf>
    <xf numFmtId="0" fontId="3" fillId="0" borderId="77" xfId="8" applyFont="1" applyFill="1" applyBorder="1" applyAlignment="1" applyProtection="1">
      <alignment horizontal="center" vertical="center" wrapText="1"/>
    </xf>
    <xf numFmtId="0" fontId="3" fillId="0" borderId="59" xfId="8" applyFont="1" applyFill="1" applyBorder="1" applyAlignment="1" applyProtection="1">
      <alignment horizontal="center" vertical="center"/>
    </xf>
  </cellXfs>
  <cellStyles count="10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_KIEGM" xfId="5"/>
    <cellStyle name="Normál_KVRENMUNKA" xfId="6"/>
    <cellStyle name="Normál_minta" xfId="7"/>
    <cellStyle name="Normál_VAGYONK" xfId="8"/>
    <cellStyle name="Normál_VAGYONKIM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G132"/>
  <sheetViews>
    <sheetView zoomScaleNormal="100" zoomScaleSheetLayoutView="100" workbookViewId="0">
      <selection activeCell="B1" sqref="B1:E1"/>
    </sheetView>
  </sheetViews>
  <sheetFormatPr defaultColWidth="9.33203125" defaultRowHeight="15.6"/>
  <cols>
    <col min="1" max="1" width="9" style="91" customWidth="1"/>
    <col min="2" max="2" width="54.6640625" style="91" customWidth="1"/>
    <col min="3" max="3" width="16.44140625" style="695" customWidth="1"/>
    <col min="4" max="4" width="18" style="695" customWidth="1"/>
    <col min="5" max="5" width="19.33203125" style="720" customWidth="1"/>
    <col min="6" max="16384" width="9.33203125" style="2"/>
  </cols>
  <sheetData>
    <row r="1" spans="1:5">
      <c r="B1" s="750" t="s">
        <v>505</v>
      </c>
      <c r="C1" s="750"/>
      <c r="D1" s="750"/>
      <c r="E1" s="750"/>
    </row>
    <row r="2" spans="1:5">
      <c r="A2" s="755" t="s">
        <v>458</v>
      </c>
      <c r="B2" s="755"/>
      <c r="C2" s="755"/>
      <c r="D2" s="755"/>
      <c r="E2" s="755"/>
    </row>
    <row r="3" spans="1:5">
      <c r="B3" s="99"/>
      <c r="C3" s="681"/>
      <c r="D3" s="681"/>
      <c r="E3" s="681"/>
    </row>
    <row r="4" spans="1:5" ht="15.9" customHeight="1">
      <c r="A4" s="753" t="s">
        <v>0</v>
      </c>
      <c r="B4" s="753"/>
      <c r="C4" s="753"/>
      <c r="D4" s="753"/>
      <c r="E4" s="753"/>
    </row>
    <row r="5" spans="1:5" ht="15.9" customHeight="1" thickBot="1">
      <c r="A5" s="752" t="s">
        <v>80</v>
      </c>
      <c r="B5" s="752"/>
      <c r="C5" s="101"/>
      <c r="D5" s="101"/>
      <c r="E5" s="12" t="s">
        <v>410</v>
      </c>
    </row>
    <row r="6" spans="1:5" ht="38.1" customHeight="1" thickBot="1">
      <c r="A6" s="142" t="s">
        <v>1</v>
      </c>
      <c r="B6" s="136" t="s">
        <v>125</v>
      </c>
      <c r="C6" s="51" t="s">
        <v>271</v>
      </c>
      <c r="D6" s="165" t="s">
        <v>272</v>
      </c>
      <c r="E6" s="52" t="s">
        <v>273</v>
      </c>
    </row>
    <row r="7" spans="1:5" s="3" customFormat="1" ht="12" customHeight="1" thickBot="1">
      <c r="A7" s="50">
        <v>1</v>
      </c>
      <c r="B7" s="106">
        <v>2</v>
      </c>
      <c r="C7" s="51">
        <v>3</v>
      </c>
      <c r="D7" s="51">
        <v>4</v>
      </c>
      <c r="E7" s="52">
        <v>5</v>
      </c>
    </row>
    <row r="8" spans="1:5" s="1" customFormat="1" ht="12" customHeight="1" thickBot="1">
      <c r="A8" s="154" t="s">
        <v>2</v>
      </c>
      <c r="B8" s="103" t="s">
        <v>90</v>
      </c>
      <c r="C8" s="316">
        <f>+C9+C14</f>
        <v>25494000</v>
      </c>
      <c r="D8" s="316">
        <f>+D9+D14</f>
        <v>29612100</v>
      </c>
      <c r="E8" s="317">
        <f>+E9+E14</f>
        <v>29515941</v>
      </c>
    </row>
    <row r="9" spans="1:5" s="1" customFormat="1" ht="12.75" customHeight="1" thickBot="1">
      <c r="A9" s="50" t="s">
        <v>3</v>
      </c>
      <c r="B9" s="113" t="s">
        <v>161</v>
      </c>
      <c r="C9" s="316">
        <f>+C10+C11+C12+C13</f>
        <v>22070000</v>
      </c>
      <c r="D9" s="316">
        <f>+D10+D11+D12+D13</f>
        <v>24695337</v>
      </c>
      <c r="E9" s="316">
        <f>+E10+E11+E12+E13</f>
        <v>24599085</v>
      </c>
    </row>
    <row r="10" spans="1:5" s="1" customFormat="1" ht="12" customHeight="1">
      <c r="A10" s="148" t="s">
        <v>65</v>
      </c>
      <c r="B10" s="126" t="s">
        <v>33</v>
      </c>
      <c r="C10" s="315">
        <v>18400000</v>
      </c>
      <c r="D10" s="318">
        <v>21230379</v>
      </c>
      <c r="E10" s="319">
        <v>21230379</v>
      </c>
    </row>
    <row r="11" spans="1:5" s="1" customFormat="1" ht="12" customHeight="1">
      <c r="A11" s="148" t="s">
        <v>66</v>
      </c>
      <c r="B11" s="125" t="s">
        <v>438</v>
      </c>
      <c r="C11" s="315">
        <v>70000</v>
      </c>
      <c r="D11" s="318">
        <v>70000</v>
      </c>
      <c r="E11" s="319">
        <v>51883</v>
      </c>
    </row>
    <row r="12" spans="1:5" s="1" customFormat="1" ht="12" customHeight="1">
      <c r="A12" s="148" t="s">
        <v>67</v>
      </c>
      <c r="B12" s="125" t="s">
        <v>91</v>
      </c>
      <c r="C12" s="315">
        <v>100000</v>
      </c>
      <c r="D12" s="318">
        <v>100000</v>
      </c>
      <c r="E12" s="319">
        <v>21865</v>
      </c>
    </row>
    <row r="13" spans="1:5" s="1" customFormat="1" ht="12" customHeight="1" thickBot="1">
      <c r="A13" s="148" t="s">
        <v>68</v>
      </c>
      <c r="B13" s="175" t="s">
        <v>277</v>
      </c>
      <c r="C13" s="315">
        <v>3500000</v>
      </c>
      <c r="D13" s="320">
        <v>3294958</v>
      </c>
      <c r="E13" s="319">
        <v>3294958</v>
      </c>
    </row>
    <row r="14" spans="1:5" s="1" customFormat="1" ht="12" customHeight="1" thickBot="1">
      <c r="A14" s="50" t="s">
        <v>4</v>
      </c>
      <c r="B14" s="103" t="s">
        <v>93</v>
      </c>
      <c r="C14" s="316">
        <f>+C15+C16+C17+C18+C19+C20+C21+C22</f>
        <v>3424000</v>
      </c>
      <c r="D14" s="316">
        <f>+D15+D16+D17+D18+D19+D20+D21+D22</f>
        <v>4916763</v>
      </c>
      <c r="E14" s="317">
        <f>+E15+E16+E17+E18+E19+E20+E21+E22</f>
        <v>4916856</v>
      </c>
    </row>
    <row r="15" spans="1:5" s="1" customFormat="1" ht="12" customHeight="1">
      <c r="A15" s="147" t="s">
        <v>41</v>
      </c>
      <c r="B15" s="104" t="s">
        <v>98</v>
      </c>
      <c r="C15" s="322"/>
      <c r="D15" s="603"/>
      <c r="E15" s="323"/>
    </row>
    <row r="16" spans="1:5" s="1" customFormat="1" ht="12" customHeight="1">
      <c r="A16" s="148" t="s">
        <v>42</v>
      </c>
      <c r="B16" s="107" t="s">
        <v>439</v>
      </c>
      <c r="C16" s="315">
        <v>500000</v>
      </c>
      <c r="D16" s="604">
        <v>939276</v>
      </c>
      <c r="E16" s="324">
        <v>939276</v>
      </c>
    </row>
    <row r="17" spans="1:5" s="1" customFormat="1" ht="12" customHeight="1">
      <c r="A17" s="148" t="s">
        <v>43</v>
      </c>
      <c r="B17" s="107" t="s">
        <v>452</v>
      </c>
      <c r="C17" s="315">
        <v>1750000</v>
      </c>
      <c r="D17" s="604">
        <v>2620379</v>
      </c>
      <c r="E17" s="324">
        <v>2620379</v>
      </c>
    </row>
    <row r="18" spans="1:5" s="1" customFormat="1" ht="12" customHeight="1">
      <c r="A18" s="148" t="s">
        <v>44</v>
      </c>
      <c r="B18" s="107" t="s">
        <v>411</v>
      </c>
      <c r="C18" s="336">
        <v>16000</v>
      </c>
      <c r="D18" s="604">
        <v>38322</v>
      </c>
      <c r="E18" s="324">
        <v>38322</v>
      </c>
    </row>
    <row r="19" spans="1:5" s="1" customFormat="1" ht="12" customHeight="1">
      <c r="A19" s="149" t="s">
        <v>94</v>
      </c>
      <c r="B19" s="108" t="s">
        <v>459</v>
      </c>
      <c r="C19" s="663" t="s">
        <v>460</v>
      </c>
      <c r="D19" s="605">
        <v>679722</v>
      </c>
      <c r="E19" s="325">
        <v>679722</v>
      </c>
    </row>
    <row r="20" spans="1:5" s="1" customFormat="1" ht="12" customHeight="1">
      <c r="A20" s="148" t="s">
        <v>95</v>
      </c>
      <c r="B20" s="107" t="s">
        <v>126</v>
      </c>
      <c r="C20" s="662" t="s">
        <v>461</v>
      </c>
      <c r="D20" s="604">
        <v>513948</v>
      </c>
      <c r="E20" s="324">
        <v>513948</v>
      </c>
    </row>
    <row r="21" spans="1:5" s="1" customFormat="1" ht="12" customHeight="1">
      <c r="A21" s="148" t="s">
        <v>96</v>
      </c>
      <c r="B21" s="107" t="s">
        <v>101</v>
      </c>
      <c r="C21" s="315">
        <v>30000</v>
      </c>
      <c r="D21" s="604">
        <v>2327</v>
      </c>
      <c r="E21" s="326">
        <v>2420</v>
      </c>
    </row>
    <row r="22" spans="1:5" s="1" customFormat="1" ht="12" customHeight="1" thickBot="1">
      <c r="A22" s="155" t="s">
        <v>97</v>
      </c>
      <c r="B22" s="109" t="s">
        <v>102</v>
      </c>
      <c r="C22" s="327">
        <v>275500</v>
      </c>
      <c r="D22" s="606">
        <v>122789</v>
      </c>
      <c r="E22" s="328">
        <v>122789</v>
      </c>
    </row>
    <row r="23" spans="1:5" s="1" customFormat="1" ht="14.4" thickBot="1">
      <c r="A23" s="50" t="s">
        <v>5</v>
      </c>
      <c r="B23" s="103" t="s">
        <v>223</v>
      </c>
      <c r="C23" s="316">
        <f>SUM(C24:C29)</f>
        <v>39823054</v>
      </c>
      <c r="D23" s="316">
        <f>SUM(D24:D29)</f>
        <v>42034262</v>
      </c>
      <c r="E23" s="317">
        <f>SUM(E24:E29)</f>
        <v>42034262</v>
      </c>
    </row>
    <row r="24" spans="1:5" s="1" customFormat="1" ht="12" customHeight="1">
      <c r="A24" s="151" t="s">
        <v>215</v>
      </c>
      <c r="B24" s="202" t="s">
        <v>349</v>
      </c>
      <c r="C24" s="329">
        <v>11246854</v>
      </c>
      <c r="D24" s="377">
        <v>11369143</v>
      </c>
      <c r="E24" s="330">
        <v>11369143</v>
      </c>
    </row>
    <row r="25" spans="1:5" s="1" customFormat="1" ht="12" customHeight="1">
      <c r="A25" s="148" t="s">
        <v>216</v>
      </c>
      <c r="B25" s="202" t="s">
        <v>350</v>
      </c>
      <c r="C25" s="315">
        <v>18643200</v>
      </c>
      <c r="D25" s="378">
        <v>17795807</v>
      </c>
      <c r="E25" s="324">
        <v>17795807</v>
      </c>
    </row>
    <row r="26" spans="1:5" s="1" customFormat="1" ht="12" customHeight="1">
      <c r="A26" s="152" t="s">
        <v>217</v>
      </c>
      <c r="B26" s="202" t="s">
        <v>351</v>
      </c>
      <c r="C26" s="331">
        <v>8133000</v>
      </c>
      <c r="D26" s="378">
        <v>7932000</v>
      </c>
      <c r="E26" s="321">
        <v>7932000</v>
      </c>
    </row>
    <row r="27" spans="1:5" s="1" customFormat="1" ht="12" customHeight="1">
      <c r="A27" s="152" t="s">
        <v>218</v>
      </c>
      <c r="B27" s="308" t="s">
        <v>352</v>
      </c>
      <c r="C27" s="332">
        <v>1800000</v>
      </c>
      <c r="D27" s="379">
        <v>1800000</v>
      </c>
      <c r="E27" s="333">
        <v>1800000</v>
      </c>
    </row>
    <row r="28" spans="1:5" s="1" customFormat="1" ht="12" customHeight="1">
      <c r="A28" s="152" t="s">
        <v>219</v>
      </c>
      <c r="B28" s="202" t="s">
        <v>348</v>
      </c>
      <c r="C28" s="334">
        <v>0</v>
      </c>
      <c r="D28" s="378">
        <v>2502179</v>
      </c>
      <c r="E28" s="335">
        <v>2502179</v>
      </c>
    </row>
    <row r="29" spans="1:5" s="1" customFormat="1" ht="12" customHeight="1" thickBot="1">
      <c r="A29" s="148" t="s">
        <v>220</v>
      </c>
      <c r="B29" s="202" t="s">
        <v>403</v>
      </c>
      <c r="C29" s="336">
        <v>0</v>
      </c>
      <c r="D29" s="378">
        <v>635133</v>
      </c>
      <c r="E29" s="326">
        <v>635133</v>
      </c>
    </row>
    <row r="30" spans="1:5" s="1" customFormat="1" ht="14.4" thickBot="1">
      <c r="A30" s="156" t="s">
        <v>6</v>
      </c>
      <c r="B30" s="128" t="s">
        <v>224</v>
      </c>
      <c r="C30" s="353">
        <f>C31+C37</f>
        <v>21589641</v>
      </c>
      <c r="D30" s="353">
        <f>D31+D37</f>
        <v>109085220</v>
      </c>
      <c r="E30" s="354">
        <f>E31+E37</f>
        <v>109085220</v>
      </c>
    </row>
    <row r="31" spans="1:5" s="1" customFormat="1" ht="12" customHeight="1">
      <c r="A31" s="157" t="s">
        <v>45</v>
      </c>
      <c r="B31" s="311" t="s">
        <v>357</v>
      </c>
      <c r="C31" s="585">
        <f>C32+C33+C34+C35+C36</f>
        <v>20545884</v>
      </c>
      <c r="D31" s="585">
        <v>18599680</v>
      </c>
      <c r="E31" s="585">
        <f>E32+E33+E34+E35+E36</f>
        <v>18599680</v>
      </c>
    </row>
    <row r="32" spans="1:5" s="1" customFormat="1" ht="12" customHeight="1">
      <c r="A32" s="158" t="s">
        <v>228</v>
      </c>
      <c r="B32" s="309" t="s">
        <v>354</v>
      </c>
      <c r="C32" s="741">
        <v>15571600</v>
      </c>
      <c r="D32" s="338">
        <v>15355800</v>
      </c>
      <c r="E32" s="339">
        <v>15853600</v>
      </c>
    </row>
    <row r="33" spans="1:7" s="1" customFormat="1" ht="12" customHeight="1">
      <c r="A33" s="158" t="s">
        <v>229</v>
      </c>
      <c r="B33" s="309" t="s">
        <v>355</v>
      </c>
      <c r="C33" s="632">
        <v>4000000</v>
      </c>
      <c r="D33" s="338">
        <v>1500000</v>
      </c>
      <c r="E33" s="339">
        <v>1500000</v>
      </c>
    </row>
    <row r="34" spans="1:7" s="1" customFormat="1" ht="12" customHeight="1">
      <c r="A34" s="158" t="s">
        <v>231</v>
      </c>
      <c r="B34" s="309" t="s">
        <v>279</v>
      </c>
      <c r="C34" s="632">
        <v>974284</v>
      </c>
      <c r="D34" s="338">
        <v>1246080</v>
      </c>
      <c r="E34" s="339">
        <v>1246080</v>
      </c>
    </row>
    <row r="35" spans="1:7" s="1" customFormat="1" ht="12" customHeight="1">
      <c r="A35" s="158" t="s">
        <v>230</v>
      </c>
      <c r="B35" s="309" t="s">
        <v>359</v>
      </c>
      <c r="C35" s="683"/>
      <c r="D35" s="697"/>
      <c r="E35" s="708"/>
    </row>
    <row r="36" spans="1:7" s="1" customFormat="1" ht="12" customHeight="1">
      <c r="A36" s="158" t="s">
        <v>358</v>
      </c>
      <c r="B36" s="309" t="s">
        <v>453</v>
      </c>
      <c r="C36" s="683"/>
      <c r="D36" s="697"/>
      <c r="E36" s="708"/>
    </row>
    <row r="37" spans="1:7" s="1" customFormat="1" ht="12" customHeight="1">
      <c r="A37" s="158" t="s">
        <v>46</v>
      </c>
      <c r="B37" s="310" t="s">
        <v>270</v>
      </c>
      <c r="C37" s="633">
        <f>C40+C39+C38</f>
        <v>1043757</v>
      </c>
      <c r="D37" s="342">
        <f>+E38+E39+E40</f>
        <v>90485540</v>
      </c>
      <c r="E37" s="372">
        <f>+E38+E39+E40</f>
        <v>90485540</v>
      </c>
      <c r="G37" s="1" t="s">
        <v>275</v>
      </c>
    </row>
    <row r="38" spans="1:7" s="1" customFormat="1" ht="12" customHeight="1">
      <c r="A38" s="158" t="s">
        <v>232</v>
      </c>
      <c r="B38" s="309" t="s">
        <v>412</v>
      </c>
      <c r="C38" s="632">
        <v>0</v>
      </c>
      <c r="D38" s="343">
        <v>24651089</v>
      </c>
      <c r="E38" s="344">
        <v>24651089</v>
      </c>
    </row>
    <row r="39" spans="1:7" s="1" customFormat="1" ht="12" customHeight="1">
      <c r="A39" s="158" t="s">
        <v>278</v>
      </c>
      <c r="B39" s="309" t="s">
        <v>462</v>
      </c>
      <c r="C39" s="632">
        <v>0</v>
      </c>
      <c r="D39" s="343">
        <v>65834451</v>
      </c>
      <c r="E39" s="344">
        <v>65834451</v>
      </c>
    </row>
    <row r="40" spans="1:7" s="1" customFormat="1" ht="12" customHeight="1" thickBot="1">
      <c r="A40" s="159" t="s">
        <v>233</v>
      </c>
      <c r="B40" s="309" t="s">
        <v>360</v>
      </c>
      <c r="C40" s="634">
        <v>1043757</v>
      </c>
      <c r="D40" s="346">
        <v>0</v>
      </c>
      <c r="E40" s="347">
        <v>0</v>
      </c>
    </row>
    <row r="41" spans="1:7" s="1" customFormat="1" ht="14.4" thickBot="1">
      <c r="A41" s="50" t="s">
        <v>235</v>
      </c>
      <c r="B41" s="129" t="s">
        <v>236</v>
      </c>
      <c r="C41" s="348">
        <f>C42+C43</f>
        <v>1000000</v>
      </c>
      <c r="D41" s="348">
        <f>D42+D43</f>
        <v>1410000</v>
      </c>
      <c r="E41" s="349">
        <f>E42+E43</f>
        <v>1410000</v>
      </c>
    </row>
    <row r="42" spans="1:7" s="1" customFormat="1" ht="12" customHeight="1">
      <c r="A42" s="151" t="s">
        <v>47</v>
      </c>
      <c r="B42" s="125" t="s">
        <v>290</v>
      </c>
      <c r="C42" s="350">
        <v>0</v>
      </c>
      <c r="D42" s="351">
        <v>65000</v>
      </c>
      <c r="E42" s="352">
        <v>65000</v>
      </c>
    </row>
    <row r="43" spans="1:7" s="1" customFormat="1" ht="12" customHeight="1" thickBot="1">
      <c r="A43" s="149" t="s">
        <v>48</v>
      </c>
      <c r="B43" s="115" t="s">
        <v>454</v>
      </c>
      <c r="C43" s="345">
        <v>1000000</v>
      </c>
      <c r="D43" s="346">
        <v>1345000</v>
      </c>
      <c r="E43" s="347">
        <v>1345000</v>
      </c>
    </row>
    <row r="44" spans="1:7" s="1" customFormat="1" ht="14.4" thickBot="1">
      <c r="A44" s="50" t="s">
        <v>8</v>
      </c>
      <c r="B44" s="129" t="s">
        <v>237</v>
      </c>
      <c r="C44" s="353">
        <f>+C45+C46+C47</f>
        <v>0</v>
      </c>
      <c r="D44" s="353">
        <f>+D45+D46+D47</f>
        <v>0</v>
      </c>
      <c r="E44" s="354">
        <f>+E45+E46+E47</f>
        <v>0</v>
      </c>
    </row>
    <row r="45" spans="1:7" s="1" customFormat="1" ht="12" customHeight="1">
      <c r="A45" s="151" t="s">
        <v>53</v>
      </c>
      <c r="B45" s="125" t="s">
        <v>106</v>
      </c>
      <c r="C45" s="685"/>
      <c r="D45" s="696"/>
      <c r="E45" s="712"/>
    </row>
    <row r="46" spans="1:7" s="1" customFormat="1" ht="12" customHeight="1">
      <c r="A46" s="148" t="s">
        <v>54</v>
      </c>
      <c r="B46" s="110" t="s">
        <v>107</v>
      </c>
      <c r="C46" s="686"/>
      <c r="D46" s="699"/>
      <c r="E46" s="710"/>
    </row>
    <row r="47" spans="1:7" s="1" customFormat="1" ht="14.4" thickBot="1">
      <c r="A47" s="149" t="s">
        <v>238</v>
      </c>
      <c r="B47" s="115" t="s">
        <v>166</v>
      </c>
      <c r="C47" s="687"/>
      <c r="D47" s="700"/>
      <c r="E47" s="713"/>
    </row>
    <row r="48" spans="1:7" s="1" customFormat="1" ht="14.4" thickBot="1">
      <c r="A48" s="50" t="s">
        <v>239</v>
      </c>
      <c r="B48" s="111" t="s">
        <v>240</v>
      </c>
      <c r="C48" s="688"/>
      <c r="D48" s="701"/>
      <c r="E48" s="714"/>
    </row>
    <row r="49" spans="1:6" s="1" customFormat="1" ht="20.100000000000001" customHeight="1" thickBot="1">
      <c r="A49" s="50" t="s">
        <v>10</v>
      </c>
      <c r="B49" s="112" t="s">
        <v>247</v>
      </c>
      <c r="C49" s="362">
        <f>+C9+C14+C23+C30+C41+C44+C48</f>
        <v>87906695</v>
      </c>
      <c r="D49" s="362">
        <f>+D9+D14+D23+D30+D41+D44+D48</f>
        <v>182141582</v>
      </c>
      <c r="E49" s="363">
        <f>+E9+E14+E23+E30+E41+E44+E48</f>
        <v>182045423</v>
      </c>
      <c r="F49" s="4"/>
    </row>
    <row r="50" spans="1:6" s="1" customFormat="1" ht="14.4" thickBot="1">
      <c r="A50" s="95" t="s">
        <v>11</v>
      </c>
      <c r="B50" s="113" t="s">
        <v>255</v>
      </c>
      <c r="C50" s="364">
        <f>+C51+C56</f>
        <v>50324978</v>
      </c>
      <c r="D50" s="365">
        <f>+D51+D56</f>
        <v>51849219</v>
      </c>
      <c r="E50" s="366">
        <f>+E51+E56</f>
        <v>51849219</v>
      </c>
    </row>
    <row r="51" spans="1:6" s="1" customFormat="1" ht="12" customHeight="1">
      <c r="A51" s="160" t="s">
        <v>241</v>
      </c>
      <c r="B51" s="114" t="s">
        <v>248</v>
      </c>
      <c r="C51" s="367">
        <f>SUM(C52:C55)</f>
        <v>50324978</v>
      </c>
      <c r="D51" s="368">
        <f>SUM(D52:D55)</f>
        <v>51849219</v>
      </c>
      <c r="E51" s="369">
        <f>SUM(E52:E55)</f>
        <v>51849219</v>
      </c>
    </row>
    <row r="52" spans="1:6" s="1" customFormat="1" ht="12" customHeight="1">
      <c r="A52" s="143" t="s">
        <v>243</v>
      </c>
      <c r="B52" s="110" t="s">
        <v>362</v>
      </c>
      <c r="C52" s="340">
        <v>50324978</v>
      </c>
      <c r="D52" s="357">
        <v>50336225</v>
      </c>
      <c r="E52" s="370">
        <v>50336225</v>
      </c>
    </row>
    <row r="53" spans="1:6" s="1" customFormat="1" ht="12" customHeight="1">
      <c r="A53" s="143" t="s">
        <v>244</v>
      </c>
      <c r="B53" s="312" t="s">
        <v>361</v>
      </c>
      <c r="C53" s="340">
        <v>0</v>
      </c>
      <c r="D53" s="357">
        <v>1512994</v>
      </c>
      <c r="E53" s="344">
        <v>1512994</v>
      </c>
    </row>
    <row r="54" spans="1:6" s="1" customFormat="1" ht="12" customHeight="1">
      <c r="A54" s="143" t="s">
        <v>245</v>
      </c>
      <c r="B54" s="312" t="s">
        <v>364</v>
      </c>
      <c r="C54" s="689"/>
      <c r="D54" s="702"/>
      <c r="E54" s="715"/>
    </row>
    <row r="55" spans="1:6" s="1" customFormat="1" ht="12" customHeight="1">
      <c r="A55" s="143" t="s">
        <v>246</v>
      </c>
      <c r="B55" s="312" t="s">
        <v>363</v>
      </c>
      <c r="C55" s="689"/>
      <c r="D55" s="702"/>
      <c r="E55" s="715"/>
    </row>
    <row r="56" spans="1:6" s="1" customFormat="1" ht="12" customHeight="1">
      <c r="A56" s="161" t="s">
        <v>242</v>
      </c>
      <c r="B56" s="313" t="s">
        <v>249</v>
      </c>
      <c r="C56" s="690">
        <f>+C57+C58+C59+C60</f>
        <v>0</v>
      </c>
      <c r="D56" s="703"/>
      <c r="E56" s="709">
        <f>E59</f>
        <v>0</v>
      </c>
    </row>
    <row r="57" spans="1:6" s="1" customFormat="1" ht="12" customHeight="1">
      <c r="A57" s="143" t="s">
        <v>250</v>
      </c>
      <c r="B57" s="312" t="s">
        <v>365</v>
      </c>
      <c r="C57" s="689"/>
      <c r="D57" s="699"/>
      <c r="E57" s="715"/>
    </row>
    <row r="58" spans="1:6" s="1" customFormat="1" ht="12" customHeight="1">
      <c r="A58" s="143" t="s">
        <v>253</v>
      </c>
      <c r="B58" s="312" t="s">
        <v>366</v>
      </c>
      <c r="C58" s="689"/>
      <c r="D58" s="699"/>
      <c r="E58" s="715"/>
    </row>
    <row r="59" spans="1:6" s="1" customFormat="1" ht="12" customHeight="1">
      <c r="A59" s="143" t="s">
        <v>251</v>
      </c>
      <c r="B59" s="312" t="s">
        <v>367</v>
      </c>
      <c r="C59" s="689"/>
      <c r="D59" s="699"/>
      <c r="E59" s="715"/>
    </row>
    <row r="60" spans="1:6" s="1" customFormat="1" ht="12" customHeight="1" thickBot="1">
      <c r="A60" s="162" t="s">
        <v>252</v>
      </c>
      <c r="B60" s="314" t="s">
        <v>368</v>
      </c>
      <c r="C60" s="691"/>
      <c r="D60" s="704"/>
      <c r="E60" s="716"/>
    </row>
    <row r="61" spans="1:6" s="1" customFormat="1" ht="15" customHeight="1" thickBot="1">
      <c r="A61" s="95" t="s">
        <v>12</v>
      </c>
      <c r="B61" s="380" t="s">
        <v>254</v>
      </c>
      <c r="C61" s="365">
        <f>+C49+C50</f>
        <v>138231673</v>
      </c>
      <c r="D61" s="365">
        <f>D49+D50</f>
        <v>233990801</v>
      </c>
      <c r="E61" s="366">
        <f>+E49+E50</f>
        <v>233894642</v>
      </c>
    </row>
    <row r="62" spans="1:6" s="1" customFormat="1" ht="14.4" thickBot="1">
      <c r="A62" s="146" t="s">
        <v>13</v>
      </c>
      <c r="B62" s="111" t="s">
        <v>259</v>
      </c>
      <c r="C62" s="374"/>
      <c r="D62" s="375"/>
      <c r="E62" s="376"/>
    </row>
    <row r="63" spans="1:6" s="1" customFormat="1" ht="14.4" thickBot="1">
      <c r="A63" s="95" t="s">
        <v>14</v>
      </c>
      <c r="B63" s="113" t="s">
        <v>256</v>
      </c>
      <c r="C63" s="365">
        <f>+C61+C62</f>
        <v>138231673</v>
      </c>
      <c r="D63" s="365">
        <f>+D61+D62</f>
        <v>233990801</v>
      </c>
      <c r="E63" s="366">
        <f>+E61+E62</f>
        <v>233894642</v>
      </c>
    </row>
    <row r="64" spans="1:6" s="1" customFormat="1" ht="13.5" customHeight="1">
      <c r="A64" s="97"/>
      <c r="B64" s="97"/>
      <c r="C64" s="97"/>
      <c r="D64" s="97"/>
      <c r="E64" s="98"/>
    </row>
    <row r="65" spans="1:5" s="1" customFormat="1" ht="12" customHeight="1">
      <c r="A65" s="70"/>
      <c r="B65" s="71"/>
      <c r="C65" s="71"/>
      <c r="D65" s="71"/>
      <c r="E65" s="72"/>
    </row>
    <row r="66" spans="1:5" s="1" customFormat="1" ht="15.9" customHeight="1">
      <c r="A66" s="753" t="s">
        <v>28</v>
      </c>
      <c r="B66" s="753"/>
      <c r="C66" s="753"/>
      <c r="D66" s="753"/>
      <c r="E66" s="753"/>
    </row>
    <row r="67" spans="1:5" ht="16.5" customHeight="1" thickBot="1">
      <c r="A67" s="754" t="s">
        <v>81</v>
      </c>
      <c r="B67" s="754"/>
      <c r="C67" s="102"/>
      <c r="D67" s="102"/>
      <c r="E67" s="9" t="s">
        <v>408</v>
      </c>
    </row>
    <row r="68" spans="1:5" s="13" customFormat="1" ht="38.1" customHeight="1" thickBot="1">
      <c r="A68" s="50" t="s">
        <v>1</v>
      </c>
      <c r="B68" s="106" t="s">
        <v>29</v>
      </c>
      <c r="C68" s="51" t="s">
        <v>271</v>
      </c>
      <c r="D68" s="165" t="s">
        <v>272</v>
      </c>
      <c r="E68" s="52" t="s">
        <v>273</v>
      </c>
    </row>
    <row r="69" spans="1:5" ht="16.2" thickBot="1">
      <c r="A69" s="50">
        <v>1</v>
      </c>
      <c r="B69" s="106">
        <v>2</v>
      </c>
      <c r="C69" s="51">
        <v>3</v>
      </c>
      <c r="D69" s="141">
        <v>4</v>
      </c>
      <c r="E69" s="130">
        <v>5</v>
      </c>
    </row>
    <row r="70" spans="1:5" s="3" customFormat="1" ht="15" customHeight="1" thickBot="1">
      <c r="A70" s="154" t="s">
        <v>2</v>
      </c>
      <c r="B70" s="116" t="s">
        <v>221</v>
      </c>
      <c r="C70" s="316">
        <f>+C71+C72+C73+C74+C75+C76</f>
        <v>75467249</v>
      </c>
      <c r="D70" s="316">
        <f>+D71+D72+D73+D74+D75+D76</f>
        <v>87230459</v>
      </c>
      <c r="E70" s="317">
        <f>+E71+E72+E73+E74+E75+E76</f>
        <v>84472585</v>
      </c>
    </row>
    <row r="71" spans="1:5" ht="12" customHeight="1">
      <c r="A71" s="147" t="s">
        <v>59</v>
      </c>
      <c r="B71" s="104" t="s">
        <v>30</v>
      </c>
      <c r="C71" s="322">
        <v>20079344</v>
      </c>
      <c r="D71" s="381">
        <v>22498867</v>
      </c>
      <c r="E71" s="382">
        <v>22229567</v>
      </c>
    </row>
    <row r="72" spans="1:5" ht="12" customHeight="1">
      <c r="A72" s="148" t="s">
        <v>60</v>
      </c>
      <c r="B72" s="107" t="s">
        <v>109</v>
      </c>
      <c r="C72" s="315">
        <v>3915472</v>
      </c>
      <c r="D72" s="383">
        <v>3948774</v>
      </c>
      <c r="E72" s="319">
        <v>3948774</v>
      </c>
    </row>
    <row r="73" spans="1:5" ht="12" customHeight="1">
      <c r="A73" s="148" t="s">
        <v>61</v>
      </c>
      <c r="B73" s="107" t="s">
        <v>77</v>
      </c>
      <c r="C73" s="331">
        <v>20459900</v>
      </c>
      <c r="D73" s="384">
        <v>28524736</v>
      </c>
      <c r="E73" s="385">
        <v>26551695</v>
      </c>
    </row>
    <row r="74" spans="1:5" customFormat="1" ht="13.8">
      <c r="A74" s="148" t="s">
        <v>62</v>
      </c>
      <c r="B74" s="132" t="s">
        <v>110</v>
      </c>
      <c r="C74" s="331">
        <v>3400000</v>
      </c>
      <c r="D74" s="383">
        <v>3448000</v>
      </c>
      <c r="E74" s="385">
        <v>2932467</v>
      </c>
    </row>
    <row r="75" spans="1:5" customFormat="1" ht="13.8">
      <c r="A75" s="148" t="s">
        <v>280</v>
      </c>
      <c r="B75" s="60" t="s">
        <v>369</v>
      </c>
      <c r="C75" s="334">
        <v>832525</v>
      </c>
      <c r="D75" s="384">
        <v>1151307</v>
      </c>
      <c r="E75" s="747">
        <v>1151307</v>
      </c>
    </row>
    <row r="76" spans="1:5" customFormat="1" ht="13.8">
      <c r="A76" s="148" t="s">
        <v>63</v>
      </c>
      <c r="B76" s="74" t="s">
        <v>111</v>
      </c>
      <c r="C76" s="331">
        <v>26780008</v>
      </c>
      <c r="D76" s="331">
        <v>27658775</v>
      </c>
      <c r="E76" s="324">
        <v>27658775</v>
      </c>
    </row>
    <row r="77" spans="1:5" customFormat="1" ht="13.8">
      <c r="A77" s="148" t="s">
        <v>64</v>
      </c>
      <c r="B77" s="107" t="s">
        <v>121</v>
      </c>
      <c r="C77" s="331"/>
      <c r="D77" s="384"/>
      <c r="E77" s="385"/>
    </row>
    <row r="78" spans="1:5" customFormat="1" ht="13.8">
      <c r="A78" s="148" t="s">
        <v>70</v>
      </c>
      <c r="B78" s="137" t="s">
        <v>122</v>
      </c>
      <c r="C78" s="331"/>
      <c r="D78" s="386"/>
      <c r="E78" s="385"/>
    </row>
    <row r="79" spans="1:5" customFormat="1" ht="13.8">
      <c r="A79" s="148" t="s">
        <v>71</v>
      </c>
      <c r="B79" s="137" t="s">
        <v>274</v>
      </c>
      <c r="C79" s="331">
        <v>20035258</v>
      </c>
      <c r="D79" s="386">
        <v>20852630</v>
      </c>
      <c r="E79" s="385">
        <v>20852630</v>
      </c>
    </row>
    <row r="80" spans="1:5" customFormat="1" ht="26.4">
      <c r="A80" s="148" t="s">
        <v>72</v>
      </c>
      <c r="B80" s="138" t="s">
        <v>226</v>
      </c>
      <c r="C80" s="331">
        <v>6744750</v>
      </c>
      <c r="D80" s="384">
        <v>6806145</v>
      </c>
      <c r="E80" s="387">
        <v>6806145</v>
      </c>
    </row>
    <row r="81" spans="1:7" customFormat="1" ht="13.8">
      <c r="A81" s="149" t="s">
        <v>73</v>
      </c>
      <c r="B81" s="127" t="s">
        <v>260</v>
      </c>
      <c r="C81" s="331"/>
      <c r="D81" s="388"/>
      <c r="E81" s="385"/>
    </row>
    <row r="82" spans="1:7" customFormat="1" ht="13.8">
      <c r="A82" s="148" t="s">
        <v>75</v>
      </c>
      <c r="B82" s="118" t="s">
        <v>123</v>
      </c>
      <c r="C82" s="331"/>
      <c r="D82" s="384"/>
      <c r="E82" s="385"/>
    </row>
    <row r="83" spans="1:7" customFormat="1" ht="14.4" thickBot="1">
      <c r="A83" s="150" t="s">
        <v>490</v>
      </c>
      <c r="B83" s="119" t="s">
        <v>124</v>
      </c>
      <c r="C83" s="389">
        <v>0</v>
      </c>
      <c r="D83" s="390"/>
      <c r="E83" s="391">
        <v>0</v>
      </c>
    </row>
    <row r="84" spans="1:7" customFormat="1" ht="14.4" thickBot="1">
      <c r="A84" s="50" t="s">
        <v>3</v>
      </c>
      <c r="B84" s="120" t="s">
        <v>222</v>
      </c>
      <c r="C84" s="316">
        <f>+C85+C86+C87</f>
        <v>47371549</v>
      </c>
      <c r="D84" s="316">
        <f>+D85+D86+D87</f>
        <v>89933040</v>
      </c>
      <c r="E84" s="354">
        <f>+E85+E86+E87</f>
        <v>54935989</v>
      </c>
    </row>
    <row r="85" spans="1:7" customFormat="1" ht="13.8">
      <c r="A85" s="151" t="s">
        <v>65</v>
      </c>
      <c r="B85" s="107" t="s">
        <v>139</v>
      </c>
      <c r="C85" s="329">
        <v>6277643</v>
      </c>
      <c r="D85" s="392">
        <v>11092551</v>
      </c>
      <c r="E85" s="393">
        <v>8414989</v>
      </c>
    </row>
    <row r="86" spans="1:7" customFormat="1" ht="13.8">
      <c r="A86" s="151" t="s">
        <v>66</v>
      </c>
      <c r="B86" s="117" t="s">
        <v>112</v>
      </c>
      <c r="C86" s="315">
        <v>36893906</v>
      </c>
      <c r="D86" s="384">
        <v>73340489</v>
      </c>
      <c r="E86" s="395">
        <v>41021000</v>
      </c>
    </row>
    <row r="87" spans="1:7" customFormat="1" ht="13.8">
      <c r="A87" s="151" t="s">
        <v>67</v>
      </c>
      <c r="B87" s="110" t="s">
        <v>155</v>
      </c>
      <c r="C87" s="396">
        <f>C88+C89</f>
        <v>4200000</v>
      </c>
      <c r="D87" s="396">
        <v>5500000</v>
      </c>
      <c r="E87" s="396">
        <v>5500000</v>
      </c>
    </row>
    <row r="88" spans="1:7" customFormat="1" ht="13.8">
      <c r="A88" s="151" t="s">
        <v>68</v>
      </c>
      <c r="B88" s="110" t="s">
        <v>440</v>
      </c>
      <c r="C88" s="337">
        <v>1800000</v>
      </c>
      <c r="D88" s="337">
        <v>2400000</v>
      </c>
      <c r="E88" s="344">
        <v>2400000</v>
      </c>
    </row>
    <row r="89" spans="1:7" customFormat="1" ht="12.75" customHeight="1">
      <c r="A89" s="151" t="s">
        <v>69</v>
      </c>
      <c r="B89" s="110" t="s">
        <v>441</v>
      </c>
      <c r="C89" s="315">
        <v>2400000</v>
      </c>
      <c r="D89" s="338">
        <v>3100000</v>
      </c>
      <c r="E89" s="395">
        <v>3100000</v>
      </c>
    </row>
    <row r="90" spans="1:7" customFormat="1" ht="13.8">
      <c r="A90" s="151" t="s">
        <v>74</v>
      </c>
      <c r="B90" s="139" t="s">
        <v>141</v>
      </c>
      <c r="C90" s="682"/>
      <c r="D90" s="705"/>
      <c r="E90" s="717"/>
    </row>
    <row r="91" spans="1:7" customFormat="1" ht="26.4">
      <c r="A91" s="151" t="s">
        <v>76</v>
      </c>
      <c r="B91" s="139" t="s">
        <v>140</v>
      </c>
      <c r="C91" s="682"/>
      <c r="D91" s="705"/>
      <c r="E91" s="717"/>
    </row>
    <row r="92" spans="1:7" customFormat="1" ht="40.200000000000003" thickBot="1">
      <c r="A92" s="149" t="s">
        <v>113</v>
      </c>
      <c r="B92" s="140" t="s">
        <v>227</v>
      </c>
      <c r="C92" s="692"/>
      <c r="D92" s="706"/>
      <c r="E92" s="718"/>
    </row>
    <row r="93" spans="1:7" customFormat="1" ht="14.4" thickBot="1">
      <c r="A93" s="50" t="s">
        <v>4</v>
      </c>
      <c r="B93" s="122" t="s">
        <v>158</v>
      </c>
      <c r="C93" s="316">
        <v>14071997</v>
      </c>
      <c r="D93" s="402">
        <v>55506424</v>
      </c>
      <c r="E93" s="582">
        <f>E94</f>
        <v>0</v>
      </c>
    </row>
    <row r="94" spans="1:7" customFormat="1" ht="13.8">
      <c r="A94" s="151" t="s">
        <v>41</v>
      </c>
      <c r="B94" s="121" t="s">
        <v>35</v>
      </c>
      <c r="C94" s="329">
        <v>0</v>
      </c>
      <c r="D94" s="392"/>
      <c r="E94" s="393"/>
    </row>
    <row r="95" spans="1:7" customFormat="1" ht="14.4" thickBot="1">
      <c r="A95" s="152" t="s">
        <v>42</v>
      </c>
      <c r="B95" s="117" t="s">
        <v>36</v>
      </c>
      <c r="C95" s="331"/>
      <c r="D95" s="405"/>
      <c r="E95" s="385"/>
    </row>
    <row r="96" spans="1:7" customFormat="1" ht="14.4" thickBot="1">
      <c r="A96" s="95" t="s">
        <v>5</v>
      </c>
      <c r="B96" s="113" t="s">
        <v>143</v>
      </c>
      <c r="C96" s="360"/>
      <c r="D96" s="406"/>
      <c r="E96" s="407"/>
      <c r="G96" t="s">
        <v>275</v>
      </c>
    </row>
    <row r="97" spans="1:5" customFormat="1" ht="20.100000000000001" customHeight="1" thickBot="1">
      <c r="A97" s="153" t="s">
        <v>6</v>
      </c>
      <c r="B97" s="123" t="s">
        <v>84</v>
      </c>
      <c r="C97" s="362">
        <f>+C70+C84+C93+C96</f>
        <v>136910795</v>
      </c>
      <c r="D97" s="362">
        <f>+D70+D84+D93+D96</f>
        <v>232669923</v>
      </c>
      <c r="E97" s="363">
        <f>+E70+E84+E93+E96</f>
        <v>139408574</v>
      </c>
    </row>
    <row r="98" spans="1:5" customFormat="1" ht="14.4" thickBot="1">
      <c r="A98" s="95" t="s">
        <v>7</v>
      </c>
      <c r="B98" s="113" t="s">
        <v>162</v>
      </c>
      <c r="C98" s="353">
        <f>C99+C104</f>
        <v>0</v>
      </c>
      <c r="D98" s="665">
        <f>+D99+D104</f>
        <v>0</v>
      </c>
      <c r="E98" s="666">
        <f>E99+E104</f>
        <v>0</v>
      </c>
    </row>
    <row r="99" spans="1:5" customFormat="1" ht="14.4" thickBot="1">
      <c r="A99" s="145" t="s">
        <v>47</v>
      </c>
      <c r="B99" s="124" t="s">
        <v>164</v>
      </c>
      <c r="C99" s="408">
        <f>+C100+C101+C102+C103</f>
        <v>0</v>
      </c>
      <c r="D99" s="408">
        <f>+D100+D101+D102+D103</f>
        <v>0</v>
      </c>
      <c r="E99" s="409">
        <f>+E100+E101+E102+E103</f>
        <v>0</v>
      </c>
    </row>
    <row r="100" spans="1:5" customFormat="1" ht="14.1" customHeight="1">
      <c r="A100" s="105" t="s">
        <v>261</v>
      </c>
      <c r="B100" s="125" t="s">
        <v>144</v>
      </c>
      <c r="C100" s="410"/>
      <c r="D100" s="411"/>
      <c r="E100" s="412"/>
    </row>
    <row r="101" spans="1:5" customFormat="1" ht="14.1" customHeight="1">
      <c r="A101" s="143" t="s">
        <v>262</v>
      </c>
      <c r="B101" s="110" t="s">
        <v>145</v>
      </c>
      <c r="C101" s="413"/>
      <c r="D101" s="414"/>
      <c r="E101" s="415"/>
    </row>
    <row r="102" spans="1:5" customFormat="1" ht="14.1" customHeight="1">
      <c r="A102" s="143" t="s">
        <v>263</v>
      </c>
      <c r="B102" s="110" t="s">
        <v>146</v>
      </c>
      <c r="C102" s="416"/>
      <c r="D102" s="338"/>
      <c r="E102" s="417"/>
    </row>
    <row r="103" spans="1:5" customFormat="1" ht="14.1" customHeight="1" thickBot="1">
      <c r="A103" s="143" t="s">
        <v>264</v>
      </c>
      <c r="B103" s="110" t="s">
        <v>148</v>
      </c>
      <c r="C103" s="413"/>
      <c r="D103" s="414"/>
      <c r="E103" s="415"/>
    </row>
    <row r="104" spans="1:5" customFormat="1" ht="14.4" thickBot="1">
      <c r="A104" s="145" t="s">
        <v>48</v>
      </c>
      <c r="B104" s="124" t="s">
        <v>165</v>
      </c>
      <c r="C104" s="418">
        <f>C105+C106+C107</f>
        <v>0</v>
      </c>
      <c r="D104" s="419"/>
      <c r="E104" s="420"/>
    </row>
    <row r="105" spans="1:5" customFormat="1" ht="14.1" customHeight="1">
      <c r="A105" s="143" t="s">
        <v>265</v>
      </c>
      <c r="B105" s="110" t="s">
        <v>151</v>
      </c>
      <c r="C105" s="413"/>
      <c r="D105" s="414"/>
      <c r="E105" s="415"/>
    </row>
    <row r="106" spans="1:5" s="18" customFormat="1" ht="14.1" customHeight="1">
      <c r="A106" s="143" t="s">
        <v>266</v>
      </c>
      <c r="B106" s="110" t="s">
        <v>146</v>
      </c>
      <c r="C106" s="413"/>
      <c r="D106" s="414"/>
      <c r="E106" s="415"/>
    </row>
    <row r="107" spans="1:5" customFormat="1" ht="14.1" customHeight="1" thickBot="1">
      <c r="A107" s="143" t="s">
        <v>268</v>
      </c>
      <c r="B107" s="110" t="s">
        <v>148</v>
      </c>
      <c r="C107" s="413"/>
      <c r="D107" s="414"/>
      <c r="E107" s="415"/>
    </row>
    <row r="108" spans="1:5" customFormat="1" ht="27" thickBot="1">
      <c r="A108" s="95" t="s">
        <v>8</v>
      </c>
      <c r="B108" s="113" t="s">
        <v>153</v>
      </c>
      <c r="C108" s="421">
        <f>+C97+C98</f>
        <v>136910795</v>
      </c>
      <c r="D108" s="421">
        <f>D97+D98</f>
        <v>232669923</v>
      </c>
      <c r="E108" s="422">
        <f>E97+E98</f>
        <v>139408574</v>
      </c>
    </row>
    <row r="109" spans="1:5" customFormat="1" ht="14.4" thickBot="1">
      <c r="A109" s="95" t="s">
        <v>9</v>
      </c>
      <c r="B109" s="113" t="s">
        <v>284</v>
      </c>
      <c r="C109" s="423">
        <v>0</v>
      </c>
      <c r="D109" s="424">
        <v>0</v>
      </c>
      <c r="E109" s="425">
        <v>0</v>
      </c>
    </row>
    <row r="110" spans="1:5" customFormat="1" ht="13.8" thickBot="1">
      <c r="A110" s="146" t="s">
        <v>10</v>
      </c>
      <c r="B110" s="111" t="s">
        <v>404</v>
      </c>
      <c r="C110" s="583">
        <v>1320878</v>
      </c>
      <c r="D110" s="583">
        <v>1320878</v>
      </c>
      <c r="E110" s="583">
        <v>1320878</v>
      </c>
    </row>
    <row r="111" spans="1:5" customFormat="1" ht="14.4" thickBot="1">
      <c r="A111" s="146" t="s">
        <v>11</v>
      </c>
      <c r="B111" s="111" t="s">
        <v>154</v>
      </c>
      <c r="C111" s="365">
        <f>C108+C109+C110</f>
        <v>138231673</v>
      </c>
      <c r="D111" s="365">
        <f>D108+D109+D110</f>
        <v>233990801</v>
      </c>
      <c r="E111" s="365">
        <f>E108+E109+E110</f>
        <v>140729452</v>
      </c>
    </row>
    <row r="112" spans="1:5" customFormat="1" ht="13.8">
      <c r="A112" s="89"/>
      <c r="B112" s="89"/>
      <c r="C112" s="426"/>
      <c r="D112" s="427"/>
      <c r="E112" s="428"/>
    </row>
    <row r="113" spans="1:5" customFormat="1" ht="13.2">
      <c r="A113" s="751" t="s">
        <v>87</v>
      </c>
      <c r="B113" s="751"/>
      <c r="C113" s="751"/>
      <c r="D113" s="751"/>
      <c r="E113" s="751"/>
    </row>
    <row r="114" spans="1:5" customFormat="1" ht="14.4" thickBot="1">
      <c r="A114" s="752" t="s">
        <v>82</v>
      </c>
      <c r="B114" s="752"/>
      <c r="C114" s="101"/>
      <c r="D114" s="101"/>
      <c r="E114" s="12" t="s">
        <v>410</v>
      </c>
    </row>
    <row r="115" spans="1:5" customFormat="1" ht="27" thickBot="1">
      <c r="A115" s="50">
        <v>1</v>
      </c>
      <c r="B115" s="79" t="s">
        <v>370</v>
      </c>
      <c r="C115" s="429">
        <f>C49-C97</f>
        <v>-49004100</v>
      </c>
      <c r="D115" s="429">
        <f>D49-D97</f>
        <v>-50528341</v>
      </c>
      <c r="E115" s="317">
        <f>+E49-E97</f>
        <v>42636849</v>
      </c>
    </row>
    <row r="116" spans="1:5" customFormat="1" ht="13.8" thickBot="1">
      <c r="A116" s="89"/>
      <c r="B116" s="89"/>
      <c r="C116" s="693"/>
      <c r="D116" s="693"/>
      <c r="E116" s="719"/>
    </row>
    <row r="117" spans="1:5" customFormat="1" ht="13.8" thickBot="1">
      <c r="A117" s="748" t="s">
        <v>281</v>
      </c>
      <c r="B117" s="749"/>
      <c r="C117" s="694"/>
      <c r="D117" s="707"/>
      <c r="E117" s="664">
        <v>6</v>
      </c>
    </row>
    <row r="118" spans="1:5" customFormat="1" ht="13.8" thickBot="1">
      <c r="A118" s="748" t="s">
        <v>282</v>
      </c>
      <c r="B118" s="749"/>
      <c r="C118" s="694"/>
      <c r="D118" s="707"/>
      <c r="E118" s="680">
        <v>1</v>
      </c>
    </row>
    <row r="119" spans="1:5" customFormat="1" ht="13.2">
      <c r="A119" s="91"/>
      <c r="B119" s="91"/>
      <c r="C119" s="695"/>
      <c r="D119" s="695"/>
      <c r="E119" s="720"/>
    </row>
    <row r="120" spans="1:5" customFormat="1" ht="13.2">
      <c r="A120" s="91"/>
      <c r="B120" s="91"/>
      <c r="C120" s="695"/>
      <c r="D120" s="695"/>
      <c r="E120" s="720"/>
    </row>
    <row r="121" spans="1:5" customFormat="1" ht="13.2">
      <c r="A121" s="91"/>
      <c r="B121" s="91"/>
      <c r="C121" s="695"/>
      <c r="D121" s="695"/>
      <c r="E121" s="720"/>
    </row>
    <row r="122" spans="1:5" customFormat="1" ht="13.2">
      <c r="A122" s="91"/>
      <c r="B122" s="91"/>
      <c r="C122" s="695"/>
      <c r="D122" s="695"/>
      <c r="E122" s="720"/>
    </row>
    <row r="123" spans="1:5" ht="7.5" customHeight="1"/>
    <row r="125" spans="1:5" ht="12.75" customHeight="1"/>
    <row r="126" spans="1:5" ht="12.75" customHeight="1"/>
    <row r="127" spans="1:5" ht="12.75" customHeight="1"/>
    <row r="128" spans="1:5" ht="12.75" customHeight="1"/>
    <row r="129" ht="12.75" customHeight="1"/>
    <row r="130" ht="12.75" customHeight="1"/>
    <row r="131" ht="12.75" customHeight="1"/>
    <row r="132" ht="12.75" customHeight="1"/>
  </sheetData>
  <mergeCells count="10">
    <mergeCell ref="A117:B117"/>
    <mergeCell ref="A118:B118"/>
    <mergeCell ref="B1:E1"/>
    <mergeCell ref="A113:E113"/>
    <mergeCell ref="A114:B114"/>
    <mergeCell ref="A4:E4"/>
    <mergeCell ref="A5:B5"/>
    <mergeCell ref="A66:E66"/>
    <mergeCell ref="A67:B67"/>
    <mergeCell ref="A2:E2"/>
  </mergeCells>
  <phoneticPr fontId="0" type="noConversion"/>
  <printOptions horizontalCentered="1"/>
  <pageMargins left="0.78740157480314965" right="0.78740157480314965" top="0.57999999999999996" bottom="0.86614173228346458" header="0.25" footer="0.59055118110236227"/>
  <pageSetup paperSize="9" scale="81" fitToHeight="2" orientation="portrait" copies="2" r:id="rId1"/>
  <headerFooter alignWithMargins="0">
    <oddFooter>&amp;C&amp;P</oddFooter>
  </headerFooter>
  <rowBreaks count="1" manualBreakCount="1">
    <brk id="6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33" sqref="P33"/>
    </sheetView>
  </sheetViews>
  <sheetFormatPr defaultRowHeight="13.2"/>
  <sheetData/>
  <phoneticPr fontId="2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8"/>
  <sheetViews>
    <sheetView zoomScaleNormal="100" zoomScaleSheetLayoutView="100" workbookViewId="0">
      <selection activeCell="B1" sqref="B1:E1"/>
    </sheetView>
  </sheetViews>
  <sheetFormatPr defaultColWidth="9.33203125" defaultRowHeight="15.6"/>
  <cols>
    <col min="1" max="1" width="9" style="91" customWidth="1"/>
    <col min="2" max="2" width="55.77734375" style="91" customWidth="1"/>
    <col min="3" max="3" width="15.77734375" style="91" customWidth="1"/>
    <col min="4" max="4" width="16.33203125" style="91" customWidth="1"/>
    <col min="5" max="5" width="15.77734375" style="92" customWidth="1"/>
    <col min="6" max="6" width="9" style="2" customWidth="1"/>
    <col min="7" max="16384" width="9.33203125" style="2"/>
  </cols>
  <sheetData>
    <row r="1" spans="1:5">
      <c r="B1" s="750" t="s">
        <v>504</v>
      </c>
      <c r="C1" s="750"/>
      <c r="D1" s="750"/>
      <c r="E1" s="750"/>
    </row>
    <row r="2" spans="1:5">
      <c r="A2" s="755" t="s">
        <v>463</v>
      </c>
      <c r="B2" s="755"/>
      <c r="C2" s="755"/>
      <c r="D2" s="755"/>
      <c r="E2" s="755"/>
    </row>
    <row r="3" spans="1:5">
      <c r="A3" s="755"/>
      <c r="B3" s="755"/>
      <c r="C3" s="755"/>
      <c r="D3" s="755"/>
      <c r="E3" s="755"/>
    </row>
    <row r="4" spans="1:5" ht="15.9" customHeight="1">
      <c r="A4" s="753" t="s">
        <v>0</v>
      </c>
      <c r="B4" s="753"/>
      <c r="C4" s="753"/>
      <c r="D4" s="753"/>
      <c r="E4" s="753"/>
    </row>
    <row r="5" spans="1:5" ht="15.9" customHeight="1" thickBot="1">
      <c r="A5" s="752" t="s">
        <v>80</v>
      </c>
      <c r="B5" s="752"/>
      <c r="C5" s="101"/>
      <c r="D5" s="101"/>
      <c r="E5" s="12" t="s">
        <v>408</v>
      </c>
    </row>
    <row r="6" spans="1:5" ht="38.1" customHeight="1" thickBot="1">
      <c r="A6" s="50" t="s">
        <v>39</v>
      </c>
      <c r="B6" s="106" t="s">
        <v>125</v>
      </c>
      <c r="C6" s="51" t="s">
        <v>271</v>
      </c>
      <c r="D6" s="165" t="s">
        <v>272</v>
      </c>
      <c r="E6" s="52" t="s">
        <v>273</v>
      </c>
    </row>
    <row r="7" spans="1:5" s="3" customFormat="1" ht="12" customHeight="1" thickBot="1">
      <c r="A7" s="50">
        <v>1</v>
      </c>
      <c r="B7" s="106">
        <v>2</v>
      </c>
      <c r="C7" s="51">
        <v>3</v>
      </c>
      <c r="D7" s="163">
        <v>4</v>
      </c>
      <c r="E7" s="52">
        <v>5</v>
      </c>
    </row>
    <row r="8" spans="1:5" s="1" customFormat="1" ht="15" customHeight="1" thickBot="1">
      <c r="A8" s="154" t="s">
        <v>2</v>
      </c>
      <c r="B8" s="103" t="s">
        <v>90</v>
      </c>
      <c r="C8" s="316">
        <f>+C9+C14</f>
        <v>24994000</v>
      </c>
      <c r="D8" s="316">
        <f>+D9+D14</f>
        <v>28672824</v>
      </c>
      <c r="E8" s="317">
        <f>+E9+E14</f>
        <v>28576665</v>
      </c>
    </row>
    <row r="9" spans="1:5" s="1" customFormat="1" ht="15" customHeight="1" thickBot="1">
      <c r="A9" s="50" t="s">
        <v>3</v>
      </c>
      <c r="B9" s="113" t="s">
        <v>161</v>
      </c>
      <c r="C9" s="316">
        <f>+C10+C11+C12+C13</f>
        <v>22070000</v>
      </c>
      <c r="D9" s="316">
        <f>+D10+D11+D12+D13</f>
        <v>24695337</v>
      </c>
      <c r="E9" s="316">
        <f>+E10+E11+E12+E13</f>
        <v>24599085</v>
      </c>
    </row>
    <row r="10" spans="1:5" s="1" customFormat="1" ht="12" customHeight="1">
      <c r="A10" s="148" t="s">
        <v>65</v>
      </c>
      <c r="B10" s="126" t="s">
        <v>33</v>
      </c>
      <c r="C10" s="315">
        <v>18400000</v>
      </c>
      <c r="D10" s="318">
        <v>21230379</v>
      </c>
      <c r="E10" s="319">
        <v>21230379</v>
      </c>
    </row>
    <row r="11" spans="1:5" s="1" customFormat="1" ht="12" customHeight="1">
      <c r="A11" s="148" t="s">
        <v>66</v>
      </c>
      <c r="B11" s="125" t="s">
        <v>438</v>
      </c>
      <c r="C11" s="315">
        <v>70000</v>
      </c>
      <c r="D11" s="318">
        <v>70000</v>
      </c>
      <c r="E11" s="319">
        <v>51883</v>
      </c>
    </row>
    <row r="12" spans="1:5" s="1" customFormat="1" ht="12" customHeight="1">
      <c r="A12" s="148" t="s">
        <v>67</v>
      </c>
      <c r="B12" s="125" t="s">
        <v>91</v>
      </c>
      <c r="C12" s="315">
        <v>100000</v>
      </c>
      <c r="D12" s="318">
        <v>100000</v>
      </c>
      <c r="E12" s="319">
        <v>21865</v>
      </c>
    </row>
    <row r="13" spans="1:5" s="1" customFormat="1" ht="12" customHeight="1" thickBot="1">
      <c r="A13" s="148" t="s">
        <v>68</v>
      </c>
      <c r="B13" s="175" t="s">
        <v>277</v>
      </c>
      <c r="C13" s="315">
        <v>3500000</v>
      </c>
      <c r="D13" s="320">
        <v>3294958</v>
      </c>
      <c r="E13" s="319">
        <v>3294958</v>
      </c>
    </row>
    <row r="14" spans="1:5" s="1" customFormat="1" ht="15" customHeight="1" thickBot="1">
      <c r="A14" s="50" t="s">
        <v>4</v>
      </c>
      <c r="B14" s="103" t="s">
        <v>93</v>
      </c>
      <c r="C14" s="316">
        <v>2924000</v>
      </c>
      <c r="D14" s="316">
        <f>+D15+D16+D17+D18+D19+D20+D21+D22</f>
        <v>3977487</v>
      </c>
      <c r="E14" s="317">
        <f>+E15+E16+E17+E18+E19+E20+E21+E22</f>
        <v>3977580</v>
      </c>
    </row>
    <row r="15" spans="1:5" s="1" customFormat="1" ht="12" customHeight="1">
      <c r="A15" s="147" t="s">
        <v>41</v>
      </c>
      <c r="B15" s="104" t="s">
        <v>98</v>
      </c>
      <c r="C15" s="322"/>
      <c r="D15" s="603"/>
      <c r="E15" s="323"/>
    </row>
    <row r="16" spans="1:5" s="1" customFormat="1" ht="12" customHeight="1">
      <c r="A16" s="148" t="s">
        <v>42</v>
      </c>
      <c r="B16" s="107" t="s">
        <v>439</v>
      </c>
      <c r="C16" s="315"/>
      <c r="D16" s="604"/>
      <c r="E16" s="324"/>
    </row>
    <row r="17" spans="1:8" s="1" customFormat="1" ht="12" customHeight="1">
      <c r="A17" s="148" t="s">
        <v>43</v>
      </c>
      <c r="B17" s="107" t="s">
        <v>452</v>
      </c>
      <c r="C17" s="315">
        <v>1750000</v>
      </c>
      <c r="D17" s="604">
        <v>2620379</v>
      </c>
      <c r="E17" s="324">
        <v>2620379</v>
      </c>
    </row>
    <row r="18" spans="1:8" s="1" customFormat="1" ht="12" customHeight="1">
      <c r="A18" s="148" t="s">
        <v>44</v>
      </c>
      <c r="B18" s="107" t="s">
        <v>411</v>
      </c>
      <c r="C18" s="336">
        <v>16000</v>
      </c>
      <c r="D18" s="604">
        <v>38322</v>
      </c>
      <c r="E18" s="324">
        <v>38322</v>
      </c>
    </row>
    <row r="19" spans="1:8" s="1" customFormat="1" ht="12" customHeight="1">
      <c r="A19" s="149" t="s">
        <v>94</v>
      </c>
      <c r="B19" s="108" t="s">
        <v>459</v>
      </c>
      <c r="C19" s="663" t="s">
        <v>460</v>
      </c>
      <c r="D19" s="605">
        <v>679722</v>
      </c>
      <c r="E19" s="325">
        <v>679722</v>
      </c>
    </row>
    <row r="20" spans="1:8" s="1" customFormat="1" ht="12" customHeight="1">
      <c r="A20" s="148" t="s">
        <v>95</v>
      </c>
      <c r="B20" s="107" t="s">
        <v>126</v>
      </c>
      <c r="C20" s="662" t="s">
        <v>461</v>
      </c>
      <c r="D20" s="604">
        <v>513948</v>
      </c>
      <c r="E20" s="324">
        <v>513948</v>
      </c>
    </row>
    <row r="21" spans="1:8" s="1" customFormat="1" ht="12" customHeight="1">
      <c r="A21" s="148" t="s">
        <v>96</v>
      </c>
      <c r="B21" s="107" t="s">
        <v>101</v>
      </c>
      <c r="C21" s="315">
        <v>30000</v>
      </c>
      <c r="D21" s="604">
        <v>2327</v>
      </c>
      <c r="E21" s="326">
        <v>2420</v>
      </c>
      <c r="H21" s="1" t="s">
        <v>275</v>
      </c>
    </row>
    <row r="22" spans="1:8" s="1" customFormat="1" ht="13.5" customHeight="1" thickBot="1">
      <c r="A22" s="155" t="s">
        <v>97</v>
      </c>
      <c r="B22" s="109" t="s">
        <v>102</v>
      </c>
      <c r="C22" s="327">
        <v>275500</v>
      </c>
      <c r="D22" s="606">
        <v>122789</v>
      </c>
      <c r="E22" s="328">
        <v>122789</v>
      </c>
    </row>
    <row r="23" spans="1:8" s="1" customFormat="1" ht="15" customHeight="1" thickBot="1">
      <c r="A23" s="50" t="s">
        <v>5</v>
      </c>
      <c r="B23" s="103" t="s">
        <v>223</v>
      </c>
      <c r="C23" s="316">
        <f>SUM(C24:C29)</f>
        <v>39823054</v>
      </c>
      <c r="D23" s="316">
        <f>SUM(D24:D29)</f>
        <v>42034262</v>
      </c>
      <c r="E23" s="317">
        <f>SUM(E24:E29)</f>
        <v>42034262</v>
      </c>
    </row>
    <row r="24" spans="1:8" s="1" customFormat="1" ht="12" customHeight="1">
      <c r="A24" s="151" t="s">
        <v>215</v>
      </c>
      <c r="B24" s="202" t="s">
        <v>349</v>
      </c>
      <c r="C24" s="329">
        <v>11246854</v>
      </c>
      <c r="D24" s="377">
        <v>11369143</v>
      </c>
      <c r="E24" s="330">
        <v>11369143</v>
      </c>
    </row>
    <row r="25" spans="1:8" s="1" customFormat="1" ht="12" customHeight="1">
      <c r="A25" s="148" t="s">
        <v>216</v>
      </c>
      <c r="B25" s="202" t="s">
        <v>350</v>
      </c>
      <c r="C25" s="315">
        <v>18643200</v>
      </c>
      <c r="D25" s="378">
        <v>17795807</v>
      </c>
      <c r="E25" s="324">
        <v>17795807</v>
      </c>
    </row>
    <row r="26" spans="1:8" s="1" customFormat="1" ht="12" customHeight="1">
      <c r="A26" s="152" t="s">
        <v>217</v>
      </c>
      <c r="B26" s="202" t="s">
        <v>351</v>
      </c>
      <c r="C26" s="331">
        <v>8133000</v>
      </c>
      <c r="D26" s="378">
        <v>7932000</v>
      </c>
      <c r="E26" s="321">
        <v>7932000</v>
      </c>
    </row>
    <row r="27" spans="1:8" s="1" customFormat="1" ht="12" customHeight="1">
      <c r="A27" s="152" t="s">
        <v>218</v>
      </c>
      <c r="B27" s="308" t="s">
        <v>352</v>
      </c>
      <c r="C27" s="332">
        <v>1800000</v>
      </c>
      <c r="D27" s="379">
        <v>1800000</v>
      </c>
      <c r="E27" s="333">
        <v>1800000</v>
      </c>
    </row>
    <row r="28" spans="1:8" s="1" customFormat="1" ht="12" customHeight="1">
      <c r="A28" s="152" t="s">
        <v>219</v>
      </c>
      <c r="B28" s="202" t="s">
        <v>348</v>
      </c>
      <c r="C28" s="334">
        <v>0</v>
      </c>
      <c r="D28" s="378">
        <v>2502179</v>
      </c>
      <c r="E28" s="335">
        <v>2502179</v>
      </c>
      <c r="H28" s="1" t="s">
        <v>275</v>
      </c>
    </row>
    <row r="29" spans="1:8" s="1" customFormat="1" ht="12" customHeight="1" thickBot="1">
      <c r="A29" s="148" t="s">
        <v>220</v>
      </c>
      <c r="B29" s="202" t="s">
        <v>403</v>
      </c>
      <c r="C29" s="336">
        <v>0</v>
      </c>
      <c r="D29" s="378">
        <v>635133</v>
      </c>
      <c r="E29" s="326">
        <v>635133</v>
      </c>
    </row>
    <row r="30" spans="1:8" s="1" customFormat="1" ht="15" customHeight="1" thickBot="1">
      <c r="A30" s="156" t="s">
        <v>6</v>
      </c>
      <c r="B30" s="128" t="s">
        <v>224</v>
      </c>
      <c r="C30" s="353">
        <f>+C31+C37</f>
        <v>20545884</v>
      </c>
      <c r="D30" s="353">
        <f>D31+D37</f>
        <v>18599680</v>
      </c>
      <c r="E30" s="354">
        <f>E31+E37</f>
        <v>18599680</v>
      </c>
    </row>
    <row r="31" spans="1:8" s="1" customFormat="1" ht="12" customHeight="1">
      <c r="A31" s="157" t="s">
        <v>45</v>
      </c>
      <c r="B31" s="311" t="s">
        <v>357</v>
      </c>
      <c r="C31" s="742">
        <f>C32+C33+C34+C35+C36</f>
        <v>20545884</v>
      </c>
      <c r="D31" s="585">
        <v>18599680</v>
      </c>
      <c r="E31" s="585">
        <f>E32+E33+E34+E35+E36</f>
        <v>18599680</v>
      </c>
    </row>
    <row r="32" spans="1:8" s="1" customFormat="1" ht="12" customHeight="1">
      <c r="A32" s="158" t="s">
        <v>228</v>
      </c>
      <c r="B32" s="309" t="s">
        <v>354</v>
      </c>
      <c r="C32" s="315">
        <v>15571600</v>
      </c>
      <c r="D32" s="338">
        <v>15853600</v>
      </c>
      <c r="E32" s="339">
        <v>15853600</v>
      </c>
    </row>
    <row r="33" spans="1:9" s="1" customFormat="1" ht="12" customHeight="1">
      <c r="A33" s="158" t="s">
        <v>229</v>
      </c>
      <c r="B33" s="309" t="s">
        <v>355</v>
      </c>
      <c r="C33" s="743">
        <v>4000000</v>
      </c>
      <c r="D33" s="338">
        <v>1500000</v>
      </c>
      <c r="E33" s="339">
        <v>1500000</v>
      </c>
    </row>
    <row r="34" spans="1:9" s="1" customFormat="1" ht="12" customHeight="1">
      <c r="A34" s="158" t="s">
        <v>231</v>
      </c>
      <c r="B34" s="309" t="s">
        <v>279</v>
      </c>
      <c r="C34" s="336">
        <v>974284</v>
      </c>
      <c r="D34" s="338">
        <v>1246080</v>
      </c>
      <c r="E34" s="339">
        <v>1246080</v>
      </c>
      <c r="I34" s="1" t="s">
        <v>275</v>
      </c>
    </row>
    <row r="35" spans="1:9" s="1" customFormat="1" ht="13.5" customHeight="1">
      <c r="A35" s="158" t="s">
        <v>230</v>
      </c>
      <c r="B35" s="309" t="s">
        <v>359</v>
      </c>
      <c r="C35" s="336">
        <v>0</v>
      </c>
      <c r="D35" s="338">
        <v>0</v>
      </c>
      <c r="E35" s="339">
        <v>0</v>
      </c>
    </row>
    <row r="36" spans="1:9" s="1" customFormat="1" ht="12" customHeight="1">
      <c r="A36" s="158" t="s">
        <v>358</v>
      </c>
      <c r="B36" s="309" t="s">
        <v>453</v>
      </c>
      <c r="C36" s="662" t="s">
        <v>455</v>
      </c>
      <c r="D36" s="338">
        <v>0</v>
      </c>
      <c r="E36" s="725">
        <v>0</v>
      </c>
      <c r="H36" s="1" t="s">
        <v>275</v>
      </c>
    </row>
    <row r="37" spans="1:9" s="1" customFormat="1" ht="12" customHeight="1">
      <c r="A37" s="158" t="s">
        <v>46</v>
      </c>
      <c r="B37" s="310" t="s">
        <v>270</v>
      </c>
      <c r="C37" s="744">
        <f>C38+C39+C40</f>
        <v>0</v>
      </c>
      <c r="D37" s="341">
        <f>D38+D39+D40</f>
        <v>0</v>
      </c>
      <c r="E37" s="726">
        <f>E38+E39+E40</f>
        <v>0</v>
      </c>
    </row>
    <row r="38" spans="1:9" s="1" customFormat="1" ht="12" customHeight="1">
      <c r="A38" s="158" t="s">
        <v>232</v>
      </c>
      <c r="B38" s="309" t="s">
        <v>456</v>
      </c>
      <c r="C38" s="686"/>
      <c r="D38" s="343"/>
      <c r="E38" s="344"/>
    </row>
    <row r="39" spans="1:9" s="1" customFormat="1" ht="12" customHeight="1">
      <c r="A39" s="158" t="s">
        <v>278</v>
      </c>
      <c r="B39" s="309" t="s">
        <v>356</v>
      </c>
      <c r="C39" s="686"/>
      <c r="D39" s="343"/>
      <c r="E39" s="344"/>
    </row>
    <row r="40" spans="1:9" s="1" customFormat="1" ht="12" customHeight="1" thickBot="1">
      <c r="A40" s="159" t="s">
        <v>233</v>
      </c>
      <c r="B40" s="495" t="s">
        <v>360</v>
      </c>
      <c r="C40" s="684"/>
      <c r="D40" s="698"/>
      <c r="E40" s="711"/>
    </row>
    <row r="41" spans="1:9" s="1" customFormat="1" ht="26.25" customHeight="1" thickBot="1">
      <c r="A41" s="50" t="s">
        <v>235</v>
      </c>
      <c r="B41" s="129" t="s">
        <v>236</v>
      </c>
      <c r="C41" s="348">
        <f>C42+C43</f>
        <v>0</v>
      </c>
      <c r="D41" s="348">
        <f>D42+D43</f>
        <v>0</v>
      </c>
      <c r="E41" s="349">
        <f>E42+E43</f>
        <v>0</v>
      </c>
    </row>
    <row r="42" spans="1:9" s="1" customFormat="1" ht="12" customHeight="1">
      <c r="A42" s="151" t="s">
        <v>47</v>
      </c>
      <c r="B42" s="125" t="s">
        <v>290</v>
      </c>
      <c r="C42" s="350"/>
      <c r="D42" s="351"/>
      <c r="E42" s="352"/>
    </row>
    <row r="43" spans="1:9" s="1" customFormat="1" ht="12" customHeight="1" thickBot="1">
      <c r="A43" s="149" t="s">
        <v>48</v>
      </c>
      <c r="B43" s="115" t="s">
        <v>291</v>
      </c>
      <c r="C43" s="345"/>
      <c r="D43" s="346"/>
      <c r="E43" s="347"/>
    </row>
    <row r="44" spans="1:9" s="1" customFormat="1" ht="12" customHeight="1" thickBot="1">
      <c r="A44" s="50" t="s">
        <v>8</v>
      </c>
      <c r="B44" s="129" t="s">
        <v>237</v>
      </c>
      <c r="C44" s="353">
        <f>+C45+C46+C47</f>
        <v>0</v>
      </c>
      <c r="D44" s="353">
        <f>+D45+D46+D47</f>
        <v>0</v>
      </c>
      <c r="E44" s="354">
        <f>+E45+E46+E47</f>
        <v>0</v>
      </c>
    </row>
    <row r="45" spans="1:9" s="1" customFormat="1" ht="12" customHeight="1">
      <c r="A45" s="151" t="s">
        <v>53</v>
      </c>
      <c r="B45" s="125" t="s">
        <v>106</v>
      </c>
      <c r="C45" s="355"/>
      <c r="D45" s="318"/>
      <c r="E45" s="356"/>
    </row>
    <row r="46" spans="1:9" s="1" customFormat="1" ht="12" customHeight="1">
      <c r="A46" s="148" t="s">
        <v>54</v>
      </c>
      <c r="B46" s="110" t="s">
        <v>107</v>
      </c>
      <c r="C46" s="340"/>
      <c r="D46" s="357"/>
      <c r="E46" s="344"/>
    </row>
    <row r="47" spans="1:9" s="1" customFormat="1" ht="12" customHeight="1" thickBot="1">
      <c r="A47" s="149" t="s">
        <v>238</v>
      </c>
      <c r="B47" s="115" t="s">
        <v>166</v>
      </c>
      <c r="C47" s="358"/>
      <c r="D47" s="359"/>
      <c r="E47" s="721"/>
    </row>
    <row r="48" spans="1:9" s="1" customFormat="1" ht="15" customHeight="1" thickBot="1">
      <c r="A48" s="50" t="s">
        <v>239</v>
      </c>
      <c r="B48" s="111" t="s">
        <v>240</v>
      </c>
      <c r="C48" s="360"/>
      <c r="D48" s="722"/>
      <c r="E48" s="361"/>
    </row>
    <row r="49" spans="1:8" s="1" customFormat="1" ht="20.100000000000001" customHeight="1" thickBot="1">
      <c r="A49" s="50" t="s">
        <v>10</v>
      </c>
      <c r="B49" s="112" t="s">
        <v>247</v>
      </c>
      <c r="C49" s="362">
        <f>+C9+C14+C23+C30+C41+C44+C48</f>
        <v>85362938</v>
      </c>
      <c r="D49" s="362">
        <f>+D9+D14+D23+D30+D41+D44+D48</f>
        <v>89306766</v>
      </c>
      <c r="E49" s="363">
        <f>+E9+E14+E23+E30+E41+E44+E48</f>
        <v>89210607</v>
      </c>
    </row>
    <row r="50" spans="1:8" s="1" customFormat="1" ht="15" customHeight="1" thickBot="1">
      <c r="A50" s="95" t="s">
        <v>11</v>
      </c>
      <c r="B50" s="113" t="s">
        <v>255</v>
      </c>
      <c r="C50" s="364">
        <f>+C51+C56</f>
        <v>0</v>
      </c>
      <c r="D50" s="365">
        <f>+D51+D56</f>
        <v>1512994</v>
      </c>
      <c r="E50" s="366">
        <f>+E51+E56</f>
        <v>1512994</v>
      </c>
    </row>
    <row r="51" spans="1:8" s="1" customFormat="1" ht="12" customHeight="1">
      <c r="A51" s="160" t="s">
        <v>241</v>
      </c>
      <c r="B51" s="114" t="s">
        <v>248</v>
      </c>
      <c r="C51" s="367">
        <f>SUM(C52:C55)</f>
        <v>0</v>
      </c>
      <c r="D51" s="368">
        <v>1512994</v>
      </c>
      <c r="E51" s="369">
        <v>1512994</v>
      </c>
    </row>
    <row r="52" spans="1:8" s="1" customFormat="1" ht="12" customHeight="1">
      <c r="A52" s="143" t="s">
        <v>243</v>
      </c>
      <c r="B52" s="110" t="s">
        <v>362</v>
      </c>
      <c r="C52" s="340"/>
      <c r="D52" s="357"/>
      <c r="E52" s="370"/>
    </row>
    <row r="53" spans="1:8" s="1" customFormat="1" ht="12" customHeight="1">
      <c r="A53" s="143" t="s">
        <v>244</v>
      </c>
      <c r="B53" s="312" t="s">
        <v>361</v>
      </c>
      <c r="C53" s="340">
        <v>0</v>
      </c>
      <c r="D53" s="357">
        <v>1512994</v>
      </c>
      <c r="E53" s="344">
        <v>1512994</v>
      </c>
    </row>
    <row r="54" spans="1:8" s="1" customFormat="1" ht="12" customHeight="1">
      <c r="A54" s="143" t="s">
        <v>245</v>
      </c>
      <c r="B54" s="312" t="s">
        <v>364</v>
      </c>
      <c r="C54" s="337"/>
      <c r="D54" s="371"/>
      <c r="E54" s="370"/>
    </row>
    <row r="55" spans="1:8" s="1" customFormat="1" ht="17.25" customHeight="1">
      <c r="A55" s="143" t="s">
        <v>246</v>
      </c>
      <c r="B55" s="312" t="s">
        <v>363</v>
      </c>
      <c r="C55" s="337"/>
      <c r="D55" s="371"/>
      <c r="E55" s="370"/>
      <c r="G55" s="4"/>
    </row>
    <row r="56" spans="1:8" s="1" customFormat="1" ht="24.9" customHeight="1">
      <c r="A56" s="161" t="s">
        <v>242</v>
      </c>
      <c r="B56" s="313" t="s">
        <v>249</v>
      </c>
      <c r="C56" s="342">
        <f>+C57+C58+C59+C60</f>
        <v>0</v>
      </c>
      <c r="D56" s="342">
        <f>+D57+D58+D59+D60</f>
        <v>0</v>
      </c>
      <c r="E56" s="342">
        <f>+E57+E58+E59+E60</f>
        <v>0</v>
      </c>
    </row>
    <row r="57" spans="1:8" s="1" customFormat="1" ht="12" customHeight="1">
      <c r="A57" s="143" t="s">
        <v>250</v>
      </c>
      <c r="B57" s="312" t="s">
        <v>365</v>
      </c>
      <c r="C57" s="337"/>
      <c r="D57" s="357"/>
      <c r="E57" s="370"/>
      <c r="H57" s="1" t="s">
        <v>275</v>
      </c>
    </row>
    <row r="58" spans="1:8" s="1" customFormat="1" ht="12" customHeight="1">
      <c r="A58" s="143" t="s">
        <v>253</v>
      </c>
      <c r="B58" s="312" t="s">
        <v>366</v>
      </c>
      <c r="C58" s="337"/>
      <c r="D58" s="357"/>
      <c r="E58" s="370"/>
    </row>
    <row r="59" spans="1:8" s="1" customFormat="1" ht="12" customHeight="1">
      <c r="A59" s="143" t="s">
        <v>251</v>
      </c>
      <c r="B59" s="312" t="s">
        <v>367</v>
      </c>
      <c r="C59" s="337"/>
      <c r="D59" s="357"/>
      <c r="E59" s="370">
        <v>0</v>
      </c>
      <c r="G59" s="1" t="s">
        <v>275</v>
      </c>
    </row>
    <row r="60" spans="1:8" s="1" customFormat="1" ht="12" customHeight="1" thickBot="1">
      <c r="A60" s="162" t="s">
        <v>252</v>
      </c>
      <c r="B60" s="314" t="s">
        <v>368</v>
      </c>
      <c r="C60" s="373"/>
      <c r="D60" s="723"/>
      <c r="E60" s="724"/>
    </row>
    <row r="61" spans="1:8" s="1" customFormat="1" ht="15" customHeight="1" thickBot="1">
      <c r="A61" s="95" t="s">
        <v>12</v>
      </c>
      <c r="B61" s="380" t="s">
        <v>254</v>
      </c>
      <c r="C61" s="365">
        <f>+C49+C50</f>
        <v>85362938</v>
      </c>
      <c r="D61" s="365">
        <f>+D49+D50</f>
        <v>90819760</v>
      </c>
      <c r="E61" s="366">
        <f>+E49+E50</f>
        <v>90723601</v>
      </c>
    </row>
    <row r="62" spans="1:8" s="1" customFormat="1" ht="15" customHeight="1" thickBot="1">
      <c r="A62" s="146" t="s">
        <v>13</v>
      </c>
      <c r="B62" s="111" t="s">
        <v>259</v>
      </c>
      <c r="C62" s="374"/>
      <c r="D62" s="375"/>
      <c r="E62" s="376"/>
    </row>
    <row r="63" spans="1:8" s="1" customFormat="1" ht="15" customHeight="1" thickBot="1">
      <c r="A63" s="95" t="s">
        <v>14</v>
      </c>
      <c r="B63" s="113" t="s">
        <v>256</v>
      </c>
      <c r="C63" s="365">
        <f>+C61+C62</f>
        <v>85362938</v>
      </c>
      <c r="D63" s="365">
        <f>+D61+D62</f>
        <v>90819760</v>
      </c>
      <c r="E63" s="366">
        <f>+E61+E62</f>
        <v>90723601</v>
      </c>
    </row>
    <row r="64" spans="1:8" s="1" customFormat="1" ht="12" customHeight="1">
      <c r="A64" s="97"/>
      <c r="B64" s="97"/>
      <c r="C64" s="97"/>
      <c r="D64" s="97"/>
      <c r="E64" s="98"/>
    </row>
    <row r="65" spans="1:9" s="1" customFormat="1" ht="12" customHeight="1">
      <c r="A65" s="70"/>
      <c r="B65" s="71"/>
      <c r="C65" s="71"/>
      <c r="D65" s="71"/>
      <c r="E65" s="72"/>
    </row>
    <row r="66" spans="1:9" s="1" customFormat="1" ht="12" customHeight="1">
      <c r="A66" s="753" t="s">
        <v>28</v>
      </c>
      <c r="B66" s="753"/>
      <c r="C66" s="753"/>
      <c r="D66" s="753"/>
      <c r="E66" s="753"/>
    </row>
    <row r="67" spans="1:9" s="1" customFormat="1" ht="12" customHeight="1" thickBot="1">
      <c r="A67" s="754" t="s">
        <v>81</v>
      </c>
      <c r="B67" s="754"/>
      <c r="C67" s="102"/>
      <c r="D67" s="102"/>
      <c r="E67" s="9" t="s">
        <v>408</v>
      </c>
    </row>
    <row r="68" spans="1:9" s="1" customFormat="1" ht="38.1" customHeight="1" thickBot="1">
      <c r="A68" s="50" t="s">
        <v>1</v>
      </c>
      <c r="B68" s="106" t="s">
        <v>29</v>
      </c>
      <c r="C68" s="51" t="s">
        <v>271</v>
      </c>
      <c r="D68" s="165" t="s">
        <v>272</v>
      </c>
      <c r="E68" s="52" t="s">
        <v>273</v>
      </c>
    </row>
    <row r="69" spans="1:9" s="1" customFormat="1" ht="12" customHeight="1" thickBot="1">
      <c r="A69" s="50">
        <v>1</v>
      </c>
      <c r="B69" s="106">
        <v>2</v>
      </c>
      <c r="C69" s="51">
        <v>3</v>
      </c>
      <c r="D69" s="141">
        <v>4</v>
      </c>
      <c r="E69" s="130">
        <v>5</v>
      </c>
    </row>
    <row r="70" spans="1:9" s="1" customFormat="1" ht="15" customHeight="1" thickBot="1">
      <c r="A70" s="154" t="s">
        <v>2</v>
      </c>
      <c r="B70" s="116" t="s">
        <v>221</v>
      </c>
      <c r="C70" s="316">
        <f>+C71+C72+C73+C74+C75+C76</f>
        <v>68722499</v>
      </c>
      <c r="D70" s="316">
        <f>+D71+D72+D73+D74+D75+D76</f>
        <v>80424314</v>
      </c>
      <c r="E70" s="317">
        <f>+E71+E72+E73+E74+E75+E76</f>
        <v>77666440</v>
      </c>
      <c r="I70" s="1" t="s">
        <v>275</v>
      </c>
    </row>
    <row r="71" spans="1:9" s="1" customFormat="1" ht="13.5" customHeight="1">
      <c r="A71" s="147" t="s">
        <v>59</v>
      </c>
      <c r="B71" s="104" t="s">
        <v>30</v>
      </c>
      <c r="C71" s="322">
        <v>20079344</v>
      </c>
      <c r="D71" s="626">
        <v>22498867</v>
      </c>
      <c r="E71" s="382">
        <v>22229567</v>
      </c>
    </row>
    <row r="72" spans="1:9" s="1" customFormat="1" ht="24.9" customHeight="1">
      <c r="A72" s="148" t="s">
        <v>60</v>
      </c>
      <c r="B72" s="107" t="s">
        <v>109</v>
      </c>
      <c r="C72" s="315">
        <v>3915472</v>
      </c>
      <c r="D72" s="627">
        <v>3948774</v>
      </c>
      <c r="E72" s="319">
        <v>3948774</v>
      </c>
    </row>
    <row r="73" spans="1:9" s="1" customFormat="1" ht="12" customHeight="1">
      <c r="A73" s="148" t="s">
        <v>61</v>
      </c>
      <c r="B73" s="107" t="s">
        <v>77</v>
      </c>
      <c r="C73" s="331">
        <v>20459900</v>
      </c>
      <c r="D73" s="469">
        <v>28524736</v>
      </c>
      <c r="E73" s="385">
        <v>26551695</v>
      </c>
    </row>
    <row r="74" spans="1:9" s="1" customFormat="1" ht="12.9" customHeight="1">
      <c r="A74" s="148" t="s">
        <v>62</v>
      </c>
      <c r="B74" s="132" t="s">
        <v>110</v>
      </c>
      <c r="C74" s="331">
        <v>3400000</v>
      </c>
      <c r="D74" s="628">
        <v>3448000</v>
      </c>
      <c r="E74" s="385">
        <v>2932467</v>
      </c>
    </row>
    <row r="75" spans="1:9" ht="16.5" customHeight="1">
      <c r="A75" s="148" t="s">
        <v>280</v>
      </c>
      <c r="B75" s="74" t="s">
        <v>369</v>
      </c>
      <c r="C75" s="334">
        <v>832525</v>
      </c>
      <c r="D75" s="392">
        <v>1151307</v>
      </c>
      <c r="E75" s="385">
        <v>1151307</v>
      </c>
    </row>
    <row r="76" spans="1:9" s="13" customFormat="1" ht="16.5" customHeight="1">
      <c r="A76" s="148" t="s">
        <v>63</v>
      </c>
      <c r="B76" s="60" t="s">
        <v>111</v>
      </c>
      <c r="C76" s="331">
        <f>C79</f>
        <v>20035258</v>
      </c>
      <c r="D76" s="331">
        <f>D79</f>
        <v>20852630</v>
      </c>
      <c r="E76" s="331">
        <f>E79</f>
        <v>20852630</v>
      </c>
      <c r="G76" s="13" t="s">
        <v>275</v>
      </c>
    </row>
    <row r="77" spans="1:9" ht="38.1" customHeight="1">
      <c r="A77" s="148" t="s">
        <v>64</v>
      </c>
      <c r="B77" s="107" t="s">
        <v>121</v>
      </c>
      <c r="C77" s="331"/>
      <c r="D77" s="384"/>
      <c r="E77" s="385"/>
    </row>
    <row r="78" spans="1:9" s="3" customFormat="1" ht="12" customHeight="1">
      <c r="A78" s="148" t="s">
        <v>70</v>
      </c>
      <c r="B78" s="137" t="s">
        <v>122</v>
      </c>
      <c r="C78" s="331"/>
      <c r="D78" s="386"/>
      <c r="E78" s="385"/>
    </row>
    <row r="79" spans="1:9" ht="12" customHeight="1">
      <c r="A79" s="148" t="s">
        <v>71</v>
      </c>
      <c r="B79" s="137" t="s">
        <v>274</v>
      </c>
      <c r="C79" s="331">
        <v>20035258</v>
      </c>
      <c r="D79" s="386">
        <v>20852630</v>
      </c>
      <c r="E79" s="385">
        <v>20852630</v>
      </c>
    </row>
    <row r="80" spans="1:9" ht="12" customHeight="1">
      <c r="A80" s="148" t="s">
        <v>72</v>
      </c>
      <c r="B80" s="138" t="s">
        <v>442</v>
      </c>
      <c r="C80" s="331"/>
      <c r="D80" s="384"/>
      <c r="E80" s="387"/>
    </row>
    <row r="81" spans="1:5" ht="12" customHeight="1">
      <c r="A81" s="149" t="s">
        <v>73</v>
      </c>
      <c r="B81" s="127" t="s">
        <v>260</v>
      </c>
      <c r="C81" s="331"/>
      <c r="D81" s="388"/>
      <c r="E81" s="385"/>
    </row>
    <row r="82" spans="1:5" ht="12" customHeight="1">
      <c r="A82" s="148" t="s">
        <v>75</v>
      </c>
      <c r="B82" s="118" t="s">
        <v>123</v>
      </c>
      <c r="C82" s="331"/>
      <c r="D82" s="384"/>
      <c r="E82" s="385"/>
    </row>
    <row r="83" spans="1:5" ht="12" customHeight="1" thickBot="1">
      <c r="A83" s="150" t="s">
        <v>490</v>
      </c>
      <c r="B83" s="119" t="s">
        <v>124</v>
      </c>
      <c r="C83" s="389">
        <v>0</v>
      </c>
      <c r="D83" s="390"/>
      <c r="E83" s="391">
        <v>0</v>
      </c>
    </row>
    <row r="84" spans="1:5" ht="15" customHeight="1" thickBot="1">
      <c r="A84" s="50" t="s">
        <v>3</v>
      </c>
      <c r="B84" s="120" t="s">
        <v>222</v>
      </c>
      <c r="C84" s="316">
        <f>+C85+C86+C87</f>
        <v>0</v>
      </c>
      <c r="D84" s="316">
        <f>+D85+D86+D87</f>
        <v>0</v>
      </c>
      <c r="E84" s="354"/>
    </row>
    <row r="85" spans="1:5" ht="12" customHeight="1">
      <c r="A85" s="151" t="s">
        <v>65</v>
      </c>
      <c r="B85" s="107" t="s">
        <v>139</v>
      </c>
      <c r="C85" s="329"/>
      <c r="D85" s="392"/>
      <c r="E85" s="393"/>
    </row>
    <row r="86" spans="1:5" ht="12" customHeight="1">
      <c r="A86" s="151" t="s">
        <v>66</v>
      </c>
      <c r="B86" s="117" t="s">
        <v>112</v>
      </c>
      <c r="C86" s="315"/>
      <c r="D86" s="394"/>
      <c r="E86" s="395"/>
    </row>
    <row r="87" spans="1:5" ht="12" customHeight="1">
      <c r="A87" s="151" t="s">
        <v>67</v>
      </c>
      <c r="B87" s="110" t="s">
        <v>155</v>
      </c>
      <c r="C87" s="396">
        <v>0</v>
      </c>
      <c r="D87" s="397"/>
      <c r="E87" s="398"/>
    </row>
    <row r="88" spans="1:5" ht="12" customHeight="1">
      <c r="A88" s="151" t="s">
        <v>68</v>
      </c>
      <c r="B88" s="110" t="s">
        <v>258</v>
      </c>
      <c r="C88" s="337">
        <f>SUM(C89:C92)</f>
        <v>0</v>
      </c>
      <c r="D88" s="337">
        <f>SUM(D89:D92)</f>
        <v>0</v>
      </c>
      <c r="E88" s="344"/>
    </row>
    <row r="89" spans="1:5" ht="12" customHeight="1">
      <c r="A89" s="151" t="s">
        <v>69</v>
      </c>
      <c r="B89" s="110" t="s">
        <v>156</v>
      </c>
      <c r="C89" s="315"/>
      <c r="D89" s="338"/>
      <c r="E89" s="395"/>
    </row>
    <row r="90" spans="1:5" ht="12" customHeight="1">
      <c r="A90" s="151" t="s">
        <v>74</v>
      </c>
      <c r="B90" s="139" t="s">
        <v>141</v>
      </c>
      <c r="C90" s="315"/>
      <c r="D90" s="399"/>
      <c r="E90" s="395"/>
    </row>
    <row r="91" spans="1:5" ht="12" customHeight="1">
      <c r="A91" s="151" t="s">
        <v>76</v>
      </c>
      <c r="B91" s="139" t="s">
        <v>140</v>
      </c>
      <c r="C91" s="315"/>
      <c r="D91" s="399"/>
      <c r="E91" s="395"/>
    </row>
    <row r="92" spans="1:5" ht="12" customHeight="1" thickBot="1">
      <c r="A92" s="149" t="s">
        <v>113</v>
      </c>
      <c r="B92" s="140" t="s">
        <v>227</v>
      </c>
      <c r="C92" s="389"/>
      <c r="D92" s="400"/>
      <c r="E92" s="401"/>
    </row>
    <row r="93" spans="1:5" ht="15" customHeight="1" thickBot="1">
      <c r="A93" s="50" t="s">
        <v>4</v>
      </c>
      <c r="B93" s="122" t="s">
        <v>158</v>
      </c>
      <c r="C93" s="316">
        <v>14071997</v>
      </c>
      <c r="D93" s="316">
        <v>55506424</v>
      </c>
      <c r="E93" s="666">
        <v>0</v>
      </c>
    </row>
    <row r="94" spans="1:5" ht="12" customHeight="1">
      <c r="A94" s="151" t="s">
        <v>41</v>
      </c>
      <c r="B94" s="121" t="s">
        <v>35</v>
      </c>
      <c r="C94" s="329"/>
      <c r="D94" s="392"/>
      <c r="E94" s="404"/>
    </row>
    <row r="95" spans="1:5" ht="12" customHeight="1" thickBot="1">
      <c r="A95" s="152" t="s">
        <v>42</v>
      </c>
      <c r="B95" s="117" t="s">
        <v>36</v>
      </c>
      <c r="C95" s="331"/>
      <c r="D95" s="405"/>
      <c r="E95" s="385"/>
    </row>
    <row r="96" spans="1:5" ht="15" customHeight="1" thickBot="1">
      <c r="A96" s="95" t="s">
        <v>5</v>
      </c>
      <c r="B96" s="113" t="s">
        <v>143</v>
      </c>
      <c r="C96" s="360"/>
      <c r="D96" s="406"/>
      <c r="E96" s="407"/>
    </row>
    <row r="97" spans="1:5" ht="20.100000000000001" customHeight="1" thickBot="1">
      <c r="A97" s="153" t="s">
        <v>6</v>
      </c>
      <c r="B97" s="123" t="s">
        <v>84</v>
      </c>
      <c r="C97" s="362">
        <f>+C70+C84+C93+C96</f>
        <v>82794496</v>
      </c>
      <c r="D97" s="362">
        <f>+D70+D84+D93+D96</f>
        <v>135930738</v>
      </c>
      <c r="E97" s="363">
        <f>+E70+E84+E93+E96</f>
        <v>77666440</v>
      </c>
    </row>
    <row r="98" spans="1:5" ht="15" customHeight="1" thickBot="1">
      <c r="A98" s="95" t="s">
        <v>7</v>
      </c>
      <c r="B98" s="113" t="s">
        <v>162</v>
      </c>
      <c r="C98" s="353">
        <f>C99+C105</f>
        <v>0</v>
      </c>
      <c r="D98" s="316">
        <f>+D99+D105</f>
        <v>0</v>
      </c>
      <c r="E98" s="403">
        <f>E99+E105</f>
        <v>0</v>
      </c>
    </row>
    <row r="99" spans="1:5" ht="12" customHeight="1" thickBot="1">
      <c r="A99" s="145" t="s">
        <v>47</v>
      </c>
      <c r="B99" s="124" t="s">
        <v>164</v>
      </c>
      <c r="C99" s="408">
        <f>+C100+C101+C102+C103+C104</f>
        <v>0</v>
      </c>
      <c r="D99" s="408">
        <f>+D100+D101+D102+D103+D104</f>
        <v>0</v>
      </c>
      <c r="E99" s="409">
        <f>+E100+E101+E102+E103+E104</f>
        <v>0</v>
      </c>
    </row>
    <row r="100" spans="1:5" ht="12" customHeight="1">
      <c r="A100" s="105" t="s">
        <v>261</v>
      </c>
      <c r="B100" s="125" t="s">
        <v>144</v>
      </c>
      <c r="C100" s="410"/>
      <c r="D100" s="411"/>
      <c r="E100" s="412"/>
    </row>
    <row r="101" spans="1:5" ht="12" customHeight="1">
      <c r="A101" s="143" t="s">
        <v>262</v>
      </c>
      <c r="B101" s="110" t="s">
        <v>145</v>
      </c>
      <c r="C101" s="413"/>
      <c r="D101" s="414"/>
      <c r="E101" s="415"/>
    </row>
    <row r="102" spans="1:5">
      <c r="A102" s="143" t="s">
        <v>263</v>
      </c>
      <c r="B102" s="110" t="s">
        <v>146</v>
      </c>
      <c r="C102" s="416"/>
      <c r="D102" s="338"/>
      <c r="E102" s="417"/>
    </row>
    <row r="103" spans="1:5" ht="12" customHeight="1">
      <c r="A103" s="143" t="s">
        <v>269</v>
      </c>
      <c r="B103" s="110" t="s">
        <v>147</v>
      </c>
      <c r="C103" s="413"/>
      <c r="D103" s="414"/>
      <c r="E103" s="415"/>
    </row>
    <row r="104" spans="1:5" ht="12" customHeight="1" thickBot="1">
      <c r="A104" s="143" t="s">
        <v>264</v>
      </c>
      <c r="B104" s="110" t="s">
        <v>148</v>
      </c>
      <c r="C104" s="413"/>
      <c r="D104" s="414"/>
      <c r="E104" s="415"/>
    </row>
    <row r="105" spans="1:5" ht="12" customHeight="1" thickBot="1">
      <c r="A105" s="145" t="s">
        <v>48</v>
      </c>
      <c r="B105" s="124" t="s">
        <v>165</v>
      </c>
      <c r="C105" s="418">
        <f>C106+C107+C108+C109</f>
        <v>0</v>
      </c>
      <c r="D105" s="419"/>
      <c r="E105" s="420"/>
    </row>
    <row r="106" spans="1:5" s="11" customFormat="1" ht="12" customHeight="1">
      <c r="A106" s="143" t="s">
        <v>265</v>
      </c>
      <c r="B106" s="110" t="s">
        <v>151</v>
      </c>
      <c r="C106" s="413"/>
      <c r="D106" s="414"/>
      <c r="E106" s="415"/>
    </row>
    <row r="107" spans="1:5" ht="20.100000000000001" customHeight="1">
      <c r="A107" s="143" t="s">
        <v>266</v>
      </c>
      <c r="B107" s="110" t="s">
        <v>146</v>
      </c>
      <c r="C107" s="413"/>
      <c r="D107" s="414"/>
      <c r="E107" s="415"/>
    </row>
    <row r="108" spans="1:5" ht="12" customHeight="1">
      <c r="A108" s="143" t="s">
        <v>267</v>
      </c>
      <c r="B108" s="110" t="s">
        <v>147</v>
      </c>
      <c r="C108" s="413"/>
      <c r="D108" s="414"/>
      <c r="E108" s="415"/>
    </row>
    <row r="109" spans="1:5" ht="12" customHeight="1" thickBot="1">
      <c r="A109" s="143" t="s">
        <v>268</v>
      </c>
      <c r="B109" s="110" t="s">
        <v>148</v>
      </c>
      <c r="C109" s="413"/>
      <c r="D109" s="414"/>
      <c r="E109" s="415"/>
    </row>
    <row r="110" spans="1:5" ht="26.25" customHeight="1" thickBot="1">
      <c r="A110" s="95" t="s">
        <v>8</v>
      </c>
      <c r="B110" s="113" t="s">
        <v>153</v>
      </c>
      <c r="C110" s="421">
        <f>+C97+C98</f>
        <v>82794496</v>
      </c>
      <c r="D110" s="421">
        <f>D97+D98</f>
        <v>135930738</v>
      </c>
      <c r="E110" s="422">
        <f>E97+E98</f>
        <v>77666440</v>
      </c>
    </row>
    <row r="111" spans="1:5" ht="15" customHeight="1" thickBot="1">
      <c r="A111" s="95" t="s">
        <v>9</v>
      </c>
      <c r="B111" s="113" t="s">
        <v>284</v>
      </c>
      <c r="C111" s="423">
        <v>0</v>
      </c>
      <c r="D111" s="424">
        <v>0</v>
      </c>
      <c r="E111" s="425">
        <v>0</v>
      </c>
    </row>
    <row r="112" spans="1:5" ht="15" customHeight="1" thickBot="1">
      <c r="A112" s="146" t="s">
        <v>10</v>
      </c>
      <c r="B112" s="111" t="s">
        <v>404</v>
      </c>
      <c r="C112" s="583">
        <v>1320878</v>
      </c>
      <c r="D112" s="583">
        <v>1320878</v>
      </c>
      <c r="E112" s="586">
        <v>1320878</v>
      </c>
    </row>
    <row r="113" spans="1:6" ht="15" customHeight="1" thickBot="1">
      <c r="A113" s="146" t="s">
        <v>11</v>
      </c>
      <c r="B113" s="111" t="s">
        <v>154</v>
      </c>
      <c r="C113" s="365">
        <f>C110+C111+C112</f>
        <v>84115374</v>
      </c>
      <c r="D113" s="365">
        <f>D110+D111+D112</f>
        <v>137251616</v>
      </c>
      <c r="E113" s="366">
        <f>E110+E111+E112</f>
        <v>78987318</v>
      </c>
    </row>
    <row r="114" spans="1:6" ht="12" customHeight="1">
      <c r="A114" s="89"/>
      <c r="B114" s="89"/>
      <c r="C114" s="426"/>
      <c r="D114" s="427"/>
      <c r="E114" s="428"/>
    </row>
    <row r="115" spans="1:6">
      <c r="A115" s="751" t="s">
        <v>87</v>
      </c>
      <c r="B115" s="751"/>
      <c r="C115" s="751"/>
      <c r="D115" s="751"/>
      <c r="E115" s="751"/>
    </row>
    <row r="116" spans="1:6" ht="15" customHeight="1" thickBot="1">
      <c r="A116" s="752" t="s">
        <v>82</v>
      </c>
      <c r="B116" s="752"/>
      <c r="C116" s="101"/>
      <c r="D116" s="101"/>
      <c r="E116" s="12" t="s">
        <v>408</v>
      </c>
    </row>
    <row r="117" spans="1:6" ht="26.25" customHeight="1" thickBot="1">
      <c r="A117" s="50">
        <v>1</v>
      </c>
      <c r="B117" s="79" t="s">
        <v>370</v>
      </c>
      <c r="C117" s="430">
        <f>C49-C97</f>
        <v>2568442</v>
      </c>
      <c r="D117" s="430">
        <f>D49-D97</f>
        <v>-46623972</v>
      </c>
      <c r="E117" s="317">
        <f>E49-E97</f>
        <v>11544167</v>
      </c>
      <c r="F117" s="8"/>
    </row>
    <row r="118" spans="1:6" ht="7.5" customHeight="1">
      <c r="A118" s="89"/>
      <c r="B118" s="89"/>
      <c r="C118" s="89"/>
      <c r="D118" s="89"/>
      <c r="E118" s="90"/>
    </row>
  </sheetData>
  <mergeCells count="9">
    <mergeCell ref="B1:E1"/>
    <mergeCell ref="A2:E2"/>
    <mergeCell ref="A3:E3"/>
    <mergeCell ref="A116:B116"/>
    <mergeCell ref="A4:E4"/>
    <mergeCell ref="A5:B5"/>
    <mergeCell ref="A115:E115"/>
    <mergeCell ref="A66:E66"/>
    <mergeCell ref="A67:B67"/>
  </mergeCells>
  <phoneticPr fontId="0" type="noConversion"/>
  <printOptions horizontalCentered="1"/>
  <pageMargins left="0.78740157480314965" right="0.78740157480314965" top="0.63" bottom="0.53" header="0.59" footer="0.59055118110236227"/>
  <pageSetup paperSize="9" scale="83" fitToWidth="3" fitToHeight="2" orientation="portrait" r:id="rId1"/>
  <headerFooter alignWithMargins="0">
    <oddHeader xml:space="preserve">&amp;R&amp;"Times New Roman CE,Félkövér dőlt"&amp;11 </oddHeader>
    <oddFooter>&amp;C&amp;P</oddFooter>
  </headerFooter>
  <rowBreaks count="1" manualBreakCount="1">
    <brk id="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31"/>
  <sheetViews>
    <sheetView zoomScaleNormal="100" zoomScaleSheetLayoutView="100" workbookViewId="0">
      <selection activeCell="B1" sqref="B1:E1"/>
    </sheetView>
  </sheetViews>
  <sheetFormatPr defaultColWidth="9.33203125" defaultRowHeight="15.6"/>
  <cols>
    <col min="1" max="1" width="9" style="91" customWidth="1"/>
    <col min="2" max="2" width="55.77734375" style="91" customWidth="1"/>
    <col min="3" max="4" width="15.77734375" style="91" customWidth="1"/>
    <col min="5" max="5" width="15.77734375" style="92" customWidth="1"/>
    <col min="6" max="6" width="9" style="2" customWidth="1"/>
    <col min="7" max="16384" width="9.33203125" style="2"/>
  </cols>
  <sheetData>
    <row r="1" spans="1:6">
      <c r="B1" s="750" t="s">
        <v>503</v>
      </c>
      <c r="C1" s="750"/>
      <c r="D1" s="750"/>
      <c r="E1" s="750"/>
    </row>
    <row r="2" spans="1:6">
      <c r="B2" s="99"/>
      <c r="C2" s="99"/>
      <c r="D2" s="99"/>
      <c r="E2" s="96"/>
    </row>
    <row r="3" spans="1:6">
      <c r="A3" s="755" t="s">
        <v>465</v>
      </c>
      <c r="B3" s="755"/>
      <c r="C3" s="755"/>
      <c r="D3" s="755"/>
      <c r="E3" s="755"/>
      <c r="F3" s="100"/>
    </row>
    <row r="5" spans="1:6" ht="15.9" customHeight="1">
      <c r="A5" s="753" t="s">
        <v>0</v>
      </c>
      <c r="B5" s="753"/>
      <c r="C5" s="753"/>
      <c r="D5" s="753"/>
      <c r="E5" s="753"/>
    </row>
    <row r="6" spans="1:6" ht="15.9" customHeight="1" thickBot="1">
      <c r="A6" s="752" t="s">
        <v>80</v>
      </c>
      <c r="B6" s="752"/>
      <c r="C6" s="101"/>
      <c r="D6" s="101"/>
      <c r="E6" s="12" t="s">
        <v>410</v>
      </c>
    </row>
    <row r="7" spans="1:6" ht="38.1" customHeight="1" thickBot="1">
      <c r="A7" s="50" t="s">
        <v>39</v>
      </c>
      <c r="B7" s="51" t="s">
        <v>125</v>
      </c>
      <c r="C7" s="51" t="s">
        <v>271</v>
      </c>
      <c r="D7" s="165" t="s">
        <v>272</v>
      </c>
      <c r="E7" s="52" t="s">
        <v>273</v>
      </c>
    </row>
    <row r="8" spans="1:6" s="3" customFormat="1" ht="12" customHeight="1" thickBot="1">
      <c r="A8" s="50">
        <v>1</v>
      </c>
      <c r="B8" s="51">
        <v>2</v>
      </c>
      <c r="C8" s="106">
        <v>3</v>
      </c>
      <c r="D8" s="51">
        <v>4</v>
      </c>
      <c r="E8" s="130">
        <v>5</v>
      </c>
    </row>
    <row r="9" spans="1:6" s="1" customFormat="1" ht="15" customHeight="1" thickBot="1">
      <c r="A9" s="154" t="s">
        <v>2</v>
      </c>
      <c r="B9" s="53" t="s">
        <v>283</v>
      </c>
      <c r="C9" s="434">
        <f>+C10+C16</f>
        <v>500000</v>
      </c>
      <c r="D9" s="434">
        <f>+D10+D16</f>
        <v>939276</v>
      </c>
      <c r="E9" s="434">
        <f>+E10+E16</f>
        <v>939276</v>
      </c>
    </row>
    <row r="10" spans="1:6" s="1" customFormat="1" ht="15" customHeight="1" thickBot="1">
      <c r="A10" s="50" t="s">
        <v>3</v>
      </c>
      <c r="B10" s="54" t="s">
        <v>161</v>
      </c>
      <c r="C10" s="435"/>
      <c r="D10" s="436"/>
      <c r="E10" s="403">
        <f>+E11+E12+E13+E15</f>
        <v>0</v>
      </c>
    </row>
    <row r="11" spans="1:6" s="1" customFormat="1" ht="12" customHeight="1">
      <c r="A11" s="148" t="s">
        <v>65</v>
      </c>
      <c r="B11" s="55" t="s">
        <v>33</v>
      </c>
      <c r="C11" s="437"/>
      <c r="D11" s="438"/>
      <c r="E11" s="319"/>
    </row>
    <row r="12" spans="1:6" s="1" customFormat="1" ht="12" customHeight="1">
      <c r="A12" s="148" t="s">
        <v>66</v>
      </c>
      <c r="B12" s="57" t="s">
        <v>40</v>
      </c>
      <c r="C12" s="437"/>
      <c r="D12" s="438"/>
      <c r="E12" s="319"/>
    </row>
    <row r="13" spans="1:6" s="1" customFormat="1" ht="12" customHeight="1">
      <c r="A13" s="148" t="s">
        <v>67</v>
      </c>
      <c r="B13" s="57" t="s">
        <v>91</v>
      </c>
      <c r="C13" s="437"/>
      <c r="D13" s="438"/>
      <c r="E13" s="319"/>
    </row>
    <row r="14" spans="1:6" s="1" customFormat="1" ht="12" customHeight="1">
      <c r="A14" s="148" t="s">
        <v>68</v>
      </c>
      <c r="B14" s="64" t="s">
        <v>277</v>
      </c>
      <c r="C14" s="455"/>
      <c r="D14" s="455"/>
      <c r="E14" s="319"/>
    </row>
    <row r="15" spans="1:6" s="1" customFormat="1" ht="12" customHeight="1" thickBot="1">
      <c r="A15" s="148" t="s">
        <v>69</v>
      </c>
      <c r="B15" s="58" t="s">
        <v>92</v>
      </c>
      <c r="C15" s="498"/>
      <c r="D15" s="498"/>
      <c r="E15" s="319"/>
    </row>
    <row r="16" spans="1:6" s="1" customFormat="1" ht="15" customHeight="1" thickBot="1">
      <c r="A16" s="50" t="s">
        <v>4</v>
      </c>
      <c r="B16" s="53" t="s">
        <v>93</v>
      </c>
      <c r="C16" s="403">
        <f>+C17+C18+C19+C20+C21+C22+C23+C24</f>
        <v>500000</v>
      </c>
      <c r="D16" s="403">
        <f>+D17+D18+D19+D20+D21+D22+D23+D24</f>
        <v>939276</v>
      </c>
      <c r="E16" s="403">
        <f>+E17+E18+E19+E20+E21+E22+E23+E24</f>
        <v>939276</v>
      </c>
    </row>
    <row r="17" spans="1:5" s="1" customFormat="1" ht="12" customHeight="1">
      <c r="A17" s="147" t="s">
        <v>41</v>
      </c>
      <c r="B17" s="59" t="s">
        <v>98</v>
      </c>
      <c r="C17" s="441"/>
      <c r="D17" s="442"/>
      <c r="E17" s="382"/>
    </row>
    <row r="18" spans="1:5" s="1" customFormat="1" ht="12" customHeight="1">
      <c r="A18" s="148" t="s">
        <v>42</v>
      </c>
      <c r="B18" s="60" t="s">
        <v>439</v>
      </c>
      <c r="C18" s="467">
        <v>500000</v>
      </c>
      <c r="D18" s="469">
        <v>939276</v>
      </c>
      <c r="E18" s="319">
        <v>939276</v>
      </c>
    </row>
    <row r="19" spans="1:5" s="1" customFormat="1" ht="12" customHeight="1">
      <c r="A19" s="148" t="s">
        <v>43</v>
      </c>
      <c r="B19" s="60" t="s">
        <v>99</v>
      </c>
      <c r="C19" s="467"/>
      <c r="D19" s="469"/>
      <c r="E19" s="319"/>
    </row>
    <row r="20" spans="1:5" s="1" customFormat="1" ht="12" customHeight="1">
      <c r="A20" s="148" t="s">
        <v>44</v>
      </c>
      <c r="B20" s="60" t="s">
        <v>411</v>
      </c>
      <c r="C20" s="443"/>
      <c r="D20" s="444"/>
      <c r="E20" s="319"/>
    </row>
    <row r="21" spans="1:5" s="1" customFormat="1" ht="12" customHeight="1">
      <c r="A21" s="149" t="s">
        <v>94</v>
      </c>
      <c r="B21" s="61" t="s">
        <v>100</v>
      </c>
      <c r="C21" s="445"/>
      <c r="D21" s="446"/>
      <c r="E21" s="447"/>
    </row>
    <row r="22" spans="1:5" s="1" customFormat="1" ht="12" customHeight="1">
      <c r="A22" s="148" t="s">
        <v>95</v>
      </c>
      <c r="B22" s="60" t="s">
        <v>126</v>
      </c>
      <c r="C22" s="443"/>
      <c r="D22" s="444"/>
      <c r="E22" s="319"/>
    </row>
    <row r="23" spans="1:5" s="1" customFormat="1" ht="12" customHeight="1">
      <c r="A23" s="148" t="s">
        <v>96</v>
      </c>
      <c r="B23" s="60" t="s">
        <v>101</v>
      </c>
      <c r="C23" s="443"/>
      <c r="D23" s="444"/>
      <c r="E23" s="319"/>
    </row>
    <row r="24" spans="1:5" s="1" customFormat="1" ht="12" customHeight="1" thickBot="1">
      <c r="A24" s="155" t="s">
        <v>97</v>
      </c>
      <c r="B24" s="62" t="s">
        <v>102</v>
      </c>
      <c r="C24" s="607"/>
      <c r="D24" s="499"/>
      <c r="E24" s="448"/>
    </row>
    <row r="25" spans="1:5" s="1" customFormat="1" ht="15" customHeight="1" thickBot="1">
      <c r="A25" s="50" t="s">
        <v>5</v>
      </c>
      <c r="B25" s="53" t="s">
        <v>491</v>
      </c>
      <c r="C25" s="439"/>
      <c r="D25" s="440"/>
      <c r="E25" s="403">
        <f>+E26+E27+E28+E29+E30+E31</f>
        <v>0</v>
      </c>
    </row>
    <row r="26" spans="1:5" s="1" customFormat="1" ht="12" customHeight="1">
      <c r="A26" s="151" t="s">
        <v>215</v>
      </c>
      <c r="B26" s="202" t="s">
        <v>349</v>
      </c>
      <c r="C26" s="449"/>
      <c r="D26" s="450"/>
      <c r="E26" s="404"/>
    </row>
    <row r="27" spans="1:5" s="1" customFormat="1" ht="12" customHeight="1">
      <c r="A27" s="148" t="s">
        <v>216</v>
      </c>
      <c r="B27" s="202" t="s">
        <v>350</v>
      </c>
      <c r="C27" s="451"/>
      <c r="D27" s="452"/>
      <c r="E27" s="319"/>
    </row>
    <row r="28" spans="1:5" s="1" customFormat="1" ht="12" customHeight="1">
      <c r="A28" s="152" t="s">
        <v>217</v>
      </c>
      <c r="B28" s="202" t="s">
        <v>351</v>
      </c>
      <c r="C28" s="451"/>
      <c r="D28" s="452"/>
      <c r="E28" s="319"/>
    </row>
    <row r="29" spans="1:5" s="1" customFormat="1" ht="12" customHeight="1">
      <c r="A29" s="152" t="s">
        <v>218</v>
      </c>
      <c r="B29" s="308" t="s">
        <v>352</v>
      </c>
      <c r="C29" s="451"/>
      <c r="D29" s="452"/>
      <c r="E29" s="385"/>
    </row>
    <row r="30" spans="1:5" s="1" customFormat="1" ht="12" customHeight="1">
      <c r="A30" s="152" t="s">
        <v>219</v>
      </c>
      <c r="B30" s="202" t="s">
        <v>353</v>
      </c>
      <c r="C30" s="451"/>
      <c r="D30" s="452"/>
      <c r="E30" s="385"/>
    </row>
    <row r="31" spans="1:5" s="1" customFormat="1" ht="12" customHeight="1" thickBot="1">
      <c r="A31" s="148" t="s">
        <v>220</v>
      </c>
      <c r="B31" s="202" t="s">
        <v>348</v>
      </c>
      <c r="C31" s="451"/>
      <c r="D31" s="452"/>
      <c r="E31" s="319"/>
    </row>
    <row r="32" spans="1:5" s="1" customFormat="1" ht="26.25" customHeight="1" thickBot="1">
      <c r="A32" s="156" t="s">
        <v>6</v>
      </c>
      <c r="B32" s="53" t="s">
        <v>492</v>
      </c>
      <c r="C32" s="497">
        <f>+C33+C39</f>
        <v>1043757</v>
      </c>
      <c r="D32" s="403">
        <f>+D33+D39</f>
        <v>90485540</v>
      </c>
      <c r="E32" s="403">
        <f>+E33+E39</f>
        <v>90485540</v>
      </c>
    </row>
    <row r="33" spans="1:5" s="1" customFormat="1" ht="12" customHeight="1">
      <c r="A33" s="157" t="s">
        <v>45</v>
      </c>
      <c r="B33" s="94" t="s">
        <v>225</v>
      </c>
      <c r="C33" s="496"/>
      <c r="D33" s="453">
        <f>+D34+D35+D36+D37+D38</f>
        <v>0</v>
      </c>
      <c r="E33" s="453">
        <f>+E34+E35+E36+E37+E38</f>
        <v>0</v>
      </c>
    </row>
    <row r="34" spans="1:5" s="1" customFormat="1" ht="12" customHeight="1">
      <c r="A34" s="158" t="s">
        <v>228</v>
      </c>
      <c r="B34" s="494" t="s">
        <v>354</v>
      </c>
      <c r="C34" s="454"/>
      <c r="D34" s="455"/>
      <c r="E34" s="339"/>
    </row>
    <row r="35" spans="1:5" s="1" customFormat="1" ht="12" customHeight="1">
      <c r="A35" s="158" t="s">
        <v>229</v>
      </c>
      <c r="B35" s="495" t="s">
        <v>355</v>
      </c>
      <c r="C35" s="454"/>
      <c r="D35" s="455"/>
      <c r="E35" s="339"/>
    </row>
    <row r="36" spans="1:5" s="1" customFormat="1" ht="12" customHeight="1">
      <c r="A36" s="158" t="s">
        <v>231</v>
      </c>
      <c r="B36" s="495" t="s">
        <v>279</v>
      </c>
      <c r="C36" s="454"/>
      <c r="D36" s="455"/>
      <c r="E36" s="339"/>
    </row>
    <row r="37" spans="1:5" s="1" customFormat="1" ht="12" customHeight="1">
      <c r="A37" s="158" t="s">
        <v>230</v>
      </c>
      <c r="B37" s="495" t="s">
        <v>359</v>
      </c>
      <c r="C37" s="454"/>
      <c r="D37" s="455"/>
      <c r="E37" s="339"/>
    </row>
    <row r="38" spans="1:5" s="1" customFormat="1" ht="12" customHeight="1">
      <c r="A38" s="158" t="s">
        <v>358</v>
      </c>
      <c r="B38" s="309" t="s">
        <v>453</v>
      </c>
      <c r="C38" s="371"/>
      <c r="D38" s="343"/>
      <c r="E38" s="339"/>
    </row>
    <row r="39" spans="1:5" s="1" customFormat="1" ht="12" customHeight="1">
      <c r="A39" s="158" t="s">
        <v>46</v>
      </c>
      <c r="B39" s="93" t="s">
        <v>234</v>
      </c>
      <c r="C39" s="669">
        <f>C40+C41+C42</f>
        <v>1043757</v>
      </c>
      <c r="D39" s="608">
        <f>D40+D41+D42</f>
        <v>90485540</v>
      </c>
      <c r="E39" s="456">
        <f>+E40+E41+E42</f>
        <v>90485540</v>
      </c>
    </row>
    <row r="40" spans="1:5" s="1" customFormat="1" ht="12" customHeight="1">
      <c r="A40" s="158" t="s">
        <v>232</v>
      </c>
      <c r="B40" s="495" t="s">
        <v>412</v>
      </c>
      <c r="C40" s="357">
        <v>0</v>
      </c>
      <c r="D40" s="343">
        <v>24651089</v>
      </c>
      <c r="E40" s="339">
        <v>24651089</v>
      </c>
    </row>
    <row r="41" spans="1:5" s="1" customFormat="1" ht="12" customHeight="1">
      <c r="A41" s="158" t="s">
        <v>278</v>
      </c>
      <c r="B41" s="495" t="s">
        <v>464</v>
      </c>
      <c r="C41" s="745">
        <v>0</v>
      </c>
      <c r="D41" s="343">
        <v>65834451</v>
      </c>
      <c r="E41" s="339">
        <v>65834451</v>
      </c>
    </row>
    <row r="42" spans="1:5" s="1" customFormat="1" ht="14.25" customHeight="1" thickBot="1">
      <c r="A42" s="159" t="s">
        <v>233</v>
      </c>
      <c r="B42" s="495" t="s">
        <v>360</v>
      </c>
      <c r="C42" s="746">
        <v>1043757</v>
      </c>
      <c r="D42" s="343">
        <v>0</v>
      </c>
      <c r="E42" s="370">
        <v>0</v>
      </c>
    </row>
    <row r="43" spans="1:5" s="1" customFormat="1" ht="26.25" customHeight="1" thickBot="1">
      <c r="A43" s="50" t="s">
        <v>235</v>
      </c>
      <c r="B43" s="66" t="s">
        <v>236</v>
      </c>
      <c r="C43" s="457">
        <f>C44+C45</f>
        <v>1000000</v>
      </c>
      <c r="D43" s="457">
        <f>D44+D45</f>
        <v>1410000</v>
      </c>
      <c r="E43" s="349">
        <f>E44+E45</f>
        <v>1410000</v>
      </c>
    </row>
    <row r="44" spans="1:5" s="1" customFormat="1" ht="12" customHeight="1">
      <c r="A44" s="151" t="s">
        <v>47</v>
      </c>
      <c r="B44" s="57" t="s">
        <v>346</v>
      </c>
      <c r="C44" s="350">
        <v>0</v>
      </c>
      <c r="D44" s="351">
        <v>65000</v>
      </c>
      <c r="E44" s="352">
        <v>65000</v>
      </c>
    </row>
    <row r="45" spans="1:5" s="1" customFormat="1" ht="12" customHeight="1" thickBot="1">
      <c r="A45" s="149" t="s">
        <v>48</v>
      </c>
      <c r="B45" s="67" t="s">
        <v>127</v>
      </c>
      <c r="C45" s="345">
        <v>1000000</v>
      </c>
      <c r="D45" s="346">
        <v>1345000</v>
      </c>
      <c r="E45" s="347">
        <v>1345000</v>
      </c>
    </row>
    <row r="46" spans="1:5" s="1" customFormat="1" ht="15" customHeight="1" thickBot="1">
      <c r="A46" s="50" t="s">
        <v>8</v>
      </c>
      <c r="B46" s="66" t="s">
        <v>493</v>
      </c>
      <c r="C46" s="353">
        <f>+C47+C48+C49</f>
        <v>0</v>
      </c>
      <c r="D46" s="353">
        <f>+D47+D48+D49</f>
        <v>0</v>
      </c>
      <c r="E46" s="354">
        <f>+E47+E48+E49</f>
        <v>0</v>
      </c>
    </row>
    <row r="47" spans="1:5" s="1" customFormat="1" ht="12" customHeight="1">
      <c r="A47" s="151" t="s">
        <v>53</v>
      </c>
      <c r="B47" s="57" t="s">
        <v>106</v>
      </c>
      <c r="C47" s="355"/>
      <c r="D47" s="318"/>
      <c r="E47" s="356"/>
    </row>
    <row r="48" spans="1:5" s="1" customFormat="1" ht="12" customHeight="1">
      <c r="A48" s="148" t="s">
        <v>54</v>
      </c>
      <c r="B48" s="64" t="s">
        <v>107</v>
      </c>
      <c r="C48" s="340"/>
      <c r="D48" s="357"/>
      <c r="E48" s="344"/>
    </row>
    <row r="49" spans="1:7" s="1" customFormat="1" ht="14.4" thickBot="1">
      <c r="A49" s="149" t="s">
        <v>238</v>
      </c>
      <c r="B49" s="67" t="s">
        <v>166</v>
      </c>
      <c r="C49" s="358"/>
      <c r="D49" s="359"/>
      <c r="E49" s="458"/>
    </row>
    <row r="50" spans="1:7" s="1" customFormat="1" ht="17.25" customHeight="1" thickBot="1">
      <c r="A50" s="50" t="s">
        <v>239</v>
      </c>
      <c r="B50" s="68" t="s">
        <v>240</v>
      </c>
      <c r="C50" s="459"/>
      <c r="D50" s="436"/>
      <c r="E50" s="361"/>
      <c r="G50" s="4"/>
    </row>
    <row r="51" spans="1:7" s="1" customFormat="1" ht="20.100000000000001" customHeight="1" thickBot="1">
      <c r="A51" s="50" t="s">
        <v>10</v>
      </c>
      <c r="B51" s="69" t="s">
        <v>108</v>
      </c>
      <c r="C51" s="460">
        <f>C43+C46+C32+C16</f>
        <v>2543757</v>
      </c>
      <c r="D51" s="460">
        <f>D43+D46+D32+D16</f>
        <v>92834816</v>
      </c>
      <c r="E51" s="363">
        <f>+E10+E16+E25+E32+E43+E46+E50</f>
        <v>92834816</v>
      </c>
    </row>
    <row r="52" spans="1:7" s="1" customFormat="1" ht="15" customHeight="1" thickBot="1">
      <c r="A52" s="95" t="s">
        <v>11</v>
      </c>
      <c r="B52" s="54" t="s">
        <v>494</v>
      </c>
      <c r="C52" s="364">
        <f>+C53+C58</f>
        <v>50324978</v>
      </c>
      <c r="D52" s="365">
        <f>+D53+D58</f>
        <v>50336225</v>
      </c>
      <c r="E52" s="366">
        <f>+E53+E58</f>
        <v>50336225</v>
      </c>
    </row>
    <row r="53" spans="1:7" s="1" customFormat="1" ht="12" customHeight="1">
      <c r="A53" s="160" t="s">
        <v>241</v>
      </c>
      <c r="B53" s="63" t="s">
        <v>128</v>
      </c>
      <c r="C53" s="368">
        <f>+C54+C55+C56+C57</f>
        <v>50324978</v>
      </c>
      <c r="D53" s="368">
        <f>+D54+D55+D56+D57</f>
        <v>50336225</v>
      </c>
      <c r="E53" s="369">
        <f>+E54+E55+E56+E57</f>
        <v>50336225</v>
      </c>
    </row>
    <row r="54" spans="1:7" s="1" customFormat="1" ht="12" customHeight="1">
      <c r="A54" s="143" t="s">
        <v>243</v>
      </c>
      <c r="B54" s="64" t="s">
        <v>129</v>
      </c>
      <c r="C54" s="337">
        <v>50324978</v>
      </c>
      <c r="D54" s="338">
        <v>50336225</v>
      </c>
      <c r="E54" s="339">
        <v>50336225</v>
      </c>
    </row>
    <row r="55" spans="1:7" s="1" customFormat="1" ht="12" customHeight="1">
      <c r="A55" s="143" t="s">
        <v>371</v>
      </c>
      <c r="B55" s="64" t="s">
        <v>413</v>
      </c>
      <c r="C55" s="337"/>
      <c r="D55" s="414"/>
      <c r="E55" s="339"/>
    </row>
    <row r="56" spans="1:7" s="1" customFormat="1" ht="12" customHeight="1">
      <c r="A56" s="143" t="s">
        <v>244</v>
      </c>
      <c r="B56" s="64" t="s">
        <v>130</v>
      </c>
      <c r="C56" s="337"/>
      <c r="D56" s="414"/>
      <c r="E56" s="339"/>
    </row>
    <row r="57" spans="1:7" s="1" customFormat="1" ht="12" customHeight="1">
      <c r="A57" s="143" t="s">
        <v>245</v>
      </c>
      <c r="B57" s="64" t="s">
        <v>131</v>
      </c>
      <c r="C57" s="337"/>
      <c r="D57" s="414"/>
      <c r="E57" s="339"/>
    </row>
    <row r="58" spans="1:7" s="1" customFormat="1" ht="12" customHeight="1">
      <c r="A58" s="161" t="s">
        <v>242</v>
      </c>
      <c r="B58" s="65" t="s">
        <v>132</v>
      </c>
      <c r="C58" s="341"/>
      <c r="D58" s="341"/>
      <c r="E58" s="456">
        <f>E59+E60+E61+E62</f>
        <v>0</v>
      </c>
    </row>
    <row r="59" spans="1:7" s="1" customFormat="1" ht="12" customHeight="1">
      <c r="A59" s="143" t="s">
        <v>250</v>
      </c>
      <c r="B59" s="64" t="s">
        <v>133</v>
      </c>
      <c r="C59" s="337"/>
      <c r="D59" s="414"/>
      <c r="E59" s="339"/>
    </row>
    <row r="60" spans="1:7" s="1" customFormat="1" ht="12" customHeight="1">
      <c r="A60" s="143" t="s">
        <v>253</v>
      </c>
      <c r="B60" s="64" t="s">
        <v>134</v>
      </c>
      <c r="C60" s="337"/>
      <c r="D60" s="414"/>
      <c r="E60" s="339"/>
    </row>
    <row r="61" spans="1:7" s="1" customFormat="1" ht="12" customHeight="1">
      <c r="A61" s="143" t="s">
        <v>251</v>
      </c>
      <c r="B61" s="64" t="s">
        <v>135</v>
      </c>
      <c r="C61" s="340"/>
      <c r="D61" s="338"/>
      <c r="E61" s="339"/>
    </row>
    <row r="62" spans="1:7" s="1" customFormat="1" ht="12" customHeight="1" thickBot="1">
      <c r="A62" s="162" t="s">
        <v>372</v>
      </c>
      <c r="B62" s="67" t="s">
        <v>136</v>
      </c>
      <c r="C62" s="373"/>
      <c r="D62" s="461"/>
      <c r="E62" s="462"/>
    </row>
    <row r="63" spans="1:7" s="433" customFormat="1" ht="15" customHeight="1" thickBot="1">
      <c r="A63" s="431" t="s">
        <v>12</v>
      </c>
      <c r="B63" s="432" t="s">
        <v>137</v>
      </c>
      <c r="C63" s="492">
        <f>+C51+C52</f>
        <v>52868735</v>
      </c>
      <c r="D63" s="492">
        <f>+D51+D52</f>
        <v>143171041</v>
      </c>
      <c r="E63" s="493">
        <f>+E51+E52</f>
        <v>143171041</v>
      </c>
    </row>
    <row r="64" spans="1:7" s="1" customFormat="1" ht="15" customHeight="1" thickBot="1">
      <c r="A64" s="95" t="s">
        <v>13</v>
      </c>
      <c r="B64" s="54" t="s">
        <v>138</v>
      </c>
      <c r="C64" s="365">
        <f>+C63</f>
        <v>52868735</v>
      </c>
      <c r="D64" s="365">
        <f>+D63</f>
        <v>143171041</v>
      </c>
      <c r="E64" s="365">
        <f>+E63</f>
        <v>143171041</v>
      </c>
    </row>
    <row r="65" spans="1:5" s="1" customFormat="1" ht="12" customHeight="1">
      <c r="A65" s="97"/>
      <c r="B65" s="97"/>
      <c r="C65" s="97"/>
      <c r="D65" s="97"/>
      <c r="E65" s="98"/>
    </row>
    <row r="66" spans="1:5" s="1" customFormat="1" ht="12.9" customHeight="1">
      <c r="A66" s="70"/>
      <c r="B66" s="71"/>
      <c r="C66" s="71"/>
      <c r="D66" s="71"/>
      <c r="E66" s="72"/>
    </row>
    <row r="67" spans="1:5" s="1" customFormat="1" ht="12.9" customHeight="1">
      <c r="A67" s="70"/>
      <c r="B67" s="71"/>
      <c r="C67" s="71"/>
      <c r="D67" s="71"/>
      <c r="E67" s="72"/>
    </row>
    <row r="68" spans="1:5" ht="16.5" customHeight="1">
      <c r="A68" s="753" t="s">
        <v>28</v>
      </c>
      <c r="B68" s="753"/>
      <c r="C68" s="753"/>
      <c r="D68" s="753"/>
      <c r="E68" s="753"/>
    </row>
    <row r="69" spans="1:5" ht="16.5" customHeight="1">
      <c r="A69" s="200"/>
      <c r="B69" s="200"/>
      <c r="C69" s="200"/>
      <c r="D69" s="200"/>
      <c r="E69" s="200"/>
    </row>
    <row r="70" spans="1:5" s="13" customFormat="1" ht="16.5" customHeight="1" thickBot="1">
      <c r="A70" s="754" t="s">
        <v>81</v>
      </c>
      <c r="B70" s="754"/>
      <c r="C70" s="102"/>
      <c r="D70" s="102"/>
      <c r="E70" s="9" t="s">
        <v>408</v>
      </c>
    </row>
    <row r="71" spans="1:5" ht="38.1" customHeight="1" thickBot="1">
      <c r="A71" s="50" t="s">
        <v>1</v>
      </c>
      <c r="B71" s="51" t="s">
        <v>29</v>
      </c>
      <c r="C71" s="51" t="s">
        <v>271</v>
      </c>
      <c r="D71" s="165" t="s">
        <v>272</v>
      </c>
      <c r="E71" s="52" t="s">
        <v>273</v>
      </c>
    </row>
    <row r="72" spans="1:5" s="3" customFormat="1" ht="12" customHeight="1" thickBot="1">
      <c r="A72" s="50">
        <v>1</v>
      </c>
      <c r="B72" s="51">
        <v>2</v>
      </c>
      <c r="C72" s="106">
        <v>3</v>
      </c>
      <c r="D72" s="106">
        <v>4</v>
      </c>
      <c r="E72" s="52">
        <v>5</v>
      </c>
    </row>
    <row r="73" spans="1:5" ht="15" customHeight="1" thickBot="1">
      <c r="A73" s="154" t="s">
        <v>2</v>
      </c>
      <c r="B73" s="73" t="s">
        <v>221</v>
      </c>
      <c r="C73" s="463">
        <f>C74+C75+C76+C77+C79</f>
        <v>6744750</v>
      </c>
      <c r="D73" s="463">
        <f>D74+D75+D76+D77+D79</f>
        <v>6806145</v>
      </c>
      <c r="E73" s="464">
        <f>+E74+E75+E76+E77+E79</f>
        <v>6806145</v>
      </c>
    </row>
    <row r="74" spans="1:5" ht="12" customHeight="1">
      <c r="A74" s="147" t="s">
        <v>59</v>
      </c>
      <c r="B74" s="59" t="s">
        <v>30</v>
      </c>
      <c r="C74" s="465"/>
      <c r="D74" s="465"/>
      <c r="E74" s="466"/>
    </row>
    <row r="75" spans="1:5" ht="12" customHeight="1">
      <c r="A75" s="148" t="s">
        <v>60</v>
      </c>
      <c r="B75" s="60" t="s">
        <v>109</v>
      </c>
      <c r="C75" s="467"/>
      <c r="D75" s="467"/>
      <c r="E75" s="326"/>
    </row>
    <row r="76" spans="1:5" ht="12" customHeight="1">
      <c r="A76" s="148" t="s">
        <v>61</v>
      </c>
      <c r="B76" s="60" t="s">
        <v>77</v>
      </c>
      <c r="C76" s="468"/>
      <c r="D76" s="468"/>
      <c r="E76" s="335"/>
    </row>
    <row r="77" spans="1:5" ht="12" customHeight="1">
      <c r="A77" s="148" t="s">
        <v>62</v>
      </c>
      <c r="B77" s="132" t="s">
        <v>110</v>
      </c>
      <c r="C77" s="469"/>
      <c r="D77" s="469"/>
      <c r="E77" s="335"/>
    </row>
    <row r="78" spans="1:5" ht="12" customHeight="1">
      <c r="A78" s="148" t="s">
        <v>280</v>
      </c>
      <c r="B78" s="60" t="s">
        <v>369</v>
      </c>
      <c r="C78" s="469"/>
      <c r="D78" s="469"/>
      <c r="E78" s="335"/>
    </row>
    <row r="79" spans="1:5" ht="12" customHeight="1">
      <c r="A79" s="148" t="s">
        <v>486</v>
      </c>
      <c r="B79" s="74" t="s">
        <v>111</v>
      </c>
      <c r="C79" s="469">
        <v>6744750</v>
      </c>
      <c r="D79" s="469">
        <v>6806145</v>
      </c>
      <c r="E79" s="470">
        <v>6806145</v>
      </c>
    </row>
    <row r="80" spans="1:5" ht="12" customHeight="1">
      <c r="A80" s="148" t="s">
        <v>487</v>
      </c>
      <c r="B80" s="60" t="s">
        <v>121</v>
      </c>
      <c r="C80" s="468"/>
      <c r="D80" s="468"/>
      <c r="E80" s="335"/>
    </row>
    <row r="81" spans="1:5" ht="12" customHeight="1">
      <c r="A81" s="148" t="s">
        <v>488</v>
      </c>
      <c r="B81" s="75" t="s">
        <v>122</v>
      </c>
      <c r="C81" s="471"/>
      <c r="D81" s="471"/>
      <c r="E81" s="335"/>
    </row>
    <row r="82" spans="1:5" ht="12" customHeight="1">
      <c r="A82" s="148" t="s">
        <v>489</v>
      </c>
      <c r="B82" s="75" t="s">
        <v>288</v>
      </c>
      <c r="C82" s="471"/>
      <c r="D82" s="471"/>
      <c r="E82" s="335"/>
    </row>
    <row r="83" spans="1:5" ht="12" customHeight="1">
      <c r="A83" s="148" t="s">
        <v>72</v>
      </c>
      <c r="B83" s="76" t="s">
        <v>442</v>
      </c>
      <c r="C83" s="468">
        <v>6744750</v>
      </c>
      <c r="D83" s="468">
        <v>6806145</v>
      </c>
      <c r="E83" s="321">
        <v>6806145</v>
      </c>
    </row>
    <row r="84" spans="1:5" ht="12" customHeight="1">
      <c r="A84" s="149" t="s">
        <v>73</v>
      </c>
      <c r="B84" s="17" t="s">
        <v>167</v>
      </c>
      <c r="C84" s="473"/>
      <c r="D84" s="474"/>
      <c r="E84" s="321"/>
    </row>
    <row r="85" spans="1:5" ht="12" customHeight="1">
      <c r="A85" s="148" t="s">
        <v>75</v>
      </c>
      <c r="B85" s="77" t="s">
        <v>123</v>
      </c>
      <c r="C85" s="472"/>
      <c r="D85" s="472"/>
      <c r="E85" s="321"/>
    </row>
    <row r="86" spans="1:5" ht="12" customHeight="1" thickBot="1">
      <c r="A86" s="150" t="s">
        <v>490</v>
      </c>
      <c r="B86" s="78" t="s">
        <v>124</v>
      </c>
      <c r="C86" s="475"/>
      <c r="D86" s="475"/>
      <c r="E86" s="476"/>
    </row>
    <row r="87" spans="1:5" ht="15" customHeight="1" thickBot="1">
      <c r="A87" s="50" t="s">
        <v>3</v>
      </c>
      <c r="B87" s="79" t="s">
        <v>222</v>
      </c>
      <c r="C87" s="316">
        <f>+C88+C89+C90</f>
        <v>47371549</v>
      </c>
      <c r="D87" s="316">
        <f>+D88+D89+D90</f>
        <v>89933040</v>
      </c>
      <c r="E87" s="354">
        <f>+E88+E89+E90</f>
        <v>54935989</v>
      </c>
    </row>
    <row r="88" spans="1:5" ht="12" customHeight="1">
      <c r="A88" s="151" t="s">
        <v>65</v>
      </c>
      <c r="B88" s="60" t="s">
        <v>139</v>
      </c>
      <c r="C88" s="329">
        <v>6277643</v>
      </c>
      <c r="D88" s="477">
        <v>11092551</v>
      </c>
      <c r="E88" s="330">
        <v>8414989</v>
      </c>
    </row>
    <row r="89" spans="1:5" ht="12" customHeight="1">
      <c r="A89" s="151" t="s">
        <v>66</v>
      </c>
      <c r="B89" s="80" t="s">
        <v>112</v>
      </c>
      <c r="C89" s="315">
        <v>36893906</v>
      </c>
      <c r="D89" s="478">
        <v>73340489</v>
      </c>
      <c r="E89" s="326">
        <v>41021000</v>
      </c>
    </row>
    <row r="90" spans="1:5" ht="12" customHeight="1">
      <c r="A90" s="151" t="s">
        <v>67</v>
      </c>
      <c r="B90" s="64" t="s">
        <v>155</v>
      </c>
      <c r="C90" s="396">
        <f>C92+C91</f>
        <v>4200000</v>
      </c>
      <c r="D90" s="396">
        <f>D92+D91</f>
        <v>5500000</v>
      </c>
      <c r="E90" s="667">
        <f>E92+E91</f>
        <v>5500000</v>
      </c>
    </row>
    <row r="91" spans="1:5" ht="12" customHeight="1">
      <c r="A91" s="151" t="s">
        <v>68</v>
      </c>
      <c r="B91" s="64" t="s">
        <v>443</v>
      </c>
      <c r="C91" s="337">
        <v>1800000</v>
      </c>
      <c r="D91" s="340">
        <v>2400000</v>
      </c>
      <c r="E91" s="344">
        <v>2400000</v>
      </c>
    </row>
    <row r="92" spans="1:5" ht="12" customHeight="1">
      <c r="A92" s="151" t="s">
        <v>69</v>
      </c>
      <c r="B92" s="64" t="s">
        <v>441</v>
      </c>
      <c r="C92" s="315">
        <v>2400000</v>
      </c>
      <c r="D92" s="338">
        <v>3100000</v>
      </c>
      <c r="E92" s="326">
        <v>3100000</v>
      </c>
    </row>
    <row r="93" spans="1:5">
      <c r="A93" s="151" t="s">
        <v>74</v>
      </c>
      <c r="B93" s="64" t="s">
        <v>157</v>
      </c>
      <c r="C93" s="315"/>
      <c r="D93" s="479"/>
      <c r="E93" s="324"/>
    </row>
    <row r="94" spans="1:5" ht="12" customHeight="1">
      <c r="A94" s="151" t="s">
        <v>76</v>
      </c>
      <c r="B94" s="81" t="s">
        <v>141</v>
      </c>
      <c r="C94" s="315"/>
      <c r="D94" s="480"/>
      <c r="E94" s="324"/>
    </row>
    <row r="95" spans="1:5" ht="12" customHeight="1">
      <c r="A95" s="151" t="s">
        <v>113</v>
      </c>
      <c r="B95" s="81" t="s">
        <v>142</v>
      </c>
      <c r="C95" s="315"/>
      <c r="D95" s="480"/>
      <c r="E95" s="324"/>
    </row>
    <row r="96" spans="1:5" ht="12" customHeight="1">
      <c r="A96" s="151" t="s">
        <v>114</v>
      </c>
      <c r="B96" s="635" t="s">
        <v>360</v>
      </c>
      <c r="C96" s="637">
        <f>C97</f>
        <v>0</v>
      </c>
      <c r="D96" s="637">
        <f>D97</f>
        <v>0</v>
      </c>
      <c r="E96" s="668">
        <f>E97</f>
        <v>0</v>
      </c>
    </row>
    <row r="97" spans="1:5" ht="40.200000000000003" thickBot="1">
      <c r="A97" s="149" t="s">
        <v>115</v>
      </c>
      <c r="B97" s="82" t="s">
        <v>257</v>
      </c>
      <c r="C97" s="334"/>
      <c r="D97" s="636"/>
      <c r="E97" s="335"/>
    </row>
    <row r="98" spans="1:5" ht="15" customHeight="1" thickBot="1">
      <c r="A98" s="50" t="s">
        <v>4</v>
      </c>
      <c r="B98" s="84" t="s">
        <v>158</v>
      </c>
      <c r="C98" s="353">
        <f>+C99+C100</f>
        <v>0</v>
      </c>
      <c r="D98" s="500">
        <f>D99+D100</f>
        <v>0</v>
      </c>
      <c r="E98" s="582">
        <f>E99+E100</f>
        <v>0</v>
      </c>
    </row>
    <row r="99" spans="1:5" ht="12" customHeight="1">
      <c r="A99" s="151" t="s">
        <v>41</v>
      </c>
      <c r="B99" s="85" t="s">
        <v>35</v>
      </c>
      <c r="C99" s="329"/>
      <c r="D99" s="477"/>
      <c r="E99" s="584"/>
    </row>
    <row r="100" spans="1:5" ht="12" customHeight="1" thickBot="1">
      <c r="A100" s="152" t="s">
        <v>42</v>
      </c>
      <c r="B100" s="80" t="s">
        <v>36</v>
      </c>
      <c r="C100" s="331"/>
      <c r="D100" s="481"/>
      <c r="E100" s="321"/>
    </row>
    <row r="101" spans="1:5" s="11" customFormat="1" ht="12" customHeight="1" thickBot="1">
      <c r="A101" s="95" t="s">
        <v>5</v>
      </c>
      <c r="B101" s="54" t="s">
        <v>143</v>
      </c>
      <c r="C101" s="360"/>
      <c r="D101" s="406"/>
      <c r="E101" s="361"/>
    </row>
    <row r="102" spans="1:5" ht="20.100000000000001" customHeight="1" thickBot="1">
      <c r="A102" s="153" t="s">
        <v>6</v>
      </c>
      <c r="B102" s="86" t="s">
        <v>84</v>
      </c>
      <c r="C102" s="362">
        <f>+C73+C87+C98+C101</f>
        <v>54116299</v>
      </c>
      <c r="D102" s="362">
        <f>+D73+D87+D98+D101</f>
        <v>96739185</v>
      </c>
      <c r="E102" s="482">
        <f>+E73+E87+E98+E101</f>
        <v>61742134</v>
      </c>
    </row>
    <row r="103" spans="1:5" ht="15" customHeight="1" thickBot="1">
      <c r="A103" s="95" t="s">
        <v>7</v>
      </c>
      <c r="B103" s="54" t="s">
        <v>162</v>
      </c>
      <c r="C103" s="354">
        <f>+C104+C112</f>
        <v>0</v>
      </c>
      <c r="D103" s="354">
        <f>+D104+D112</f>
        <v>0</v>
      </c>
      <c r="E103" s="354">
        <f>+E104+E112</f>
        <v>0</v>
      </c>
    </row>
    <row r="104" spans="1:5" ht="12" customHeight="1" thickBot="1">
      <c r="A104" s="164" t="s">
        <v>47</v>
      </c>
      <c r="B104" s="87" t="s">
        <v>164</v>
      </c>
      <c r="C104" s="483"/>
      <c r="D104" s="483"/>
      <c r="E104" s="317">
        <f>+E105+E106+E107+E108+E109+E110+E111</f>
        <v>0</v>
      </c>
    </row>
    <row r="105" spans="1:5" ht="12" customHeight="1">
      <c r="A105" s="105" t="s">
        <v>49</v>
      </c>
      <c r="B105" s="57" t="s">
        <v>144</v>
      </c>
      <c r="C105" s="484"/>
      <c r="D105" s="484"/>
      <c r="E105" s="485"/>
    </row>
    <row r="106" spans="1:5" ht="12" customHeight="1">
      <c r="A106" s="143" t="s">
        <v>50</v>
      </c>
      <c r="B106" s="64" t="s">
        <v>145</v>
      </c>
      <c r="C106" s="486"/>
      <c r="D106" s="486"/>
      <c r="E106" s="487"/>
    </row>
    <row r="107" spans="1:5" ht="12" customHeight="1">
      <c r="A107" s="143" t="s">
        <v>51</v>
      </c>
      <c r="B107" s="64" t="s">
        <v>146</v>
      </c>
      <c r="C107" s="486"/>
      <c r="D107" s="486"/>
      <c r="E107" s="487"/>
    </row>
    <row r="108" spans="1:5" ht="12" customHeight="1">
      <c r="A108" s="143" t="s">
        <v>52</v>
      </c>
      <c r="B108" s="64" t="s">
        <v>147</v>
      </c>
      <c r="C108" s="486"/>
      <c r="D108" s="486"/>
      <c r="E108" s="487"/>
    </row>
    <row r="109" spans="1:5" ht="12" customHeight="1">
      <c r="A109" s="143" t="s">
        <v>104</v>
      </c>
      <c r="B109" s="64" t="s">
        <v>148</v>
      </c>
      <c r="C109" s="486"/>
      <c r="D109" s="486"/>
      <c r="E109" s="487"/>
    </row>
    <row r="110" spans="1:5" ht="12" customHeight="1">
      <c r="A110" s="143" t="s">
        <v>116</v>
      </c>
      <c r="B110" s="64" t="s">
        <v>149</v>
      </c>
      <c r="C110" s="486"/>
      <c r="D110" s="486"/>
      <c r="E110" s="487"/>
    </row>
    <row r="111" spans="1:5" ht="12" customHeight="1" thickBot="1">
      <c r="A111" s="144" t="s">
        <v>117</v>
      </c>
      <c r="B111" s="88" t="s">
        <v>150</v>
      </c>
      <c r="C111" s="488"/>
      <c r="D111" s="488"/>
      <c r="E111" s="489"/>
    </row>
    <row r="112" spans="1:5" ht="12" customHeight="1" thickBot="1">
      <c r="A112" s="164" t="s">
        <v>48</v>
      </c>
      <c r="B112" s="87" t="s">
        <v>165</v>
      </c>
      <c r="C112" s="354"/>
      <c r="D112" s="317">
        <f>+D113+D114+D115+D116+D117+D118+D119+D120</f>
        <v>0</v>
      </c>
      <c r="E112" s="317">
        <f>+E113+E114+E115+E116+E117+E118+E119+E120</f>
        <v>0</v>
      </c>
    </row>
    <row r="113" spans="1:6" ht="12" customHeight="1">
      <c r="A113" s="105" t="s">
        <v>55</v>
      </c>
      <c r="B113" s="57" t="s">
        <v>144</v>
      </c>
      <c r="C113" s="484"/>
      <c r="D113" s="484"/>
      <c r="E113" s="485"/>
    </row>
    <row r="114" spans="1:6" ht="12" customHeight="1">
      <c r="A114" s="143" t="s">
        <v>56</v>
      </c>
      <c r="B114" s="64" t="s">
        <v>151</v>
      </c>
      <c r="C114" s="486"/>
      <c r="D114" s="486"/>
      <c r="E114" s="487"/>
    </row>
    <row r="115" spans="1:6" ht="12" customHeight="1">
      <c r="A115" s="143" t="s">
        <v>57</v>
      </c>
      <c r="B115" s="64" t="s">
        <v>146</v>
      </c>
      <c r="C115" s="501"/>
      <c r="D115" s="501"/>
      <c r="E115" s="502"/>
    </row>
    <row r="116" spans="1:6" ht="12" customHeight="1">
      <c r="A116" s="143" t="s">
        <v>58</v>
      </c>
      <c r="B116" s="64" t="s">
        <v>147</v>
      </c>
      <c r="C116" s="486"/>
      <c r="D116" s="486"/>
      <c r="E116" s="487"/>
    </row>
    <row r="117" spans="1:6" ht="12" customHeight="1">
      <c r="A117" s="143" t="s">
        <v>105</v>
      </c>
      <c r="B117" s="64" t="s">
        <v>148</v>
      </c>
      <c r="C117" s="486"/>
      <c r="D117" s="486"/>
      <c r="E117" s="487"/>
    </row>
    <row r="118" spans="1:6" ht="12" customHeight="1">
      <c r="A118" s="143" t="s">
        <v>118</v>
      </c>
      <c r="B118" s="64" t="s">
        <v>152</v>
      </c>
      <c r="C118" s="486"/>
      <c r="D118" s="486"/>
      <c r="E118" s="487"/>
    </row>
    <row r="119" spans="1:6" ht="12" customHeight="1">
      <c r="A119" s="143" t="s">
        <v>119</v>
      </c>
      <c r="B119" s="64" t="s">
        <v>150</v>
      </c>
      <c r="C119" s="486"/>
      <c r="D119" s="486"/>
      <c r="E119" s="487"/>
    </row>
    <row r="120" spans="1:6" ht="12" customHeight="1" thickBot="1">
      <c r="A120" s="144" t="s">
        <v>120</v>
      </c>
      <c r="B120" s="88" t="s">
        <v>163</v>
      </c>
      <c r="C120" s="488"/>
      <c r="D120" s="488"/>
      <c r="E120" s="489"/>
    </row>
    <row r="121" spans="1:6" ht="26.25" customHeight="1" thickBot="1">
      <c r="A121" s="95" t="s">
        <v>8</v>
      </c>
      <c r="B121" s="54" t="s">
        <v>153</v>
      </c>
      <c r="C121" s="490">
        <f>C102+C103</f>
        <v>54116299</v>
      </c>
      <c r="D121" s="490">
        <f>D102+D103</f>
        <v>96739185</v>
      </c>
      <c r="E121" s="422">
        <f>+E102+E103</f>
        <v>61742134</v>
      </c>
    </row>
    <row r="122" spans="1:6" s="1" customFormat="1" ht="15" customHeight="1" thickBot="1">
      <c r="A122" s="146" t="s">
        <v>9</v>
      </c>
      <c r="B122" s="68" t="s">
        <v>154</v>
      </c>
      <c r="C122" s="491">
        <f>C121</f>
        <v>54116299</v>
      </c>
      <c r="D122" s="491">
        <f>D121</f>
        <v>96739185</v>
      </c>
      <c r="E122" s="422">
        <f>E121</f>
        <v>61742134</v>
      </c>
    </row>
    <row r="123" spans="1:6" ht="7.5" customHeight="1">
      <c r="A123" s="89"/>
      <c r="B123" s="89"/>
      <c r="C123" s="89"/>
      <c r="D123" s="89"/>
      <c r="E123" s="90"/>
    </row>
    <row r="124" spans="1:6">
      <c r="A124" s="751" t="s">
        <v>87</v>
      </c>
      <c r="B124" s="751"/>
      <c r="C124" s="751"/>
      <c r="D124" s="751"/>
      <c r="E124" s="751"/>
    </row>
    <row r="125" spans="1:6" ht="15" customHeight="1" thickBot="1">
      <c r="A125" s="752" t="s">
        <v>82</v>
      </c>
      <c r="B125" s="752"/>
      <c r="C125" s="101"/>
      <c r="D125" s="101"/>
      <c r="E125" s="12" t="s">
        <v>408</v>
      </c>
    </row>
    <row r="126" spans="1:6" ht="26.25" customHeight="1" thickBot="1">
      <c r="A126" s="50">
        <v>1</v>
      </c>
      <c r="B126" s="79" t="s">
        <v>370</v>
      </c>
      <c r="C126" s="317">
        <f>+C51-C102</f>
        <v>-51572542</v>
      </c>
      <c r="D126" s="317">
        <f>+D51-D102</f>
        <v>-3904369</v>
      </c>
      <c r="E126" s="354">
        <f>+E51-E102</f>
        <v>31092682</v>
      </c>
      <c r="F126" s="8"/>
    </row>
    <row r="127" spans="1:6" ht="7.5" customHeight="1">
      <c r="A127" s="89"/>
      <c r="B127" s="89"/>
      <c r="C127" s="89"/>
      <c r="D127" s="89"/>
      <c r="E127" s="90"/>
    </row>
    <row r="131" spans="4:4">
      <c r="D131" s="91" t="s">
        <v>275</v>
      </c>
    </row>
  </sheetData>
  <mergeCells count="8">
    <mergeCell ref="B1:E1"/>
    <mergeCell ref="A125:B125"/>
    <mergeCell ref="A68:E68"/>
    <mergeCell ref="A5:E5"/>
    <mergeCell ref="A6:B6"/>
    <mergeCell ref="A70:B70"/>
    <mergeCell ref="A124:E124"/>
    <mergeCell ref="A3:E3"/>
  </mergeCells>
  <phoneticPr fontId="0" type="noConversion"/>
  <printOptions horizontalCentered="1"/>
  <pageMargins left="0.78740157480314965" right="0.78740157480314965" top="0.28999999999999998" bottom="0.27" header="0.25" footer="0.26"/>
  <pageSetup paperSize="9" scale="83" fitToWidth="3" fitToHeight="2" orientation="portrait" r:id="rId1"/>
  <headerFooter alignWithMargins="0">
    <oddFooter>&amp;C&amp;P</oddFooter>
  </headerFooter>
  <rowBreaks count="1" manualBreakCount="1">
    <brk id="6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zoomScaleNormal="100" zoomScaleSheetLayoutView="100" workbookViewId="0">
      <selection activeCell="F1" sqref="F1:I1"/>
    </sheetView>
  </sheetViews>
  <sheetFormatPr defaultColWidth="9.33203125" defaultRowHeight="13.2"/>
  <cols>
    <col min="1" max="1" width="6.77734375" style="7" customWidth="1"/>
    <col min="2" max="2" width="30.109375" style="10" customWidth="1"/>
    <col min="3" max="3" width="14.44140625" style="10" customWidth="1"/>
    <col min="4" max="4" width="14.33203125" style="10" customWidth="1"/>
    <col min="5" max="5" width="14.33203125" style="7" customWidth="1"/>
    <col min="6" max="6" width="31.77734375" style="7" customWidth="1"/>
    <col min="7" max="7" width="14" style="7" customWidth="1"/>
    <col min="8" max="8" width="14.33203125" style="7" customWidth="1"/>
    <col min="9" max="9" width="13.6640625" style="7" customWidth="1"/>
    <col min="10" max="16384" width="9.33203125" style="7"/>
  </cols>
  <sheetData>
    <row r="1" spans="1:9">
      <c r="A1" s="19"/>
      <c r="B1" s="20"/>
      <c r="C1" s="20"/>
      <c r="D1" s="20"/>
      <c r="E1" s="19"/>
      <c r="F1" s="750" t="s">
        <v>502</v>
      </c>
      <c r="G1" s="750"/>
      <c r="H1" s="750"/>
      <c r="I1" s="750"/>
    </row>
    <row r="2" spans="1:9" ht="18.75" customHeight="1">
      <c r="A2" s="756" t="s">
        <v>289</v>
      </c>
      <c r="B2" s="756"/>
      <c r="C2" s="756"/>
      <c r="D2" s="756"/>
      <c r="E2" s="756"/>
      <c r="F2" s="756"/>
      <c r="G2" s="756"/>
      <c r="H2" s="756"/>
      <c r="I2" s="756"/>
    </row>
    <row r="3" spans="1:9" s="15" customFormat="1" ht="12" customHeight="1" thickBot="1">
      <c r="A3" s="5" t="s">
        <v>275</v>
      </c>
      <c r="B3" s="20"/>
      <c r="C3" s="20"/>
      <c r="D3" s="20"/>
      <c r="E3" s="19"/>
      <c r="F3" s="19"/>
      <c r="G3" s="19"/>
      <c r="H3" s="759" t="s">
        <v>408</v>
      </c>
      <c r="I3" s="759"/>
    </row>
    <row r="4" spans="1:9" ht="12.9" customHeight="1" thickBot="1">
      <c r="A4" s="757" t="s">
        <v>39</v>
      </c>
      <c r="B4" s="22" t="s">
        <v>32</v>
      </c>
      <c r="C4" s="166"/>
      <c r="D4" s="166"/>
      <c r="E4" s="23"/>
      <c r="F4" s="22" t="s">
        <v>34</v>
      </c>
      <c r="G4" s="169"/>
      <c r="H4" s="169"/>
      <c r="I4" s="24"/>
    </row>
    <row r="5" spans="1:9" ht="28.5" customHeight="1" thickBot="1">
      <c r="A5" s="758"/>
      <c r="B5" s="25" t="s">
        <v>37</v>
      </c>
      <c r="C5" s="51" t="s">
        <v>271</v>
      </c>
      <c r="D5" s="165" t="s">
        <v>272</v>
      </c>
      <c r="E5" s="52" t="s">
        <v>273</v>
      </c>
      <c r="F5" s="25" t="s">
        <v>37</v>
      </c>
      <c r="G5" s="51" t="s">
        <v>271</v>
      </c>
      <c r="H5" s="165" t="s">
        <v>272</v>
      </c>
      <c r="I5" s="52" t="s">
        <v>273</v>
      </c>
    </row>
    <row r="6" spans="1:9" ht="12.9" customHeight="1" thickBot="1">
      <c r="A6" s="26">
        <v>1</v>
      </c>
      <c r="B6" s="27">
        <v>2</v>
      </c>
      <c r="C6" s="28">
        <v>3</v>
      </c>
      <c r="D6" s="167">
        <v>4</v>
      </c>
      <c r="E6" s="28">
        <v>5</v>
      </c>
      <c r="F6" s="27">
        <v>6</v>
      </c>
      <c r="G6" s="170">
        <v>7</v>
      </c>
      <c r="H6" s="28">
        <v>8</v>
      </c>
      <c r="I6" s="173">
        <v>9</v>
      </c>
    </row>
    <row r="7" spans="1:9" ht="12.9" customHeight="1">
      <c r="A7" s="30" t="s">
        <v>2</v>
      </c>
      <c r="B7" s="31" t="s">
        <v>168</v>
      </c>
      <c r="C7" s="195">
        <v>3424000</v>
      </c>
      <c r="D7" s="176">
        <v>4916763</v>
      </c>
      <c r="E7" s="204">
        <v>4916856</v>
      </c>
      <c r="F7" s="31" t="s">
        <v>38</v>
      </c>
      <c r="G7" s="133">
        <v>20079344</v>
      </c>
      <c r="H7" s="186">
        <v>22498867</v>
      </c>
      <c r="I7" s="131">
        <v>22229567</v>
      </c>
    </row>
    <row r="8" spans="1:9" ht="12.9" customHeight="1">
      <c r="A8" s="32" t="s">
        <v>3</v>
      </c>
      <c r="B8" s="307" t="s">
        <v>169</v>
      </c>
      <c r="C8" s="196"/>
      <c r="D8" s="177"/>
      <c r="E8" s="205"/>
      <c r="F8" s="33" t="s">
        <v>170</v>
      </c>
      <c r="G8" s="134">
        <v>3915472</v>
      </c>
      <c r="H8" s="187">
        <v>3948774</v>
      </c>
      <c r="I8" s="56">
        <v>3948774</v>
      </c>
    </row>
    <row r="9" spans="1:9" ht="12.9" customHeight="1">
      <c r="A9" s="32" t="s">
        <v>4</v>
      </c>
      <c r="B9" s="33" t="s">
        <v>171</v>
      </c>
      <c r="C9" s="196"/>
      <c r="D9" s="177"/>
      <c r="E9" s="205"/>
      <c r="F9" s="33" t="s">
        <v>172</v>
      </c>
      <c r="G9" s="135">
        <v>20459900</v>
      </c>
      <c r="H9" s="188">
        <v>28524736</v>
      </c>
      <c r="I9" s="83">
        <v>26551695</v>
      </c>
    </row>
    <row r="10" spans="1:9" ht="12.9" customHeight="1">
      <c r="A10" s="32" t="s">
        <v>5</v>
      </c>
      <c r="B10" s="34" t="s">
        <v>173</v>
      </c>
      <c r="C10" s="205">
        <v>20545884</v>
      </c>
      <c r="D10" s="178">
        <v>18599680</v>
      </c>
      <c r="E10" s="205">
        <v>18599680</v>
      </c>
      <c r="F10" s="33" t="s">
        <v>369</v>
      </c>
      <c r="G10" s="205">
        <v>832525</v>
      </c>
      <c r="H10" s="187">
        <v>1151307</v>
      </c>
      <c r="I10" s="240">
        <v>1151307</v>
      </c>
    </row>
    <row r="11" spans="1:9" ht="12.9" customHeight="1">
      <c r="A11" s="32" t="s">
        <v>6</v>
      </c>
      <c r="B11" s="33" t="s">
        <v>174</v>
      </c>
      <c r="C11" s="196">
        <v>39823054</v>
      </c>
      <c r="D11" s="177">
        <v>42034262</v>
      </c>
      <c r="E11" s="205">
        <v>42034262</v>
      </c>
      <c r="F11" s="33" t="s">
        <v>466</v>
      </c>
      <c r="G11" s="196">
        <v>6744750</v>
      </c>
      <c r="H11" s="187">
        <v>6806145</v>
      </c>
      <c r="I11" s="241">
        <v>6806145</v>
      </c>
    </row>
    <row r="12" spans="1:9" ht="12.9" customHeight="1">
      <c r="A12" s="32" t="s">
        <v>7</v>
      </c>
      <c r="B12" s="33" t="s">
        <v>286</v>
      </c>
      <c r="C12" s="196"/>
      <c r="D12" s="177"/>
      <c r="E12" s="205"/>
      <c r="F12" s="33" t="s">
        <v>467</v>
      </c>
      <c r="G12" s="196">
        <v>20035258</v>
      </c>
      <c r="H12" s="187">
        <v>20852630</v>
      </c>
      <c r="I12" s="240">
        <v>20852630</v>
      </c>
    </row>
    <row r="13" spans="1:9" ht="12.9" customHeight="1">
      <c r="A13" s="32" t="s">
        <v>8</v>
      </c>
      <c r="B13" s="33" t="s">
        <v>285</v>
      </c>
      <c r="C13" s="205"/>
      <c r="D13" s="177">
        <v>65000</v>
      </c>
      <c r="E13" s="205">
        <v>65000</v>
      </c>
      <c r="F13" s="33" t="s">
        <v>175</v>
      </c>
      <c r="G13" s="196"/>
      <c r="H13" s="187"/>
      <c r="I13" s="240"/>
    </row>
    <row r="14" spans="1:9" ht="12.9" customHeight="1">
      <c r="A14" s="32" t="s">
        <v>9</v>
      </c>
      <c r="B14" s="33" t="s">
        <v>103</v>
      </c>
      <c r="C14" s="196">
        <v>22070000</v>
      </c>
      <c r="D14" s="177">
        <v>24695337</v>
      </c>
      <c r="E14" s="205">
        <v>24599085</v>
      </c>
      <c r="F14" s="33" t="s">
        <v>176</v>
      </c>
      <c r="G14" s="196"/>
      <c r="H14" s="187"/>
      <c r="I14" s="240"/>
    </row>
    <row r="15" spans="1:9" ht="12.9" customHeight="1">
      <c r="A15" s="32" t="s">
        <v>10</v>
      </c>
      <c r="B15" s="309"/>
      <c r="C15" s="205"/>
      <c r="D15" s="237"/>
      <c r="E15" s="205"/>
      <c r="F15" s="33" t="s">
        <v>177</v>
      </c>
      <c r="G15" s="196">
        <v>3400000</v>
      </c>
      <c r="H15" s="187">
        <v>3448000</v>
      </c>
      <c r="I15" s="240">
        <v>2932467</v>
      </c>
    </row>
    <row r="16" spans="1:9">
      <c r="A16" s="32" t="s">
        <v>11</v>
      </c>
      <c r="B16" s="587"/>
      <c r="C16" s="205"/>
      <c r="D16" s="177"/>
      <c r="E16" s="205"/>
      <c r="F16" s="33" t="s">
        <v>178</v>
      </c>
      <c r="G16" s="196"/>
      <c r="H16" s="187"/>
      <c r="I16" s="240"/>
    </row>
    <row r="17" spans="1:9" ht="12.9" customHeight="1">
      <c r="A17" s="32" t="s">
        <v>12</v>
      </c>
      <c r="B17" s="31"/>
      <c r="C17" s="196"/>
      <c r="D17" s="177"/>
      <c r="E17" s="205"/>
      <c r="F17" s="33" t="s">
        <v>31</v>
      </c>
      <c r="G17" s="196">
        <v>14071997</v>
      </c>
      <c r="H17" s="187">
        <v>55506424</v>
      </c>
      <c r="I17" s="241"/>
    </row>
    <row r="18" spans="1:9" ht="12.9" customHeight="1" thickBot="1">
      <c r="A18" s="32" t="s">
        <v>13</v>
      </c>
      <c r="B18" s="35"/>
      <c r="C18" s="197"/>
      <c r="D18" s="179"/>
      <c r="E18" s="207"/>
      <c r="F18" s="33" t="s">
        <v>287</v>
      </c>
      <c r="G18" s="197"/>
      <c r="H18" s="179"/>
      <c r="I18" s="638"/>
    </row>
    <row r="19" spans="1:9" ht="12.9" customHeight="1" thickBot="1">
      <c r="A19" s="36" t="s">
        <v>14</v>
      </c>
      <c r="B19" s="37" t="s">
        <v>78</v>
      </c>
      <c r="C19" s="238">
        <f>SUM(C7:C18)</f>
        <v>85862938</v>
      </c>
      <c r="D19" s="238">
        <f>SUM(D7:D18)</f>
        <v>90311042</v>
      </c>
      <c r="E19" s="208">
        <f>SUM(E7:E18)</f>
        <v>90214883</v>
      </c>
      <c r="F19" s="16" t="s">
        <v>79</v>
      </c>
      <c r="G19" s="238">
        <f>SUM(G7:G18)</f>
        <v>89539246</v>
      </c>
      <c r="H19" s="238">
        <f>SUM(H7:H18)</f>
        <v>142736883</v>
      </c>
      <c r="I19" s="212">
        <f>SUM(I7:I18)</f>
        <v>84472585</v>
      </c>
    </row>
    <row r="20" spans="1:9" ht="12.9" customHeight="1">
      <c r="A20" s="38" t="s">
        <v>15</v>
      </c>
      <c r="B20" s="39" t="s">
        <v>179</v>
      </c>
      <c r="C20" s="234">
        <v>50324978</v>
      </c>
      <c r="D20" s="181">
        <v>50336225</v>
      </c>
      <c r="E20" s="234">
        <v>50336225</v>
      </c>
      <c r="F20" s="40" t="s">
        <v>85</v>
      </c>
      <c r="G20" s="223"/>
      <c r="H20" s="190"/>
      <c r="I20" s="242"/>
    </row>
    <row r="21" spans="1:9" ht="12.9" customHeight="1">
      <c r="A21" s="41" t="s">
        <v>16</v>
      </c>
      <c r="B21" s="42" t="s">
        <v>180</v>
      </c>
      <c r="C21" s="239"/>
      <c r="D21" s="182"/>
      <c r="E21" s="235"/>
      <c r="F21" s="40" t="s">
        <v>181</v>
      </c>
      <c r="G21" s="194"/>
      <c r="H21" s="189"/>
      <c r="I21" s="243"/>
    </row>
    <row r="22" spans="1:9" ht="12.9" customHeight="1">
      <c r="A22" s="32" t="s">
        <v>17</v>
      </c>
      <c r="B22" s="40" t="s">
        <v>182</v>
      </c>
      <c r="C22" s="221"/>
      <c r="D22" s="183"/>
      <c r="E22" s="221"/>
      <c r="F22" s="40" t="s">
        <v>86</v>
      </c>
      <c r="G22" s="194"/>
      <c r="H22" s="189"/>
      <c r="I22" s="243"/>
    </row>
    <row r="23" spans="1:9" ht="12.9" customHeight="1">
      <c r="A23" s="32" t="s">
        <v>18</v>
      </c>
      <c r="B23" s="40" t="s">
        <v>183</v>
      </c>
      <c r="C23" s="221"/>
      <c r="D23" s="183"/>
      <c r="E23" s="221"/>
      <c r="F23" s="40" t="s">
        <v>184</v>
      </c>
      <c r="G23" s="194"/>
      <c r="H23" s="189"/>
      <c r="I23" s="243"/>
    </row>
    <row r="24" spans="1:9" ht="12.9" customHeight="1">
      <c r="A24" s="32" t="s">
        <v>19</v>
      </c>
      <c r="B24" s="40" t="s">
        <v>185</v>
      </c>
      <c r="C24" s="221"/>
      <c r="D24" s="183"/>
      <c r="E24" s="221"/>
      <c r="F24" s="43" t="s">
        <v>186</v>
      </c>
      <c r="G24" s="194"/>
      <c r="H24" s="190"/>
      <c r="I24" s="243"/>
    </row>
    <row r="25" spans="1:9" ht="26.4">
      <c r="A25" s="32" t="s">
        <v>20</v>
      </c>
      <c r="B25" s="40" t="s">
        <v>187</v>
      </c>
      <c r="C25" s="221"/>
      <c r="D25" s="183"/>
      <c r="E25" s="221"/>
      <c r="F25" s="40" t="s">
        <v>188</v>
      </c>
      <c r="G25" s="244"/>
      <c r="H25" s="189"/>
      <c r="I25" s="245"/>
    </row>
    <row r="26" spans="1:9" ht="18" customHeight="1">
      <c r="A26" s="44" t="s">
        <v>21</v>
      </c>
      <c r="B26" s="174" t="s">
        <v>276</v>
      </c>
      <c r="C26" s="223"/>
      <c r="D26" s="184"/>
      <c r="E26" s="223"/>
      <c r="F26" s="31" t="s">
        <v>190</v>
      </c>
      <c r="G26" s="194"/>
      <c r="H26" s="186"/>
      <c r="I26" s="243"/>
    </row>
    <row r="27" spans="1:9" ht="20.100000000000001" customHeight="1">
      <c r="A27" s="32" t="s">
        <v>447</v>
      </c>
      <c r="B27" s="40" t="s">
        <v>191</v>
      </c>
      <c r="C27" s="221"/>
      <c r="D27" s="183"/>
      <c r="E27" s="221"/>
      <c r="F27" s="33" t="s">
        <v>192</v>
      </c>
      <c r="G27" s="194"/>
      <c r="H27" s="187"/>
      <c r="I27" s="243"/>
    </row>
    <row r="28" spans="1:9" ht="20.100000000000001" customHeight="1">
      <c r="A28" s="504" t="s">
        <v>23</v>
      </c>
      <c r="B28" s="35" t="s">
        <v>193</v>
      </c>
      <c r="C28" s="207"/>
      <c r="D28" s="179"/>
      <c r="E28" s="207"/>
      <c r="F28" s="33"/>
      <c r="G28" s="246"/>
      <c r="H28" s="188"/>
      <c r="I28" s="247"/>
    </row>
    <row r="29" spans="1:9" ht="27" thickBot="1">
      <c r="A29" s="505" t="s">
        <v>24</v>
      </c>
      <c r="B29" s="46" t="s">
        <v>361</v>
      </c>
      <c r="C29" s="236">
        <v>0</v>
      </c>
      <c r="D29" s="185">
        <v>1512994</v>
      </c>
      <c r="E29" s="589">
        <v>1512994</v>
      </c>
      <c r="F29" s="588" t="s">
        <v>407</v>
      </c>
      <c r="G29" s="248">
        <v>1320878</v>
      </c>
      <c r="H29" s="249">
        <v>1320878</v>
      </c>
      <c r="I29" s="250">
        <v>1320878</v>
      </c>
    </row>
    <row r="30" spans="1:9" ht="24.9" customHeight="1" thickBot="1">
      <c r="A30" s="36" t="s">
        <v>25</v>
      </c>
      <c r="B30" s="37" t="s">
        <v>194</v>
      </c>
      <c r="C30" s="208">
        <f>SUM(C22:C29)</f>
        <v>0</v>
      </c>
      <c r="D30" s="180">
        <f>SUM(D22:D29)</f>
        <v>1512994</v>
      </c>
      <c r="E30" s="208">
        <f>SUM(E22:E29)</f>
        <v>1512994</v>
      </c>
      <c r="F30" s="37" t="s">
        <v>195</v>
      </c>
      <c r="G30" s="208">
        <f>SUM(G20:G29)</f>
        <v>1320878</v>
      </c>
      <c r="H30" s="208">
        <f>SUM(H20:H29)</f>
        <v>1320878</v>
      </c>
      <c r="I30" s="215">
        <f>SUM(I20:I29)</f>
        <v>1320878</v>
      </c>
    </row>
    <row r="31" spans="1:9" ht="24.9" customHeight="1" thickBot="1">
      <c r="A31" s="36" t="s">
        <v>26</v>
      </c>
      <c r="B31" s="47" t="s">
        <v>196</v>
      </c>
      <c r="C31" s="238">
        <f>+C19+C20+C21+C30</f>
        <v>136187916</v>
      </c>
      <c r="D31" s="238">
        <f>+D19+D20+D21+D30</f>
        <v>142160261</v>
      </c>
      <c r="E31" s="208">
        <f>+E19+E20+E21+E30</f>
        <v>142064102</v>
      </c>
      <c r="F31" s="47" t="s">
        <v>197</v>
      </c>
      <c r="G31" s="238">
        <f>+G19+G30</f>
        <v>90860124</v>
      </c>
      <c r="H31" s="238">
        <f>+H19+H30</f>
        <v>144057761</v>
      </c>
      <c r="I31" s="212">
        <f>+I19+I30</f>
        <v>85793463</v>
      </c>
    </row>
    <row r="32" spans="1:9" ht="19.5" customHeight="1" thickBot="1">
      <c r="A32" s="36" t="s">
        <v>27</v>
      </c>
      <c r="B32" s="48" t="s">
        <v>89</v>
      </c>
      <c r="C32" s="251"/>
      <c r="D32" s="210"/>
      <c r="E32" s="210">
        <f>E31-I31</f>
        <v>56270639</v>
      </c>
      <c r="F32" s="47" t="s">
        <v>88</v>
      </c>
      <c r="G32" s="198"/>
      <c r="H32" s="191"/>
      <c r="I32" s="590"/>
    </row>
  </sheetData>
  <mergeCells count="4">
    <mergeCell ref="F1:I1"/>
    <mergeCell ref="A2:I2"/>
    <mergeCell ref="A4:A5"/>
    <mergeCell ref="H3:I3"/>
  </mergeCells>
  <phoneticPr fontId="0" type="noConversion"/>
  <printOptions horizontalCentered="1"/>
  <pageMargins left="0.33" right="0.48" top="0.55000000000000004" bottom="0.5" header="0.33" footer="0.28000000000000003"/>
  <pageSetup paperSize="9" orientation="landscape" copies="2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zoomScaleSheetLayoutView="115" workbookViewId="0">
      <selection activeCell="F1" sqref="F1:I1"/>
    </sheetView>
  </sheetViews>
  <sheetFormatPr defaultColWidth="9.33203125" defaultRowHeight="13.2"/>
  <cols>
    <col min="1" max="1" width="6.77734375" style="5" customWidth="1"/>
    <col min="2" max="2" width="31.109375" style="6" customWidth="1"/>
    <col min="3" max="3" width="12.77734375" style="6" customWidth="1"/>
    <col min="4" max="4" width="13.6640625" style="6" customWidth="1"/>
    <col min="5" max="5" width="13.33203125" style="5" customWidth="1"/>
    <col min="6" max="6" width="30.77734375" style="5" customWidth="1"/>
    <col min="7" max="7" width="13.44140625" style="5" customWidth="1"/>
    <col min="8" max="8" width="13.6640625" style="5" customWidth="1"/>
    <col min="9" max="9" width="13.33203125" style="5" customWidth="1"/>
    <col min="10" max="16384" width="9.33203125" style="7"/>
  </cols>
  <sheetData>
    <row r="1" spans="1:9">
      <c r="E1" s="21"/>
      <c r="F1" s="761" t="s">
        <v>501</v>
      </c>
      <c r="G1" s="761"/>
      <c r="H1" s="761"/>
      <c r="I1" s="761"/>
    </row>
    <row r="2" spans="1:9" ht="30.75" customHeight="1">
      <c r="A2" s="760" t="s">
        <v>450</v>
      </c>
      <c r="B2" s="760"/>
      <c r="C2" s="760"/>
      <c r="D2" s="760"/>
      <c r="E2" s="760"/>
      <c r="F2" s="760"/>
      <c r="G2" s="760"/>
      <c r="H2" s="760"/>
      <c r="I2" s="760"/>
    </row>
    <row r="3" spans="1:9" s="14" customFormat="1" ht="14.4" thickBot="1">
      <c r="A3" s="5"/>
      <c r="B3" s="6"/>
      <c r="C3" s="6"/>
      <c r="D3" s="6"/>
      <c r="E3" s="5"/>
      <c r="F3" s="5"/>
      <c r="G3" s="5"/>
      <c r="H3" s="759" t="s">
        <v>408</v>
      </c>
      <c r="I3" s="759"/>
    </row>
    <row r="4" spans="1:9" ht="12.9" customHeight="1" thickBot="1">
      <c r="A4" s="757" t="s">
        <v>39</v>
      </c>
      <c r="B4" s="22" t="s">
        <v>32</v>
      </c>
      <c r="C4" s="166"/>
      <c r="D4" s="166"/>
      <c r="E4" s="23"/>
      <c r="F4" s="22" t="s">
        <v>34</v>
      </c>
      <c r="G4" s="169"/>
      <c r="H4" s="169"/>
      <c r="I4" s="24"/>
    </row>
    <row r="5" spans="1:9" ht="27" thickBot="1">
      <c r="A5" s="758"/>
      <c r="B5" s="25" t="s">
        <v>37</v>
      </c>
      <c r="C5" s="51" t="s">
        <v>271</v>
      </c>
      <c r="D5" s="165" t="s">
        <v>272</v>
      </c>
      <c r="E5" s="52" t="s">
        <v>273</v>
      </c>
      <c r="F5" s="25" t="s">
        <v>37</v>
      </c>
      <c r="G5" s="51" t="s">
        <v>271</v>
      </c>
      <c r="H5" s="165" t="s">
        <v>272</v>
      </c>
      <c r="I5" s="52" t="s">
        <v>273</v>
      </c>
    </row>
    <row r="6" spans="1:9" ht="12.9" customHeight="1" thickBot="1">
      <c r="A6" s="26">
        <v>1</v>
      </c>
      <c r="B6" s="27">
        <v>2</v>
      </c>
      <c r="C6" s="167">
        <v>3</v>
      </c>
      <c r="D6" s="167">
        <v>4</v>
      </c>
      <c r="E6" s="28">
        <v>5</v>
      </c>
      <c r="F6" s="27">
        <v>6</v>
      </c>
      <c r="G6" s="28">
        <v>7</v>
      </c>
      <c r="H6" s="170">
        <v>8</v>
      </c>
      <c r="I6" s="29">
        <v>9</v>
      </c>
    </row>
    <row r="7" spans="1:9" ht="12.9" customHeight="1">
      <c r="A7" s="30" t="s">
        <v>2</v>
      </c>
      <c r="B7" s="309" t="s">
        <v>405</v>
      </c>
      <c r="C7" s="205">
        <v>1043757</v>
      </c>
      <c r="D7" s="237">
        <v>90485540</v>
      </c>
      <c r="E7" s="205">
        <v>90485540</v>
      </c>
      <c r="F7" s="31" t="s">
        <v>112</v>
      </c>
      <c r="G7" s="591">
        <v>36893906</v>
      </c>
      <c r="H7" s="199">
        <v>73340489</v>
      </c>
      <c r="I7" s="211">
        <v>41021000</v>
      </c>
    </row>
    <row r="8" spans="1:9" ht="12.75" customHeight="1">
      <c r="A8" s="32" t="s">
        <v>3</v>
      </c>
      <c r="B8" s="587" t="s">
        <v>406</v>
      </c>
      <c r="C8" s="205"/>
      <c r="D8" s="177"/>
      <c r="E8" s="205"/>
      <c r="F8" s="33" t="s">
        <v>139</v>
      </c>
      <c r="G8" s="205">
        <v>6277643</v>
      </c>
      <c r="H8" s="252">
        <v>11092551</v>
      </c>
      <c r="I8" s="214">
        <v>8414989</v>
      </c>
    </row>
    <row r="9" spans="1:9" ht="12.9" customHeight="1">
      <c r="A9" s="32" t="s">
        <v>4</v>
      </c>
      <c r="B9" s="33" t="s">
        <v>83</v>
      </c>
      <c r="C9" s="187"/>
      <c r="D9" s="168"/>
      <c r="E9" s="205"/>
      <c r="F9" s="33" t="s">
        <v>446</v>
      </c>
      <c r="G9" s="196">
        <v>1800000</v>
      </c>
      <c r="H9" s="218">
        <v>2400000</v>
      </c>
      <c r="I9" s="214">
        <v>2400000</v>
      </c>
    </row>
    <row r="10" spans="1:9" ht="12.9" customHeight="1">
      <c r="A10" s="32" t="s">
        <v>5</v>
      </c>
      <c r="B10" s="33" t="s">
        <v>198</v>
      </c>
      <c r="C10" s="187"/>
      <c r="D10" s="168"/>
      <c r="E10" s="205"/>
      <c r="F10" s="33" t="s">
        <v>445</v>
      </c>
      <c r="G10" s="196">
        <v>2400000</v>
      </c>
      <c r="H10" s="218">
        <v>3100000</v>
      </c>
      <c r="I10" s="214">
        <v>3100000</v>
      </c>
    </row>
    <row r="11" spans="1:9" ht="12.9" customHeight="1">
      <c r="A11" s="32" t="s">
        <v>6</v>
      </c>
      <c r="B11" s="33" t="s">
        <v>199</v>
      </c>
      <c r="C11" s="187"/>
      <c r="D11" s="168"/>
      <c r="E11" s="205"/>
      <c r="F11" s="33" t="s">
        <v>200</v>
      </c>
      <c r="G11" s="196"/>
      <c r="H11" s="171"/>
      <c r="I11" s="214"/>
    </row>
    <row r="12" spans="1:9" ht="12.9" customHeight="1">
      <c r="A12" s="32" t="s">
        <v>7</v>
      </c>
      <c r="B12" s="33" t="s">
        <v>201</v>
      </c>
      <c r="C12" s="187"/>
      <c r="D12" s="168"/>
      <c r="E12" s="205"/>
      <c r="F12" s="33" t="s">
        <v>31</v>
      </c>
      <c r="G12" s="196"/>
      <c r="H12" s="171"/>
      <c r="I12" s="214"/>
    </row>
    <row r="13" spans="1:9" ht="26.4">
      <c r="A13" s="32" t="s">
        <v>8</v>
      </c>
      <c r="B13" s="33" t="s">
        <v>202</v>
      </c>
      <c r="C13" s="187"/>
      <c r="D13" s="168"/>
      <c r="E13" s="205"/>
      <c r="F13" s="33" t="s">
        <v>203</v>
      </c>
      <c r="G13" s="196"/>
      <c r="H13" s="171"/>
      <c r="I13" s="214"/>
    </row>
    <row r="14" spans="1:9" ht="12.9" customHeight="1">
      <c r="A14" s="32" t="s">
        <v>9</v>
      </c>
      <c r="B14" s="33" t="s">
        <v>204</v>
      </c>
      <c r="C14" s="187"/>
      <c r="D14" s="168"/>
      <c r="E14" s="205"/>
      <c r="F14" s="40" t="s">
        <v>205</v>
      </c>
      <c r="G14" s="194"/>
      <c r="H14" s="172"/>
      <c r="I14" s="214"/>
    </row>
    <row r="15" spans="1:9" ht="12.9" customHeight="1">
      <c r="A15" s="32" t="s">
        <v>10</v>
      </c>
      <c r="B15" s="33" t="s">
        <v>451</v>
      </c>
      <c r="C15" s="187">
        <v>1000000</v>
      </c>
      <c r="D15" s="187">
        <v>1345000</v>
      </c>
      <c r="E15" s="205">
        <v>1345000</v>
      </c>
      <c r="F15" s="33" t="s">
        <v>206</v>
      </c>
      <c r="G15" s="196"/>
      <c r="H15" s="171"/>
      <c r="I15" s="214"/>
    </row>
    <row r="16" spans="1:9" ht="15.9" customHeight="1" thickBot="1">
      <c r="A16" s="32" t="s">
        <v>11</v>
      </c>
      <c r="B16" s="33" t="s">
        <v>207</v>
      </c>
      <c r="C16" s="187">
        <v>0</v>
      </c>
      <c r="D16" s="187"/>
      <c r="E16" s="205"/>
      <c r="F16" s="201" t="s">
        <v>444</v>
      </c>
      <c r="G16" s="196"/>
      <c r="H16" s="171"/>
      <c r="I16" s="214"/>
    </row>
    <row r="17" spans="1:9" ht="12.9" customHeight="1" thickBot="1">
      <c r="A17" s="36" t="s">
        <v>12</v>
      </c>
      <c r="B17" s="37" t="s">
        <v>78</v>
      </c>
      <c r="C17" s="180">
        <f>SUM(C7:C16)</f>
        <v>2043757</v>
      </c>
      <c r="D17" s="180">
        <f>SUM(D7:D16)</f>
        <v>91830540</v>
      </c>
      <c r="E17" s="180">
        <f>SUM(E7:E16)</f>
        <v>91830540</v>
      </c>
      <c r="F17" s="37" t="s">
        <v>79</v>
      </c>
      <c r="G17" s="193">
        <f>SUM(G7:G16)</f>
        <v>47371549</v>
      </c>
      <c r="H17" s="193">
        <f>SUM(H7:H16)</f>
        <v>89933040</v>
      </c>
      <c r="I17" s="215">
        <f>SUM(I7:I16)</f>
        <v>54935989</v>
      </c>
    </row>
    <row r="18" spans="1:9" ht="12.9" customHeight="1">
      <c r="A18" s="49" t="s">
        <v>13</v>
      </c>
      <c r="B18" s="670" t="s">
        <v>208</v>
      </c>
      <c r="C18" s="181"/>
      <c r="D18" s="181"/>
      <c r="E18" s="206"/>
      <c r="F18" s="40" t="s">
        <v>85</v>
      </c>
      <c r="G18" s="219"/>
      <c r="H18" s="220"/>
      <c r="I18" s="211"/>
    </row>
    <row r="19" spans="1:9" ht="12.9" customHeight="1">
      <c r="A19" s="32" t="s">
        <v>14</v>
      </c>
      <c r="B19" s="40" t="s">
        <v>182</v>
      </c>
      <c r="C19" s="183"/>
      <c r="D19" s="230"/>
      <c r="E19" s="205"/>
      <c r="F19" s="40" t="s">
        <v>181</v>
      </c>
      <c r="G19" s="221"/>
      <c r="H19" s="222"/>
      <c r="I19" s="214"/>
    </row>
    <row r="20" spans="1:9" ht="12.9" customHeight="1">
      <c r="A20" s="32" t="s">
        <v>15</v>
      </c>
      <c r="B20" s="40" t="s">
        <v>183</v>
      </c>
      <c r="C20" s="183"/>
      <c r="D20" s="230"/>
      <c r="E20" s="205"/>
      <c r="F20" s="40" t="s">
        <v>86</v>
      </c>
      <c r="G20" s="221"/>
      <c r="H20" s="222"/>
      <c r="I20" s="216"/>
    </row>
    <row r="21" spans="1:9" ht="12.9" customHeight="1">
      <c r="A21" s="32" t="s">
        <v>16</v>
      </c>
      <c r="B21" s="40" t="s">
        <v>185</v>
      </c>
      <c r="C21" s="183"/>
      <c r="D21" s="230"/>
      <c r="E21" s="205"/>
      <c r="F21" s="40" t="s">
        <v>184</v>
      </c>
      <c r="G21" s="221"/>
      <c r="H21" s="222"/>
      <c r="I21" s="214"/>
    </row>
    <row r="22" spans="1:9" ht="12.9" customHeight="1">
      <c r="A22" s="32" t="s">
        <v>17</v>
      </c>
      <c r="B22" s="40" t="s">
        <v>187</v>
      </c>
      <c r="C22" s="183"/>
      <c r="D22" s="230"/>
      <c r="E22" s="205"/>
      <c r="F22" s="43" t="s">
        <v>186</v>
      </c>
      <c r="G22" s="223"/>
      <c r="H22" s="224"/>
      <c r="I22" s="214"/>
    </row>
    <row r="23" spans="1:9" ht="12.9" customHeight="1">
      <c r="A23" s="32" t="s">
        <v>18</v>
      </c>
      <c r="B23" s="43" t="s">
        <v>189</v>
      </c>
      <c r="C23" s="184"/>
      <c r="D23" s="231"/>
      <c r="E23" s="205"/>
      <c r="F23" s="40" t="s">
        <v>209</v>
      </c>
      <c r="G23" s="221"/>
      <c r="H23" s="222"/>
      <c r="I23" s="214"/>
    </row>
    <row r="24" spans="1:9" ht="12.9" customHeight="1">
      <c r="A24" s="32" t="s">
        <v>19</v>
      </c>
      <c r="B24" s="40" t="s">
        <v>191</v>
      </c>
      <c r="C24" s="183"/>
      <c r="D24" s="230"/>
      <c r="E24" s="205"/>
      <c r="F24" s="31" t="s">
        <v>190</v>
      </c>
      <c r="G24" s="204"/>
      <c r="H24" s="225"/>
      <c r="I24" s="214"/>
    </row>
    <row r="25" spans="1:9" ht="12.9" customHeight="1">
      <c r="A25" s="32" t="s">
        <v>20</v>
      </c>
      <c r="B25" s="31" t="s">
        <v>210</v>
      </c>
      <c r="C25" s="176"/>
      <c r="D25" s="203"/>
      <c r="E25" s="205"/>
      <c r="F25" s="33" t="s">
        <v>192</v>
      </c>
      <c r="G25" s="205"/>
      <c r="H25" s="226"/>
      <c r="I25" s="214"/>
    </row>
    <row r="26" spans="1:9" ht="12.9" customHeight="1">
      <c r="A26" s="32" t="s">
        <v>21</v>
      </c>
      <c r="B26" s="35" t="s">
        <v>193</v>
      </c>
      <c r="C26" s="179"/>
      <c r="D26" s="232"/>
      <c r="E26" s="205"/>
      <c r="F26" s="31" t="s">
        <v>160</v>
      </c>
      <c r="G26" s="204"/>
      <c r="H26" s="225"/>
      <c r="I26" s="214"/>
    </row>
    <row r="27" spans="1:9" ht="12.9" customHeight="1" thickBot="1">
      <c r="A27" s="45" t="s">
        <v>22</v>
      </c>
      <c r="B27" s="46" t="s">
        <v>159</v>
      </c>
      <c r="C27" s="179"/>
      <c r="D27" s="232"/>
      <c r="E27" s="207"/>
      <c r="F27" s="35"/>
      <c r="G27" s="207"/>
      <c r="H27" s="227"/>
      <c r="I27" s="217"/>
    </row>
    <row r="28" spans="1:9" ht="12.9" customHeight="1" thickBot="1">
      <c r="A28" s="36" t="s">
        <v>23</v>
      </c>
      <c r="B28" s="671" t="s">
        <v>211</v>
      </c>
      <c r="C28" s="180"/>
      <c r="D28" s="233"/>
      <c r="E28" s="208"/>
      <c r="F28" s="671" t="s">
        <v>212</v>
      </c>
      <c r="G28" s="228"/>
      <c r="H28" s="229"/>
      <c r="I28" s="215"/>
    </row>
    <row r="29" spans="1:9" ht="21.75" customHeight="1" thickBot="1">
      <c r="A29" s="36" t="s">
        <v>24</v>
      </c>
      <c r="B29" s="672" t="s">
        <v>213</v>
      </c>
      <c r="C29" s="506">
        <f>C17+C18+C28</f>
        <v>2043757</v>
      </c>
      <c r="D29" s="191">
        <f>D17+D18+D28</f>
        <v>91830540</v>
      </c>
      <c r="E29" s="209">
        <f>E17+E18+E28</f>
        <v>91830540</v>
      </c>
      <c r="F29" s="672" t="s">
        <v>214</v>
      </c>
      <c r="G29" s="198">
        <f>G17+G28</f>
        <v>47371549</v>
      </c>
      <c r="H29" s="198">
        <f>H17+H28</f>
        <v>89933040</v>
      </c>
      <c r="I29" s="213">
        <f>I17+I28</f>
        <v>54935989</v>
      </c>
    </row>
    <row r="30" spans="1:9" ht="24.9" customHeight="1" thickBot="1">
      <c r="A30" s="36" t="s">
        <v>25</v>
      </c>
      <c r="B30" s="48" t="s">
        <v>89</v>
      </c>
      <c r="C30" s="192"/>
      <c r="D30" s="192"/>
      <c r="E30" s="210">
        <f>E29-I29</f>
        <v>36894551</v>
      </c>
      <c r="F30" s="47" t="s">
        <v>88</v>
      </c>
      <c r="G30" s="198"/>
      <c r="H30" s="198"/>
      <c r="I30" s="215"/>
    </row>
  </sheetData>
  <mergeCells count="4">
    <mergeCell ref="A2:I2"/>
    <mergeCell ref="A4:A5"/>
    <mergeCell ref="H3:I3"/>
    <mergeCell ref="F1:I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A16" zoomScaleNormal="100" workbookViewId="0">
      <selection activeCell="B26" sqref="B26:E26"/>
    </sheetView>
  </sheetViews>
  <sheetFormatPr defaultRowHeight="13.2"/>
  <cols>
    <col min="1" max="1" width="37" customWidth="1"/>
    <col min="2" max="2" width="13.77734375" customWidth="1"/>
    <col min="3" max="5" width="13" customWidth="1"/>
  </cols>
  <sheetData>
    <row r="1" spans="1:5" ht="12.75" customHeight="1">
      <c r="A1" s="253"/>
      <c r="B1" s="761" t="s">
        <v>506</v>
      </c>
      <c r="C1" s="761"/>
      <c r="D1" s="761"/>
      <c r="E1" s="761"/>
    </row>
    <row r="2" spans="1:5">
      <c r="A2" s="253"/>
      <c r="B2" s="19"/>
      <c r="C2" s="19"/>
      <c r="D2" s="19"/>
      <c r="E2" s="19"/>
    </row>
    <row r="3" spans="1:5" ht="13.8">
      <c r="A3" s="763" t="s">
        <v>292</v>
      </c>
      <c r="B3" s="763"/>
      <c r="C3" s="763"/>
      <c r="D3" s="763"/>
      <c r="E3" s="763"/>
    </row>
    <row r="4" spans="1:5">
      <c r="A4" s="20"/>
      <c r="B4" s="20"/>
      <c r="C4" s="20"/>
      <c r="D4" s="20"/>
      <c r="E4" s="20"/>
    </row>
    <row r="5" spans="1:5" ht="13.8" thickBot="1">
      <c r="A5" s="254"/>
      <c r="B5" s="255"/>
      <c r="C5" s="255"/>
      <c r="D5" s="762" t="s">
        <v>410</v>
      </c>
      <c r="E5" s="762"/>
    </row>
    <row r="6" spans="1:5" ht="40.200000000000003" thickBot="1">
      <c r="A6" s="257" t="s">
        <v>293</v>
      </c>
      <c r="B6" s="258" t="s">
        <v>294</v>
      </c>
      <c r="C6" s="258" t="s">
        <v>469</v>
      </c>
      <c r="D6" s="258" t="s">
        <v>470</v>
      </c>
      <c r="E6" s="259" t="s">
        <v>471</v>
      </c>
    </row>
    <row r="7" spans="1:5" ht="13.8" thickBot="1">
      <c r="A7" s="260">
        <v>1</v>
      </c>
      <c r="B7" s="261">
        <v>2</v>
      </c>
      <c r="C7" s="261">
        <v>3</v>
      </c>
      <c r="D7" s="261">
        <v>4</v>
      </c>
      <c r="E7" s="262">
        <v>5</v>
      </c>
    </row>
    <row r="8" spans="1:5" ht="27.6">
      <c r="A8" s="630" t="s">
        <v>468</v>
      </c>
      <c r="B8" s="727">
        <v>2019</v>
      </c>
      <c r="C8" s="740">
        <v>4300000</v>
      </c>
      <c r="D8" s="631">
        <v>4300000</v>
      </c>
      <c r="E8" s="629">
        <v>4300000</v>
      </c>
    </row>
    <row r="9" spans="1:5" ht="13.8">
      <c r="A9" s="593" t="s">
        <v>473</v>
      </c>
      <c r="B9" s="609">
        <v>2019</v>
      </c>
      <c r="C9" s="592">
        <v>72643</v>
      </c>
      <c r="D9" s="592">
        <v>549275</v>
      </c>
      <c r="E9" s="728">
        <v>549275</v>
      </c>
    </row>
    <row r="10" spans="1:5" ht="13.8">
      <c r="A10" s="594" t="s">
        <v>475</v>
      </c>
      <c r="B10" s="623">
        <v>2019</v>
      </c>
      <c r="C10" s="592">
        <v>696595</v>
      </c>
      <c r="D10" s="592">
        <v>696595</v>
      </c>
      <c r="E10" s="595">
        <v>696595</v>
      </c>
    </row>
    <row r="11" spans="1:5" ht="13.8">
      <c r="A11" s="594" t="s">
        <v>474</v>
      </c>
      <c r="B11" s="623">
        <v>2019</v>
      </c>
      <c r="C11" s="592">
        <v>1208405</v>
      </c>
      <c r="D11" s="592">
        <v>1208405</v>
      </c>
      <c r="E11" s="595">
        <v>1208405</v>
      </c>
    </row>
    <row r="12" spans="1:5" ht="13.8">
      <c r="A12" s="594" t="s">
        <v>476</v>
      </c>
      <c r="B12" s="623">
        <v>2019</v>
      </c>
      <c r="C12" s="592"/>
      <c r="D12" s="592">
        <v>109900</v>
      </c>
      <c r="E12" s="595">
        <v>109900</v>
      </c>
    </row>
    <row r="13" spans="1:5" ht="13.8">
      <c r="A13" s="594" t="s">
        <v>480</v>
      </c>
      <c r="B13" s="623">
        <v>2019</v>
      </c>
      <c r="C13" s="592"/>
      <c r="D13" s="592">
        <v>895350</v>
      </c>
      <c r="E13" s="595">
        <v>895350</v>
      </c>
    </row>
    <row r="14" spans="1:5" ht="13.8">
      <c r="A14" s="594" t="s">
        <v>479</v>
      </c>
      <c r="B14" s="623">
        <v>2019</v>
      </c>
      <c r="C14" s="592"/>
      <c r="D14" s="592">
        <v>330200</v>
      </c>
      <c r="E14" s="595">
        <v>330200</v>
      </c>
    </row>
    <row r="15" spans="1:5" ht="13.8">
      <c r="A15" s="594" t="s">
        <v>496</v>
      </c>
      <c r="B15" s="623">
        <v>2019</v>
      </c>
      <c r="C15" s="592"/>
      <c r="D15" s="592">
        <v>2042160</v>
      </c>
      <c r="E15" s="595"/>
    </row>
    <row r="16" spans="1:5" ht="13.8">
      <c r="A16" s="594" t="s">
        <v>497</v>
      </c>
      <c r="B16" s="623"/>
      <c r="C16" s="592"/>
      <c r="D16" s="592">
        <v>635402</v>
      </c>
      <c r="E16" s="595"/>
    </row>
    <row r="17" spans="1:9" ht="13.8">
      <c r="A17" s="673" t="s">
        <v>457</v>
      </c>
      <c r="B17" s="623"/>
      <c r="C17" s="512"/>
      <c r="D17" s="512"/>
      <c r="E17" s="513"/>
    </row>
    <row r="18" spans="1:9" ht="13.8">
      <c r="A18" s="593" t="s">
        <v>472</v>
      </c>
      <c r="B18" s="677">
        <v>2019</v>
      </c>
      <c r="C18" s="678">
        <v>0</v>
      </c>
      <c r="D18" s="512">
        <v>129144</v>
      </c>
      <c r="E18" s="513">
        <v>129144</v>
      </c>
    </row>
    <row r="19" spans="1:9" ht="13.8">
      <c r="A19" s="675" t="s">
        <v>477</v>
      </c>
      <c r="B19" s="677">
        <v>2019</v>
      </c>
      <c r="C19" s="678">
        <v>0</v>
      </c>
      <c r="D19" s="512">
        <v>145830</v>
      </c>
      <c r="E19" s="513">
        <v>145830</v>
      </c>
    </row>
    <row r="20" spans="1:9" ht="13.8">
      <c r="A20" s="594" t="s">
        <v>478</v>
      </c>
      <c r="B20" s="679">
        <v>2019</v>
      </c>
      <c r="C20" s="678">
        <v>0</v>
      </c>
      <c r="D20" s="512">
        <v>50290</v>
      </c>
      <c r="E20" s="513">
        <v>50290</v>
      </c>
    </row>
    <row r="21" spans="1:9" ht="13.8">
      <c r="A21" s="594"/>
      <c r="B21" s="679"/>
      <c r="C21" s="731"/>
      <c r="D21" s="512"/>
      <c r="E21" s="513"/>
    </row>
    <row r="22" spans="1:9" ht="14.4" thickBot="1">
      <c r="A22" s="676"/>
      <c r="B22" s="674"/>
      <c r="C22" s="512"/>
      <c r="D22" s="512"/>
      <c r="E22" s="513"/>
      <c r="I22" t="s">
        <v>275</v>
      </c>
    </row>
    <row r="23" spans="1:9" ht="14.4" thickBot="1">
      <c r="A23" s="265" t="s">
        <v>295</v>
      </c>
      <c r="B23" s="514"/>
      <c r="C23" s="515">
        <f>SUM(C8:C22)</f>
        <v>6277643</v>
      </c>
      <c r="D23" s="515">
        <f>SUM(D8:D22)</f>
        <v>11092551</v>
      </c>
      <c r="E23" s="515">
        <f>SUM(E8:E21)</f>
        <v>8414989</v>
      </c>
    </row>
    <row r="24" spans="1:9">
      <c r="A24" s="253"/>
      <c r="B24" s="19"/>
      <c r="C24" s="19"/>
      <c r="D24" s="19"/>
      <c r="E24" s="19"/>
    </row>
    <row r="25" spans="1:9">
      <c r="A25" s="253"/>
      <c r="B25" s="19"/>
      <c r="C25" s="19"/>
      <c r="D25" s="19"/>
      <c r="E25" s="19"/>
    </row>
    <row r="26" spans="1:9" ht="12.9" customHeight="1">
      <c r="A26" s="253"/>
      <c r="B26" s="764" t="s">
        <v>507</v>
      </c>
      <c r="C26" s="764"/>
      <c r="D26" s="764"/>
      <c r="E26" s="764"/>
    </row>
    <row r="27" spans="1:9">
      <c r="A27" s="253"/>
      <c r="B27" s="19"/>
      <c r="C27" s="19"/>
      <c r="D27" s="19"/>
      <c r="E27" s="761"/>
      <c r="F27" s="761"/>
      <c r="G27" s="761"/>
      <c r="H27" s="761"/>
    </row>
    <row r="28" spans="1:9">
      <c r="A28" s="253"/>
      <c r="B28" s="19"/>
      <c r="C28" s="19"/>
      <c r="D28" s="19"/>
      <c r="E28" s="19"/>
    </row>
    <row r="29" spans="1:9" ht="13.8">
      <c r="A29" s="763" t="s">
        <v>296</v>
      </c>
      <c r="B29" s="763"/>
      <c r="C29" s="763"/>
      <c r="D29" s="763"/>
      <c r="E29" s="763"/>
    </row>
    <row r="30" spans="1:9">
      <c r="A30" s="20"/>
      <c r="B30" s="19"/>
      <c r="C30" s="19"/>
      <c r="D30" s="19"/>
      <c r="E30" s="19"/>
    </row>
    <row r="31" spans="1:9" ht="13.8" thickBot="1">
      <c r="A31" s="266"/>
      <c r="B31" s="255"/>
      <c r="C31" s="255"/>
      <c r="D31" s="762" t="s">
        <v>408</v>
      </c>
      <c r="E31" s="762"/>
    </row>
    <row r="32" spans="1:9" ht="40.200000000000003" thickBot="1">
      <c r="A32" s="257" t="s">
        <v>297</v>
      </c>
      <c r="B32" s="258" t="s">
        <v>294</v>
      </c>
      <c r="C32" s="258" t="s">
        <v>469</v>
      </c>
      <c r="D32" s="258" t="s">
        <v>470</v>
      </c>
      <c r="E32" s="259" t="s">
        <v>481</v>
      </c>
    </row>
    <row r="33" spans="1:8" ht="13.8" thickBot="1">
      <c r="A33" s="260">
        <v>1</v>
      </c>
      <c r="B33" s="261">
        <v>2</v>
      </c>
      <c r="C33" s="261">
        <v>3</v>
      </c>
      <c r="D33" s="261">
        <v>4</v>
      </c>
      <c r="E33" s="262">
        <v>5</v>
      </c>
    </row>
    <row r="34" spans="1:8" ht="13.8">
      <c r="A34" s="593" t="s">
        <v>483</v>
      </c>
      <c r="B34" s="729" t="s">
        <v>482</v>
      </c>
      <c r="C34" s="592">
        <v>36893906</v>
      </c>
      <c r="D34" s="512">
        <v>41021000</v>
      </c>
      <c r="E34" s="595">
        <v>41021000</v>
      </c>
    </row>
    <row r="35" spans="1:8" ht="13.8">
      <c r="A35" s="593" t="s">
        <v>495</v>
      </c>
      <c r="B35" s="730" t="s">
        <v>482</v>
      </c>
      <c r="C35" s="592"/>
      <c r="D35" s="512">
        <v>29940540</v>
      </c>
      <c r="E35" s="595"/>
    </row>
    <row r="36" spans="1:8" ht="13.8">
      <c r="A36" s="624" t="s">
        <v>496</v>
      </c>
      <c r="B36" s="678" t="s">
        <v>482</v>
      </c>
      <c r="C36" s="592"/>
      <c r="D36" s="512">
        <v>2378949</v>
      </c>
      <c r="E36" s="595"/>
      <c r="H36" t="s">
        <v>275</v>
      </c>
    </row>
    <row r="37" spans="1:8" ht="13.8">
      <c r="A37" s="624"/>
      <c r="B37" s="678"/>
      <c r="C37" s="592"/>
      <c r="D37" s="512"/>
      <c r="E37" s="595"/>
    </row>
    <row r="38" spans="1:8">
      <c r="A38" s="268"/>
      <c r="B38" s="269"/>
      <c r="C38" s="625"/>
      <c r="D38" s="263"/>
      <c r="E38" s="264"/>
    </row>
    <row r="39" spans="1:8">
      <c r="A39" s="270"/>
      <c r="B39" s="267"/>
      <c r="C39" s="625"/>
      <c r="D39" s="263"/>
      <c r="E39" s="264"/>
    </row>
    <row r="40" spans="1:8" ht="13.8" thickBot="1">
      <c r="A40" s="639"/>
      <c r="B40" s="640"/>
      <c r="C40" s="641"/>
      <c r="D40" s="642"/>
      <c r="E40" s="643"/>
    </row>
    <row r="41" spans="1:8" ht="14.4" customHeight="1" thickBot="1">
      <c r="A41" s="644" t="s">
        <v>295</v>
      </c>
      <c r="B41" s="514"/>
      <c r="C41" s="645">
        <f>SUM(C34:C40)</f>
        <v>36893906</v>
      </c>
      <c r="D41" s="515">
        <f>SUM(D34:D40)</f>
        <v>73340489</v>
      </c>
      <c r="E41" s="646">
        <f>SUM(E34:E40)</f>
        <v>41021000</v>
      </c>
    </row>
  </sheetData>
  <mergeCells count="7">
    <mergeCell ref="D31:E31"/>
    <mergeCell ref="B1:E1"/>
    <mergeCell ref="A3:E3"/>
    <mergeCell ref="D5:E5"/>
    <mergeCell ref="A29:E29"/>
    <mergeCell ref="E27:H27"/>
    <mergeCell ref="B26:E26"/>
  </mergeCells>
  <phoneticPr fontId="2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zoomScaleNormal="100" workbookViewId="0">
      <selection activeCell="E1" sqref="E1:H1"/>
    </sheetView>
  </sheetViews>
  <sheetFormatPr defaultRowHeight="13.2"/>
  <cols>
    <col min="1" max="1" width="8.33203125" customWidth="1"/>
    <col min="2" max="2" width="43" customWidth="1"/>
    <col min="3" max="3" width="16" customWidth="1"/>
    <col min="4" max="4" width="14" customWidth="1"/>
    <col min="5" max="6" width="16" customWidth="1"/>
    <col min="7" max="7" width="14.6640625" customWidth="1"/>
    <col min="8" max="8" width="16" customWidth="1"/>
  </cols>
  <sheetData>
    <row r="1" spans="1:12">
      <c r="A1" s="761"/>
      <c r="B1" s="761"/>
      <c r="C1" s="761"/>
      <c r="D1" s="761"/>
      <c r="E1" s="761" t="s">
        <v>500</v>
      </c>
      <c r="F1" s="761"/>
      <c r="G1" s="761"/>
      <c r="H1" s="761"/>
    </row>
    <row r="2" spans="1:12" ht="15.6">
      <c r="A2" s="767" t="s">
        <v>437</v>
      </c>
      <c r="B2" s="768"/>
      <c r="C2" s="768"/>
      <c r="D2" s="768"/>
      <c r="E2" s="768"/>
      <c r="F2" s="768"/>
      <c r="G2" s="768"/>
      <c r="H2" s="768"/>
    </row>
    <row r="3" spans="1:12" ht="15.6">
      <c r="A3" s="767" t="s">
        <v>484</v>
      </c>
      <c r="B3" s="767"/>
      <c r="C3" s="767"/>
      <c r="D3" s="767"/>
      <c r="E3" s="767"/>
      <c r="F3" s="767"/>
      <c r="G3" s="767"/>
      <c r="H3" s="767"/>
    </row>
    <row r="4" spans="1:12" ht="16.5" customHeight="1" thickBot="1">
      <c r="A4" s="771" t="s">
        <v>409</v>
      </c>
      <c r="B4" s="771"/>
      <c r="C4" s="771"/>
      <c r="D4" s="771"/>
      <c r="E4" s="771"/>
      <c r="F4" s="771"/>
      <c r="G4" s="771"/>
      <c r="H4" s="771"/>
    </row>
    <row r="5" spans="1:12" ht="46.8" thickTop="1" thickBot="1">
      <c r="A5" s="769" t="s">
        <v>298</v>
      </c>
      <c r="B5" s="770"/>
      <c r="C5" s="272" t="s">
        <v>299</v>
      </c>
      <c r="D5" s="272" t="s">
        <v>300</v>
      </c>
      <c r="E5" s="273" t="s">
        <v>301</v>
      </c>
      <c r="F5" s="272" t="s">
        <v>302</v>
      </c>
      <c r="G5" s="272" t="s">
        <v>300</v>
      </c>
      <c r="H5" s="274" t="s">
        <v>303</v>
      </c>
    </row>
    <row r="6" spans="1:12" ht="13.8" thickBot="1">
      <c r="A6" s="275" t="s">
        <v>2</v>
      </c>
      <c r="B6" s="276" t="s">
        <v>373</v>
      </c>
      <c r="C6" s="516">
        <f t="shared" ref="C6:H6" si="0">SUM(C7:C10)</f>
        <v>294295238</v>
      </c>
      <c r="D6" s="517">
        <f t="shared" si="0"/>
        <v>0</v>
      </c>
      <c r="E6" s="517">
        <f t="shared" si="0"/>
        <v>294295238</v>
      </c>
      <c r="F6" s="518">
        <f t="shared" si="0"/>
        <v>321602392</v>
      </c>
      <c r="G6" s="517">
        <f t="shared" si="0"/>
        <v>0</v>
      </c>
      <c r="H6" s="519">
        <f t="shared" si="0"/>
        <v>321602392</v>
      </c>
    </row>
    <row r="7" spans="1:12">
      <c r="A7" s="277" t="s">
        <v>3</v>
      </c>
      <c r="B7" s="278" t="s">
        <v>304</v>
      </c>
      <c r="C7" s="520">
        <v>748765</v>
      </c>
      <c r="D7" s="521"/>
      <c r="E7" s="522">
        <v>748765</v>
      </c>
      <c r="F7" s="523">
        <v>303961</v>
      </c>
      <c r="G7" s="523"/>
      <c r="H7" s="524">
        <f>G7+F7</f>
        <v>303961</v>
      </c>
    </row>
    <row r="8" spans="1:12">
      <c r="A8" s="279" t="s">
        <v>4</v>
      </c>
      <c r="B8" s="280" t="s">
        <v>305</v>
      </c>
      <c r="C8" s="525">
        <v>269262712</v>
      </c>
      <c r="D8" s="526"/>
      <c r="E8" s="527">
        <v>269262712</v>
      </c>
      <c r="F8" s="528">
        <v>297967625</v>
      </c>
      <c r="G8" s="528"/>
      <c r="H8" s="529">
        <f>G8+F8</f>
        <v>297967625</v>
      </c>
    </row>
    <row r="9" spans="1:12">
      <c r="A9" s="279" t="s">
        <v>5</v>
      </c>
      <c r="B9" s="280" t="s">
        <v>306</v>
      </c>
      <c r="C9" s="530">
        <v>6250000</v>
      </c>
      <c r="D9" s="531"/>
      <c r="E9" s="527">
        <f>D9+C9</f>
        <v>6250000</v>
      </c>
      <c r="F9" s="532">
        <v>6250000</v>
      </c>
      <c r="G9" s="532"/>
      <c r="H9" s="529">
        <f>G9+F9</f>
        <v>6250000</v>
      </c>
    </row>
    <row r="10" spans="1:12" ht="13.8" thickBot="1">
      <c r="A10" s="279" t="s">
        <v>6</v>
      </c>
      <c r="B10" s="280" t="s">
        <v>307</v>
      </c>
      <c r="C10" s="533">
        <v>18033761</v>
      </c>
      <c r="D10" s="534"/>
      <c r="E10" s="535">
        <f>D10+C10</f>
        <v>18033761</v>
      </c>
      <c r="F10" s="536">
        <v>17080806</v>
      </c>
      <c r="G10" s="536"/>
      <c r="H10" s="537">
        <f>G10+F10</f>
        <v>17080806</v>
      </c>
    </row>
    <row r="11" spans="1:12" ht="13.8" thickBot="1">
      <c r="A11" s="275" t="s">
        <v>7</v>
      </c>
      <c r="B11" s="276" t="s">
        <v>374</v>
      </c>
      <c r="C11" s="538">
        <f t="shared" ref="C11:H11" si="1">SUM(C12:C16)</f>
        <v>81122359</v>
      </c>
      <c r="D11" s="517">
        <f t="shared" si="1"/>
        <v>0</v>
      </c>
      <c r="E11" s="517">
        <f t="shared" si="1"/>
        <v>81122359</v>
      </c>
      <c r="F11" s="517">
        <f>SUM(F12:F16)</f>
        <v>127081139</v>
      </c>
      <c r="G11" s="517">
        <f t="shared" si="1"/>
        <v>0</v>
      </c>
      <c r="H11" s="519">
        <f t="shared" si="1"/>
        <v>127081139</v>
      </c>
    </row>
    <row r="12" spans="1:12">
      <c r="A12" s="279" t="s">
        <v>8</v>
      </c>
      <c r="B12" s="280" t="s">
        <v>308</v>
      </c>
      <c r="C12" s="539"/>
      <c r="D12" s="540"/>
      <c r="E12" s="522">
        <f>D12+C12</f>
        <v>0</v>
      </c>
      <c r="F12" s="541">
        <v>0</v>
      </c>
      <c r="G12" s="540"/>
      <c r="H12" s="524">
        <f>G12+F12</f>
        <v>0</v>
      </c>
    </row>
    <row r="13" spans="1:12">
      <c r="A13" s="279" t="s">
        <v>9</v>
      </c>
      <c r="B13" s="280" t="s">
        <v>309</v>
      </c>
      <c r="C13" s="530">
        <v>30912856</v>
      </c>
      <c r="D13" s="531"/>
      <c r="E13" s="527">
        <f>D13+C13</f>
        <v>30912856</v>
      </c>
      <c r="F13" s="532">
        <v>34037311</v>
      </c>
      <c r="G13" s="531"/>
      <c r="H13" s="529">
        <f>G13+F13</f>
        <v>34037311</v>
      </c>
    </row>
    <row r="14" spans="1:12">
      <c r="A14" s="279" t="s">
        <v>10</v>
      </c>
      <c r="B14" s="280" t="s">
        <v>310</v>
      </c>
      <c r="C14" s="530"/>
      <c r="D14" s="531"/>
      <c r="E14" s="527">
        <f>D14+C14</f>
        <v>0</v>
      </c>
      <c r="F14" s="532"/>
      <c r="G14" s="531"/>
      <c r="H14" s="529">
        <f>G14+F14</f>
        <v>0</v>
      </c>
      <c r="L14" t="s">
        <v>275</v>
      </c>
    </row>
    <row r="15" spans="1:12">
      <c r="A15" s="281" t="s">
        <v>11</v>
      </c>
      <c r="B15" s="280" t="s">
        <v>311</v>
      </c>
      <c r="C15" s="530">
        <v>50324978</v>
      </c>
      <c r="D15" s="531"/>
      <c r="E15" s="527">
        <f>D15+C15</f>
        <v>50324978</v>
      </c>
      <c r="F15" s="532">
        <v>93093943</v>
      </c>
      <c r="G15" s="531"/>
      <c r="H15" s="529">
        <f>G15+F15</f>
        <v>93093943</v>
      </c>
    </row>
    <row r="16" spans="1:12" ht="13.8" thickBot="1">
      <c r="A16" s="279" t="s">
        <v>12</v>
      </c>
      <c r="B16" s="280" t="s">
        <v>448</v>
      </c>
      <c r="C16" s="533">
        <v>-115475</v>
      </c>
      <c r="D16" s="534"/>
      <c r="E16" s="527">
        <f>D16+C16</f>
        <v>-115475</v>
      </c>
      <c r="F16" s="536">
        <v>-50115</v>
      </c>
      <c r="G16" s="534"/>
      <c r="H16" s="529">
        <f>G16+F16</f>
        <v>-50115</v>
      </c>
    </row>
    <row r="17" spans="1:8" ht="13.8" thickBot="1">
      <c r="A17" s="275" t="s">
        <v>13</v>
      </c>
      <c r="B17" s="282" t="s">
        <v>312</v>
      </c>
      <c r="C17" s="538">
        <f t="shared" ref="C17:H17" si="2">C6+C11</f>
        <v>375417597</v>
      </c>
      <c r="D17" s="517">
        <f t="shared" si="2"/>
        <v>0</v>
      </c>
      <c r="E17" s="517">
        <f t="shared" si="2"/>
        <v>375417597</v>
      </c>
      <c r="F17" s="517">
        <f t="shared" si="2"/>
        <v>448683531</v>
      </c>
      <c r="G17" s="517">
        <f t="shared" si="2"/>
        <v>0</v>
      </c>
      <c r="H17" s="519">
        <f t="shared" si="2"/>
        <v>448683531</v>
      </c>
    </row>
    <row r="18" spans="1:8" ht="53.4" thickBot="1">
      <c r="A18" s="765" t="s">
        <v>313</v>
      </c>
      <c r="B18" s="766"/>
      <c r="C18" s="542" t="s">
        <v>299</v>
      </c>
      <c r="D18" s="543" t="s">
        <v>300</v>
      </c>
      <c r="E18" s="543" t="s">
        <v>301</v>
      </c>
      <c r="F18" s="543" t="s">
        <v>302</v>
      </c>
      <c r="G18" s="543" t="s">
        <v>300</v>
      </c>
      <c r="H18" s="544" t="s">
        <v>303</v>
      </c>
    </row>
    <row r="19" spans="1:8" ht="13.8" thickBot="1">
      <c r="A19" s="283" t="s">
        <v>14</v>
      </c>
      <c r="B19" s="284" t="s">
        <v>314</v>
      </c>
      <c r="C19" s="538">
        <f>C20+C22+C23+C24+C21</f>
        <v>372404945</v>
      </c>
      <c r="D19" s="538">
        <f>D20+D22+D23+D24</f>
        <v>0</v>
      </c>
      <c r="E19" s="538">
        <f>E20+E22+E23+E24+E21</f>
        <v>372404945</v>
      </c>
      <c r="F19" s="538">
        <f>F20+F22+F23+F24+F21</f>
        <v>444527044</v>
      </c>
      <c r="G19" s="538">
        <f>G20+G22+G23+G24</f>
        <v>0</v>
      </c>
      <c r="H19" s="556">
        <f>H20+H21+H22+H23+H24</f>
        <v>444527044</v>
      </c>
    </row>
    <row r="20" spans="1:8">
      <c r="A20" s="285" t="s">
        <v>15</v>
      </c>
      <c r="B20" s="280" t="s">
        <v>375</v>
      </c>
      <c r="C20" s="539">
        <v>335540160</v>
      </c>
      <c r="D20" s="540"/>
      <c r="E20" s="522">
        <f>D20+C20</f>
        <v>335540160</v>
      </c>
      <c r="F20" s="540">
        <v>335540160</v>
      </c>
      <c r="G20" s="540"/>
      <c r="H20" s="524">
        <f>G20+F20</f>
        <v>335540160</v>
      </c>
    </row>
    <row r="21" spans="1:8">
      <c r="A21" s="285" t="s">
        <v>16</v>
      </c>
      <c r="B21" s="280" t="s">
        <v>414</v>
      </c>
      <c r="C21" s="610">
        <v>25610679</v>
      </c>
      <c r="D21" s="611"/>
      <c r="E21" s="660">
        <f>D21+C21</f>
        <v>25610679</v>
      </c>
      <c r="F21" s="611">
        <v>25610679</v>
      </c>
      <c r="G21" s="611"/>
      <c r="H21" s="612">
        <f>G21+F21</f>
        <v>25610679</v>
      </c>
    </row>
    <row r="22" spans="1:8">
      <c r="A22" s="285" t="s">
        <v>17</v>
      </c>
      <c r="B22" s="280" t="s">
        <v>376</v>
      </c>
      <c r="C22" s="545">
        <v>8462235</v>
      </c>
      <c r="D22" s="546"/>
      <c r="E22" s="547">
        <f>D22+C22</f>
        <v>8462235</v>
      </c>
      <c r="F22" s="546">
        <v>8462235</v>
      </c>
      <c r="G22" s="546"/>
      <c r="H22" s="548">
        <f>G22+F22</f>
        <v>8462235</v>
      </c>
    </row>
    <row r="23" spans="1:8" ht="13.8" thickBot="1">
      <c r="A23" s="285" t="s">
        <v>18</v>
      </c>
      <c r="B23" s="507" t="s">
        <v>377</v>
      </c>
      <c r="C23" s="599">
        <v>-37354290</v>
      </c>
      <c r="D23" s="549"/>
      <c r="E23" s="550">
        <f>D23+C23</f>
        <v>-37354290</v>
      </c>
      <c r="F23" s="546">
        <v>2791871</v>
      </c>
      <c r="G23" s="546"/>
      <c r="H23" s="548">
        <f>G23+F23</f>
        <v>2791871</v>
      </c>
    </row>
    <row r="24" spans="1:8" ht="13.8" thickBot="1">
      <c r="A24" s="286" t="s">
        <v>19</v>
      </c>
      <c r="B24" s="287" t="s">
        <v>378</v>
      </c>
      <c r="C24" s="599">
        <v>40146161</v>
      </c>
      <c r="D24" s="552"/>
      <c r="E24" s="550">
        <f>D24+C24</f>
        <v>40146161</v>
      </c>
      <c r="F24" s="534">
        <v>72122099</v>
      </c>
      <c r="G24" s="534"/>
      <c r="H24" s="537">
        <f>G24+F24</f>
        <v>72122099</v>
      </c>
    </row>
    <row r="25" spans="1:8" ht="13.8" thickBot="1">
      <c r="A25" s="283" t="s">
        <v>21</v>
      </c>
      <c r="B25" s="276" t="s">
        <v>315</v>
      </c>
      <c r="C25" s="538">
        <f>C26+C27+C28</f>
        <v>1320878</v>
      </c>
      <c r="D25" s="538">
        <f>D26+D27+D28</f>
        <v>0</v>
      </c>
      <c r="E25" s="517">
        <f>E26+E27+E28</f>
        <v>1320878</v>
      </c>
      <c r="F25" s="517">
        <f>SUM(F26:F28)</f>
        <v>1512994</v>
      </c>
      <c r="G25" s="517">
        <f>SUM(G26:G28)</f>
        <v>0</v>
      </c>
      <c r="H25" s="519">
        <f>SUM(H26:H28)</f>
        <v>1512994</v>
      </c>
    </row>
    <row r="26" spans="1:8">
      <c r="A26" s="285" t="s">
        <v>22</v>
      </c>
      <c r="B26" s="280" t="s">
        <v>379</v>
      </c>
      <c r="C26" s="596">
        <v>0</v>
      </c>
      <c r="D26" s="597"/>
      <c r="E26" s="598">
        <f>D26+C26</f>
        <v>0</v>
      </c>
      <c r="F26" s="597">
        <v>0</v>
      </c>
      <c r="G26" s="597"/>
      <c r="H26" s="600">
        <f>G26+F26</f>
        <v>0</v>
      </c>
    </row>
    <row r="27" spans="1:8">
      <c r="A27" s="508" t="s">
        <v>23</v>
      </c>
      <c r="B27" s="509" t="s">
        <v>380</v>
      </c>
      <c r="C27" s="551">
        <v>1320878</v>
      </c>
      <c r="D27" s="549"/>
      <c r="E27" s="550">
        <f>D27+C27</f>
        <v>1320878</v>
      </c>
      <c r="F27" s="546">
        <v>1512994</v>
      </c>
      <c r="G27" s="546"/>
      <c r="H27" s="602">
        <f>G27+F27</f>
        <v>1512994</v>
      </c>
    </row>
    <row r="28" spans="1:8" ht="13.8" thickBot="1">
      <c r="A28" s="508" t="s">
        <v>24</v>
      </c>
      <c r="B28" s="509" t="s">
        <v>397</v>
      </c>
      <c r="C28" s="549"/>
      <c r="D28" s="549"/>
      <c r="E28" s="550"/>
      <c r="F28" s="546">
        <v>0</v>
      </c>
      <c r="G28" s="546"/>
      <c r="H28" s="602">
        <f>G28+F28</f>
        <v>0</v>
      </c>
    </row>
    <row r="29" spans="1:8" ht="13.8" thickBot="1">
      <c r="A29" s="510" t="s">
        <v>25</v>
      </c>
      <c r="B29" s="511" t="s">
        <v>381</v>
      </c>
      <c r="C29" s="553">
        <v>1691774</v>
      </c>
      <c r="D29" s="554"/>
      <c r="E29" s="601">
        <f>D29+C29</f>
        <v>1691774</v>
      </c>
      <c r="F29" s="554">
        <v>2643493</v>
      </c>
      <c r="G29" s="554"/>
      <c r="H29" s="556">
        <f>G29+F29</f>
        <v>2643493</v>
      </c>
    </row>
    <row r="30" spans="1:8" ht="13.8" thickBot="1">
      <c r="A30" s="288" t="s">
        <v>26</v>
      </c>
      <c r="B30" s="289" t="s">
        <v>316</v>
      </c>
      <c r="C30" s="555">
        <f t="shared" ref="C30:H30" si="3">C19+C25+C29</f>
        <v>375417597</v>
      </c>
      <c r="D30" s="555">
        <f t="shared" si="3"/>
        <v>0</v>
      </c>
      <c r="E30" s="555">
        <f>E19+E25+E29</f>
        <v>375417597</v>
      </c>
      <c r="F30" s="555">
        <f t="shared" si="3"/>
        <v>448683531</v>
      </c>
      <c r="G30" s="555">
        <f t="shared" si="3"/>
        <v>0</v>
      </c>
      <c r="H30" s="557">
        <f t="shared" si="3"/>
        <v>448683531</v>
      </c>
    </row>
    <row r="31" spans="1:8" ht="13.8" thickTop="1"/>
  </sheetData>
  <mergeCells count="7">
    <mergeCell ref="A18:B18"/>
    <mergeCell ref="A2:H2"/>
    <mergeCell ref="A5:B5"/>
    <mergeCell ref="A3:H3"/>
    <mergeCell ref="A4:H4"/>
    <mergeCell ref="A1:D1"/>
    <mergeCell ref="E1:H1"/>
  </mergeCells>
  <phoneticPr fontId="26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E16"/>
  <sheetViews>
    <sheetView workbookViewId="0">
      <selection activeCell="B1" sqref="B1:E1"/>
    </sheetView>
  </sheetViews>
  <sheetFormatPr defaultRowHeight="13.2"/>
  <cols>
    <col min="2" max="2" width="7" customWidth="1"/>
    <col min="3" max="3" width="45.6640625" customWidth="1"/>
    <col min="4" max="5" width="25.6640625" customWidth="1"/>
  </cols>
  <sheetData>
    <row r="1" spans="2:5">
      <c r="B1" s="761" t="s">
        <v>499</v>
      </c>
      <c r="C1" s="761"/>
      <c r="D1" s="761"/>
      <c r="E1" s="761"/>
    </row>
    <row r="2" spans="2:5">
      <c r="B2" s="271"/>
      <c r="C2" s="271"/>
      <c r="D2" s="271"/>
      <c r="E2" s="271"/>
    </row>
    <row r="3" spans="2:5">
      <c r="B3" s="290"/>
      <c r="C3" s="291"/>
      <c r="D3" s="291"/>
      <c r="E3" s="291"/>
    </row>
    <row r="4" spans="2:5" ht="13.8">
      <c r="B4" s="774" t="s">
        <v>317</v>
      </c>
      <c r="C4" s="774"/>
      <c r="D4" s="774"/>
      <c r="E4" s="774"/>
    </row>
    <row r="5" spans="2:5">
      <c r="B5" s="290"/>
      <c r="C5" s="291"/>
      <c r="D5" s="291"/>
      <c r="E5" s="291"/>
    </row>
    <row r="6" spans="2:5" ht="13.8" thickBot="1">
      <c r="B6" s="290"/>
      <c r="C6" s="291"/>
      <c r="D6" s="762" t="s">
        <v>408</v>
      </c>
      <c r="E6" s="775"/>
    </row>
    <row r="7" spans="2:5" ht="13.5" customHeight="1" thickBot="1">
      <c r="B7" s="776" t="s">
        <v>1</v>
      </c>
      <c r="C7" s="778" t="s">
        <v>318</v>
      </c>
      <c r="D7" s="780" t="s">
        <v>449</v>
      </c>
      <c r="E7" s="781"/>
    </row>
    <row r="8" spans="2:5" ht="13.8" thickBot="1">
      <c r="B8" s="777"/>
      <c r="C8" s="779"/>
      <c r="D8" s="293" t="s">
        <v>319</v>
      </c>
      <c r="E8" s="294" t="s">
        <v>320</v>
      </c>
    </row>
    <row r="9" spans="2:5">
      <c r="B9" s="256">
        <v>1</v>
      </c>
      <c r="C9" s="292">
        <v>2</v>
      </c>
      <c r="D9" s="292">
        <v>6</v>
      </c>
      <c r="E9" s="306">
        <v>7</v>
      </c>
    </row>
    <row r="10" spans="2:5" ht="36.75" customHeight="1">
      <c r="B10" s="647" t="s">
        <v>347</v>
      </c>
      <c r="C10" s="648" t="s">
        <v>434</v>
      </c>
      <c r="D10" s="732">
        <v>91708789</v>
      </c>
      <c r="E10" s="733">
        <v>1456401</v>
      </c>
    </row>
    <row r="11" spans="2:5" ht="26.25" customHeight="1">
      <c r="B11" s="649" t="s">
        <v>3</v>
      </c>
      <c r="C11" s="650" t="s">
        <v>435</v>
      </c>
      <c r="D11" s="734">
        <v>1303361</v>
      </c>
      <c r="E11" s="735">
        <v>0</v>
      </c>
    </row>
    <row r="12" spans="2:5" ht="26.25" customHeight="1" thickBot="1">
      <c r="B12" s="651" t="s">
        <v>4</v>
      </c>
      <c r="C12" s="652" t="s">
        <v>436</v>
      </c>
      <c r="D12" s="736">
        <v>10334</v>
      </c>
      <c r="E12" s="737">
        <v>0</v>
      </c>
    </row>
    <row r="13" spans="2:5" ht="26.25" customHeight="1" thickBot="1">
      <c r="B13" s="772" t="s">
        <v>321</v>
      </c>
      <c r="C13" s="773"/>
      <c r="D13" s="738">
        <f>SUM(D10:D12)</f>
        <v>93022484</v>
      </c>
      <c r="E13" s="739">
        <f>SUM(E10:E12)</f>
        <v>1456401</v>
      </c>
    </row>
    <row r="14" spans="2:5">
      <c r="B14" s="290"/>
      <c r="C14" s="291"/>
      <c r="D14" s="291"/>
      <c r="E14" s="291"/>
    </row>
    <row r="15" spans="2:5">
      <c r="B15" s="290"/>
      <c r="C15" s="291"/>
      <c r="D15" s="291"/>
      <c r="E15" s="291"/>
    </row>
    <row r="16" spans="2:5">
      <c r="B16" s="290"/>
      <c r="C16" s="291"/>
      <c r="D16" s="291"/>
      <c r="E16" s="291"/>
    </row>
  </sheetData>
  <mergeCells count="7">
    <mergeCell ref="B13:C13"/>
    <mergeCell ref="B1:E1"/>
    <mergeCell ref="B4:E4"/>
    <mergeCell ref="D6:E6"/>
    <mergeCell ref="B7:B8"/>
    <mergeCell ref="C7:C8"/>
    <mergeCell ref="D7:E7"/>
  </mergeCells>
  <phoneticPr fontId="26" type="noConversion"/>
  <pageMargins left="0.75" right="0.75" top="1" bottom="1" header="0.5" footer="0.5"/>
  <pageSetup paperSize="9" orientation="landscape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8"/>
  <sheetViews>
    <sheetView zoomScaleNormal="100" workbookViewId="0">
      <selection sqref="A1:C1"/>
    </sheetView>
  </sheetViews>
  <sheetFormatPr defaultRowHeight="13.2"/>
  <cols>
    <col min="1" max="1" width="71.109375" customWidth="1"/>
    <col min="2" max="2" width="6.109375" customWidth="1"/>
    <col min="3" max="3" width="18" customWidth="1"/>
  </cols>
  <sheetData>
    <row r="1" spans="1:4" ht="13.8" thickBot="1">
      <c r="A1" s="782" t="s">
        <v>498</v>
      </c>
      <c r="B1" s="782"/>
      <c r="C1" s="782"/>
      <c r="D1" s="661"/>
    </row>
    <row r="2" spans="1:4" ht="15.6">
      <c r="A2" s="783" t="s">
        <v>322</v>
      </c>
      <c r="B2" s="783"/>
      <c r="C2" s="783"/>
    </row>
    <row r="3" spans="1:4" ht="15.6">
      <c r="A3" s="783" t="s">
        <v>485</v>
      </c>
      <c r="B3" s="783"/>
      <c r="C3" s="783"/>
    </row>
    <row r="4" spans="1:4" ht="13.8" thickBot="1">
      <c r="A4" s="305"/>
      <c r="B4" s="784" t="s">
        <v>408</v>
      </c>
      <c r="C4" s="784"/>
    </row>
    <row r="5" spans="1:4">
      <c r="A5" s="785" t="s">
        <v>323</v>
      </c>
      <c r="B5" s="787" t="s">
        <v>324</v>
      </c>
      <c r="C5" s="789" t="s">
        <v>325</v>
      </c>
    </row>
    <row r="6" spans="1:4">
      <c r="A6" s="786"/>
      <c r="B6" s="788"/>
      <c r="C6" s="790"/>
    </row>
    <row r="7" spans="1:4">
      <c r="A7" s="503">
        <v>1</v>
      </c>
      <c r="B7" s="558">
        <v>2</v>
      </c>
      <c r="C7" s="559">
        <v>3</v>
      </c>
    </row>
    <row r="8" spans="1:4" ht="15.75" customHeight="1">
      <c r="A8" s="578" t="s">
        <v>415</v>
      </c>
      <c r="B8" s="295"/>
      <c r="C8" s="581"/>
    </row>
    <row r="9" spans="1:4" ht="20.100000000000001" customHeight="1">
      <c r="A9" s="613" t="s">
        <v>416</v>
      </c>
      <c r="B9" s="295"/>
      <c r="C9" s="653">
        <v>303961</v>
      </c>
    </row>
    <row r="10" spans="1:4" ht="15.9" customHeight="1">
      <c r="A10" s="615" t="s">
        <v>326</v>
      </c>
      <c r="B10" s="617" t="s">
        <v>2</v>
      </c>
      <c r="C10" s="654">
        <f>SUM(C9)</f>
        <v>303961</v>
      </c>
    </row>
    <row r="11" spans="1:4" ht="15.9" customHeight="1">
      <c r="A11" s="578" t="s">
        <v>420</v>
      </c>
      <c r="B11" s="617"/>
      <c r="C11" s="655"/>
    </row>
    <row r="12" spans="1:4" ht="15.9" customHeight="1">
      <c r="A12" s="614" t="s">
        <v>417</v>
      </c>
      <c r="B12" s="617"/>
      <c r="C12" s="655">
        <v>139410007</v>
      </c>
    </row>
    <row r="13" spans="1:4" ht="25.5" customHeight="1">
      <c r="A13" s="613" t="s">
        <v>418</v>
      </c>
      <c r="B13" s="617"/>
      <c r="C13" s="655"/>
    </row>
    <row r="14" spans="1:4" ht="28.5" customHeight="1">
      <c r="A14" s="613" t="s">
        <v>423</v>
      </c>
      <c r="B14" s="617"/>
      <c r="C14" s="655">
        <v>147121733</v>
      </c>
    </row>
    <row r="15" spans="1:4" ht="15.9" customHeight="1">
      <c r="A15" s="614" t="s">
        <v>419</v>
      </c>
      <c r="B15" s="617"/>
      <c r="C15" s="655">
        <v>7518000</v>
      </c>
    </row>
    <row r="16" spans="1:4" ht="15.9" customHeight="1">
      <c r="A16" s="615" t="s">
        <v>426</v>
      </c>
      <c r="B16" s="617"/>
      <c r="C16" s="656">
        <f>SUM(C12:C15)</f>
        <v>294049740</v>
      </c>
    </row>
    <row r="17" spans="1:3" ht="15.9" customHeight="1">
      <c r="A17" s="578" t="s">
        <v>421</v>
      </c>
      <c r="B17" s="295"/>
      <c r="C17" s="655"/>
    </row>
    <row r="18" spans="1:3" ht="15.9" customHeight="1">
      <c r="A18" s="614" t="s">
        <v>422</v>
      </c>
      <c r="B18" s="295"/>
      <c r="C18" s="655"/>
    </row>
    <row r="19" spans="1:3" ht="15.9" customHeight="1">
      <c r="A19" s="614" t="s">
        <v>433</v>
      </c>
      <c r="B19" s="295"/>
      <c r="C19" s="655"/>
    </row>
    <row r="20" spans="1:3" ht="15.9" customHeight="1">
      <c r="A20" s="613" t="s">
        <v>424</v>
      </c>
      <c r="B20" s="295"/>
      <c r="C20" s="655">
        <v>3292885</v>
      </c>
    </row>
    <row r="21" spans="1:3" ht="15.9" customHeight="1">
      <c r="A21" s="618" t="s">
        <v>427</v>
      </c>
      <c r="B21" s="619"/>
      <c r="C21" s="656">
        <f>SUM(C18:C20)</f>
        <v>3292885</v>
      </c>
    </row>
    <row r="22" spans="1:3" ht="15.9" customHeight="1">
      <c r="A22" s="578" t="s">
        <v>425</v>
      </c>
      <c r="B22" s="295"/>
      <c r="C22" s="655">
        <v>625000</v>
      </c>
    </row>
    <row r="23" spans="1:3" ht="15.9" customHeight="1">
      <c r="A23" s="615" t="s">
        <v>428</v>
      </c>
      <c r="B23" s="617"/>
      <c r="C23" s="656">
        <f>SUM(C22)</f>
        <v>625000</v>
      </c>
    </row>
    <row r="24" spans="1:3" ht="15.9" customHeight="1">
      <c r="A24" s="615" t="s">
        <v>327</v>
      </c>
      <c r="B24" s="617" t="s">
        <v>3</v>
      </c>
      <c r="C24" s="654">
        <f>C16+C21+C23</f>
        <v>297967625</v>
      </c>
    </row>
    <row r="25" spans="1:3" ht="15.9" customHeight="1">
      <c r="A25" s="578" t="s">
        <v>328</v>
      </c>
      <c r="B25" s="295"/>
      <c r="C25" s="655">
        <v>6250000</v>
      </c>
    </row>
    <row r="26" spans="1:3" ht="15.9" customHeight="1">
      <c r="A26" s="578" t="s">
        <v>329</v>
      </c>
      <c r="B26" s="295"/>
      <c r="C26" s="655"/>
    </row>
    <row r="27" spans="1:3" ht="15.9" customHeight="1">
      <c r="A27" s="615" t="s">
        <v>330</v>
      </c>
      <c r="B27" s="616" t="s">
        <v>4</v>
      </c>
      <c r="C27" s="654">
        <f>SUM(C25:C26)</f>
        <v>6250000</v>
      </c>
    </row>
    <row r="28" spans="1:3" ht="28.8">
      <c r="A28" s="620" t="s">
        <v>331</v>
      </c>
      <c r="B28" s="621" t="s">
        <v>5</v>
      </c>
      <c r="C28" s="657">
        <v>17080806</v>
      </c>
    </row>
    <row r="29" spans="1:3" ht="20.100000000000001" customHeight="1">
      <c r="A29" s="580" t="s">
        <v>402</v>
      </c>
      <c r="B29" s="616" t="s">
        <v>6</v>
      </c>
      <c r="C29" s="658">
        <f>C10+C24+C27+C28</f>
        <v>321602392</v>
      </c>
    </row>
    <row r="30" spans="1:3" ht="15.9" customHeight="1">
      <c r="A30" s="578" t="s">
        <v>382</v>
      </c>
      <c r="B30" s="616"/>
      <c r="C30" s="653"/>
    </row>
    <row r="31" spans="1:3" ht="15.9" customHeight="1">
      <c r="A31" s="579" t="s">
        <v>332</v>
      </c>
      <c r="B31" s="616"/>
      <c r="C31" s="653">
        <f>SUM(C30)</f>
        <v>0</v>
      </c>
    </row>
    <row r="32" spans="1:3" ht="20.100000000000001" customHeight="1">
      <c r="A32" s="580" t="s">
        <v>385</v>
      </c>
      <c r="B32" s="616" t="s">
        <v>7</v>
      </c>
      <c r="C32" s="658">
        <f>SUM(C31)</f>
        <v>0</v>
      </c>
    </row>
    <row r="33" spans="1:3" ht="15.9" customHeight="1">
      <c r="A33" s="578" t="s">
        <v>384</v>
      </c>
      <c r="B33" s="616"/>
      <c r="C33" s="653">
        <v>119290</v>
      </c>
    </row>
    <row r="34" spans="1:3" ht="15.9" customHeight="1">
      <c r="A34" s="578" t="s">
        <v>383</v>
      </c>
      <c r="B34" s="616"/>
      <c r="C34" s="653">
        <v>92974653</v>
      </c>
    </row>
    <row r="35" spans="1:3" ht="20.100000000000001" customHeight="1">
      <c r="A35" s="580" t="s">
        <v>386</v>
      </c>
      <c r="B35" s="616" t="s">
        <v>8</v>
      </c>
      <c r="C35" s="658">
        <f>SUM(C33:C34)</f>
        <v>93093943</v>
      </c>
    </row>
    <row r="36" spans="1:3" ht="15.9" customHeight="1">
      <c r="A36" s="578" t="s">
        <v>387</v>
      </c>
      <c r="B36" s="616"/>
      <c r="C36" s="655">
        <v>34037311</v>
      </c>
    </row>
    <row r="37" spans="1:3" ht="15.9" customHeight="1">
      <c r="A37" s="578" t="s">
        <v>388</v>
      </c>
      <c r="B37" s="616"/>
      <c r="C37" s="655">
        <v>0</v>
      </c>
    </row>
    <row r="38" spans="1:3" ht="20.100000000000001" customHeight="1">
      <c r="A38" s="580" t="s">
        <v>389</v>
      </c>
      <c r="B38" s="616" t="s">
        <v>9</v>
      </c>
      <c r="C38" s="658">
        <f>SUM(C36:C37)</f>
        <v>34037311</v>
      </c>
    </row>
    <row r="39" spans="1:3" ht="20.100000000000001" customHeight="1">
      <c r="A39" s="580" t="s">
        <v>390</v>
      </c>
      <c r="B39" s="616" t="s">
        <v>10</v>
      </c>
      <c r="C39" s="658">
        <v>-50115</v>
      </c>
    </row>
    <row r="40" spans="1:3" s="560" customFormat="1" ht="20.100000000000001" customHeight="1">
      <c r="A40" s="580" t="s">
        <v>391</v>
      </c>
      <c r="B40" s="616" t="s">
        <v>11</v>
      </c>
      <c r="C40" s="658">
        <v>0</v>
      </c>
    </row>
    <row r="41" spans="1:3" ht="20.100000000000001" customHeight="1" thickBot="1">
      <c r="A41" s="561" t="s">
        <v>392</v>
      </c>
      <c r="B41" s="622" t="s">
        <v>12</v>
      </c>
      <c r="C41" s="659">
        <f>C29+C35+C32+C38+C39+C40</f>
        <v>448683531</v>
      </c>
    </row>
    <row r="42" spans="1:3" ht="14.4" thickBot="1">
      <c r="A42" s="296"/>
      <c r="B42" s="297"/>
      <c r="C42" s="298"/>
    </row>
    <row r="43" spans="1:3">
      <c r="A43" s="785" t="s">
        <v>333</v>
      </c>
      <c r="B43" s="787" t="s">
        <v>324</v>
      </c>
      <c r="C43" s="789" t="s">
        <v>325</v>
      </c>
    </row>
    <row r="44" spans="1:3">
      <c r="A44" s="786"/>
      <c r="B44" s="788"/>
      <c r="C44" s="790"/>
    </row>
    <row r="45" spans="1:3" ht="13.8" thickBot="1">
      <c r="A45" s="299" t="s">
        <v>334</v>
      </c>
      <c r="B45" s="300" t="s">
        <v>335</v>
      </c>
      <c r="C45" s="301" t="s">
        <v>336</v>
      </c>
    </row>
    <row r="46" spans="1:3" ht="15.9" customHeight="1">
      <c r="A46" s="563" t="s">
        <v>393</v>
      </c>
      <c r="B46" s="302" t="s">
        <v>337</v>
      </c>
      <c r="C46" s="570">
        <v>335540160</v>
      </c>
    </row>
    <row r="47" spans="1:3" ht="15.9" customHeight="1">
      <c r="A47" s="563" t="s">
        <v>429</v>
      </c>
      <c r="B47" s="302" t="s">
        <v>338</v>
      </c>
      <c r="C47" s="570">
        <v>25610679</v>
      </c>
    </row>
    <row r="48" spans="1:3" ht="15.9" customHeight="1">
      <c r="A48" s="564" t="s">
        <v>430</v>
      </c>
      <c r="B48" s="303" t="s">
        <v>339</v>
      </c>
      <c r="C48" s="571">
        <v>8462235</v>
      </c>
    </row>
    <row r="49" spans="1:3" ht="15.9" customHeight="1">
      <c r="A49" s="564" t="s">
        <v>431</v>
      </c>
      <c r="B49" s="303" t="s">
        <v>340</v>
      </c>
      <c r="C49" s="571">
        <v>2791871</v>
      </c>
    </row>
    <row r="50" spans="1:3" ht="15.9" customHeight="1">
      <c r="A50" s="564" t="s">
        <v>432</v>
      </c>
      <c r="B50" s="303" t="s">
        <v>341</v>
      </c>
      <c r="C50" s="571">
        <v>72122099</v>
      </c>
    </row>
    <row r="51" spans="1:3" ht="20.100000000000001" customHeight="1">
      <c r="A51" s="565" t="s">
        <v>400</v>
      </c>
      <c r="B51" s="303" t="s">
        <v>342</v>
      </c>
      <c r="C51" s="572">
        <f>SUM(C46:C50)</f>
        <v>444527044</v>
      </c>
    </row>
    <row r="52" spans="1:3" ht="13.8">
      <c r="A52" s="566" t="s">
        <v>394</v>
      </c>
      <c r="B52" s="562" t="s">
        <v>343</v>
      </c>
      <c r="C52" s="573">
        <v>0</v>
      </c>
    </row>
    <row r="53" spans="1:3" ht="13.8">
      <c r="A53" s="566" t="s">
        <v>395</v>
      </c>
      <c r="B53" s="562" t="s">
        <v>344</v>
      </c>
      <c r="C53" s="574">
        <v>1512994</v>
      </c>
    </row>
    <row r="54" spans="1:3" ht="15.9" customHeight="1">
      <c r="A54" s="564" t="s">
        <v>396</v>
      </c>
      <c r="B54" s="303" t="s">
        <v>345</v>
      </c>
      <c r="C54" s="571">
        <v>0</v>
      </c>
    </row>
    <row r="55" spans="1:3" ht="15.9" customHeight="1">
      <c r="A55" s="566" t="s">
        <v>397</v>
      </c>
      <c r="B55" s="562" t="s">
        <v>11</v>
      </c>
      <c r="C55" s="575">
        <f>SUM(C54)</f>
        <v>0</v>
      </c>
    </row>
    <row r="56" spans="1:3" ht="15.9" customHeight="1">
      <c r="A56" s="567" t="s">
        <v>398</v>
      </c>
      <c r="B56" s="303" t="s">
        <v>12</v>
      </c>
      <c r="C56" s="572">
        <f>C53+C55</f>
        <v>1512994</v>
      </c>
    </row>
    <row r="57" spans="1:3" ht="15.9" customHeight="1">
      <c r="A57" s="568" t="s">
        <v>399</v>
      </c>
      <c r="B57" s="303" t="s">
        <v>13</v>
      </c>
      <c r="C57" s="576">
        <v>2643493</v>
      </c>
    </row>
    <row r="58" spans="1:3" ht="20.100000000000001" customHeight="1" thickBot="1">
      <c r="A58" s="569" t="s">
        <v>401</v>
      </c>
      <c r="B58" s="304" t="s">
        <v>14</v>
      </c>
      <c r="C58" s="577">
        <f>C51+C56+C57</f>
        <v>448683531</v>
      </c>
    </row>
  </sheetData>
  <mergeCells count="10">
    <mergeCell ref="A1:C1"/>
    <mergeCell ref="A2:C2"/>
    <mergeCell ref="A3:C3"/>
    <mergeCell ref="B4:C4"/>
    <mergeCell ref="A43:A44"/>
    <mergeCell ref="B43:B44"/>
    <mergeCell ref="C43:C44"/>
    <mergeCell ref="A5:A6"/>
    <mergeCell ref="B5:B6"/>
    <mergeCell ref="C5:C6"/>
  </mergeCells>
  <phoneticPr fontId="26" type="noConversion"/>
  <pageMargins left="0.75" right="0.75" top="0.31" bottom="0.34" header="0.32" footer="0.5"/>
  <pageSetup paperSize="9" orientation="portrait" copies="2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 melléklet</vt:lpstr>
      <vt:lpstr>2. melléklet</vt:lpstr>
      <vt:lpstr>3. melléklet</vt:lpstr>
      <vt:lpstr>4. melléklet</vt:lpstr>
      <vt:lpstr>5. melléklet</vt:lpstr>
      <vt:lpstr>6-7. melléklet</vt:lpstr>
      <vt:lpstr>8. melléklet</vt:lpstr>
      <vt:lpstr>9. melléklet</vt:lpstr>
      <vt:lpstr>10.melléklet</vt:lpstr>
      <vt:lpstr>Munka</vt:lpstr>
      <vt:lpstr>'1. melléklet'!Nyomtatási_terület</vt:lpstr>
      <vt:lpstr>'2. melléklet'!Nyomtatási_terület</vt:lpstr>
      <vt:lpstr>'3. melléklet'!Nyomtatási_terület</vt:lpstr>
      <vt:lpstr>'5. melléklet'!Nyomtatási_terület</vt:lpstr>
      <vt:lpstr>'6-7. melléklet'!Nyomtatási_terület</vt:lpstr>
      <vt:lpstr>'8.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Felhasznalo</cp:lastModifiedBy>
  <cp:lastPrinted>2020-07-03T05:59:18Z</cp:lastPrinted>
  <dcterms:created xsi:type="dcterms:W3CDTF">1999-10-30T10:30:45Z</dcterms:created>
  <dcterms:modified xsi:type="dcterms:W3CDTF">2020-07-30T09:06:34Z</dcterms:modified>
</cp:coreProperties>
</file>