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firstSheet="6" activeTab="11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</sheets>
  <definedNames/>
  <calcPr fullCalcOnLoad="1"/>
</workbook>
</file>

<file path=xl/sharedStrings.xml><?xml version="1.0" encoding="utf-8"?>
<sst xmlns="http://schemas.openxmlformats.org/spreadsheetml/2006/main" count="1165" uniqueCount="616">
  <si>
    <t>Bevételek</t>
  </si>
  <si>
    <t>Kiadások</t>
  </si>
  <si>
    <t>Személyi juttatások</t>
  </si>
  <si>
    <t>Felújítások</t>
  </si>
  <si>
    <t>Beruházások</t>
  </si>
  <si>
    <t>Tartalékok</t>
  </si>
  <si>
    <t>E Ft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</si>
  <si>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</si>
  <si>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</si>
  <si>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</si>
  <si>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</si>
  <si>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</si>
  <si>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</si>
  <si>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</si>
  <si>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</si>
  <si>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</si>
  <si>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</si>
  <si>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</si>
  <si>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</si>
  <si>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</si>
  <si>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</si>
  <si>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</si>
  <si>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</si>
  <si>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</si>
  <si>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</si>
  <si>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</si>
  <si>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</si>
  <si>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</si>
  <si>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</si>
  <si>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</si>
  <si>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</si>
  <si>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</si>
  <si>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</si>
  <si>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</si>
  <si>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</si>
  <si>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</si>
  <si>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</si>
  <si>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</si>
  <si>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</si>
  <si>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>2014. évi költségvetésben engedélyezett létszám</t>
  </si>
  <si>
    <t xml:space="preserve">  Önkormányzati jogalkotás</t>
  </si>
  <si>
    <t>adatok Ft-ban</t>
  </si>
  <si>
    <t>spot támogatás</t>
  </si>
  <si>
    <t>alapitványok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</si>
  <si>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</si>
  <si>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</si>
  <si>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</si>
  <si>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</si>
  <si>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</si>
  <si>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</si>
  <si>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</si>
  <si>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</si>
  <si>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</si>
  <si>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</si>
  <si>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</si>
  <si>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</si>
  <si>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>Megyei Önkormányza Fogászati gép törlesztés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</si>
  <si>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</si>
  <si>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</si>
  <si>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</si>
  <si>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</si>
  <si>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</si>
  <si>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</si>
  <si>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Bakony Vidéke Takarék Szövetkezet</t>
  </si>
  <si>
    <t>Folyószámla hitel</t>
  </si>
  <si>
    <t>Működési hitel</t>
  </si>
  <si>
    <t xml:space="preserve">          Adatok ezer Ft-ban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</si>
  <si>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</si>
  <si>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</si>
  <si>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</si>
  <si>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</si>
  <si>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</si>
  <si>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</si>
  <si>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</si>
  <si>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</si>
  <si>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</si>
  <si>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</si>
  <si>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</si>
  <si>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</si>
  <si>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</si>
  <si>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</si>
  <si>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</si>
  <si>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</si>
  <si>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</si>
  <si>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</si>
  <si>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</si>
  <si>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</si>
  <si>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</si>
  <si>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</si>
  <si>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</si>
  <si>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</si>
  <si>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</si>
  <si>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</si>
  <si>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</si>
  <si>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</si>
  <si>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</si>
  <si>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</si>
  <si>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</si>
  <si>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</si>
  <si>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</si>
  <si>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</si>
  <si>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</si>
  <si>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</si>
  <si>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</si>
  <si>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</si>
  <si>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</si>
  <si>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</si>
  <si>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</si>
  <si>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</si>
  <si>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</si>
  <si>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</si>
  <si>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</si>
  <si>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</si>
  <si>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</si>
  <si>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</si>
  <si>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</si>
  <si>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</si>
  <si>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</si>
  <si>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</si>
  <si>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</si>
  <si>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</si>
  <si>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</si>
  <si>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</si>
  <si>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</si>
  <si>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</si>
  <si>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</si>
  <si>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</si>
  <si>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</si>
  <si>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</si>
  <si>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</si>
  <si>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</si>
  <si>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</si>
  <si>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</si>
  <si>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</si>
  <si>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</si>
  <si>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</si>
  <si>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</si>
  <si>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</si>
  <si>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</si>
  <si>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</si>
  <si>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</si>
  <si>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</si>
  <si>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</si>
  <si>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</si>
  <si>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</si>
  <si>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</si>
  <si>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</si>
  <si>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</si>
  <si>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</si>
  <si>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</si>
  <si>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</si>
  <si>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</si>
  <si>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</si>
  <si>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</si>
  <si>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</si>
  <si>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</si>
  <si>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</si>
  <si>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</si>
  <si>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</si>
  <si>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</si>
  <si>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</si>
  <si>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</si>
  <si>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</si>
  <si>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</si>
  <si>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</si>
  <si>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</si>
  <si>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</si>
  <si>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</si>
  <si>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</si>
  <si>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</si>
  <si>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</si>
  <si>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</si>
  <si>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</si>
  <si>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</si>
  <si>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</si>
  <si>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</si>
  <si>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</si>
  <si>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</si>
  <si>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</si>
  <si>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</si>
  <si>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</si>
  <si>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</si>
  <si>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</si>
  <si>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</si>
  <si>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</si>
  <si>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</si>
  <si>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</si>
  <si>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</si>
  <si>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</si>
  <si>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</si>
  <si>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</si>
  <si>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</si>
  <si>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</si>
  <si>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</si>
  <si>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</si>
  <si>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</si>
  <si>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</si>
  <si>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</si>
  <si>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</si>
  <si>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</si>
  <si>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</si>
  <si>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</si>
  <si>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</si>
  <si>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</si>
  <si>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</si>
  <si>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</si>
  <si>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</si>
  <si>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</si>
  <si>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</si>
  <si>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</si>
  <si>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</si>
  <si>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</si>
  <si>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</si>
  <si>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</si>
  <si>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</si>
  <si>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</si>
  <si>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</si>
  <si>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</si>
  <si>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</si>
  <si>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</si>
  <si>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</si>
  <si>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</si>
  <si>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</si>
  <si>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</si>
  <si>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</si>
  <si>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</si>
  <si>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</si>
  <si>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</si>
  <si>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</si>
  <si>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</si>
  <si>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</si>
  <si>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</si>
  <si>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</si>
  <si>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</si>
  <si>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</si>
  <si>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</si>
  <si>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</si>
  <si>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</si>
  <si>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</si>
  <si>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</si>
  <si>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</si>
  <si>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</si>
  <si>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</si>
  <si>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</si>
  <si>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</si>
  <si>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</si>
  <si>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</si>
  <si>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</si>
  <si>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</si>
  <si>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</si>
  <si>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</si>
  <si>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</si>
  <si>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</si>
  <si>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</si>
  <si>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</si>
  <si>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</si>
  <si>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</si>
  <si>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</si>
  <si>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</si>
  <si>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</si>
  <si>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</si>
  <si>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</si>
  <si>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</si>
  <si>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</si>
  <si>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</si>
  <si>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</si>
  <si>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</si>
  <si>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</si>
  <si>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</si>
  <si>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</si>
  <si>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</si>
  <si>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</si>
  <si>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</si>
  <si>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</si>
  <si>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</si>
  <si>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</si>
  <si>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</si>
  <si>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</si>
  <si>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</si>
  <si>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</si>
  <si>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</si>
  <si>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</si>
  <si>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</si>
  <si>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</si>
  <si>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</si>
  <si>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</si>
  <si>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</si>
  <si>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</si>
  <si>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</si>
  <si>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</si>
  <si>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</si>
  <si>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</si>
  <si>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</si>
  <si>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</si>
  <si>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</si>
  <si>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</si>
  <si>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</si>
  <si>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</si>
  <si>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</si>
  <si>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</si>
  <si>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</si>
  <si>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</si>
  <si>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</si>
  <si>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</si>
  <si>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</si>
  <si>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</si>
  <si>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</si>
  <si>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</si>
  <si>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</si>
  <si>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</si>
  <si>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</si>
  <si>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</si>
  <si>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</si>
  <si>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</si>
  <si>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</si>
  <si>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</si>
  <si>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</si>
  <si>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</si>
  <si>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</si>
  <si>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</si>
  <si>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</si>
  <si>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</si>
  <si>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</si>
  <si>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</si>
  <si>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</si>
  <si>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</si>
  <si>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2016.évi</t>
  </si>
  <si>
    <t>2016.évi előirányzat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</si>
  <si>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</si>
  <si>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</si>
  <si>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</si>
  <si>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</si>
  <si>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</si>
  <si>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</si>
  <si>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</si>
  <si>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</si>
  <si>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</si>
  <si>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</si>
  <si>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</si>
  <si>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</si>
  <si>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</si>
  <si>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</si>
  <si>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</si>
  <si>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</si>
  <si>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</si>
  <si>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</si>
  <si>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</si>
  <si>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</si>
  <si>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</si>
  <si>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</si>
  <si>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</si>
  <si>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</si>
  <si>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</si>
  <si>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</si>
  <si>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</si>
  <si>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</si>
  <si>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</si>
  <si>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</si>
  <si>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</si>
  <si>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</si>
  <si>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</si>
  <si>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</si>
  <si>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</si>
  <si>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</si>
  <si>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</si>
  <si>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</si>
  <si>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</si>
  <si>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</si>
  <si>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</si>
  <si>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</si>
  <si>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</si>
  <si>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</si>
  <si>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</si>
  <si>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</si>
  <si>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3.sz. táblázat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</si>
  <si>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</si>
  <si>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</si>
  <si>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</si>
  <si>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</si>
  <si>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</si>
  <si>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</si>
  <si>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</si>
  <si>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</si>
  <si>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</si>
  <si>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</si>
  <si>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</si>
  <si>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</si>
  <si>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</si>
  <si>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</si>
  <si>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</si>
  <si>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</si>
  <si>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</si>
  <si>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</si>
  <si>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</si>
  <si>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</si>
  <si>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</si>
  <si>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</si>
  <si>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</si>
  <si>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</si>
  <si>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</si>
  <si>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</si>
  <si>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</si>
  <si>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</si>
  <si>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4.sz.táblázat</t>
  </si>
  <si>
    <t xml:space="preserve"> forintban </t>
  </si>
  <si>
    <t>Önkormányzat</t>
  </si>
  <si>
    <t>Feladat megnevezése</t>
  </si>
  <si>
    <t>Kötelező feladatok bevételei, kiadása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</si>
  <si>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</si>
  <si>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</si>
  <si>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</si>
  <si>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</si>
  <si>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</si>
  <si>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</si>
  <si>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</si>
  <si>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</si>
  <si>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</si>
  <si>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</si>
  <si>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</si>
  <si>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>Egyéb áruhasználati és szolgáltatási adók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</si>
  <si>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</si>
  <si>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</si>
  <si>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</si>
  <si>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</si>
  <si>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</si>
  <si>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</si>
  <si>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</si>
  <si>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</si>
  <si>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</si>
  <si>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</si>
  <si>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</si>
  <si>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</si>
  <si>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</si>
  <si>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</si>
  <si>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</si>
  <si>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</si>
  <si>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</si>
  <si>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</si>
  <si>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</si>
  <si>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</si>
  <si>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Patakmeder tisztítás önerő</t>
  </si>
  <si>
    <t>Védőnői rendelő tetőcsere</t>
  </si>
  <si>
    <t>Napközi felújítás tervdokumentáció</t>
  </si>
  <si>
    <t>ÖSSZESEN:</t>
  </si>
  <si>
    <t>Együtt Súrért Egyesület</t>
  </si>
  <si>
    <t>Megyei Önkormányza  Napelem pályázat törlesztés</t>
  </si>
  <si>
    <t>Közös Önkormányzati Hivatal</t>
  </si>
  <si>
    <t>2016. évi tervezett működési célú pénzeszköz átadások</t>
  </si>
  <si>
    <t>Súr Község Önkormányzat összesen</t>
  </si>
  <si>
    <t>Súr Község Önkormányzat                2016. évi létszáma</t>
  </si>
  <si>
    <t>Súr Községi Önkormányzat 2016.évi Tatraléka</t>
  </si>
  <si>
    <t>Költségvetési szerv   Óvoda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</si>
  <si>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</si>
  <si>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</si>
  <si>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</si>
  <si>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</si>
  <si>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</si>
  <si>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</si>
  <si>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</si>
  <si>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</si>
  <si>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</si>
  <si>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</si>
  <si>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</si>
  <si>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</si>
  <si>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</si>
  <si>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</si>
  <si>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</si>
  <si>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</si>
  <si>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</si>
  <si>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</si>
  <si>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</si>
  <si>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</si>
  <si>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</si>
  <si>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</si>
  <si>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</si>
  <si>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</si>
  <si>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</si>
  <si>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</si>
  <si>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</si>
  <si>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</si>
  <si>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</si>
  <si>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</si>
  <si>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11 269 670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</si>
  <si>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</si>
  <si>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</si>
  <si>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</si>
  <si>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</si>
  <si>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</si>
  <si>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</si>
  <si>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</si>
  <si>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</si>
  <si>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</si>
  <si>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</si>
  <si>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</si>
  <si>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</si>
  <si>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</si>
  <si>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</si>
  <si>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</si>
  <si>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</si>
  <si>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128 700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</si>
  <si>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</si>
  <si>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</si>
  <si>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</si>
  <si>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</si>
  <si>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</si>
  <si>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</si>
  <si>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</si>
  <si>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</si>
  <si>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</si>
  <si>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</si>
  <si>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</si>
  <si>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</si>
  <si>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</si>
  <si>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</si>
  <si>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</si>
  <si>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</si>
  <si>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</si>
  <si>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</si>
  <si>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58 650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</si>
  <si>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</si>
  <si>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</si>
  <si>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</si>
  <si>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</si>
  <si>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</si>
  <si>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</si>
  <si>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</si>
  <si>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</si>
  <si>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Összeg (Ft)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</si>
  <si>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</si>
  <si>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</si>
  <si>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</si>
  <si>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</si>
  <si>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</si>
  <si>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</si>
  <si>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V. Info</t>
  </si>
  <si>
    <t>Beszámítás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</si>
  <si>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</si>
  <si>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</si>
  <si>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</si>
  <si>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</si>
  <si>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</si>
  <si>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>I.3.</t>
  </si>
  <si>
    <t>Budapest Főváros Önkormányzatának kiegészítő támogatása</t>
  </si>
  <si>
    <t>2 000 000 000</t>
  </si>
  <si>
    <t>I.4.</t>
  </si>
  <si>
    <t>Határátkelőhelyek fenntartásának támogatása</t>
  </si>
  <si>
    <t>ki- és belépési adatok</t>
  </si>
  <si>
    <t>I.6.</t>
  </si>
  <si>
    <t>A 2015. évről áthúzódó bérkompenzáció támogatása</t>
  </si>
  <si>
    <t>159 766</t>
  </si>
  <si>
    <t xml:space="preserve">I. </t>
  </si>
  <si>
    <t>A helyi önkormányzatok működésének általános támogatása összesen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</si>
  <si>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</si>
  <si>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</si>
  <si>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</si>
  <si>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</si>
  <si>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6 393 581</t>
  </si>
  <si>
    <t>III.3.c (1)</t>
  </si>
  <si>
    <t xml:space="preserve">szociális étkeztetés </t>
  </si>
  <si>
    <t>55 360</t>
  </si>
  <si>
    <t>.5. Gyermekétkeztetés támogatása</t>
  </si>
  <si>
    <t>III.5.a</t>
  </si>
  <si>
    <t xml:space="preserve">A finanszírozás szempontjából elismert dolgozók bértámogatása </t>
  </si>
  <si>
    <t>1 632 000</t>
  </si>
  <si>
    <t>III.5.b</t>
  </si>
  <si>
    <t xml:space="preserve">Gyermekétkeztetés üzemeltetési támogatása </t>
  </si>
  <si>
    <t>III.5.c</t>
  </si>
  <si>
    <t xml:space="preserve">A rászoruló gyermekek intézményen kívüli szünidei étkeztetésének támogatása </t>
  </si>
  <si>
    <t>1 088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</si>
  <si>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</si>
  <si>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</si>
  <si>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</si>
  <si>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</si>
  <si>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</si>
  <si>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</si>
  <si>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</si>
  <si>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</si>
  <si>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</si>
  <si>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1 405 620</t>
  </si>
  <si>
    <t>IV.</t>
  </si>
  <si>
    <t>A települési önkormányzatok kulturális feladatainak támogatása</t>
  </si>
  <si>
    <t>Költségvetési támogatás  összesen</t>
  </si>
  <si>
    <t>2016.évi  mód.előirányzat</t>
  </si>
  <si>
    <t>2016.évi mód.előirányzat</t>
  </si>
  <si>
    <t>Út beszakadás vis maior önerő+támogatás</t>
  </si>
  <si>
    <t>Akai utca vis maior önerő+ támogatás</t>
  </si>
  <si>
    <t>Önként vállalt feladatok e.i</t>
  </si>
  <si>
    <t xml:space="preserve">Kötelező feladatok e.i </t>
  </si>
  <si>
    <t>Kötelező feladatok mód.e.i</t>
  </si>
  <si>
    <t>Önként vállalt feladatok mód.e.i</t>
  </si>
  <si>
    <t>eredeti e.i</t>
  </si>
  <si>
    <t>mód.e.i</t>
  </si>
  <si>
    <t>Lakosság víz támogatás átadás ÉDV ZRT-nek</t>
  </si>
  <si>
    <t>/2016. (IX.28.) önk. rendelet eredeti ei</t>
  </si>
  <si>
    <t>2/2016. (II.24.) önk. rendelet eredeti ei</t>
  </si>
  <si>
    <t>Súr Község  2016. évi központi támogatása</t>
  </si>
  <si>
    <t>Elvonáésok befizetése</t>
  </si>
  <si>
    <t>22 526 816</t>
  </si>
  <si>
    <t>5 198 496</t>
  </si>
  <si>
    <t>22 686 582</t>
  </si>
  <si>
    <t>7 014 085</t>
  </si>
  <si>
    <t>113 430</t>
  </si>
  <si>
    <t>1 051 840</t>
  </si>
  <si>
    <t>5 809 920</t>
  </si>
  <si>
    <t>4 /2017. (V.24) ör .1.melléklete</t>
  </si>
  <si>
    <t>4 /2017. (V. 24.) ör .2.melléklete</t>
  </si>
  <si>
    <t xml:space="preserve"> 4/2017. (V. 24.) ör .3.melléklete</t>
  </si>
  <si>
    <t>4 /2017.( V. 24.) ör .4.melléklete</t>
  </si>
  <si>
    <t>4/ 2017. (V.24.) ör. 5. melléklete</t>
  </si>
  <si>
    <t>4 /2017. (V. 24.) ör .6 melléklete</t>
  </si>
  <si>
    <t>4 /2017. (V. 24.) ör .7. melléklete</t>
  </si>
  <si>
    <t xml:space="preserve">                       4 /2017. (V. 24.) ör. 8. melléklete</t>
  </si>
  <si>
    <t xml:space="preserve">   4/2017. (V. 24.) ör. 9. melléklete</t>
  </si>
  <si>
    <t>4/2017. (V. 24.) ör.10. melléklete</t>
  </si>
  <si>
    <t>4/2017.(V. 24.) ör.11. melléklete</t>
  </si>
  <si>
    <t>4/2017. (V. 24.) ör.12.melléklete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</si>
</sst>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€-2]\ #\ ##,000_);[Red]\([$€-2]\ #\ ##,000\)"/>
  </numFmts>
  <fonts count="72">
    <font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2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20" fillId="0" borderId="37" xfId="0" applyNumberFormat="1" applyFont="1" applyBorder="1" applyAlignment="1">
      <alignment horizontal="right"/>
    </xf>
    <xf numFmtId="6" fontId="20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8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8" fillId="0" borderId="36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4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8" fillId="0" borderId="0" xfId="54" applyNumberFormat="1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right" vertical="center"/>
      <protection/>
    </xf>
    <xf numFmtId="0" fontId="24" fillId="0" borderId="51" xfId="54" applyFont="1" applyFill="1" applyBorder="1" applyAlignment="1" applyProtection="1">
      <alignment horizontal="center" vertical="center" wrapText="1"/>
      <protection/>
    </xf>
    <xf numFmtId="0" fontId="24" fillId="0" borderId="52" xfId="54" applyFont="1" applyFill="1" applyBorder="1" applyAlignment="1" applyProtection="1">
      <alignment horizontal="center" vertical="center" wrapText="1"/>
      <protection/>
    </xf>
    <xf numFmtId="0" fontId="24" fillId="0" borderId="53" xfId="54" applyFont="1" applyFill="1" applyBorder="1" applyAlignment="1" applyProtection="1">
      <alignment horizontal="center" vertical="center" wrapText="1"/>
      <protection/>
    </xf>
    <xf numFmtId="0" fontId="25" fillId="0" borderId="54" xfId="54" applyFont="1" applyFill="1" applyBorder="1" applyAlignment="1" applyProtection="1">
      <alignment horizontal="center" vertical="center" wrapText="1"/>
      <protection/>
    </xf>
    <xf numFmtId="0" fontId="25" fillId="0" borderId="55" xfId="54" applyFont="1" applyFill="1" applyBorder="1" applyAlignment="1" applyProtection="1">
      <alignment horizontal="center" vertical="center" wrapText="1"/>
      <protection/>
    </xf>
    <xf numFmtId="0" fontId="25" fillId="0" borderId="56" xfId="54" applyFont="1" applyFill="1" applyBorder="1" applyAlignment="1" applyProtection="1">
      <alignment horizontal="center" vertical="center" wrapText="1"/>
      <protection/>
    </xf>
    <xf numFmtId="175" fontId="28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57" xfId="0" applyFont="1" applyBorder="1" applyAlignment="1" applyProtection="1">
      <alignment horizontal="left" vertical="center" wrapText="1" indent="1"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Fill="1" applyAlignment="1" applyProtection="1">
      <alignment horizontal="right" vertical="center" inden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5" fillId="0" borderId="0" xfId="54" applyFont="1" applyFill="1" applyBorder="1" applyAlignment="1" applyProtection="1">
      <alignment horizontal="left" vertical="center" wrapText="1" indent="1"/>
      <protection/>
    </xf>
    <xf numFmtId="0" fontId="25" fillId="0" borderId="0" xfId="54" applyFont="1" applyFill="1" applyBorder="1" applyAlignment="1" applyProtection="1">
      <alignment vertical="center" wrapText="1"/>
      <protection/>
    </xf>
    <xf numFmtId="175" fontId="25" fillId="0" borderId="0" xfId="54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8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3" fillId="0" borderId="0" xfId="0" applyNumberFormat="1" applyFont="1" applyFill="1" applyAlignment="1" applyProtection="1">
      <alignment horizontal="right" vertical="center"/>
      <protection/>
    </xf>
    <xf numFmtId="175" fontId="24" fillId="0" borderId="51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 applyProtection="1">
      <alignment horizontal="center" vertical="center"/>
      <protection/>
    </xf>
    <xf numFmtId="175" fontId="20" fillId="0" borderId="0" xfId="0" applyNumberFormat="1" applyFont="1" applyFill="1" applyAlignment="1" applyProtection="1">
      <alignment horizontal="left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horizontal="center" vertical="center"/>
      <protection/>
    </xf>
    <xf numFmtId="49" fontId="25" fillId="0" borderId="32" xfId="0" applyNumberFormat="1" applyFont="1" applyFill="1" applyBorder="1" applyAlignment="1" applyProtection="1">
      <alignment vertical="center"/>
      <protection/>
    </xf>
    <xf numFmtId="49" fontId="25" fillId="0" borderId="47" xfId="0" applyNumberFormat="1" applyFont="1" applyFill="1" applyBorder="1" applyAlignment="1">
      <alignment horizontal="left" vertical="center"/>
    </xf>
    <xf numFmtId="0" fontId="24" fillId="0" borderId="59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59" xfId="0" applyFont="1" applyFill="1" applyBorder="1" applyAlignment="1" applyProtection="1">
      <alignment horizontal="left"/>
      <protection/>
    </xf>
    <xf numFmtId="0" fontId="25" fillId="0" borderId="37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vertical="center"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right" vertical="center" wrapText="1" indent="1"/>
      <protection/>
    </xf>
    <xf numFmtId="0" fontId="25" fillId="0" borderId="58" xfId="0" applyFont="1" applyFill="1" applyBorder="1" applyAlignment="1" applyProtection="1">
      <alignment horizontal="center" vertical="center" wrapText="1"/>
      <protection/>
    </xf>
    <xf numFmtId="0" fontId="25" fillId="0" borderId="43" xfId="0" applyFont="1" applyFill="1" applyBorder="1" applyAlignment="1" applyProtection="1">
      <alignment horizontal="center" vertical="center" wrapText="1"/>
      <protection/>
    </xf>
    <xf numFmtId="0" fontId="25" fillId="0" borderId="58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175" fontId="2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 inden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29" fillId="0" borderId="0" xfId="54" applyFont="1" applyFill="1" applyBorder="1" applyAlignment="1" applyProtection="1">
      <alignment horizontal="left" vertical="center" wrapText="1" indent="1"/>
      <protection/>
    </xf>
    <xf numFmtId="175" fontId="25" fillId="0" borderId="63" xfId="0" applyNumberFormat="1" applyFont="1" applyFill="1" applyBorder="1" applyAlignment="1" applyProtection="1">
      <alignment horizontal="center" vertical="center" wrapText="1"/>
      <protection/>
    </xf>
    <xf numFmtId="175" fontId="29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75" fontId="29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67" xfId="0" applyBorder="1" applyAlignment="1">
      <alignment/>
    </xf>
    <xf numFmtId="0" fontId="11" fillId="0" borderId="68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71" xfId="0" applyFont="1" applyFill="1" applyBorder="1" applyAlignment="1" applyProtection="1">
      <alignment horizontal="center" vertical="center"/>
      <protection/>
    </xf>
    <xf numFmtId="49" fontId="24" fillId="0" borderId="72" xfId="0" applyNumberFormat="1" applyFont="1" applyFill="1" applyBorder="1" applyAlignment="1" applyProtection="1">
      <alignment horizontal="right" vertical="center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24" fillId="0" borderId="73" xfId="0" applyFont="1" applyFill="1" applyBorder="1" applyAlignment="1" applyProtection="1">
      <alignment horizontal="center" vertical="center"/>
      <protection/>
    </xf>
    <xf numFmtId="49" fontId="24" fillId="0" borderId="3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5" fillId="0" borderId="53" xfId="0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 wrapText="1"/>
      <protection/>
    </xf>
    <xf numFmtId="175" fontId="24" fillId="0" borderId="75" xfId="0" applyNumberFormat="1" applyFont="1" applyFill="1" applyBorder="1" applyAlignment="1" applyProtection="1">
      <alignment horizontal="center" vertical="center" wrapText="1"/>
      <protection/>
    </xf>
    <xf numFmtId="49" fontId="26" fillId="0" borderId="76" xfId="0" applyNumberFormat="1" applyFont="1" applyFill="1" applyBorder="1" applyAlignment="1" applyProtection="1">
      <alignment horizontal="center" vertical="center" wrapText="1"/>
      <protection/>
    </xf>
    <xf numFmtId="49" fontId="26" fillId="0" borderId="64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49" fontId="26" fillId="0" borderId="77" xfId="0" applyNumberFormat="1" applyFont="1" applyFill="1" applyBorder="1" applyAlignment="1" applyProtection="1">
      <alignment horizontal="center" vertical="center" wrapText="1"/>
      <protection/>
    </xf>
    <xf numFmtId="0" fontId="27" fillId="0" borderId="51" xfId="0" applyFont="1" applyBorder="1" applyAlignment="1" applyProtection="1">
      <alignment horizontal="center" vertical="center" wrapText="1"/>
      <protection/>
    </xf>
    <xf numFmtId="0" fontId="32" fillId="0" borderId="78" xfId="0" applyFont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5" fillId="0" borderId="42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9" fillId="0" borderId="78" xfId="0" applyFont="1" applyFill="1" applyBorder="1" applyAlignment="1" applyProtection="1">
      <alignment vertical="center" wrapText="1"/>
      <protection/>
    </xf>
    <xf numFmtId="3" fontId="1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71" xfId="54" applyFont="1" applyFill="1" applyBorder="1" applyAlignment="1" applyProtection="1">
      <alignment horizontal="left" vertical="center" wrapText="1" indent="1"/>
      <protection/>
    </xf>
    <xf numFmtId="175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4" applyFont="1" applyFill="1" applyBorder="1" applyAlignment="1" applyProtection="1">
      <alignment horizontal="left" vertical="center" wrapText="1" indent="1"/>
      <protection/>
    </xf>
    <xf numFmtId="175" fontId="2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8" xfId="54" applyFont="1" applyFill="1" applyBorder="1" applyAlignment="1" applyProtection="1">
      <alignment horizontal="left" vertical="center" wrapText="1" indent="1"/>
      <protection/>
    </xf>
    <xf numFmtId="175" fontId="2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1"/>
      <protection/>
    </xf>
    <xf numFmtId="0" fontId="24" fillId="0" borderId="52" xfId="54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1"/>
      <protection/>
    </xf>
    <xf numFmtId="175" fontId="2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4" applyFont="1" applyFill="1" applyBorder="1" applyAlignment="1" applyProtection="1">
      <alignment horizontal="left" vertical="center" wrapText="1" indent="1"/>
      <protection/>
    </xf>
    <xf numFmtId="175" fontId="2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7" xfId="54" applyFont="1" applyFill="1" applyBorder="1" applyAlignment="1" applyProtection="1">
      <alignment horizontal="left" vertical="center" wrapText="1" indent="1"/>
      <protection/>
    </xf>
    <xf numFmtId="175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175" fontId="2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4" fillId="0" borderId="51" xfId="54" applyFont="1" applyFill="1" applyBorder="1" applyAlignment="1" applyProtection="1">
      <alignment horizontal="left" vertical="center" wrapText="1" indent="1"/>
      <protection/>
    </xf>
    <xf numFmtId="0" fontId="24" fillId="0" borderId="52" xfId="54" applyFont="1" applyFill="1" applyBorder="1" applyAlignment="1" applyProtection="1">
      <alignment horizontal="left" vertical="center" wrapText="1" inden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/>
    </xf>
    <xf numFmtId="49" fontId="29" fillId="0" borderId="77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49" xfId="0" applyFont="1" applyBorder="1" applyAlignment="1" applyProtection="1">
      <alignment horizontal="left" wrapText="1" indent="1"/>
      <protection/>
    </xf>
    <xf numFmtId="175" fontId="29" fillId="0" borderId="82" xfId="5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64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10" xfId="0" applyFont="1" applyBorder="1" applyAlignment="1" applyProtection="1">
      <alignment horizontal="left" wrapText="1" indent="1"/>
      <protection/>
    </xf>
    <xf numFmtId="175" fontId="29" fillId="0" borderId="79" xfId="5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Border="1" applyAlignment="1" applyProtection="1">
      <alignment horizontal="left" vertical="center" wrapText="1" indent="1"/>
      <protection/>
    </xf>
    <xf numFmtId="49" fontId="29" fillId="0" borderId="65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28" fillId="0" borderId="52" xfId="0" applyFont="1" applyBorder="1" applyAlignment="1" applyProtection="1">
      <alignment horizontal="left" vertical="center" wrapText="1" indent="1"/>
      <protection/>
    </xf>
    <xf numFmtId="175" fontId="29" fillId="0" borderId="81" xfId="5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6" xfId="0" applyFont="1" applyBorder="1" applyAlignment="1" applyProtection="1">
      <alignment horizontal="left" wrapText="1" inden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/>
    </xf>
    <xf numFmtId="0" fontId="30" fillId="0" borderId="26" xfId="0" applyFont="1" applyBorder="1" applyAlignment="1" applyProtection="1">
      <alignment horizontal="left" indent="1"/>
      <protection/>
    </xf>
    <xf numFmtId="175" fontId="29" fillId="0" borderId="79" xfId="54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1" xfId="54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2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1" xfId="54" applyFont="1" applyFill="1" applyBorder="1" applyAlignment="1" applyProtection="1">
      <alignment horizontal="left" vertical="center" wrapText="1"/>
      <protection/>
    </xf>
    <xf numFmtId="0" fontId="28" fillId="0" borderId="51" xfId="0" applyFont="1" applyBorder="1" applyAlignment="1" applyProtection="1">
      <alignment vertical="center" wrapText="1"/>
      <protection/>
    </xf>
    <xf numFmtId="0" fontId="30" fillId="0" borderId="26" xfId="0" applyFont="1" applyBorder="1" applyAlignment="1" applyProtection="1">
      <alignment vertical="center" wrapText="1"/>
      <protection/>
    </xf>
    <xf numFmtId="0" fontId="30" fillId="0" borderId="77" xfId="0" applyFont="1" applyBorder="1" applyAlignment="1" applyProtection="1">
      <alignment wrapText="1"/>
      <protection/>
    </xf>
    <xf numFmtId="0" fontId="30" fillId="0" borderId="64" xfId="0" applyFont="1" applyBorder="1" applyAlignment="1" applyProtection="1">
      <alignment wrapText="1"/>
      <protection/>
    </xf>
    <xf numFmtId="0" fontId="30" fillId="0" borderId="65" xfId="0" applyFont="1" applyBorder="1" applyAlignment="1" applyProtection="1">
      <alignment wrapTex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2" xfId="0" applyFont="1" applyBorder="1" applyAlignment="1" applyProtection="1">
      <alignment wrapText="1"/>
      <protection/>
    </xf>
    <xf numFmtId="0" fontId="28" fillId="0" borderId="63" xfId="0" applyFont="1" applyBorder="1" applyAlignment="1" applyProtection="1">
      <alignment vertical="center" wrapText="1"/>
      <protection/>
    </xf>
    <xf numFmtId="0" fontId="28" fillId="0" borderId="57" xfId="0" applyFont="1" applyBorder="1" applyAlignment="1" applyProtection="1">
      <alignment wrapText="1"/>
      <protection/>
    </xf>
    <xf numFmtId="0" fontId="22" fillId="0" borderId="50" xfId="0" applyFont="1" applyFill="1" applyBorder="1" applyAlignment="1" applyProtection="1">
      <alignment horizontal="right"/>
      <protection/>
    </xf>
    <xf numFmtId="0" fontId="24" fillId="0" borderId="54" xfId="54" applyFont="1" applyFill="1" applyBorder="1" applyAlignment="1" applyProtection="1">
      <alignment horizontal="left" vertical="center" wrapText="1" indent="1"/>
      <protection/>
    </xf>
    <xf numFmtId="0" fontId="24" fillId="0" borderId="55" xfId="54" applyFont="1" applyFill="1" applyBorder="1" applyAlignment="1" applyProtection="1">
      <alignment vertical="center" wrapText="1"/>
      <protection/>
    </xf>
    <xf numFmtId="175" fontId="24" fillId="0" borderId="56" xfId="54" applyNumberFormat="1" applyFont="1" applyFill="1" applyBorder="1" applyAlignment="1" applyProtection="1">
      <alignment horizontal="right" vertical="center" wrapText="1" indent="1"/>
      <protection/>
    </xf>
    <xf numFmtId="49" fontId="29" fillId="0" borderId="76" xfId="54" applyNumberFormat="1" applyFont="1" applyFill="1" applyBorder="1" applyAlignment="1" applyProtection="1">
      <alignment horizontal="left" vertical="center" wrapText="1" indent="1"/>
      <protection/>
    </xf>
    <xf numFmtId="175" fontId="29" fillId="0" borderId="72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6" xfId="54" applyFont="1" applyFill="1" applyBorder="1" applyAlignment="1" applyProtection="1">
      <alignment horizontal="left" vertical="center" wrapText="1" indent="1"/>
      <protection/>
    </xf>
    <xf numFmtId="0" fontId="29" fillId="0" borderId="26" xfId="54" applyFont="1" applyFill="1" applyBorder="1" applyAlignment="1" applyProtection="1">
      <alignment horizontal="left" vertical="center" wrapText="1" indent="6"/>
      <protection/>
    </xf>
    <xf numFmtId="0" fontId="29" fillId="0" borderId="10" xfId="54" applyFont="1" applyFill="1" applyBorder="1" applyAlignment="1" applyProtection="1">
      <alignment horizontal="left" indent="6"/>
      <protection/>
    </xf>
    <xf numFmtId="0" fontId="29" fillId="0" borderId="10" xfId="54" applyFont="1" applyFill="1" applyBorder="1" applyAlignment="1" applyProtection="1">
      <alignment horizontal="left" vertical="center" wrapText="1" indent="6"/>
      <protection/>
    </xf>
    <xf numFmtId="49" fontId="29" fillId="0" borderId="84" xfId="54" applyNumberFormat="1" applyFont="1" applyFill="1" applyBorder="1" applyAlignment="1" applyProtection="1">
      <alignment horizontal="left" vertical="center" wrapText="1" indent="1"/>
      <protection/>
    </xf>
    <xf numFmtId="49" fontId="29" fillId="0" borderId="85" xfId="54" applyNumberFormat="1" applyFont="1" applyFill="1" applyBorder="1" applyAlignment="1" applyProtection="1">
      <alignment horizontal="left" vertical="center" wrapText="1" indent="1"/>
      <protection/>
    </xf>
    <xf numFmtId="0" fontId="29" fillId="0" borderId="73" xfId="54" applyFont="1" applyFill="1" applyBorder="1" applyAlignment="1" applyProtection="1">
      <alignment horizontal="left" vertical="center" wrapText="1" indent="7"/>
      <protection/>
    </xf>
    <xf numFmtId="175" fontId="29" fillId="0" borderId="83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3" xfId="54" applyFont="1" applyFill="1" applyBorder="1" applyAlignment="1" applyProtection="1">
      <alignment horizontal="left" vertical="center" wrapText="1" indent="1"/>
      <protection/>
    </xf>
    <xf numFmtId="0" fontId="24" fillId="0" borderId="57" xfId="54" applyFont="1" applyFill="1" applyBorder="1" applyAlignment="1" applyProtection="1">
      <alignment vertical="center" wrapText="1"/>
      <protection/>
    </xf>
    <xf numFmtId="175" fontId="24" fillId="0" borderId="86" xfId="54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54" applyFont="1" applyFill="1" applyBorder="1" applyAlignment="1" applyProtection="1">
      <alignment horizontal="left" vertical="center" wrapText="1" indent="1"/>
      <protection/>
    </xf>
    <xf numFmtId="175" fontId="29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6"/>
      <protection/>
    </xf>
    <xf numFmtId="175" fontId="29" fillId="0" borderId="75" xfId="54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53" xfId="0" applyNumberFormat="1" applyFont="1" applyBorder="1" applyAlignment="1" applyProtection="1">
      <alignment horizontal="right" vertical="center" wrapText="1" indent="1"/>
      <protection/>
    </xf>
    <xf numFmtId="175" fontId="28" fillId="0" borderId="53" xfId="0" applyNumberFormat="1" applyFont="1" applyBorder="1" applyAlignment="1" applyProtection="1">
      <alignment horizontal="right" vertical="center" wrapText="1" indent="1"/>
      <protection locked="0"/>
    </xf>
    <xf numFmtId="0" fontId="28" fillId="0" borderId="63" xfId="0" applyFont="1" applyBorder="1" applyAlignment="1" applyProtection="1">
      <alignment horizontal="left" vertical="center" wrapText="1" indent="1"/>
      <protection/>
    </xf>
    <xf numFmtId="175" fontId="29" fillId="0" borderId="64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/>
    </xf>
    <xf numFmtId="0" fontId="30" fillId="0" borderId="26" xfId="0" applyFont="1" applyBorder="1" applyAlignment="1">
      <alignment/>
    </xf>
    <xf numFmtId="0" fontId="30" fillId="0" borderId="49" xfId="0" applyFont="1" applyBorder="1" applyAlignment="1">
      <alignment/>
    </xf>
    <xf numFmtId="3" fontId="28" fillId="0" borderId="49" xfId="0" applyNumberFormat="1" applyFont="1" applyBorder="1" applyAlignment="1">
      <alignment/>
    </xf>
    <xf numFmtId="0" fontId="6" fillId="0" borderId="52" xfId="0" applyFont="1" applyBorder="1" applyAlignment="1" applyProtection="1">
      <alignment horizontal="left" vertical="center" wrapText="1" indent="1"/>
      <protection/>
    </xf>
    <xf numFmtId="0" fontId="21" fillId="0" borderId="26" xfId="54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1" xfId="0" applyNumberFormat="1" applyFont="1" applyFill="1" applyBorder="1" applyAlignment="1" applyProtection="1">
      <alignment horizontal="center" vertical="center" wrapText="1"/>
      <protection/>
    </xf>
    <xf numFmtId="175" fontId="6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8" xfId="0" applyNumberFormat="1" applyFont="1" applyFill="1" applyBorder="1" applyAlignment="1" applyProtection="1">
      <alignment horizontal="center" vertical="center" wrapText="1"/>
      <protection/>
    </xf>
    <xf numFmtId="175" fontId="9" fillId="0" borderId="51" xfId="0" applyNumberFormat="1" applyFont="1" applyFill="1" applyBorder="1" applyAlignment="1" applyProtection="1">
      <alignment horizontal="center" vertical="center" wrapText="1"/>
      <protection/>
    </xf>
    <xf numFmtId="175" fontId="9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3" xfId="0" applyNumberFormat="1" applyFont="1" applyFill="1" applyBorder="1" applyAlignment="1" applyProtection="1">
      <alignment horizontal="center" vertical="center" wrapText="1"/>
      <protection/>
    </xf>
    <xf numFmtId="175" fontId="21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7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2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64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9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1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6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6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4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9" xfId="54" applyFont="1" applyFill="1" applyBorder="1" applyAlignment="1" applyProtection="1">
      <alignment horizontal="left" vertical="center" wrapText="1" indent="1"/>
      <protection/>
    </xf>
    <xf numFmtId="0" fontId="21" fillId="0" borderId="49" xfId="54" applyFont="1" applyFill="1" applyBorder="1" applyAlignment="1" applyProtection="1">
      <alignment horizontal="left" vertical="center" wrapText="1" indent="1"/>
      <protection locked="0"/>
    </xf>
    <xf numFmtId="175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>
      <alignment/>
    </xf>
    <xf numFmtId="175" fontId="21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4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1" fillId="0" borderId="64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84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64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3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77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65" xfId="0" applyNumberFormat="1" applyFont="1" applyFill="1" applyBorder="1" applyAlignment="1" applyProtection="1">
      <alignment horizontal="left" vertical="center" wrapText="1" indent="2"/>
      <protection/>
    </xf>
    <xf numFmtId="0" fontId="6" fillId="0" borderId="58" xfId="54" applyFont="1" applyFill="1" applyBorder="1" applyAlignment="1" applyProtection="1">
      <alignment horizontal="center" vertical="center" wrapText="1"/>
      <protection/>
    </xf>
    <xf numFmtId="0" fontId="6" fillId="0" borderId="43" xfId="54" applyFont="1" applyFill="1" applyBorder="1" applyAlignment="1" applyProtection="1">
      <alignment horizontal="left" vertical="center" wrapText="1" indent="1"/>
      <protection/>
    </xf>
    <xf numFmtId="175" fontId="6" fillId="0" borderId="58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>
      <alignment horizontal="center" vertical="center" wrapText="1"/>
    </xf>
    <xf numFmtId="49" fontId="21" fillId="0" borderId="47" xfId="54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175" fontId="21" fillId="0" borderId="47" xfId="5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7" xfId="0" applyFont="1" applyFill="1" applyBorder="1" applyAlignment="1">
      <alignment vertical="center" wrapText="1"/>
    </xf>
    <xf numFmtId="49" fontId="21" fillId="0" borderId="37" xfId="54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wrapText="1" indent="1"/>
      <protection/>
    </xf>
    <xf numFmtId="175" fontId="21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7" xfId="0" applyFont="1" applyFill="1" applyBorder="1" applyAlignment="1">
      <alignment vertical="center" wrapText="1"/>
    </xf>
    <xf numFmtId="49" fontId="21" fillId="0" borderId="61" xfId="54" applyNumberFormat="1" applyFont="1" applyFill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left" wrapText="1" indent="1"/>
      <protection/>
    </xf>
    <xf numFmtId="0" fontId="33" fillId="0" borderId="61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horizontal="left" vertical="center" wrapText="1" indent="1"/>
      <protection/>
    </xf>
    <xf numFmtId="0" fontId="33" fillId="0" borderId="58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175" fontId="21" fillId="0" borderId="61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1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21" fillId="0" borderId="62" xfId="0" applyFont="1" applyBorder="1" applyAlignment="1" applyProtection="1">
      <alignment horizontal="left" inden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21" fillId="0" borderId="62" xfId="0" applyFont="1" applyBorder="1" applyAlignment="1" applyProtection="1">
      <alignment wrapText="1"/>
      <protection/>
    </xf>
    <xf numFmtId="175" fontId="6" fillId="0" borderId="58" xfId="54" applyNumberFormat="1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>
      <alignment horizontal="center" vertical="center" wrapText="1"/>
    </xf>
    <xf numFmtId="0" fontId="21" fillId="0" borderId="47" xfId="0" applyFont="1" applyBorder="1" applyAlignment="1" applyProtection="1">
      <alignment horizontal="center" wrapText="1"/>
      <protection/>
    </xf>
    <xf numFmtId="0" fontId="21" fillId="0" borderId="37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wrapText="1"/>
      <protection/>
    </xf>
    <xf numFmtId="175" fontId="6" fillId="0" borderId="58" xfId="5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59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75" fontId="6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29" xfId="54" applyFont="1" applyFill="1" applyBorder="1" applyAlignment="1" applyProtection="1">
      <alignment horizontal="center" vertical="center" wrapText="1"/>
      <protection/>
    </xf>
    <xf numFmtId="0" fontId="6" fillId="0" borderId="60" xfId="54" applyFont="1" applyFill="1" applyBorder="1" applyAlignment="1" applyProtection="1">
      <alignment vertical="center" wrapText="1"/>
      <protection/>
    </xf>
    <xf numFmtId="175" fontId="6" fillId="0" borderId="29" xfId="54" applyNumberFormat="1" applyFont="1" applyFill="1" applyBorder="1" applyAlignment="1" applyProtection="1">
      <alignment horizontal="right" vertical="center" wrapText="1" indent="1"/>
      <protection/>
    </xf>
    <xf numFmtId="49" fontId="21" fillId="0" borderId="34" xfId="54" applyNumberFormat="1" applyFont="1" applyFill="1" applyBorder="1" applyAlignment="1" applyProtection="1">
      <alignment horizontal="center" vertical="center" wrapText="1"/>
      <protection/>
    </xf>
    <xf numFmtId="0" fontId="21" fillId="0" borderId="90" xfId="54" applyFont="1" applyFill="1" applyBorder="1" applyAlignment="1" applyProtection="1">
      <alignment horizontal="left" vertical="center" wrapText="1" indent="1"/>
      <protection/>
    </xf>
    <xf numFmtId="175" fontId="21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4" applyFont="1" applyFill="1" applyBorder="1" applyAlignment="1" applyProtection="1">
      <alignment horizontal="left" vertical="center" wrapText="1" indent="1"/>
      <protection/>
    </xf>
    <xf numFmtId="0" fontId="21" fillId="0" borderId="0" xfId="54" applyFont="1" applyFill="1" applyBorder="1" applyAlignment="1" applyProtection="1">
      <alignment horizontal="left" vertical="center" wrapText="1" indent="1"/>
      <protection/>
    </xf>
    <xf numFmtId="0" fontId="21" fillId="0" borderId="24" xfId="54" applyFont="1" applyFill="1" applyBorder="1" applyAlignment="1" applyProtection="1">
      <alignment horizontal="left" indent="6"/>
      <protection/>
    </xf>
    <xf numFmtId="0" fontId="21" fillId="0" borderId="24" xfId="54" applyFont="1" applyFill="1" applyBorder="1" applyAlignment="1" applyProtection="1">
      <alignment horizontal="left" vertical="center" wrapText="1" indent="6"/>
      <protection/>
    </xf>
    <xf numFmtId="49" fontId="21" fillId="0" borderId="59" xfId="54" applyNumberFormat="1" applyFont="1" applyFill="1" applyBorder="1" applyAlignment="1" applyProtection="1">
      <alignment horizontal="center" vertical="center" wrapText="1"/>
      <protection/>
    </xf>
    <xf numFmtId="0" fontId="21" fillId="0" borderId="62" xfId="54" applyFont="1" applyFill="1" applyBorder="1" applyAlignment="1" applyProtection="1">
      <alignment horizontal="left" vertical="center" wrapText="1" indent="6"/>
      <protection/>
    </xf>
    <xf numFmtId="49" fontId="21" fillId="0" borderId="40" xfId="54" applyNumberFormat="1" applyFont="1" applyFill="1" applyBorder="1" applyAlignment="1" applyProtection="1">
      <alignment horizontal="center" vertical="center" wrapText="1"/>
      <protection/>
    </xf>
    <xf numFmtId="0" fontId="21" fillId="0" borderId="41" xfId="54" applyFont="1" applyFill="1" applyBorder="1" applyAlignment="1" applyProtection="1">
      <alignment horizontal="left" vertical="center" wrapText="1" indent="6"/>
      <protection/>
    </xf>
    <xf numFmtId="175" fontId="21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3" xfId="54" applyFont="1" applyFill="1" applyBorder="1" applyAlignment="1" applyProtection="1">
      <alignment vertical="center" wrapText="1"/>
      <protection/>
    </xf>
    <xf numFmtId="0" fontId="21" fillId="0" borderId="62" xfId="54" applyFont="1" applyFill="1" applyBorder="1" applyAlignment="1" applyProtection="1">
      <alignment horizontal="left" vertical="center" wrapText="1" indent="1"/>
      <protection/>
    </xf>
    <xf numFmtId="0" fontId="21" fillId="0" borderId="62" xfId="0" applyFont="1" applyBorder="1" applyAlignment="1" applyProtection="1">
      <alignment horizontal="left" vertical="center" wrapText="1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35" xfId="54" applyFont="1" applyFill="1" applyBorder="1" applyAlignment="1" applyProtection="1">
      <alignment horizontal="left" vertical="center" wrapText="1" indent="6"/>
      <protection/>
    </xf>
    <xf numFmtId="0" fontId="21" fillId="0" borderId="35" xfId="54" applyFont="1" applyFill="1" applyBorder="1" applyAlignment="1" applyProtection="1">
      <alignment horizontal="left" vertical="center" wrapText="1" indent="1"/>
      <protection/>
    </xf>
    <xf numFmtId="175" fontId="6" fillId="0" borderId="58" xfId="0" applyNumberFormat="1" applyFont="1" applyBorder="1" applyAlignment="1" applyProtection="1">
      <alignment horizontal="right" vertical="center" wrapText="1" indent="1"/>
      <protection/>
    </xf>
    <xf numFmtId="49" fontId="6" fillId="0" borderId="58" xfId="54" applyNumberFormat="1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59" xfId="0" applyFont="1" applyFill="1" applyBorder="1" applyAlignment="1" applyProtection="1">
      <alignment horizontal="right" vertical="center" wrapText="1" indent="1"/>
      <protection/>
    </xf>
    <xf numFmtId="0" fontId="21" fillId="0" borderId="59" xfId="0" applyFont="1" applyFill="1" applyBorder="1" applyAlignment="1">
      <alignment vertical="center" wrapText="1"/>
    </xf>
    <xf numFmtId="0" fontId="6" fillId="0" borderId="51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91" xfId="0" applyFont="1" applyBorder="1" applyAlignment="1">
      <alignment vertical="center" wrapText="1"/>
    </xf>
    <xf numFmtId="0" fontId="71" fillId="0" borderId="91" xfId="0" applyFont="1" applyBorder="1" applyAlignment="1">
      <alignment horizontal="left" vertical="center" wrapText="1"/>
    </xf>
    <xf numFmtId="0" fontId="71" fillId="0" borderId="9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2" fontId="7" fillId="0" borderId="0" xfId="40" applyNumberFormat="1" applyFont="1" applyBorder="1" applyAlignment="1">
      <alignment vertical="center"/>
    </xf>
    <xf numFmtId="3" fontId="7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70" fillId="0" borderId="91" xfId="0" applyFont="1" applyBorder="1" applyAlignment="1">
      <alignment horizontal="right" vertical="center" wrapText="1"/>
    </xf>
    <xf numFmtId="0" fontId="71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left"/>
    </xf>
    <xf numFmtId="175" fontId="6" fillId="0" borderId="78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175" fontId="25" fillId="0" borderId="0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175" fontId="6" fillId="0" borderId="93" xfId="0" applyNumberFormat="1" applyFont="1" applyFill="1" applyBorder="1" applyAlignment="1" applyProtection="1">
      <alignment horizontal="center" vertical="center" wrapText="1"/>
      <protection/>
    </xf>
    <xf numFmtId="175" fontId="25" fillId="0" borderId="94" xfId="0" applyNumberFormat="1" applyFont="1" applyFill="1" applyBorder="1" applyAlignment="1" applyProtection="1">
      <alignment horizontal="center" vertical="center" wrapText="1"/>
      <protection/>
    </xf>
    <xf numFmtId="175" fontId="29" fillId="0" borderId="88" xfId="0" applyNumberFormat="1" applyFont="1" applyFill="1" applyBorder="1" applyAlignment="1" applyProtection="1">
      <alignment vertical="center" wrapText="1"/>
      <protection locked="0"/>
    </xf>
    <xf numFmtId="175" fontId="29" fillId="0" borderId="95" xfId="0" applyNumberFormat="1" applyFont="1" applyFill="1" applyBorder="1" applyAlignment="1" applyProtection="1">
      <alignment vertical="center" wrapText="1"/>
      <protection locked="0"/>
    </xf>
    <xf numFmtId="175" fontId="24" fillId="0" borderId="93" xfId="0" applyNumberFormat="1" applyFont="1" applyFill="1" applyBorder="1" applyAlignment="1" applyProtection="1">
      <alignment vertical="center" wrapText="1"/>
      <protection/>
    </xf>
    <xf numFmtId="17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58" xfId="0" applyNumberFormat="1" applyFont="1" applyFill="1" applyBorder="1" applyAlignment="1" applyProtection="1">
      <alignment horizontal="center" vertical="center" wrapText="1"/>
      <protection/>
    </xf>
    <xf numFmtId="175" fontId="25" fillId="0" borderId="32" xfId="0" applyNumberFormat="1" applyFont="1" applyFill="1" applyBorder="1" applyAlignment="1" applyProtection="1">
      <alignment horizontal="center" vertical="center" wrapText="1"/>
      <protection/>
    </xf>
    <xf numFmtId="175" fontId="29" fillId="0" borderId="37" xfId="0" applyNumberFormat="1" applyFont="1" applyFill="1" applyBorder="1" applyAlignment="1" applyProtection="1">
      <alignment vertical="center" wrapText="1"/>
      <protection locked="0"/>
    </xf>
    <xf numFmtId="175" fontId="29" fillId="0" borderId="61" xfId="0" applyNumberFormat="1" applyFont="1" applyFill="1" applyBorder="1" applyAlignment="1" applyProtection="1">
      <alignment vertical="center" wrapText="1"/>
      <protection locked="0"/>
    </xf>
    <xf numFmtId="175" fontId="24" fillId="0" borderId="58" xfId="0" applyNumberFormat="1" applyFont="1" applyFill="1" applyBorder="1" applyAlignment="1" applyProtection="1">
      <alignment vertical="center" wrapText="1"/>
      <protection/>
    </xf>
    <xf numFmtId="0" fontId="21" fillId="0" borderId="37" xfId="0" applyFont="1" applyFill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right" wrapText="1"/>
    </xf>
    <xf numFmtId="0" fontId="35" fillId="0" borderId="0" xfId="0" applyFont="1" applyAlignment="1">
      <alignment horizontal="right"/>
    </xf>
    <xf numFmtId="3" fontId="71" fillId="0" borderId="91" xfId="0" applyNumberFormat="1" applyFont="1" applyBorder="1" applyAlignment="1">
      <alignment horizontal="right" vertical="center" wrapText="1"/>
    </xf>
    <xf numFmtId="0" fontId="0" fillId="0" borderId="96" xfId="0" applyBorder="1" applyAlignment="1">
      <alignment wrapText="1"/>
    </xf>
    <xf numFmtId="0" fontId="0" fillId="0" borderId="96" xfId="0" applyBorder="1" applyAlignment="1">
      <alignment horizontal="right" wrapText="1"/>
    </xf>
    <xf numFmtId="0" fontId="0" fillId="0" borderId="91" xfId="0" applyFont="1" applyBorder="1" applyAlignment="1">
      <alignment horizontal="right" wrapText="1"/>
    </xf>
    <xf numFmtId="175" fontId="18" fillId="0" borderId="0" xfId="54" applyNumberFormat="1" applyFont="1" applyFill="1" applyBorder="1" applyAlignment="1" applyProtection="1">
      <alignment horizontal="center" vertical="center"/>
      <protection/>
    </xf>
    <xf numFmtId="175" fontId="22" fillId="0" borderId="50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2" fillId="0" borderId="50" xfId="54" applyNumberFormat="1" applyFont="1" applyFill="1" applyBorder="1" applyAlignment="1" applyProtection="1">
      <alignment horizontal="left"/>
      <protection/>
    </xf>
    <xf numFmtId="0" fontId="18" fillId="0" borderId="0" xfId="54" applyFont="1" applyFill="1" applyBorder="1" applyAlignment="1" applyProtection="1">
      <alignment horizontal="center"/>
      <protection/>
    </xf>
    <xf numFmtId="175" fontId="22" fillId="0" borderId="0" xfId="54" applyNumberFormat="1" applyFont="1" applyFill="1" applyBorder="1" applyAlignment="1" applyProtection="1">
      <alignment horizontal="left" vertical="center"/>
      <protection/>
    </xf>
    <xf numFmtId="175" fontId="6" fillId="0" borderId="29" xfId="0" applyNumberFormat="1" applyFont="1" applyFill="1" applyBorder="1" applyAlignment="1" applyProtection="1">
      <alignment horizontal="center" vertical="center" wrapText="1"/>
      <protection/>
    </xf>
    <xf numFmtId="175" fontId="6" fillId="0" borderId="32" xfId="0" applyNumberFormat="1" applyFont="1" applyFill="1" applyBorder="1" applyAlignment="1" applyProtection="1">
      <alignment horizontal="center" vertical="center" wrapText="1"/>
      <protection/>
    </xf>
    <xf numFmtId="175" fontId="6" fillId="0" borderId="34" xfId="0" applyNumberFormat="1" applyFont="1" applyFill="1" applyBorder="1" applyAlignment="1" applyProtection="1">
      <alignment horizontal="center" vertical="center" wrapText="1"/>
      <protection/>
    </xf>
    <xf numFmtId="175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175" fontId="18" fillId="0" borderId="50" xfId="0" applyNumberFormat="1" applyFont="1" applyFill="1" applyBorder="1" applyAlignment="1">
      <alignment horizontal="center" vertical="center" wrapText="1"/>
    </xf>
    <xf numFmtId="175" fontId="20" fillId="0" borderId="50" xfId="0" applyNumberFormat="1" applyFont="1" applyFill="1" applyBorder="1" applyAlignment="1">
      <alignment horizontal="center" vertical="center" wrapText="1"/>
    </xf>
    <xf numFmtId="175" fontId="1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/>
    </xf>
    <xf numFmtId="49" fontId="30" fillId="0" borderId="88" xfId="0" applyNumberFormat="1" applyFont="1" applyBorder="1" applyAlignment="1">
      <alignment horizontal="left"/>
    </xf>
    <xf numFmtId="49" fontId="30" fillId="0" borderId="24" xfId="0" applyNumberFormat="1" applyFont="1" applyBorder="1" applyAlignment="1">
      <alignment horizontal="left"/>
    </xf>
    <xf numFmtId="49" fontId="30" fillId="0" borderId="66" xfId="0" applyNumberFormat="1" applyFont="1" applyBorder="1" applyAlignment="1">
      <alignment horizontal="left"/>
    </xf>
    <xf numFmtId="0" fontId="30" fillId="0" borderId="88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28" fillId="0" borderId="88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66" xfId="0" applyFont="1" applyBorder="1" applyAlignment="1">
      <alignment horizontal="left"/>
    </xf>
    <xf numFmtId="0" fontId="30" fillId="0" borderId="88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66" xfId="0" applyFont="1" applyBorder="1" applyAlignment="1">
      <alignment horizontal="left"/>
    </xf>
    <xf numFmtId="49" fontId="28" fillId="0" borderId="88" xfId="0" applyNumberFormat="1" applyFont="1" applyBorder="1" applyAlignment="1">
      <alignment horizontal="left"/>
    </xf>
    <xf numFmtId="49" fontId="28" fillId="0" borderId="24" xfId="0" applyNumberFormat="1" applyFont="1" applyBorder="1" applyAlignment="1">
      <alignment horizontal="left"/>
    </xf>
    <xf numFmtId="49" fontId="28" fillId="0" borderId="66" xfId="0" applyNumberFormat="1" applyFont="1" applyBorder="1" applyAlignment="1">
      <alignment horizontal="left"/>
    </xf>
    <xf numFmtId="49" fontId="28" fillId="0" borderId="49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0" fontId="71" fillId="0" borderId="97" xfId="0" applyFont="1" applyBorder="1" applyAlignment="1">
      <alignment horizontal="left" vertical="center" wrapText="1"/>
    </xf>
    <xf numFmtId="0" fontId="71" fillId="0" borderId="98" xfId="0" applyFont="1" applyBorder="1" applyAlignment="1">
      <alignment horizontal="left" vertical="center" wrapText="1"/>
    </xf>
    <xf numFmtId="0" fontId="71" fillId="0" borderId="9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right"/>
    </xf>
    <xf numFmtId="0" fontId="34" fillId="0" borderId="3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0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A1">
      <selection activeCell="D3" sqref="D3:F3"/>
    </sheetView>
  </sheetViews>
  <sheetFormatPr defaultColWidth="9.00390625" defaultRowHeight="12.75"/>
  <cols>
    <col min="2" max="2" width="8.75390625" style="0" customWidth="1"/>
    <col min="3" max="3" width="74.25390625" style="0" customWidth="1"/>
    <col min="4" max="4" width="16.625" style="0" customWidth="1"/>
    <col min="5" max="5" width="17.25390625" style="0" customWidth="1"/>
  </cols>
  <sheetData>
    <row r="2" spans="2:4" ht="15.75">
      <c r="B2" s="438" t="s">
        <v>84</v>
      </c>
      <c r="C2" s="438"/>
      <c r="D2" s="438"/>
    </row>
    <row r="3" spans="2:6" ht="15.75">
      <c r="B3" s="86"/>
      <c r="C3" s="86"/>
      <c r="D3" s="440" t="s">
        <v>604</v>
      </c>
      <c r="E3" s="440"/>
      <c r="F3" s="440"/>
    </row>
    <row r="4" spans="2:4" ht="14.25" thickBot="1">
      <c r="B4" s="439" t="s">
        <v>85</v>
      </c>
      <c r="C4" s="439"/>
      <c r="D4" s="87" t="s">
        <v>86</v>
      </c>
    </row>
    <row r="5" spans="2:5" ht="24.75" thickBot="1">
      <c r="B5" s="88" t="s">
        <v>87</v>
      </c>
      <c r="C5" s="89" t="s">
        <v>88</v>
      </c>
      <c r="D5" s="90" t="s">
        <v>327</v>
      </c>
      <c r="E5" s="90" t="s">
        <v>582</v>
      </c>
    </row>
    <row r="6" spans="2:5" ht="13.5" thickBot="1">
      <c r="B6" s="91"/>
      <c r="C6" s="92" t="s">
        <v>89</v>
      </c>
      <c r="D6" s="93" t="s">
        <v>90</v>
      </c>
      <c r="E6" s="93" t="s">
        <v>90</v>
      </c>
    </row>
    <row r="7" spans="2:5" ht="13.5" thickBot="1">
      <c r="B7" s="206" t="s">
        <v>32</v>
      </c>
      <c r="C7" s="207" t="s">
        <v>91</v>
      </c>
      <c r="D7" s="208">
        <f>+D8+D9+D10+D11+D12+D13</f>
        <v>65700658</v>
      </c>
      <c r="E7" s="208">
        <f>+E8+E9+E10+E11+E12+E13</f>
        <v>76058993</v>
      </c>
    </row>
    <row r="8" spans="2:5" ht="12.75">
      <c r="B8" s="209" t="s">
        <v>92</v>
      </c>
      <c r="C8" s="210" t="s">
        <v>79</v>
      </c>
      <c r="D8" s="211">
        <v>21820166</v>
      </c>
      <c r="E8" s="211">
        <v>22686582</v>
      </c>
    </row>
    <row r="9" spans="2:5" ht="12.75">
      <c r="B9" s="212" t="s">
        <v>93</v>
      </c>
      <c r="C9" s="213" t="s">
        <v>94</v>
      </c>
      <c r="D9" s="214">
        <v>24771966</v>
      </c>
      <c r="E9" s="214">
        <v>25827233</v>
      </c>
    </row>
    <row r="10" spans="2:5" ht="12.75">
      <c r="B10" s="212" t="s">
        <v>95</v>
      </c>
      <c r="C10" s="213" t="s">
        <v>96</v>
      </c>
      <c r="D10" s="214">
        <v>17702906</v>
      </c>
      <c r="E10" s="214">
        <v>20438216</v>
      </c>
    </row>
    <row r="11" spans="2:5" ht="12.75">
      <c r="B11" s="212" t="s">
        <v>97</v>
      </c>
      <c r="C11" s="213" t="s">
        <v>98</v>
      </c>
      <c r="D11" s="214">
        <v>1405620</v>
      </c>
      <c r="E11" s="214">
        <v>1405620</v>
      </c>
    </row>
    <row r="12" spans="2:5" ht="12.75">
      <c r="B12" s="212" t="s">
        <v>99</v>
      </c>
      <c r="C12" s="215" t="s">
        <v>100</v>
      </c>
      <c r="D12" s="214"/>
      <c r="E12" s="214">
        <v>5701342</v>
      </c>
    </row>
    <row r="13" spans="2:5" ht="13.5" thickBot="1">
      <c r="B13" s="216" t="s">
        <v>101</v>
      </c>
      <c r="C13" s="217" t="s">
        <v>102</v>
      </c>
      <c r="D13" s="214"/>
      <c r="E13" s="214"/>
    </row>
    <row r="14" spans="2:5" ht="13.5" thickBot="1">
      <c r="B14" s="206" t="s">
        <v>35</v>
      </c>
      <c r="C14" s="271" t="s">
        <v>103</v>
      </c>
      <c r="D14" s="208">
        <f>+D15+D16+D17+D18+D19</f>
        <v>36353000</v>
      </c>
      <c r="E14" s="208">
        <f>+E15+E16+E17+E18+E19</f>
        <v>60967242</v>
      </c>
    </row>
    <row r="15" spans="2:5" ht="12.75">
      <c r="B15" s="209" t="s">
        <v>104</v>
      </c>
      <c r="C15" s="210" t="s">
        <v>105</v>
      </c>
      <c r="D15" s="211"/>
      <c r="E15" s="211"/>
    </row>
    <row r="16" spans="2:5" ht="12.75">
      <c r="B16" s="212" t="s">
        <v>106</v>
      </c>
      <c r="C16" s="213" t="s">
        <v>107</v>
      </c>
      <c r="D16" s="214"/>
      <c r="E16" s="214"/>
    </row>
    <row r="17" spans="2:5" ht="12.75">
      <c r="B17" s="212" t="s">
        <v>108</v>
      </c>
      <c r="C17" s="213" t="s">
        <v>109</v>
      </c>
      <c r="D17" s="214"/>
      <c r="E17" s="214"/>
    </row>
    <row r="18" spans="2:5" ht="12.75">
      <c r="B18" s="212" t="s">
        <v>110</v>
      </c>
      <c r="C18" s="213" t="s">
        <v>111</v>
      </c>
      <c r="D18" s="214"/>
      <c r="E18" s="214"/>
    </row>
    <row r="19" spans="2:5" ht="12.75">
      <c r="B19" s="212" t="s">
        <v>112</v>
      </c>
      <c r="C19" s="213" t="s">
        <v>113</v>
      </c>
      <c r="D19" s="214">
        <v>36353000</v>
      </c>
      <c r="E19" s="214">
        <v>60967242</v>
      </c>
    </row>
    <row r="20" spans="2:5" ht="13.5" thickBot="1">
      <c r="B20" s="216" t="s">
        <v>114</v>
      </c>
      <c r="C20" s="217" t="s">
        <v>115</v>
      </c>
      <c r="D20" s="219"/>
      <c r="E20" s="219"/>
    </row>
    <row r="21" spans="2:5" ht="13.5" thickBot="1">
      <c r="B21" s="206" t="s">
        <v>116</v>
      </c>
      <c r="C21" s="207" t="s">
        <v>117</v>
      </c>
      <c r="D21" s="208">
        <f>+D22+D23+D24+D25+D26</f>
        <v>0</v>
      </c>
      <c r="E21" s="208">
        <f>+E22+E23+E24+E25+E26</f>
        <v>62691109</v>
      </c>
    </row>
    <row r="22" spans="2:5" ht="12.75">
      <c r="B22" s="209" t="s">
        <v>118</v>
      </c>
      <c r="C22" s="210" t="s">
        <v>15</v>
      </c>
      <c r="D22" s="211"/>
      <c r="E22" s="211">
        <v>62691109</v>
      </c>
    </row>
    <row r="23" spans="2:5" ht="12.75">
      <c r="B23" s="212" t="s">
        <v>119</v>
      </c>
      <c r="C23" s="213" t="s">
        <v>120</v>
      </c>
      <c r="D23" s="214"/>
      <c r="E23" s="214"/>
    </row>
    <row r="24" spans="2:5" ht="12.75">
      <c r="B24" s="212" t="s">
        <v>121</v>
      </c>
      <c r="C24" s="213" t="s">
        <v>122</v>
      </c>
      <c r="D24" s="214"/>
      <c r="E24" s="214"/>
    </row>
    <row r="25" spans="2:5" ht="12.75">
      <c r="B25" s="212" t="s">
        <v>123</v>
      </c>
      <c r="C25" s="213" t="s">
        <v>124</v>
      </c>
      <c r="D25" s="214"/>
      <c r="E25" s="214"/>
    </row>
    <row r="26" spans="2:5" ht="12.75">
      <c r="B26" s="212" t="s">
        <v>125</v>
      </c>
      <c r="C26" s="213" t="s">
        <v>126</v>
      </c>
      <c r="D26" s="214"/>
      <c r="E26" s="214"/>
    </row>
    <row r="27" spans="2:5" ht="13.5" thickBot="1">
      <c r="B27" s="216" t="s">
        <v>127</v>
      </c>
      <c r="C27" s="220" t="s">
        <v>128</v>
      </c>
      <c r="D27" s="219"/>
      <c r="E27" s="219"/>
    </row>
    <row r="28" spans="2:5" ht="13.5" thickBot="1">
      <c r="B28" s="206" t="s">
        <v>129</v>
      </c>
      <c r="C28" s="207" t="s">
        <v>130</v>
      </c>
      <c r="D28" s="221">
        <f>SUM(D29:D35)</f>
        <v>21450000</v>
      </c>
      <c r="E28" s="221">
        <f>SUM(E29:E35)</f>
        <v>21450000</v>
      </c>
    </row>
    <row r="29" spans="2:5" ht="12.75">
      <c r="B29" s="209" t="s">
        <v>131</v>
      </c>
      <c r="C29" s="210" t="s">
        <v>29</v>
      </c>
      <c r="D29" s="211">
        <v>3000000</v>
      </c>
      <c r="E29" s="211">
        <v>3000000</v>
      </c>
    </row>
    <row r="30" spans="2:5" ht="12.75">
      <c r="B30" s="212" t="s">
        <v>132</v>
      </c>
      <c r="C30" s="213" t="s">
        <v>133</v>
      </c>
      <c r="D30" s="214"/>
      <c r="E30" s="214"/>
    </row>
    <row r="31" spans="2:5" ht="12.75">
      <c r="B31" s="212" t="s">
        <v>134</v>
      </c>
      <c r="C31" s="213" t="s">
        <v>16</v>
      </c>
      <c r="D31" s="214">
        <v>10000000</v>
      </c>
      <c r="E31" s="214">
        <v>10000000</v>
      </c>
    </row>
    <row r="32" spans="2:5" ht="12.75">
      <c r="B32" s="212" t="s">
        <v>135</v>
      </c>
      <c r="C32" s="213" t="s">
        <v>7</v>
      </c>
      <c r="D32" s="214">
        <v>500000</v>
      </c>
      <c r="E32" s="214">
        <v>500000</v>
      </c>
    </row>
    <row r="33" spans="2:5" ht="12.75">
      <c r="B33" s="212" t="s">
        <v>136</v>
      </c>
      <c r="C33" s="213" t="s">
        <v>137</v>
      </c>
      <c r="D33" s="214">
        <v>2800000</v>
      </c>
      <c r="E33" s="214">
        <v>2800000</v>
      </c>
    </row>
    <row r="34" spans="2:5" ht="12.75">
      <c r="B34" s="212" t="s">
        <v>138</v>
      </c>
      <c r="C34" s="213" t="s">
        <v>139</v>
      </c>
      <c r="D34" s="214">
        <v>150000</v>
      </c>
      <c r="E34" s="214">
        <v>150000</v>
      </c>
    </row>
    <row r="35" spans="2:5" ht="13.5" thickBot="1">
      <c r="B35" s="216" t="s">
        <v>140</v>
      </c>
      <c r="C35" s="222" t="s">
        <v>141</v>
      </c>
      <c r="D35" s="219">
        <v>5000000</v>
      </c>
      <c r="E35" s="219">
        <v>5000000</v>
      </c>
    </row>
    <row r="36" spans="2:5" ht="13.5" thickBot="1">
      <c r="B36" s="206" t="s">
        <v>142</v>
      </c>
      <c r="C36" s="207" t="s">
        <v>143</v>
      </c>
      <c r="D36" s="208">
        <f>SUM(D37:D47)</f>
        <v>13343000</v>
      </c>
      <c r="E36" s="208">
        <f>SUM(E37:E47)</f>
        <v>16156056</v>
      </c>
    </row>
    <row r="37" spans="2:5" ht="12.75">
      <c r="B37" s="209" t="s">
        <v>144</v>
      </c>
      <c r="C37" s="210" t="s">
        <v>145</v>
      </c>
      <c r="D37" s="211"/>
      <c r="E37" s="211"/>
    </row>
    <row r="38" spans="2:5" ht="12.75">
      <c r="B38" s="212" t="s">
        <v>146</v>
      </c>
      <c r="C38" s="213" t="s">
        <v>18</v>
      </c>
      <c r="D38" s="214">
        <v>1858000</v>
      </c>
      <c r="E38" s="214">
        <v>1858000</v>
      </c>
    </row>
    <row r="39" spans="2:5" ht="12.75">
      <c r="B39" s="212" t="s">
        <v>147</v>
      </c>
      <c r="C39" s="213" t="s">
        <v>148</v>
      </c>
      <c r="D39" s="214">
        <v>2486000</v>
      </c>
      <c r="E39" s="214">
        <v>2486000</v>
      </c>
    </row>
    <row r="40" spans="2:5" ht="12.75">
      <c r="B40" s="212" t="s">
        <v>149</v>
      </c>
      <c r="C40" s="213" t="s">
        <v>19</v>
      </c>
      <c r="D40" s="214"/>
      <c r="E40" s="214"/>
    </row>
    <row r="41" spans="2:5" ht="12.75">
      <c r="B41" s="212" t="s">
        <v>150</v>
      </c>
      <c r="C41" s="213" t="s">
        <v>20</v>
      </c>
      <c r="D41" s="214">
        <v>5374000</v>
      </c>
      <c r="E41" s="214">
        <v>5374000</v>
      </c>
    </row>
    <row r="42" spans="2:5" ht="12.75">
      <c r="B42" s="212" t="s">
        <v>151</v>
      </c>
      <c r="C42" s="213" t="s">
        <v>152</v>
      </c>
      <c r="D42" s="214">
        <v>2228000</v>
      </c>
      <c r="E42" s="214">
        <v>2228000</v>
      </c>
    </row>
    <row r="43" spans="2:5" ht="12.75">
      <c r="B43" s="212" t="s">
        <v>153</v>
      </c>
      <c r="C43" s="213" t="s">
        <v>22</v>
      </c>
      <c r="D43" s="214"/>
      <c r="E43" s="214"/>
    </row>
    <row r="44" spans="2:5" ht="12.75">
      <c r="B44" s="212" t="s">
        <v>154</v>
      </c>
      <c r="C44" s="213" t="s">
        <v>155</v>
      </c>
      <c r="D44" s="214">
        <v>20000</v>
      </c>
      <c r="E44" s="214">
        <v>20000</v>
      </c>
    </row>
    <row r="45" spans="2:5" ht="12.75">
      <c r="B45" s="212" t="s">
        <v>156</v>
      </c>
      <c r="C45" s="213" t="s">
        <v>157</v>
      </c>
      <c r="D45" s="223"/>
      <c r="E45" s="223"/>
    </row>
    <row r="46" spans="2:5" ht="12.75">
      <c r="B46" s="216" t="s">
        <v>158</v>
      </c>
      <c r="C46" s="220" t="s">
        <v>159</v>
      </c>
      <c r="D46" s="224"/>
      <c r="E46" s="224"/>
    </row>
    <row r="47" spans="2:5" ht="13.5" thickBot="1">
      <c r="B47" s="216" t="s">
        <v>160</v>
      </c>
      <c r="C47" s="217" t="s">
        <v>24</v>
      </c>
      <c r="D47" s="224">
        <v>1377000</v>
      </c>
      <c r="E47" s="224">
        <v>4190056</v>
      </c>
    </row>
    <row r="48" spans="2:5" ht="13.5" thickBot="1">
      <c r="B48" s="206" t="s">
        <v>161</v>
      </c>
      <c r="C48" s="207" t="s">
        <v>162</v>
      </c>
      <c r="D48" s="208">
        <f>SUM(D49:D53)</f>
        <v>10600000</v>
      </c>
      <c r="E48" s="208">
        <f>SUM(E49:E53)</f>
        <v>10600000</v>
      </c>
    </row>
    <row r="49" spans="2:5" ht="12.75">
      <c r="B49" s="209" t="s">
        <v>163</v>
      </c>
      <c r="C49" s="210" t="s">
        <v>164</v>
      </c>
      <c r="D49" s="225"/>
      <c r="E49" s="225"/>
    </row>
    <row r="50" spans="2:5" ht="12.75">
      <c r="B50" s="212" t="s">
        <v>165</v>
      </c>
      <c r="C50" s="213" t="s">
        <v>26</v>
      </c>
      <c r="D50" s="223">
        <v>10600000</v>
      </c>
      <c r="E50" s="223">
        <v>10600000</v>
      </c>
    </row>
    <row r="51" spans="2:5" ht="12.75">
      <c r="B51" s="212" t="s">
        <v>166</v>
      </c>
      <c r="C51" s="213" t="s">
        <v>81</v>
      </c>
      <c r="D51" s="223"/>
      <c r="E51" s="223"/>
    </row>
    <row r="52" spans="2:5" ht="12.75">
      <c r="B52" s="212" t="s">
        <v>167</v>
      </c>
      <c r="C52" s="213" t="s">
        <v>168</v>
      </c>
      <c r="D52" s="223"/>
      <c r="E52" s="223"/>
    </row>
    <row r="53" spans="2:5" ht="13.5" thickBot="1">
      <c r="B53" s="216" t="s">
        <v>169</v>
      </c>
      <c r="C53" s="217" t="s">
        <v>170</v>
      </c>
      <c r="D53" s="224"/>
      <c r="E53" s="224"/>
    </row>
    <row r="54" spans="2:5" ht="13.5" thickBot="1">
      <c r="B54" s="206" t="s">
        <v>171</v>
      </c>
      <c r="C54" s="207" t="s">
        <v>172</v>
      </c>
      <c r="D54" s="208">
        <f>SUM(D55:D57)</f>
        <v>4000000</v>
      </c>
      <c r="E54" s="208">
        <f>SUM(E55:E57)</f>
        <v>4000000</v>
      </c>
    </row>
    <row r="55" spans="2:5" ht="12.75">
      <c r="B55" s="209" t="s">
        <v>173</v>
      </c>
      <c r="C55" s="210" t="s">
        <v>174</v>
      </c>
      <c r="D55" s="211"/>
      <c r="E55" s="211"/>
    </row>
    <row r="56" spans="2:5" ht="12.75">
      <c r="B56" s="212" t="s">
        <v>175</v>
      </c>
      <c r="C56" s="213" t="s">
        <v>176</v>
      </c>
      <c r="D56" s="214"/>
      <c r="E56" s="214"/>
    </row>
    <row r="57" spans="2:5" ht="12.75">
      <c r="B57" s="212" t="s">
        <v>177</v>
      </c>
      <c r="C57" s="213" t="s">
        <v>178</v>
      </c>
      <c r="D57" s="214">
        <v>4000000</v>
      </c>
      <c r="E57" s="214">
        <v>4000000</v>
      </c>
    </row>
    <row r="58" spans="2:5" ht="13.5" thickBot="1">
      <c r="B58" s="216" t="s">
        <v>179</v>
      </c>
      <c r="C58" s="217" t="s">
        <v>180</v>
      </c>
      <c r="D58" s="219"/>
      <c r="E58" s="219"/>
    </row>
    <row r="59" spans="2:5" ht="13.5" thickBot="1">
      <c r="B59" s="206" t="s">
        <v>181</v>
      </c>
      <c r="C59" s="218" t="s">
        <v>182</v>
      </c>
      <c r="D59" s="208">
        <f>SUM(D60:D62)</f>
        <v>0</v>
      </c>
      <c r="E59" s="208">
        <f>SUM(E60:E62)</f>
        <v>0</v>
      </c>
    </row>
    <row r="60" spans="2:5" ht="12.75">
      <c r="B60" s="209" t="s">
        <v>183</v>
      </c>
      <c r="C60" s="210" t="s">
        <v>184</v>
      </c>
      <c r="D60" s="223"/>
      <c r="E60" s="223"/>
    </row>
    <row r="61" spans="2:5" ht="12.75">
      <c r="B61" s="212" t="s">
        <v>185</v>
      </c>
      <c r="C61" s="213" t="s">
        <v>186</v>
      </c>
      <c r="D61" s="223"/>
      <c r="E61" s="223"/>
    </row>
    <row r="62" spans="2:5" ht="12.75">
      <c r="B62" s="212" t="s">
        <v>187</v>
      </c>
      <c r="C62" s="213" t="s">
        <v>188</v>
      </c>
      <c r="D62" s="223"/>
      <c r="E62" s="223"/>
    </row>
    <row r="63" spans="2:5" ht="13.5" thickBot="1">
      <c r="B63" s="216" t="s">
        <v>189</v>
      </c>
      <c r="C63" s="217" t="s">
        <v>190</v>
      </c>
      <c r="D63" s="223"/>
      <c r="E63" s="223"/>
    </row>
    <row r="64" spans="2:5" ht="13.5" thickBot="1">
      <c r="B64" s="226" t="s">
        <v>191</v>
      </c>
      <c r="C64" s="207" t="s">
        <v>192</v>
      </c>
      <c r="D64" s="221">
        <f>+D7+D14+D21+D28+D36+D48+D54+D59</f>
        <v>151446658</v>
      </c>
      <c r="E64" s="221">
        <f>+E7+E14+E21+E28+E36+E48+E54+E59</f>
        <v>251923400</v>
      </c>
    </row>
    <row r="65" spans="2:5" ht="13.5" thickBot="1">
      <c r="B65" s="227" t="s">
        <v>193</v>
      </c>
      <c r="C65" s="218" t="s">
        <v>194</v>
      </c>
      <c r="D65" s="208">
        <f>SUM(D66:D68)</f>
        <v>10000000</v>
      </c>
      <c r="E65" s="208">
        <f>SUM(E66:E68)</f>
        <v>10000000</v>
      </c>
    </row>
    <row r="66" spans="2:5" ht="12.75">
      <c r="B66" s="209" t="s">
        <v>195</v>
      </c>
      <c r="C66" s="210" t="s">
        <v>196</v>
      </c>
      <c r="D66" s="223"/>
      <c r="E66" s="223"/>
    </row>
    <row r="67" spans="2:5" ht="12.75">
      <c r="B67" s="212" t="s">
        <v>197</v>
      </c>
      <c r="C67" s="213" t="s">
        <v>198</v>
      </c>
      <c r="D67" s="223">
        <v>10000000</v>
      </c>
      <c r="E67" s="223">
        <v>10000000</v>
      </c>
    </row>
    <row r="68" spans="2:5" ht="13.5" thickBot="1">
      <c r="B68" s="216" t="s">
        <v>199</v>
      </c>
      <c r="C68" s="228" t="s">
        <v>200</v>
      </c>
      <c r="D68" s="223"/>
      <c r="E68" s="223"/>
    </row>
    <row r="69" spans="2:5" ht="13.5" thickBot="1">
      <c r="B69" s="227" t="s">
        <v>201</v>
      </c>
      <c r="C69" s="218" t="s">
        <v>202</v>
      </c>
      <c r="D69" s="208">
        <f>SUM(D70:D73)</f>
        <v>0</v>
      </c>
      <c r="E69" s="208">
        <f>SUM(E70:E73)</f>
        <v>0</v>
      </c>
    </row>
    <row r="70" spans="2:5" ht="12.75">
      <c r="B70" s="209" t="s">
        <v>203</v>
      </c>
      <c r="C70" s="210" t="s">
        <v>204</v>
      </c>
      <c r="D70" s="223"/>
      <c r="E70" s="223"/>
    </row>
    <row r="71" spans="2:5" ht="12.75">
      <c r="B71" s="212" t="s">
        <v>205</v>
      </c>
      <c r="C71" s="213" t="s">
        <v>206</v>
      </c>
      <c r="D71" s="223"/>
      <c r="E71" s="223"/>
    </row>
    <row r="72" spans="2:5" ht="12.75">
      <c r="B72" s="212" t="s">
        <v>207</v>
      </c>
      <c r="C72" s="213" t="s">
        <v>208</v>
      </c>
      <c r="D72" s="223"/>
      <c r="E72" s="223"/>
    </row>
    <row r="73" spans="2:5" ht="13.5" thickBot="1">
      <c r="B73" s="216" t="s">
        <v>209</v>
      </c>
      <c r="C73" s="217" t="s">
        <v>210</v>
      </c>
      <c r="D73" s="223"/>
      <c r="E73" s="223"/>
    </row>
    <row r="74" spans="2:5" ht="13.5" thickBot="1">
      <c r="B74" s="227" t="s">
        <v>211</v>
      </c>
      <c r="C74" s="218" t="s">
        <v>212</v>
      </c>
      <c r="D74" s="208">
        <f>SUM(D75:D76)</f>
        <v>4544000</v>
      </c>
      <c r="E74" s="208">
        <f>SUM(E75:E76)</f>
        <v>8846000</v>
      </c>
    </row>
    <row r="75" spans="2:5" ht="12.75">
      <c r="B75" s="209" t="s">
        <v>213</v>
      </c>
      <c r="C75" s="210" t="s">
        <v>28</v>
      </c>
      <c r="D75" s="223">
        <v>4544000</v>
      </c>
      <c r="E75" s="223">
        <v>8846000</v>
      </c>
    </row>
    <row r="76" spans="2:5" ht="13.5" thickBot="1">
      <c r="B76" s="216" t="s">
        <v>214</v>
      </c>
      <c r="C76" s="217" t="s">
        <v>215</v>
      </c>
      <c r="D76" s="223"/>
      <c r="E76" s="223"/>
    </row>
    <row r="77" spans="2:5" ht="13.5" thickBot="1">
      <c r="B77" s="227" t="s">
        <v>216</v>
      </c>
      <c r="C77" s="218" t="s">
        <v>217</v>
      </c>
      <c r="D77" s="208">
        <f>SUM(D78:D80)</f>
        <v>2305555</v>
      </c>
      <c r="E77" s="208">
        <f>SUM(E78:E80)</f>
        <v>5237036</v>
      </c>
    </row>
    <row r="78" spans="2:5" ht="12.75">
      <c r="B78" s="209" t="s">
        <v>218</v>
      </c>
      <c r="C78" s="210" t="s">
        <v>219</v>
      </c>
      <c r="D78" s="223">
        <v>2305555</v>
      </c>
      <c r="E78" s="223">
        <v>5237036</v>
      </c>
    </row>
    <row r="79" spans="2:5" ht="12.75">
      <c r="B79" s="212" t="s">
        <v>220</v>
      </c>
      <c r="C79" s="213" t="s">
        <v>221</v>
      </c>
      <c r="D79" s="223"/>
      <c r="E79" s="223"/>
    </row>
    <row r="80" spans="2:5" ht="13.5" thickBot="1">
      <c r="B80" s="216" t="s">
        <v>222</v>
      </c>
      <c r="C80" s="217" t="s">
        <v>223</v>
      </c>
      <c r="D80" s="223"/>
      <c r="E80" s="223"/>
    </row>
    <row r="81" spans="2:5" ht="13.5" thickBot="1">
      <c r="B81" s="227" t="s">
        <v>224</v>
      </c>
      <c r="C81" s="218" t="s">
        <v>225</v>
      </c>
      <c r="D81" s="208">
        <f>SUM(D82:D85)</f>
        <v>0</v>
      </c>
      <c r="E81" s="208">
        <f>SUM(E82:E85)</f>
        <v>0</v>
      </c>
    </row>
    <row r="82" spans="2:5" ht="12.75">
      <c r="B82" s="229" t="s">
        <v>226</v>
      </c>
      <c r="C82" s="210" t="s">
        <v>227</v>
      </c>
      <c r="D82" s="223"/>
      <c r="E82" s="223"/>
    </row>
    <row r="83" spans="2:5" ht="12.75">
      <c r="B83" s="230" t="s">
        <v>228</v>
      </c>
      <c r="C83" s="213" t="s">
        <v>229</v>
      </c>
      <c r="D83" s="223"/>
      <c r="E83" s="223"/>
    </row>
    <row r="84" spans="2:5" ht="12.75">
      <c r="B84" s="230" t="s">
        <v>230</v>
      </c>
      <c r="C84" s="213" t="s">
        <v>231</v>
      </c>
      <c r="D84" s="223"/>
      <c r="E84" s="223"/>
    </row>
    <row r="85" spans="2:5" ht="13.5" thickBot="1">
      <c r="B85" s="231" t="s">
        <v>232</v>
      </c>
      <c r="C85" s="217" t="s">
        <v>233</v>
      </c>
      <c r="D85" s="223"/>
      <c r="E85" s="223"/>
    </row>
    <row r="86" spans="2:5" ht="13.5" thickBot="1">
      <c r="B86" s="227" t="s">
        <v>234</v>
      </c>
      <c r="C86" s="218" t="s">
        <v>235</v>
      </c>
      <c r="D86" s="232"/>
      <c r="E86" s="232"/>
    </row>
    <row r="87" spans="2:5" ht="13.5" thickBot="1">
      <c r="B87" s="227" t="s">
        <v>236</v>
      </c>
      <c r="C87" s="218" t="s">
        <v>237</v>
      </c>
      <c r="D87" s="232"/>
      <c r="E87" s="232"/>
    </row>
    <row r="88" spans="2:5" ht="13.5" thickBot="1">
      <c r="B88" s="227" t="s">
        <v>238</v>
      </c>
      <c r="C88" s="233" t="s">
        <v>239</v>
      </c>
      <c r="D88" s="221">
        <f>+D65+D69+D74+D77+D81+D87+D86</f>
        <v>16849555</v>
      </c>
      <c r="E88" s="221">
        <f>+E65+E69+E74+E77+E81+E87+E86</f>
        <v>24083036</v>
      </c>
    </row>
    <row r="89" spans="2:5" ht="13.5" thickBot="1">
      <c r="B89" s="234" t="s">
        <v>240</v>
      </c>
      <c r="C89" s="235" t="s">
        <v>241</v>
      </c>
      <c r="D89" s="221">
        <f>+D64+D88</f>
        <v>168296213</v>
      </c>
      <c r="E89" s="221">
        <f>+E64+E88</f>
        <v>276006436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B9" sqref="B9"/>
    </sheetView>
  </sheetViews>
  <sheetFormatPr defaultColWidth="9.00390625" defaultRowHeight="12.75"/>
  <cols>
    <col min="7" max="7" width="27.00390625" style="0" customWidth="1"/>
  </cols>
  <sheetData>
    <row r="6" spans="7:8" ht="12.75">
      <c r="G6" s="440" t="s">
        <v>613</v>
      </c>
      <c r="H6" s="440"/>
    </row>
    <row r="8" spans="3:7" ht="12.75">
      <c r="C8" s="147" t="s">
        <v>450</v>
      </c>
      <c r="D8" s="148"/>
      <c r="E8" s="148"/>
      <c r="F8" s="148"/>
      <c r="G8" s="148"/>
    </row>
    <row r="9" ht="12.75">
      <c r="C9" s="5"/>
    </row>
    <row r="10" spans="3:4" ht="12.75">
      <c r="C10" s="495"/>
      <c r="D10" s="495"/>
    </row>
    <row r="12" ht="13.5" thickBot="1">
      <c r="F12" t="s">
        <v>66</v>
      </c>
    </row>
    <row r="13" spans="3:7" ht="13.5" thickBot="1">
      <c r="C13" s="68" t="s">
        <v>67</v>
      </c>
      <c r="D13" s="69"/>
      <c r="E13" s="70"/>
      <c r="F13" s="71"/>
      <c r="G13" s="79" t="s">
        <v>326</v>
      </c>
    </row>
    <row r="14" spans="3:7" ht="12.75">
      <c r="C14" s="72"/>
      <c r="D14" s="59"/>
      <c r="E14" s="59"/>
      <c r="F14" s="73"/>
      <c r="G14" s="78" t="s">
        <v>68</v>
      </c>
    </row>
    <row r="15" spans="3:7" ht="12.75">
      <c r="C15" s="72"/>
      <c r="D15" s="59"/>
      <c r="E15" s="59"/>
      <c r="F15" s="73"/>
      <c r="G15" s="74"/>
    </row>
    <row r="16" spans="3:7" ht="12.75">
      <c r="C16" s="75" t="s">
        <v>69</v>
      </c>
      <c r="D16" s="31"/>
      <c r="E16" s="31"/>
      <c r="F16" s="32"/>
      <c r="G16" s="63"/>
    </row>
    <row r="17" spans="3:7" ht="12.75">
      <c r="C17" s="60"/>
      <c r="D17" s="31"/>
      <c r="E17" s="31"/>
      <c r="F17" s="32"/>
      <c r="G17" s="63"/>
    </row>
    <row r="18" spans="3:7" ht="12.75">
      <c r="C18" s="60" t="s">
        <v>70</v>
      </c>
      <c r="D18" s="31"/>
      <c r="E18" s="31"/>
      <c r="F18" s="32"/>
      <c r="G18" s="63"/>
    </row>
    <row r="19" spans="3:7" ht="12.75">
      <c r="C19" s="60"/>
      <c r="D19" s="31"/>
      <c r="E19" s="31"/>
      <c r="F19" s="32"/>
      <c r="G19" s="63"/>
    </row>
    <row r="20" spans="3:7" ht="12.75">
      <c r="C20" s="60" t="s">
        <v>71</v>
      </c>
      <c r="D20" s="31"/>
      <c r="E20" s="31"/>
      <c r="F20" s="32"/>
      <c r="G20" s="63"/>
    </row>
    <row r="21" spans="3:7" ht="12.75">
      <c r="C21" s="60"/>
      <c r="D21" s="31"/>
      <c r="E21" s="31"/>
      <c r="F21" s="32"/>
      <c r="G21" s="63"/>
    </row>
    <row r="22" spans="3:7" ht="12.75">
      <c r="C22" s="75" t="s">
        <v>72</v>
      </c>
      <c r="D22" s="76"/>
      <c r="E22" s="31"/>
      <c r="F22" s="32"/>
      <c r="G22" s="63"/>
    </row>
    <row r="23" spans="3:7" ht="12.75">
      <c r="C23" s="60"/>
      <c r="D23" s="31"/>
      <c r="E23" s="31"/>
      <c r="F23" s="32"/>
      <c r="G23" s="63"/>
    </row>
    <row r="24" spans="3:7" ht="12.75">
      <c r="C24" s="60"/>
      <c r="D24" s="31"/>
      <c r="E24" s="31"/>
      <c r="F24" s="32"/>
      <c r="G24" s="63"/>
    </row>
    <row r="25" spans="3:7" ht="12.75">
      <c r="C25" s="75" t="s">
        <v>73</v>
      </c>
      <c r="D25" s="76"/>
      <c r="E25" s="31"/>
      <c r="F25" s="32"/>
      <c r="G25" s="63"/>
    </row>
    <row r="26" spans="3:7" ht="12.75">
      <c r="C26" s="60" t="s">
        <v>74</v>
      </c>
      <c r="D26" s="31"/>
      <c r="E26" s="31"/>
      <c r="F26" s="32"/>
      <c r="G26" s="80">
        <v>500</v>
      </c>
    </row>
    <row r="27" spans="3:7" ht="12.75">
      <c r="C27" s="60" t="s">
        <v>75</v>
      </c>
      <c r="D27" s="31"/>
      <c r="E27" s="31"/>
      <c r="F27" s="32"/>
      <c r="G27" s="80"/>
    </row>
    <row r="28" spans="3:7" ht="12.75">
      <c r="C28" s="60"/>
      <c r="D28" s="31"/>
      <c r="E28" s="31"/>
      <c r="F28" s="32"/>
      <c r="G28" s="80"/>
    </row>
    <row r="29" spans="3:7" ht="12.75">
      <c r="C29" s="75" t="s">
        <v>76</v>
      </c>
      <c r="D29" s="76"/>
      <c r="E29" s="76"/>
      <c r="F29" s="32"/>
      <c r="G29" s="80">
        <v>500</v>
      </c>
    </row>
    <row r="30" spans="3:7" ht="13.5" thickBot="1">
      <c r="C30" s="64"/>
      <c r="D30" s="67"/>
      <c r="E30" s="67"/>
      <c r="F30" s="65"/>
      <c r="G30" s="77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C8" sqref="C8"/>
    </sheetView>
  </sheetViews>
  <sheetFormatPr defaultColWidth="9.00390625" defaultRowHeight="12.75"/>
  <cols>
    <col min="3" max="3" width="45.625" style="0" customWidth="1"/>
    <col min="4" max="4" width="18.625" style="0" customWidth="1"/>
    <col min="5" max="5" width="24.875" style="0" customWidth="1"/>
  </cols>
  <sheetData>
    <row r="5" spans="5:6" ht="12.75">
      <c r="E5" s="440" t="s">
        <v>614</v>
      </c>
      <c r="F5" s="440"/>
    </row>
    <row r="7" spans="3:4" ht="15.75">
      <c r="C7" s="47" t="s">
        <v>57</v>
      </c>
      <c r="D7" s="48"/>
    </row>
    <row r="8" spans="3:4" ht="12.75">
      <c r="C8" s="49"/>
      <c r="D8" s="49"/>
    </row>
    <row r="9" spans="3:4" ht="15.75">
      <c r="C9" s="50" t="s">
        <v>58</v>
      </c>
      <c r="D9" s="49"/>
    </row>
    <row r="10" spans="5:6" ht="12.75">
      <c r="E10" s="495"/>
      <c r="F10" s="495"/>
    </row>
    <row r="12" ht="13.5" thickBot="1"/>
    <row r="13" spans="2:5" ht="15.75">
      <c r="B13" s="51" t="s">
        <v>59</v>
      </c>
      <c r="C13" s="52"/>
      <c r="D13" s="52" t="s">
        <v>60</v>
      </c>
      <c r="E13" s="53" t="s">
        <v>61</v>
      </c>
    </row>
    <row r="14" spans="2:5" ht="16.5" thickBot="1">
      <c r="B14" s="54" t="s">
        <v>62</v>
      </c>
      <c r="C14" s="55"/>
      <c r="D14" s="54"/>
      <c r="E14" s="56"/>
    </row>
    <row r="15" spans="2:5" ht="12.75">
      <c r="B15" s="57"/>
      <c r="C15" s="30"/>
      <c r="D15" s="58"/>
      <c r="E15" s="30"/>
    </row>
    <row r="16" spans="2:5" ht="15.75">
      <c r="B16" s="60" t="s">
        <v>63</v>
      </c>
      <c r="C16" s="32"/>
      <c r="D16" s="61">
        <v>10000000</v>
      </c>
      <c r="E16" s="32" t="s">
        <v>64</v>
      </c>
    </row>
    <row r="17" spans="2:5" ht="15.75">
      <c r="B17" s="60"/>
      <c r="C17" s="32"/>
      <c r="D17" s="62">
        <v>0</v>
      </c>
      <c r="E17" s="32" t="s">
        <v>65</v>
      </c>
    </row>
    <row r="18" spans="2:5" ht="12.75">
      <c r="B18" s="60"/>
      <c r="C18" s="32"/>
      <c r="D18" s="63"/>
      <c r="E18" s="32"/>
    </row>
    <row r="19" spans="2:5" ht="12.75">
      <c r="B19" s="60"/>
      <c r="C19" s="32"/>
      <c r="D19" s="63"/>
      <c r="E19" s="32"/>
    </row>
    <row r="20" spans="2:5" ht="12.75">
      <c r="B20" s="60"/>
      <c r="C20" s="32"/>
      <c r="D20" s="63"/>
      <c r="E20" s="32"/>
    </row>
    <row r="21" spans="2:5" ht="16.5" thickBot="1">
      <c r="B21" s="64"/>
      <c r="C21" s="65"/>
      <c r="D21" s="66">
        <f>SUM(D16:D20)</f>
        <v>10000000</v>
      </c>
      <c r="E21" s="65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  <col min="4" max="4" width="20.125" style="0" customWidth="1"/>
  </cols>
  <sheetData>
    <row r="1" spans="3:4" ht="13.5" thickBot="1">
      <c r="C1" s="82" t="s">
        <v>615</v>
      </c>
      <c r="D1" s="82"/>
    </row>
    <row r="2" spans="1:4" ht="24">
      <c r="A2" s="149" t="s">
        <v>38</v>
      </c>
      <c r="B2" s="150" t="s">
        <v>451</v>
      </c>
      <c r="C2" s="151"/>
      <c r="D2" s="151"/>
    </row>
    <row r="3" spans="1:4" ht="13.5" thickBot="1">
      <c r="A3" s="152" t="s">
        <v>406</v>
      </c>
      <c r="B3" s="153" t="s">
        <v>452</v>
      </c>
      <c r="C3" s="154"/>
      <c r="D3" s="154"/>
    </row>
    <row r="4" spans="1:4" ht="14.25" thickBot="1">
      <c r="A4" s="116"/>
      <c r="B4" s="116"/>
      <c r="C4" s="155" t="s">
        <v>404</v>
      </c>
      <c r="D4" s="155" t="s">
        <v>404</v>
      </c>
    </row>
    <row r="5" spans="1:4" ht="13.5" thickBot="1">
      <c r="A5" s="156" t="s">
        <v>413</v>
      </c>
      <c r="B5" s="157" t="s">
        <v>414</v>
      </c>
      <c r="C5" s="158" t="s">
        <v>415</v>
      </c>
      <c r="D5" s="158" t="s">
        <v>415</v>
      </c>
    </row>
    <row r="6" spans="1:4" ht="13.5" thickBot="1">
      <c r="A6" s="159"/>
      <c r="B6" s="160" t="s">
        <v>89</v>
      </c>
      <c r="C6" s="161" t="s">
        <v>90</v>
      </c>
      <c r="D6" s="161" t="s">
        <v>90</v>
      </c>
    </row>
    <row r="7" spans="1:4" ht="13.5" thickBot="1">
      <c r="A7" s="162"/>
      <c r="B7" s="127" t="s">
        <v>0</v>
      </c>
      <c r="C7" s="163"/>
      <c r="D7" s="163"/>
    </row>
    <row r="8" spans="1:4" ht="13.5" thickBot="1">
      <c r="A8" s="159" t="s">
        <v>32</v>
      </c>
      <c r="B8" s="179" t="s">
        <v>453</v>
      </c>
      <c r="C8" s="180">
        <f>SUM(C9:C19)</f>
        <v>0</v>
      </c>
      <c r="D8" s="180">
        <f>SUM(D9:D19)</f>
        <v>0</v>
      </c>
    </row>
    <row r="9" spans="1:4" ht="12.75">
      <c r="A9" s="164" t="s">
        <v>92</v>
      </c>
      <c r="B9" s="181" t="s">
        <v>145</v>
      </c>
      <c r="C9" s="182"/>
      <c r="D9" s="182"/>
    </row>
    <row r="10" spans="1:4" ht="12.75">
      <c r="A10" s="165" t="s">
        <v>93</v>
      </c>
      <c r="B10" s="183" t="s">
        <v>18</v>
      </c>
      <c r="C10" s="184"/>
      <c r="D10" s="184"/>
    </row>
    <row r="11" spans="1:4" ht="12.75">
      <c r="A11" s="165" t="s">
        <v>95</v>
      </c>
      <c r="B11" s="183" t="s">
        <v>148</v>
      </c>
      <c r="C11" s="184"/>
      <c r="D11" s="184"/>
    </row>
    <row r="12" spans="1:4" ht="12.75">
      <c r="A12" s="165" t="s">
        <v>97</v>
      </c>
      <c r="B12" s="183" t="s">
        <v>19</v>
      </c>
      <c r="C12" s="184"/>
      <c r="D12" s="184"/>
    </row>
    <row r="13" spans="1:4" ht="12.75">
      <c r="A13" s="165" t="s">
        <v>99</v>
      </c>
      <c r="B13" s="183" t="s">
        <v>20</v>
      </c>
      <c r="C13" s="184"/>
      <c r="D13" s="184"/>
    </row>
    <row r="14" spans="1:4" ht="12.75">
      <c r="A14" s="165" t="s">
        <v>101</v>
      </c>
      <c r="B14" s="183" t="s">
        <v>21</v>
      </c>
      <c r="C14" s="184"/>
      <c r="D14" s="184"/>
    </row>
    <row r="15" spans="1:4" ht="12.75">
      <c r="A15" s="165" t="s">
        <v>250</v>
      </c>
      <c r="B15" s="185" t="s">
        <v>454</v>
      </c>
      <c r="C15" s="184"/>
      <c r="D15" s="184"/>
    </row>
    <row r="16" spans="1:4" ht="12.75">
      <c r="A16" s="165" t="s">
        <v>252</v>
      </c>
      <c r="B16" s="183" t="s">
        <v>23</v>
      </c>
      <c r="C16" s="186"/>
      <c r="D16" s="186"/>
    </row>
    <row r="17" spans="1:4" ht="12.75">
      <c r="A17" s="165" t="s">
        <v>254</v>
      </c>
      <c r="B17" s="183" t="s">
        <v>157</v>
      </c>
      <c r="C17" s="184"/>
      <c r="D17" s="184"/>
    </row>
    <row r="18" spans="1:4" ht="12.75">
      <c r="A18" s="165" t="s">
        <v>256</v>
      </c>
      <c r="B18" s="183" t="s">
        <v>159</v>
      </c>
      <c r="C18" s="187"/>
      <c r="D18" s="187"/>
    </row>
    <row r="19" spans="1:4" ht="13.5" thickBot="1">
      <c r="A19" s="165" t="s">
        <v>258</v>
      </c>
      <c r="B19" s="185" t="s">
        <v>24</v>
      </c>
      <c r="C19" s="187"/>
      <c r="D19" s="187"/>
    </row>
    <row r="20" spans="1:4" ht="24.75" thickBot="1">
      <c r="A20" s="159" t="s">
        <v>35</v>
      </c>
      <c r="B20" s="179" t="s">
        <v>455</v>
      </c>
      <c r="C20" s="180">
        <f>SUM(C21:C23)</f>
        <v>4056034</v>
      </c>
      <c r="D20" s="180">
        <f>SUM(D21:D23)</f>
        <v>492816</v>
      </c>
    </row>
    <row r="21" spans="1:4" ht="12.75">
      <c r="A21" s="165" t="s">
        <v>104</v>
      </c>
      <c r="B21" s="188" t="s">
        <v>105</v>
      </c>
      <c r="C21" s="184"/>
      <c r="D21" s="184"/>
    </row>
    <row r="22" spans="1:4" ht="12.75">
      <c r="A22" s="165" t="s">
        <v>106</v>
      </c>
      <c r="B22" s="183" t="s">
        <v>456</v>
      </c>
      <c r="C22" s="184"/>
      <c r="D22" s="184"/>
    </row>
    <row r="23" spans="1:4" ht="12.75">
      <c r="A23" s="165" t="s">
        <v>108</v>
      </c>
      <c r="B23" s="183" t="s">
        <v>457</v>
      </c>
      <c r="C23" s="184">
        <v>4056034</v>
      </c>
      <c r="D23" s="184">
        <v>492816</v>
      </c>
    </row>
    <row r="24" spans="1:4" ht="13.5" thickBot="1">
      <c r="A24" s="165" t="s">
        <v>110</v>
      </c>
      <c r="B24" s="183" t="s">
        <v>458</v>
      </c>
      <c r="C24" s="184"/>
      <c r="D24" s="184"/>
    </row>
    <row r="25" spans="1:4" ht="13.5" thickBot="1">
      <c r="A25" s="166" t="s">
        <v>116</v>
      </c>
      <c r="B25" s="189" t="s">
        <v>11</v>
      </c>
      <c r="C25" s="190"/>
      <c r="D25" s="190"/>
    </row>
    <row r="26" spans="1:4" ht="24.75" thickBot="1">
      <c r="A26" s="166" t="s">
        <v>294</v>
      </c>
      <c r="B26" s="189" t="s">
        <v>459</v>
      </c>
      <c r="C26" s="180">
        <f>+C27+C28</f>
        <v>0</v>
      </c>
      <c r="D26" s="180">
        <f>+D27+D28</f>
        <v>0</v>
      </c>
    </row>
    <row r="27" spans="1:6" ht="12.75">
      <c r="A27" s="167" t="s">
        <v>131</v>
      </c>
      <c r="B27" s="191" t="s">
        <v>456</v>
      </c>
      <c r="C27" s="192"/>
      <c r="D27" s="192"/>
      <c r="F27" s="205"/>
    </row>
    <row r="28" spans="1:6" ht="12.75">
      <c r="A28" s="167" t="s">
        <v>132</v>
      </c>
      <c r="B28" s="193" t="s">
        <v>460</v>
      </c>
      <c r="C28" s="194"/>
      <c r="D28" s="194"/>
      <c r="F28" s="205"/>
    </row>
    <row r="29" spans="1:4" ht="13.5" thickBot="1">
      <c r="A29" s="165" t="s">
        <v>134</v>
      </c>
      <c r="B29" s="195" t="s">
        <v>461</v>
      </c>
      <c r="C29" s="196"/>
      <c r="D29" s="196"/>
    </row>
    <row r="30" spans="1:4" ht="13.5" thickBot="1">
      <c r="A30" s="166" t="s">
        <v>142</v>
      </c>
      <c r="B30" s="189" t="s">
        <v>462</v>
      </c>
      <c r="C30" s="180">
        <f>+C31+C32+C33</f>
        <v>0</v>
      </c>
      <c r="D30" s="180">
        <f>+D31+D32+D33</f>
        <v>0</v>
      </c>
    </row>
    <row r="31" spans="1:4" ht="12.75">
      <c r="A31" s="167" t="s">
        <v>144</v>
      </c>
      <c r="B31" s="191" t="s">
        <v>164</v>
      </c>
      <c r="C31" s="192"/>
      <c r="D31" s="192"/>
    </row>
    <row r="32" spans="1:4" ht="12.75">
      <c r="A32" s="167" t="s">
        <v>146</v>
      </c>
      <c r="B32" s="193" t="s">
        <v>26</v>
      </c>
      <c r="C32" s="194"/>
      <c r="D32" s="194"/>
    </row>
    <row r="33" spans="1:4" ht="13.5" thickBot="1">
      <c r="A33" s="165" t="s">
        <v>147</v>
      </c>
      <c r="B33" s="195" t="s">
        <v>81</v>
      </c>
      <c r="C33" s="196"/>
      <c r="D33" s="196"/>
    </row>
    <row r="34" spans="1:4" ht="13.5" thickBot="1">
      <c r="A34" s="166" t="s">
        <v>161</v>
      </c>
      <c r="B34" s="189" t="s">
        <v>27</v>
      </c>
      <c r="C34" s="190"/>
      <c r="D34" s="190"/>
    </row>
    <row r="35" spans="1:4" ht="13.5" thickBot="1">
      <c r="A35" s="166" t="s">
        <v>311</v>
      </c>
      <c r="B35" s="189" t="s">
        <v>82</v>
      </c>
      <c r="C35" s="197"/>
      <c r="D35" s="197"/>
    </row>
    <row r="36" spans="1:4" ht="13.5" thickBot="1">
      <c r="A36" s="159" t="s">
        <v>181</v>
      </c>
      <c r="B36" s="189" t="s">
        <v>463</v>
      </c>
      <c r="C36" s="198">
        <f>+C8+C20+C25+C26+C30+C34+C35</f>
        <v>4056034</v>
      </c>
      <c r="D36" s="198">
        <f>+D8+D20+D25+D26+D30+D34+D35</f>
        <v>492816</v>
      </c>
    </row>
    <row r="37" spans="1:4" ht="13.5" thickBot="1">
      <c r="A37" s="168" t="s">
        <v>320</v>
      </c>
      <c r="B37" s="189" t="s">
        <v>464</v>
      </c>
      <c r="C37" s="198">
        <f>+C38+C39+C40</f>
        <v>24771966</v>
      </c>
      <c r="D37" s="198">
        <f>+D38+D39+D40</f>
        <v>30349126</v>
      </c>
    </row>
    <row r="38" spans="1:4" ht="12.75">
      <c r="A38" s="167" t="s">
        <v>465</v>
      </c>
      <c r="B38" s="191" t="s">
        <v>385</v>
      </c>
      <c r="C38" s="192"/>
      <c r="D38" s="192">
        <v>1616000</v>
      </c>
    </row>
    <row r="39" spans="1:4" ht="12.75">
      <c r="A39" s="167" t="s">
        <v>466</v>
      </c>
      <c r="B39" s="193" t="s">
        <v>467</v>
      </c>
      <c r="C39" s="194"/>
      <c r="D39" s="194"/>
    </row>
    <row r="40" spans="1:4" ht="13.5" thickBot="1">
      <c r="A40" s="165" t="s">
        <v>468</v>
      </c>
      <c r="B40" s="195" t="s">
        <v>469</v>
      </c>
      <c r="C40" s="196">
        <v>24771966</v>
      </c>
      <c r="D40" s="196">
        <v>28733126</v>
      </c>
    </row>
    <row r="41" spans="1:4" ht="13.5" thickBot="1">
      <c r="A41" s="168" t="s">
        <v>322</v>
      </c>
      <c r="B41" s="169" t="s">
        <v>470</v>
      </c>
      <c r="C41" s="198">
        <f>+C36+C37</f>
        <v>28828000</v>
      </c>
      <c r="D41" s="198">
        <f>+D36+D37</f>
        <v>30841942</v>
      </c>
    </row>
    <row r="42" spans="1:4" ht="12.75">
      <c r="A42" s="170"/>
      <c r="B42" s="130"/>
      <c r="C42" s="200"/>
      <c r="D42" s="200"/>
    </row>
    <row r="43" spans="1:4" ht="13.5" thickBot="1">
      <c r="A43" s="171"/>
      <c r="B43" s="201"/>
      <c r="C43" s="202"/>
      <c r="D43" s="202"/>
    </row>
    <row r="44" spans="1:4" ht="13.5" thickBot="1">
      <c r="A44" s="172"/>
      <c r="B44" s="131" t="s">
        <v>1</v>
      </c>
      <c r="C44" s="199"/>
      <c r="D44" s="199"/>
    </row>
    <row r="45" spans="1:4" ht="13.5" thickBot="1">
      <c r="A45" s="166" t="s">
        <v>32</v>
      </c>
      <c r="B45" s="189" t="s">
        <v>471</v>
      </c>
      <c r="C45" s="180">
        <f>SUM(C46:C50)</f>
        <v>28828000</v>
      </c>
      <c r="D45" s="180">
        <f>SUM(D46:D50)</f>
        <v>30764942</v>
      </c>
    </row>
    <row r="46" spans="1:4" ht="12.75">
      <c r="A46" s="165" t="s">
        <v>92</v>
      </c>
      <c r="B46" s="188" t="s">
        <v>245</v>
      </c>
      <c r="C46" s="192">
        <v>20981000</v>
      </c>
      <c r="D46" s="192">
        <v>22885613</v>
      </c>
    </row>
    <row r="47" spans="1:4" ht="12.75">
      <c r="A47" s="165" t="s">
        <v>93</v>
      </c>
      <c r="B47" s="183" t="s">
        <v>246</v>
      </c>
      <c r="C47" s="203">
        <v>5731000</v>
      </c>
      <c r="D47" s="203">
        <v>5880329</v>
      </c>
    </row>
    <row r="48" spans="1:4" ht="12.75">
      <c r="A48" s="165" t="s">
        <v>95</v>
      </c>
      <c r="B48" s="183" t="s">
        <v>247</v>
      </c>
      <c r="C48" s="203">
        <v>2116000</v>
      </c>
      <c r="D48" s="203">
        <v>1999000</v>
      </c>
    </row>
    <row r="49" spans="1:4" ht="12.75">
      <c r="A49" s="165" t="s">
        <v>97</v>
      </c>
      <c r="B49" s="183" t="s">
        <v>12</v>
      </c>
      <c r="C49" s="203"/>
      <c r="D49" s="203"/>
    </row>
    <row r="50" spans="1:4" ht="13.5" thickBot="1">
      <c r="A50" s="165" t="s">
        <v>99</v>
      </c>
      <c r="B50" s="183" t="s">
        <v>30</v>
      </c>
      <c r="C50" s="203"/>
      <c r="D50" s="203"/>
    </row>
    <row r="51" spans="1:4" ht="13.5" thickBot="1">
      <c r="A51" s="166" t="s">
        <v>35</v>
      </c>
      <c r="B51" s="189" t="s">
        <v>472</v>
      </c>
      <c r="C51" s="180">
        <f>SUM(C52:C54)</f>
        <v>0</v>
      </c>
      <c r="D51" s="180">
        <f>SUM(D52:D54)</f>
        <v>77000</v>
      </c>
    </row>
    <row r="52" spans="1:4" ht="12.75">
      <c r="A52" s="165" t="s">
        <v>104</v>
      </c>
      <c r="B52" s="188" t="s">
        <v>4</v>
      </c>
      <c r="C52" s="192"/>
      <c r="D52" s="192">
        <v>77000</v>
      </c>
    </row>
    <row r="53" spans="1:4" ht="12.75">
      <c r="A53" s="165" t="s">
        <v>106</v>
      </c>
      <c r="B53" s="183" t="s">
        <v>3</v>
      </c>
      <c r="C53" s="203"/>
      <c r="D53" s="203"/>
    </row>
    <row r="54" spans="1:4" ht="12.75">
      <c r="A54" s="165" t="s">
        <v>108</v>
      </c>
      <c r="B54" s="183" t="s">
        <v>473</v>
      </c>
      <c r="C54" s="203"/>
      <c r="D54" s="203"/>
    </row>
    <row r="55" spans="1:4" ht="13.5" thickBot="1">
      <c r="A55" s="165" t="s">
        <v>110</v>
      </c>
      <c r="B55" s="183" t="s">
        <v>474</v>
      </c>
      <c r="C55" s="203"/>
      <c r="D55" s="203"/>
    </row>
    <row r="56" spans="1:4" ht="13.5" thickBot="1">
      <c r="A56" s="166" t="s">
        <v>116</v>
      </c>
      <c r="B56" s="189" t="s">
        <v>10</v>
      </c>
      <c r="C56" s="190"/>
      <c r="D56" s="190"/>
    </row>
    <row r="57" spans="1:4" ht="13.5" thickBot="1">
      <c r="A57" s="166" t="s">
        <v>294</v>
      </c>
      <c r="B57" s="173" t="s">
        <v>475</v>
      </c>
      <c r="C57" s="204">
        <f>+C45+C51+C56</f>
        <v>28828000</v>
      </c>
      <c r="D57" s="204">
        <f>+D45+D51+D56</f>
        <v>30841942</v>
      </c>
    </row>
    <row r="58" spans="1:4" ht="13.5" thickBot="1">
      <c r="A58" s="174"/>
      <c r="B58" s="175"/>
      <c r="C58" s="176"/>
      <c r="D58" s="176"/>
    </row>
    <row r="59" spans="1:4" ht="13.5" thickBot="1">
      <c r="A59" s="132" t="s">
        <v>436</v>
      </c>
      <c r="B59" s="177"/>
      <c r="C59" s="178">
        <v>6</v>
      </c>
      <c r="D59" s="178">
        <v>6</v>
      </c>
    </row>
    <row r="60" spans="1:4" ht="13.5" thickBot="1">
      <c r="A60" s="132" t="s">
        <v>437</v>
      </c>
      <c r="B60" s="177"/>
      <c r="C60" s="178">
        <v>0</v>
      </c>
      <c r="D60" s="17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1">
      <selection activeCell="C3" sqref="C3"/>
    </sheetView>
  </sheetViews>
  <sheetFormatPr defaultColWidth="9.00390625" defaultRowHeight="12.75"/>
  <cols>
    <col min="3" max="3" width="58.00390625" style="0" customWidth="1"/>
    <col min="4" max="4" width="22.125" style="0" customWidth="1"/>
    <col min="5" max="5" width="17.25390625" style="0" customWidth="1"/>
  </cols>
  <sheetData>
    <row r="2" spans="2:4" ht="15.75">
      <c r="B2" s="438" t="s">
        <v>242</v>
      </c>
      <c r="C2" s="438"/>
      <c r="D2" s="438"/>
    </row>
    <row r="3" spans="2:6" ht="15.75">
      <c r="B3" s="86"/>
      <c r="C3" s="86"/>
      <c r="D3" s="440" t="s">
        <v>605</v>
      </c>
      <c r="E3" s="440"/>
      <c r="F3" s="440"/>
    </row>
    <row r="4" spans="2:4" ht="13.5" thickBot="1">
      <c r="B4" s="441" t="s">
        <v>243</v>
      </c>
      <c r="C4" s="441"/>
      <c r="D4" s="236" t="s">
        <v>86</v>
      </c>
    </row>
    <row r="5" spans="2:5" ht="24.75" thickBot="1">
      <c r="B5" s="88" t="s">
        <v>87</v>
      </c>
      <c r="C5" s="89" t="s">
        <v>244</v>
      </c>
      <c r="D5" s="90" t="s">
        <v>327</v>
      </c>
      <c r="E5" s="90" t="s">
        <v>327</v>
      </c>
    </row>
    <row r="6" spans="2:5" ht="13.5" thickBot="1">
      <c r="B6" s="88"/>
      <c r="C6" s="89" t="s">
        <v>89</v>
      </c>
      <c r="D6" s="90" t="s">
        <v>90</v>
      </c>
      <c r="E6" s="90" t="s">
        <v>90</v>
      </c>
    </row>
    <row r="7" spans="2:5" ht="13.5" thickBot="1">
      <c r="B7" s="237" t="s">
        <v>32</v>
      </c>
      <c r="C7" s="238" t="s">
        <v>477</v>
      </c>
      <c r="D7" s="239">
        <f>D8+D9+D10+D11+D12+D25</f>
        <v>120126747</v>
      </c>
      <c r="E7" s="239">
        <f>E8+E9+E10+E11+E12</f>
        <v>152538613</v>
      </c>
    </row>
    <row r="8" spans="2:5" ht="12.75">
      <c r="B8" s="240" t="s">
        <v>92</v>
      </c>
      <c r="C8" s="181" t="s">
        <v>245</v>
      </c>
      <c r="D8" s="241">
        <v>51384000</v>
      </c>
      <c r="E8" s="241">
        <v>63373457</v>
      </c>
    </row>
    <row r="9" spans="2:5" ht="12.75">
      <c r="B9" s="212" t="s">
        <v>93</v>
      </c>
      <c r="C9" s="183" t="s">
        <v>246</v>
      </c>
      <c r="D9" s="214">
        <v>10402000</v>
      </c>
      <c r="E9" s="214">
        <v>12139227</v>
      </c>
    </row>
    <row r="10" spans="2:5" ht="12.75">
      <c r="B10" s="212" t="s">
        <v>95</v>
      </c>
      <c r="C10" s="183" t="s">
        <v>247</v>
      </c>
      <c r="D10" s="219">
        <v>38197747</v>
      </c>
      <c r="E10" s="219">
        <v>52891729</v>
      </c>
    </row>
    <row r="11" spans="2:5" ht="12.75">
      <c r="B11" s="212" t="s">
        <v>97</v>
      </c>
      <c r="C11" s="242" t="s">
        <v>12</v>
      </c>
      <c r="D11" s="219">
        <v>5160000</v>
      </c>
      <c r="E11" s="219">
        <v>5160000</v>
      </c>
    </row>
    <row r="12" spans="2:5" ht="12.75">
      <c r="B12" s="212" t="s">
        <v>248</v>
      </c>
      <c r="C12" s="134" t="s">
        <v>30</v>
      </c>
      <c r="D12" s="219">
        <f>SUM(D13:D24)</f>
        <v>14483000</v>
      </c>
      <c r="E12" s="219">
        <v>18974200</v>
      </c>
    </row>
    <row r="13" spans="2:5" ht="12.75">
      <c r="B13" s="212" t="s">
        <v>101</v>
      </c>
      <c r="C13" s="183" t="s">
        <v>249</v>
      </c>
      <c r="D13" s="219"/>
      <c r="E13" s="219">
        <v>946341</v>
      </c>
    </row>
    <row r="14" spans="2:5" ht="12.75">
      <c r="B14" s="212" t="s">
        <v>250</v>
      </c>
      <c r="C14" s="243" t="s">
        <v>251</v>
      </c>
      <c r="D14" s="219"/>
      <c r="E14" s="219"/>
    </row>
    <row r="15" spans="2:5" ht="12.75">
      <c r="B15" s="212" t="s">
        <v>252</v>
      </c>
      <c r="C15" s="243" t="s">
        <v>253</v>
      </c>
      <c r="D15" s="219"/>
      <c r="E15" s="219"/>
    </row>
    <row r="16" spans="2:5" ht="12.75">
      <c r="B16" s="212" t="s">
        <v>254</v>
      </c>
      <c r="C16" s="244" t="s">
        <v>255</v>
      </c>
      <c r="D16" s="219"/>
      <c r="E16" s="219"/>
    </row>
    <row r="17" spans="2:5" ht="12.75">
      <c r="B17" s="212" t="s">
        <v>256</v>
      </c>
      <c r="C17" s="245" t="s">
        <v>257</v>
      </c>
      <c r="D17" s="219"/>
      <c r="E17" s="219"/>
    </row>
    <row r="18" spans="2:5" ht="24">
      <c r="B18" s="212" t="s">
        <v>258</v>
      </c>
      <c r="C18" s="245" t="s">
        <v>259</v>
      </c>
      <c r="D18" s="219">
        <v>2571000</v>
      </c>
      <c r="E18" s="219">
        <v>2571000</v>
      </c>
    </row>
    <row r="19" spans="2:5" ht="12.75">
      <c r="B19" s="212" t="s">
        <v>260</v>
      </c>
      <c r="C19" s="244" t="s">
        <v>261</v>
      </c>
      <c r="D19" s="219">
        <v>8792000</v>
      </c>
      <c r="E19" s="219">
        <v>8518659</v>
      </c>
    </row>
    <row r="20" spans="2:5" ht="12.75">
      <c r="B20" s="212" t="s">
        <v>262</v>
      </c>
      <c r="C20" s="244" t="s">
        <v>263</v>
      </c>
      <c r="D20" s="219"/>
      <c r="E20" s="219"/>
    </row>
    <row r="21" spans="2:5" ht="24">
      <c r="B21" s="212" t="s">
        <v>264</v>
      </c>
      <c r="C21" s="245" t="s">
        <v>265</v>
      </c>
      <c r="D21" s="219"/>
      <c r="E21" s="219"/>
    </row>
    <row r="22" spans="2:5" ht="12.75">
      <c r="B22" s="246" t="s">
        <v>266</v>
      </c>
      <c r="C22" s="243" t="s">
        <v>267</v>
      </c>
      <c r="D22" s="219"/>
      <c r="E22" s="219"/>
    </row>
    <row r="23" spans="2:5" ht="12.75">
      <c r="B23" s="212" t="s">
        <v>268</v>
      </c>
      <c r="C23" s="243" t="s">
        <v>269</v>
      </c>
      <c r="D23" s="219"/>
      <c r="E23" s="219"/>
    </row>
    <row r="24" spans="2:5" ht="12.75">
      <c r="B24" s="216" t="s">
        <v>270</v>
      </c>
      <c r="C24" s="243" t="s">
        <v>271</v>
      </c>
      <c r="D24" s="219">
        <v>3120000</v>
      </c>
      <c r="E24" s="219">
        <v>6438200</v>
      </c>
    </row>
    <row r="25" spans="2:5" ht="12.75">
      <c r="B25" s="212" t="s">
        <v>272</v>
      </c>
      <c r="C25" s="242" t="s">
        <v>5</v>
      </c>
      <c r="D25" s="214">
        <v>500000</v>
      </c>
      <c r="E25" s="214">
        <v>500000</v>
      </c>
    </row>
    <row r="26" spans="2:5" ht="12.75">
      <c r="B26" s="212" t="s">
        <v>273</v>
      </c>
      <c r="C26" s="183" t="s">
        <v>274</v>
      </c>
      <c r="D26" s="214">
        <v>500000</v>
      </c>
      <c r="E26" s="214">
        <v>500000</v>
      </c>
    </row>
    <row r="27" spans="2:5" ht="13.5" thickBot="1">
      <c r="B27" s="247" t="s">
        <v>275</v>
      </c>
      <c r="C27" s="248" t="s">
        <v>276</v>
      </c>
      <c r="D27" s="249"/>
      <c r="E27" s="249"/>
    </row>
    <row r="28" spans="2:5" ht="13.5" thickBot="1">
      <c r="B28" s="250" t="s">
        <v>35</v>
      </c>
      <c r="C28" s="251" t="s">
        <v>438</v>
      </c>
      <c r="D28" s="252">
        <f>+D29+D31+D33</f>
        <v>11092000</v>
      </c>
      <c r="E28" s="252">
        <f>+E29+E31+E33</f>
        <v>79810624</v>
      </c>
    </row>
    <row r="29" spans="2:5" ht="12.75">
      <c r="B29" s="209" t="s">
        <v>104</v>
      </c>
      <c r="C29" s="183" t="s">
        <v>4</v>
      </c>
      <c r="D29" s="211"/>
      <c r="E29" s="211">
        <v>5488206</v>
      </c>
    </row>
    <row r="30" spans="2:5" ht="12.75">
      <c r="B30" s="209" t="s">
        <v>106</v>
      </c>
      <c r="C30" s="253" t="s">
        <v>277</v>
      </c>
      <c r="D30" s="211"/>
      <c r="E30" s="211"/>
    </row>
    <row r="31" spans="2:5" ht="12.75">
      <c r="B31" s="209" t="s">
        <v>108</v>
      </c>
      <c r="C31" s="272" t="s">
        <v>3</v>
      </c>
      <c r="D31" s="214">
        <v>11092000</v>
      </c>
      <c r="E31" s="214">
        <v>74322418</v>
      </c>
    </row>
    <row r="32" spans="2:5" ht="12.75">
      <c r="B32" s="209" t="s">
        <v>110</v>
      </c>
      <c r="C32" s="253" t="s">
        <v>278</v>
      </c>
      <c r="D32" s="254"/>
      <c r="E32" s="254"/>
    </row>
    <row r="33" spans="2:5" ht="12.75">
      <c r="B33" s="209" t="s">
        <v>112</v>
      </c>
      <c r="C33" s="217" t="s">
        <v>279</v>
      </c>
      <c r="D33" s="254"/>
      <c r="E33" s="254"/>
    </row>
    <row r="34" spans="2:5" ht="12.75">
      <c r="B34" s="209" t="s">
        <v>114</v>
      </c>
      <c r="C34" s="215" t="s">
        <v>280</v>
      </c>
      <c r="D34" s="254"/>
      <c r="E34" s="254"/>
    </row>
    <row r="35" spans="2:5" ht="24">
      <c r="B35" s="209" t="s">
        <v>281</v>
      </c>
      <c r="C35" s="255" t="s">
        <v>282</v>
      </c>
      <c r="D35" s="254"/>
      <c r="E35" s="254"/>
    </row>
    <row r="36" spans="2:5" ht="24">
      <c r="B36" s="209" t="s">
        <v>283</v>
      </c>
      <c r="C36" s="245" t="s">
        <v>259</v>
      </c>
      <c r="D36" s="254"/>
      <c r="E36" s="254"/>
    </row>
    <row r="37" spans="2:5" ht="12.75">
      <c r="B37" s="209" t="s">
        <v>284</v>
      </c>
      <c r="C37" s="245" t="s">
        <v>285</v>
      </c>
      <c r="D37" s="254"/>
      <c r="E37" s="254"/>
    </row>
    <row r="38" spans="2:5" ht="12.75">
      <c r="B38" s="209" t="s">
        <v>286</v>
      </c>
      <c r="C38" s="245" t="s">
        <v>287</v>
      </c>
      <c r="D38" s="254"/>
      <c r="E38" s="254"/>
    </row>
    <row r="39" spans="2:5" ht="24">
      <c r="B39" s="209" t="s">
        <v>288</v>
      </c>
      <c r="C39" s="245" t="s">
        <v>265</v>
      </c>
      <c r="D39" s="254"/>
      <c r="E39" s="254"/>
    </row>
    <row r="40" spans="2:5" ht="12.75">
      <c r="B40" s="209" t="s">
        <v>289</v>
      </c>
      <c r="C40" s="245" t="s">
        <v>290</v>
      </c>
      <c r="D40" s="254"/>
      <c r="E40" s="254"/>
    </row>
    <row r="41" spans="2:5" ht="13.5" thickBot="1">
      <c r="B41" s="246" t="s">
        <v>291</v>
      </c>
      <c r="C41" s="245" t="s">
        <v>292</v>
      </c>
      <c r="D41" s="256"/>
      <c r="E41" s="256"/>
    </row>
    <row r="42" spans="2:5" ht="13.5" thickBot="1">
      <c r="B42" s="206" t="s">
        <v>116</v>
      </c>
      <c r="C42" s="189" t="s">
        <v>293</v>
      </c>
      <c r="D42" s="208">
        <f>+D7+D28</f>
        <v>131218747</v>
      </c>
      <c r="E42" s="208">
        <f>+E7+E28</f>
        <v>232349237</v>
      </c>
    </row>
    <row r="43" spans="2:5" ht="13.5" thickBot="1">
      <c r="B43" s="206" t="s">
        <v>294</v>
      </c>
      <c r="C43" s="189" t="s">
        <v>295</v>
      </c>
      <c r="D43" s="208">
        <f>+D44+D45+D46</f>
        <v>10000000</v>
      </c>
      <c r="E43" s="208">
        <f>+E44+E45+E46</f>
        <v>10000000</v>
      </c>
    </row>
    <row r="44" spans="2:5" ht="12.75">
      <c r="B44" s="209" t="s">
        <v>131</v>
      </c>
      <c r="C44" s="253" t="s">
        <v>296</v>
      </c>
      <c r="D44" s="254"/>
      <c r="E44" s="254"/>
    </row>
    <row r="45" spans="2:5" ht="12.75">
      <c r="B45" s="209" t="s">
        <v>132</v>
      </c>
      <c r="C45" s="253" t="s">
        <v>297</v>
      </c>
      <c r="D45" s="254">
        <v>10000000</v>
      </c>
      <c r="E45" s="254">
        <v>10000000</v>
      </c>
    </row>
    <row r="46" spans="2:5" ht="13.5" thickBot="1">
      <c r="B46" s="246" t="s">
        <v>134</v>
      </c>
      <c r="C46" s="253" t="s">
        <v>298</v>
      </c>
      <c r="D46" s="254"/>
      <c r="E46" s="254"/>
    </row>
    <row r="47" spans="2:5" ht="13.5" thickBot="1">
      <c r="B47" s="206" t="s">
        <v>142</v>
      </c>
      <c r="C47" s="189" t="s">
        <v>299</v>
      </c>
      <c r="D47" s="208">
        <f>SUM(D48:D53)</f>
        <v>0</v>
      </c>
      <c r="E47" s="208">
        <f>SUM(E48:E53)</f>
        <v>0</v>
      </c>
    </row>
    <row r="48" spans="2:5" ht="12.75">
      <c r="B48" s="209" t="s">
        <v>144</v>
      </c>
      <c r="C48" s="188" t="s">
        <v>300</v>
      </c>
      <c r="D48" s="254"/>
      <c r="E48" s="254"/>
    </row>
    <row r="49" spans="2:5" ht="12.75">
      <c r="B49" s="209" t="s">
        <v>146</v>
      </c>
      <c r="C49" s="188" t="s">
        <v>301</v>
      </c>
      <c r="D49" s="254"/>
      <c r="E49" s="254"/>
    </row>
    <row r="50" spans="2:5" ht="12.75">
      <c r="B50" s="209" t="s">
        <v>147</v>
      </c>
      <c r="C50" s="188" t="s">
        <v>302</v>
      </c>
      <c r="D50" s="254"/>
      <c r="E50" s="254"/>
    </row>
    <row r="51" spans="2:5" ht="12.75">
      <c r="B51" s="209" t="s">
        <v>149</v>
      </c>
      <c r="C51" s="188" t="s">
        <v>303</v>
      </c>
      <c r="D51" s="254"/>
      <c r="E51" s="254"/>
    </row>
    <row r="52" spans="2:5" ht="12.75">
      <c r="B52" s="209" t="s">
        <v>150</v>
      </c>
      <c r="C52" s="188" t="s">
        <v>304</v>
      </c>
      <c r="D52" s="254"/>
      <c r="E52" s="254"/>
    </row>
    <row r="53" spans="2:5" ht="13.5" thickBot="1">
      <c r="B53" s="246" t="s">
        <v>151</v>
      </c>
      <c r="C53" s="188" t="s">
        <v>305</v>
      </c>
      <c r="D53" s="254"/>
      <c r="E53" s="254"/>
    </row>
    <row r="54" spans="2:5" ht="13.5" thickBot="1">
      <c r="B54" s="206" t="s">
        <v>161</v>
      </c>
      <c r="C54" s="189" t="s">
        <v>306</v>
      </c>
      <c r="D54" s="221">
        <f>+D55+D56+D57+D58</f>
        <v>27077466</v>
      </c>
      <c r="E54" s="221">
        <f>+E55+E56+E57+E58</f>
        <v>33657199</v>
      </c>
    </row>
    <row r="55" spans="2:5" ht="12.75">
      <c r="B55" s="209" t="s">
        <v>163</v>
      </c>
      <c r="C55" s="188" t="s">
        <v>307</v>
      </c>
      <c r="D55" s="254">
        <v>24771966</v>
      </c>
      <c r="E55" s="254">
        <v>28733126</v>
      </c>
    </row>
    <row r="56" spans="2:5" ht="12.75">
      <c r="B56" s="209" t="s">
        <v>165</v>
      </c>
      <c r="C56" s="188" t="s">
        <v>308</v>
      </c>
      <c r="D56" s="254">
        <v>2305500</v>
      </c>
      <c r="E56" s="254">
        <v>4924073</v>
      </c>
    </row>
    <row r="57" spans="2:5" ht="12.75">
      <c r="B57" s="209" t="s">
        <v>166</v>
      </c>
      <c r="C57" s="188" t="s">
        <v>309</v>
      </c>
      <c r="D57" s="254"/>
      <c r="E57" s="254"/>
    </row>
    <row r="58" spans="2:5" ht="13.5" thickBot="1">
      <c r="B58" s="246" t="s">
        <v>167</v>
      </c>
      <c r="C58" s="185" t="s">
        <v>310</v>
      </c>
      <c r="D58" s="254"/>
      <c r="E58" s="254"/>
    </row>
    <row r="59" spans="2:5" ht="13.5" thickBot="1">
      <c r="B59" s="206" t="s">
        <v>311</v>
      </c>
      <c r="C59" s="189" t="s">
        <v>312</v>
      </c>
      <c r="D59" s="257">
        <f>SUM(D60:D64)</f>
        <v>0</v>
      </c>
      <c r="E59" s="257">
        <f>SUM(E60:E64)</f>
        <v>0</v>
      </c>
    </row>
    <row r="60" spans="2:5" ht="12.75">
      <c r="B60" s="209" t="s">
        <v>173</v>
      </c>
      <c r="C60" s="188" t="s">
        <v>313</v>
      </c>
      <c r="D60" s="254"/>
      <c r="E60" s="254"/>
    </row>
    <row r="61" spans="2:5" ht="12.75">
      <c r="B61" s="209" t="s">
        <v>175</v>
      </c>
      <c r="C61" s="188" t="s">
        <v>314</v>
      </c>
      <c r="D61" s="254"/>
      <c r="E61" s="254"/>
    </row>
    <row r="62" spans="2:5" ht="12.75">
      <c r="B62" s="209" t="s">
        <v>177</v>
      </c>
      <c r="C62" s="188" t="s">
        <v>315</v>
      </c>
      <c r="D62" s="254"/>
      <c r="E62" s="254"/>
    </row>
    <row r="63" spans="2:5" ht="12.75">
      <c r="B63" s="209" t="s">
        <v>179</v>
      </c>
      <c r="C63" s="188" t="s">
        <v>316</v>
      </c>
      <c r="D63" s="254"/>
      <c r="E63" s="254"/>
    </row>
    <row r="64" spans="2:5" ht="13.5" thickBot="1">
      <c r="B64" s="209" t="s">
        <v>317</v>
      </c>
      <c r="C64" s="188" t="s">
        <v>318</v>
      </c>
      <c r="D64" s="254"/>
      <c r="E64" s="254"/>
    </row>
    <row r="65" spans="2:5" ht="13.5" thickBot="1">
      <c r="B65" s="206" t="s">
        <v>181</v>
      </c>
      <c r="C65" s="189" t="s">
        <v>319</v>
      </c>
      <c r="D65" s="258"/>
      <c r="E65" s="258"/>
    </row>
    <row r="66" spans="2:5" ht="13.5" thickBot="1">
      <c r="B66" s="206" t="s">
        <v>320</v>
      </c>
      <c r="C66" s="189" t="s">
        <v>321</v>
      </c>
      <c r="D66" s="258"/>
      <c r="E66" s="258"/>
    </row>
    <row r="67" spans="2:5" ht="13.5" thickBot="1">
      <c r="B67" s="206" t="s">
        <v>322</v>
      </c>
      <c r="C67" s="189" t="s">
        <v>323</v>
      </c>
      <c r="D67" s="94">
        <f>+D43+D47+D54+D59+D65+D66</f>
        <v>37077466</v>
      </c>
      <c r="E67" s="94">
        <f>+E43+E47+E54+E59+E65+E66</f>
        <v>43657199</v>
      </c>
    </row>
    <row r="68" spans="2:5" ht="13.5" thickBot="1">
      <c r="B68" s="259" t="s">
        <v>324</v>
      </c>
      <c r="C68" s="95" t="s">
        <v>325</v>
      </c>
      <c r="D68" s="94">
        <f>+D42+D67</f>
        <v>168296213</v>
      </c>
      <c r="E68" s="94">
        <f>+E42+E67</f>
        <v>276006436</v>
      </c>
    </row>
    <row r="69" spans="2:4" ht="15.75">
      <c r="B69" s="96"/>
      <c r="C69" s="96"/>
      <c r="D69" s="97"/>
    </row>
    <row r="70" spans="2:4" ht="15.75">
      <c r="B70" s="442"/>
      <c r="C70" s="442"/>
      <c r="D70" s="442"/>
    </row>
    <row r="71" spans="2:4" ht="13.5">
      <c r="B71" s="443"/>
      <c r="C71" s="443"/>
      <c r="D71" s="98"/>
    </row>
    <row r="72" spans="2:4" ht="12.75">
      <c r="B72" s="99"/>
      <c r="C72" s="100"/>
      <c r="D72" s="101"/>
    </row>
    <row r="73" spans="2:4" ht="12.75">
      <c r="B73" s="99"/>
      <c r="C73" s="100"/>
      <c r="D73" s="101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55.75390625" style="0" customWidth="1"/>
    <col min="3" max="4" width="15.625" style="0" customWidth="1"/>
    <col min="5" max="5" width="46.625" style="0" customWidth="1"/>
    <col min="6" max="6" width="16.625" style="0" customWidth="1"/>
    <col min="7" max="7" width="17.00390625" style="0" customWidth="1"/>
  </cols>
  <sheetData>
    <row r="2" spans="1:6" ht="31.5">
      <c r="A2" s="102"/>
      <c r="B2" s="103" t="s">
        <v>328</v>
      </c>
      <c r="C2" s="104"/>
      <c r="D2" s="104"/>
      <c r="E2" s="104"/>
      <c r="F2" s="104"/>
    </row>
    <row r="3" spans="1:8" ht="15.75">
      <c r="A3" s="102"/>
      <c r="B3" s="103"/>
      <c r="C3" s="104"/>
      <c r="D3" s="104"/>
      <c r="E3" s="108"/>
      <c r="F3" s="440" t="s">
        <v>606</v>
      </c>
      <c r="G3" s="440"/>
      <c r="H3" s="440"/>
    </row>
    <row r="4" spans="1:6" ht="14.25" thickBot="1">
      <c r="A4" s="102"/>
      <c r="B4" s="105" t="s">
        <v>374</v>
      </c>
      <c r="C4" s="102"/>
      <c r="D4" s="102"/>
      <c r="E4" s="102"/>
      <c r="F4" s="106" t="s">
        <v>404</v>
      </c>
    </row>
    <row r="5" spans="1:6" ht="13.5" thickBot="1">
      <c r="A5" s="444" t="s">
        <v>87</v>
      </c>
      <c r="B5" s="273" t="s">
        <v>0</v>
      </c>
      <c r="C5" s="274"/>
      <c r="D5" s="415"/>
      <c r="E5" s="273" t="s">
        <v>1</v>
      </c>
      <c r="F5" s="275"/>
    </row>
    <row r="6" spans="1:7" ht="24.75" thickBot="1">
      <c r="A6" s="445"/>
      <c r="B6" s="276" t="s">
        <v>31</v>
      </c>
      <c r="C6" s="277" t="s">
        <v>327</v>
      </c>
      <c r="D6" s="277" t="s">
        <v>582</v>
      </c>
      <c r="E6" s="276" t="s">
        <v>31</v>
      </c>
      <c r="F6" s="277" t="s">
        <v>327</v>
      </c>
      <c r="G6" s="277" t="s">
        <v>582</v>
      </c>
    </row>
    <row r="7" spans="1:7" ht="13.5" thickBot="1">
      <c r="A7" s="278"/>
      <c r="B7" s="279" t="s">
        <v>89</v>
      </c>
      <c r="C7" s="280" t="s">
        <v>90</v>
      </c>
      <c r="D7" s="280" t="s">
        <v>90</v>
      </c>
      <c r="E7" s="279" t="s">
        <v>329</v>
      </c>
      <c r="F7" s="281" t="s">
        <v>330</v>
      </c>
      <c r="G7" s="281" t="s">
        <v>330</v>
      </c>
    </row>
    <row r="8" spans="1:7" ht="12.75">
      <c r="A8" s="282" t="s">
        <v>32</v>
      </c>
      <c r="B8" s="283" t="s">
        <v>80</v>
      </c>
      <c r="C8" s="284">
        <v>65699848</v>
      </c>
      <c r="D8" s="284">
        <v>76058993</v>
      </c>
      <c r="E8" s="283" t="s">
        <v>2</v>
      </c>
      <c r="F8" s="285">
        <v>51384000</v>
      </c>
      <c r="G8" s="285">
        <v>63373457</v>
      </c>
    </row>
    <row r="9" spans="1:7" ht="24">
      <c r="A9" s="286" t="s">
        <v>35</v>
      </c>
      <c r="B9" s="287" t="s">
        <v>13</v>
      </c>
      <c r="C9" s="288">
        <v>36353000</v>
      </c>
      <c r="D9" s="288">
        <v>60967242</v>
      </c>
      <c r="E9" s="287" t="s">
        <v>246</v>
      </c>
      <c r="F9" s="289">
        <v>10402000</v>
      </c>
      <c r="G9" s="289">
        <v>12139227</v>
      </c>
    </row>
    <row r="10" spans="1:7" ht="12.75">
      <c r="A10" s="286" t="s">
        <v>116</v>
      </c>
      <c r="B10" s="287" t="s">
        <v>331</v>
      </c>
      <c r="C10" s="288"/>
      <c r="D10" s="288"/>
      <c r="E10" s="287" t="s">
        <v>332</v>
      </c>
      <c r="F10" s="290">
        <v>38197747</v>
      </c>
      <c r="G10" s="290">
        <v>52891729</v>
      </c>
    </row>
    <row r="11" spans="1:7" ht="12.75">
      <c r="A11" s="286" t="s">
        <v>294</v>
      </c>
      <c r="B11" s="287" t="s">
        <v>11</v>
      </c>
      <c r="C11" s="288">
        <v>21450000</v>
      </c>
      <c r="D11" s="288">
        <v>21450000</v>
      </c>
      <c r="E11" s="287" t="s">
        <v>12</v>
      </c>
      <c r="F11" s="291">
        <v>5160000</v>
      </c>
      <c r="G11" s="291">
        <v>5160000</v>
      </c>
    </row>
    <row r="12" spans="1:7" ht="12.75">
      <c r="A12" s="286" t="s">
        <v>142</v>
      </c>
      <c r="B12" s="292" t="s">
        <v>17</v>
      </c>
      <c r="C12" s="288">
        <v>13343000</v>
      </c>
      <c r="D12" s="288">
        <v>16156056</v>
      </c>
      <c r="E12" s="287" t="s">
        <v>30</v>
      </c>
      <c r="F12" s="291">
        <v>14483000</v>
      </c>
      <c r="G12" s="291">
        <v>18474200</v>
      </c>
    </row>
    <row r="13" spans="1:7" ht="12.75">
      <c r="A13" s="286" t="s">
        <v>161</v>
      </c>
      <c r="B13" s="287" t="s">
        <v>27</v>
      </c>
      <c r="C13" s="293">
        <v>4000000</v>
      </c>
      <c r="D13" s="293">
        <v>4000000</v>
      </c>
      <c r="E13" s="287" t="s">
        <v>5</v>
      </c>
      <c r="F13" s="291">
        <v>500000</v>
      </c>
      <c r="G13" s="291">
        <v>500000</v>
      </c>
    </row>
    <row r="14" spans="1:7" ht="12.75">
      <c r="A14" s="286" t="s">
        <v>311</v>
      </c>
      <c r="B14" s="287" t="s">
        <v>333</v>
      </c>
      <c r="C14" s="288"/>
      <c r="D14" s="288"/>
      <c r="E14" s="294"/>
      <c r="F14" s="291"/>
      <c r="G14" s="291"/>
    </row>
    <row r="15" spans="1:7" ht="12.75">
      <c r="A15" s="286" t="s">
        <v>181</v>
      </c>
      <c r="B15" s="294"/>
      <c r="C15" s="288"/>
      <c r="D15" s="288"/>
      <c r="E15" s="294"/>
      <c r="F15" s="291"/>
      <c r="G15" s="291"/>
    </row>
    <row r="16" spans="1:7" ht="12.75">
      <c r="A16" s="286" t="s">
        <v>320</v>
      </c>
      <c r="B16" s="295"/>
      <c r="C16" s="293"/>
      <c r="D16" s="293"/>
      <c r="E16" s="294"/>
      <c r="F16" s="291"/>
      <c r="G16" s="291"/>
    </row>
    <row r="17" spans="1:7" ht="12.75">
      <c r="A17" s="286" t="s">
        <v>322</v>
      </c>
      <c r="B17" s="294"/>
      <c r="C17" s="288"/>
      <c r="D17" s="288"/>
      <c r="E17" s="294"/>
      <c r="F17" s="291"/>
      <c r="G17" s="291"/>
    </row>
    <row r="18" spans="1:7" ht="12.75">
      <c r="A18" s="286" t="s">
        <v>324</v>
      </c>
      <c r="B18" s="294"/>
      <c r="C18" s="288"/>
      <c r="D18" s="288"/>
      <c r="E18" s="294"/>
      <c r="F18" s="291"/>
      <c r="G18" s="291"/>
    </row>
    <row r="19" spans="1:7" ht="13.5" thickBot="1">
      <c r="A19" s="286" t="s">
        <v>334</v>
      </c>
      <c r="B19" s="296"/>
      <c r="C19" s="297"/>
      <c r="D19" s="297"/>
      <c r="E19" s="294"/>
      <c r="F19" s="298"/>
      <c r="G19" s="298"/>
    </row>
    <row r="20" spans="1:7" ht="13.5" thickBot="1">
      <c r="A20" s="299" t="s">
        <v>335</v>
      </c>
      <c r="B20" s="300" t="s">
        <v>336</v>
      </c>
      <c r="C20" s="301">
        <f>SUM(C8:C19)</f>
        <v>140845848</v>
      </c>
      <c r="D20" s="301">
        <f>SUM(D8:D19)</f>
        <v>178632291</v>
      </c>
      <c r="E20" s="300" t="s">
        <v>337</v>
      </c>
      <c r="F20" s="302">
        <f>SUM(F8:F19)</f>
        <v>120126747</v>
      </c>
      <c r="G20" s="302">
        <f>SUM(G8:G19)</f>
        <v>152538613</v>
      </c>
    </row>
    <row r="21" spans="1:7" ht="12.75">
      <c r="A21" s="303" t="s">
        <v>338</v>
      </c>
      <c r="B21" s="304" t="s">
        <v>339</v>
      </c>
      <c r="C21" s="305">
        <f>+C22+C23+C24+C25</f>
        <v>6849555</v>
      </c>
      <c r="D21" s="305">
        <f>+D22+D23+D24+D25</f>
        <v>14083036</v>
      </c>
      <c r="E21" s="287" t="s">
        <v>340</v>
      </c>
      <c r="F21" s="306"/>
      <c r="G21" s="306"/>
    </row>
    <row r="22" spans="1:7" ht="12.75">
      <c r="A22" s="286" t="s">
        <v>341</v>
      </c>
      <c r="B22" s="287" t="s">
        <v>342</v>
      </c>
      <c r="C22" s="288">
        <v>4544000</v>
      </c>
      <c r="D22" s="288">
        <v>8846000</v>
      </c>
      <c r="E22" s="287" t="s">
        <v>343</v>
      </c>
      <c r="F22" s="291">
        <v>10000000</v>
      </c>
      <c r="G22" s="291">
        <v>10000000</v>
      </c>
    </row>
    <row r="23" spans="1:7" ht="12.75">
      <c r="A23" s="286" t="s">
        <v>344</v>
      </c>
      <c r="B23" s="287" t="s">
        <v>345</v>
      </c>
      <c r="C23" s="288"/>
      <c r="D23" s="288"/>
      <c r="E23" s="287" t="s">
        <v>346</v>
      </c>
      <c r="F23" s="291"/>
      <c r="G23" s="291"/>
    </row>
    <row r="24" spans="1:7" ht="12.75">
      <c r="A24" s="286" t="s">
        <v>347</v>
      </c>
      <c r="B24" s="287" t="s">
        <v>348</v>
      </c>
      <c r="C24" s="288"/>
      <c r="D24" s="288"/>
      <c r="E24" s="287" t="s">
        <v>349</v>
      </c>
      <c r="F24" s="291"/>
      <c r="G24" s="291"/>
    </row>
    <row r="25" spans="1:7" ht="12.75">
      <c r="A25" s="286" t="s">
        <v>350</v>
      </c>
      <c r="B25" s="287" t="s">
        <v>351</v>
      </c>
      <c r="C25" s="288">
        <v>2305555</v>
      </c>
      <c r="D25" s="288">
        <v>5237036</v>
      </c>
      <c r="E25" s="304" t="s">
        <v>352</v>
      </c>
      <c r="F25" s="291"/>
      <c r="G25" s="291"/>
    </row>
    <row r="26" spans="1:7" ht="12.75">
      <c r="A26" s="286" t="s">
        <v>353</v>
      </c>
      <c r="B26" s="287" t="s">
        <v>354</v>
      </c>
      <c r="C26" s="307">
        <f>+C27+C28</f>
        <v>10000000</v>
      </c>
      <c r="D26" s="307">
        <f>+D27+D28</f>
        <v>10000000</v>
      </c>
      <c r="E26" s="287" t="s">
        <v>355</v>
      </c>
      <c r="F26" s="291"/>
      <c r="G26" s="291"/>
    </row>
    <row r="27" spans="1:7" ht="12.75">
      <c r="A27" s="303" t="s">
        <v>356</v>
      </c>
      <c r="B27" s="304" t="s">
        <v>357</v>
      </c>
      <c r="C27" s="308">
        <v>10000000</v>
      </c>
      <c r="D27" s="308">
        <v>10000000</v>
      </c>
      <c r="E27" s="283" t="s">
        <v>309</v>
      </c>
      <c r="F27" s="306"/>
      <c r="G27" s="306"/>
    </row>
    <row r="28" spans="1:7" ht="12.75">
      <c r="A28" s="286" t="s">
        <v>358</v>
      </c>
      <c r="B28" s="287" t="s">
        <v>359</v>
      </c>
      <c r="C28" s="288"/>
      <c r="D28" s="288"/>
      <c r="E28" s="287" t="s">
        <v>319</v>
      </c>
      <c r="F28" s="291"/>
      <c r="G28" s="291"/>
    </row>
    <row r="29" spans="1:7" ht="24">
      <c r="A29" s="286" t="s">
        <v>360</v>
      </c>
      <c r="B29" s="287" t="s">
        <v>235</v>
      </c>
      <c r="C29" s="288"/>
      <c r="D29" s="288"/>
      <c r="E29" s="309" t="s">
        <v>308</v>
      </c>
      <c r="F29" s="291">
        <v>2305500</v>
      </c>
      <c r="G29" s="291">
        <v>4924073</v>
      </c>
    </row>
    <row r="30" spans="1:7" ht="13.5" thickBot="1">
      <c r="A30" s="303" t="s">
        <v>361</v>
      </c>
      <c r="B30" s="304" t="s">
        <v>237</v>
      </c>
      <c r="C30" s="308"/>
      <c r="D30" s="308"/>
      <c r="E30" s="310" t="s">
        <v>307</v>
      </c>
      <c r="F30" s="306">
        <v>24771966</v>
      </c>
      <c r="G30" s="306">
        <v>28733126</v>
      </c>
    </row>
    <row r="31" spans="1:7" ht="24.75" thickBot="1">
      <c r="A31" s="299" t="s">
        <v>362</v>
      </c>
      <c r="B31" s="300" t="s">
        <v>363</v>
      </c>
      <c r="C31" s="301">
        <f>+C21+C26+C29+C30</f>
        <v>16849555</v>
      </c>
      <c r="D31" s="301">
        <f>+D21+D26+D29+D30</f>
        <v>24083036</v>
      </c>
      <c r="E31" s="300" t="s">
        <v>364</v>
      </c>
      <c r="F31" s="302">
        <f>SUM(F21:F30)</f>
        <v>37077466</v>
      </c>
      <c r="G31" s="302">
        <f>SUM(G21:G30)</f>
        <v>43657199</v>
      </c>
    </row>
    <row r="32" spans="1:7" ht="13.5" thickBot="1">
      <c r="A32" s="299" t="s">
        <v>365</v>
      </c>
      <c r="B32" s="300" t="s">
        <v>366</v>
      </c>
      <c r="C32" s="311">
        <f>+C20+C31</f>
        <v>157695403</v>
      </c>
      <c r="D32" s="311">
        <f>+D20+D31</f>
        <v>202715327</v>
      </c>
      <c r="E32" s="300" t="s">
        <v>367</v>
      </c>
      <c r="F32" s="311">
        <f>+F20+F31</f>
        <v>157204213</v>
      </c>
      <c r="G32" s="311">
        <f>+G20+G31</f>
        <v>196195812</v>
      </c>
    </row>
    <row r="33" spans="1:7" ht="13.5" thickBot="1">
      <c r="A33" s="299" t="s">
        <v>368</v>
      </c>
      <c r="B33" s="300" t="s">
        <v>369</v>
      </c>
      <c r="C33" s="311" t="str">
        <f>IF(C20-F20&lt;0,F20-C20,"-")</f>
        <v>-</v>
      </c>
      <c r="D33" s="311" t="str">
        <f>IF(D20-G20&lt;0,G20-D20,"-")</f>
        <v>-</v>
      </c>
      <c r="E33" s="300" t="s">
        <v>370</v>
      </c>
      <c r="F33" s="311"/>
      <c r="G33" s="311"/>
    </row>
    <row r="34" spans="1:7" ht="13.5" thickBot="1">
      <c r="A34" s="299" t="s">
        <v>371</v>
      </c>
      <c r="B34" s="300" t="s">
        <v>372</v>
      </c>
      <c r="C34" s="311" t="str">
        <f>IF(C20+C31-F32&lt;0,F32-(C20+C31),"-")</f>
        <v>-</v>
      </c>
      <c r="D34" s="416"/>
      <c r="E34" s="300" t="s">
        <v>373</v>
      </c>
      <c r="F34" s="311"/>
      <c r="G34" s="311"/>
    </row>
    <row r="35" spans="1:6" ht="12.75">
      <c r="A35" s="312"/>
      <c r="B35" s="312"/>
      <c r="C35" s="312"/>
      <c r="D35" s="312"/>
      <c r="E35" s="312"/>
      <c r="F35" s="312"/>
    </row>
    <row r="36" spans="1:6" ht="12.75">
      <c r="A36" s="312"/>
      <c r="B36" s="312"/>
      <c r="C36" s="312"/>
      <c r="D36" s="312"/>
      <c r="E36" s="312"/>
      <c r="F36" s="312"/>
    </row>
  </sheetData>
  <sheetProtection/>
  <mergeCells count="2">
    <mergeCell ref="A5:A6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C1">
      <selection activeCell="E3" sqref="E3"/>
    </sheetView>
  </sheetViews>
  <sheetFormatPr defaultColWidth="9.00390625" defaultRowHeight="12.75"/>
  <cols>
    <col min="2" max="2" width="46.25390625" style="0" customWidth="1"/>
    <col min="3" max="3" width="19.25390625" style="0" customWidth="1"/>
    <col min="4" max="4" width="23.25390625" style="0" customWidth="1"/>
    <col min="5" max="5" width="41.625" style="0" customWidth="1"/>
    <col min="6" max="6" width="21.625" style="0" customWidth="1"/>
    <col min="7" max="7" width="15.125" style="0" customWidth="1"/>
  </cols>
  <sheetData>
    <row r="3" spans="1:6" ht="31.5">
      <c r="A3" s="102"/>
      <c r="B3" s="103" t="s">
        <v>375</v>
      </c>
      <c r="C3" s="104"/>
      <c r="D3" s="104"/>
      <c r="E3" s="104"/>
      <c r="F3" s="104"/>
    </row>
    <row r="4" spans="1:8" ht="15.75">
      <c r="A4" s="102"/>
      <c r="B4" s="103"/>
      <c r="C4" s="104"/>
      <c r="D4" s="104"/>
      <c r="E4" s="104"/>
      <c r="F4" s="440" t="s">
        <v>607</v>
      </c>
      <c r="G4" s="440"/>
      <c r="H4" s="440"/>
    </row>
    <row r="5" spans="1:6" ht="14.25" thickBot="1">
      <c r="A5" s="102"/>
      <c r="B5" s="105" t="s">
        <v>403</v>
      </c>
      <c r="C5" s="102"/>
      <c r="D5" s="102"/>
      <c r="E5" s="102"/>
      <c r="F5" s="106" t="s">
        <v>404</v>
      </c>
    </row>
    <row r="6" spans="1:6" ht="13.5" thickBot="1">
      <c r="A6" s="446" t="s">
        <v>87</v>
      </c>
      <c r="B6" s="273" t="s">
        <v>0</v>
      </c>
      <c r="C6" s="274"/>
      <c r="D6" s="415"/>
      <c r="E6" s="273" t="s">
        <v>1</v>
      </c>
      <c r="F6" s="275"/>
    </row>
    <row r="7" spans="1:7" ht="24.75" thickBot="1">
      <c r="A7" s="447"/>
      <c r="B7" s="276" t="s">
        <v>31</v>
      </c>
      <c r="C7" s="277" t="s">
        <v>327</v>
      </c>
      <c r="D7" s="277" t="s">
        <v>582</v>
      </c>
      <c r="E7" s="276" t="s">
        <v>31</v>
      </c>
      <c r="F7" s="277" t="s">
        <v>327</v>
      </c>
      <c r="G7" s="277" t="s">
        <v>583</v>
      </c>
    </row>
    <row r="8" spans="1:7" ht="13.5" thickBot="1">
      <c r="A8" s="278"/>
      <c r="B8" s="279" t="s">
        <v>89</v>
      </c>
      <c r="C8" s="280" t="s">
        <v>90</v>
      </c>
      <c r="D8" s="280" t="s">
        <v>90</v>
      </c>
      <c r="E8" s="279" t="s">
        <v>329</v>
      </c>
      <c r="F8" s="281" t="s">
        <v>330</v>
      </c>
      <c r="G8" s="281" t="s">
        <v>330</v>
      </c>
    </row>
    <row r="9" spans="1:7" ht="24">
      <c r="A9" s="282" t="s">
        <v>32</v>
      </c>
      <c r="B9" s="283" t="s">
        <v>14</v>
      </c>
      <c r="C9" s="284"/>
      <c r="D9" s="284">
        <v>62691109</v>
      </c>
      <c r="E9" s="283" t="s">
        <v>4</v>
      </c>
      <c r="F9" s="313"/>
      <c r="G9" s="313">
        <v>5488206</v>
      </c>
    </row>
    <row r="10" spans="1:7" ht="12.75">
      <c r="A10" s="286" t="s">
        <v>35</v>
      </c>
      <c r="B10" s="287" t="s">
        <v>376</v>
      </c>
      <c r="C10" s="288"/>
      <c r="D10" s="288"/>
      <c r="E10" s="287" t="s">
        <v>377</v>
      </c>
      <c r="F10" s="291"/>
      <c r="G10" s="291"/>
    </row>
    <row r="11" spans="1:7" ht="12.75">
      <c r="A11" s="286" t="s">
        <v>116</v>
      </c>
      <c r="B11" s="287" t="s">
        <v>25</v>
      </c>
      <c r="C11" s="288">
        <v>10600000</v>
      </c>
      <c r="D11" s="288">
        <v>10600000</v>
      </c>
      <c r="E11" s="287" t="s">
        <v>3</v>
      </c>
      <c r="F11" s="291">
        <v>11092000</v>
      </c>
      <c r="G11" s="291">
        <v>74322418</v>
      </c>
    </row>
    <row r="12" spans="1:7" ht="12.75">
      <c r="A12" s="286" t="s">
        <v>294</v>
      </c>
      <c r="B12" s="287" t="s">
        <v>378</v>
      </c>
      <c r="C12" s="288"/>
      <c r="D12" s="288"/>
      <c r="E12" s="287" t="s">
        <v>379</v>
      </c>
      <c r="F12" s="291"/>
      <c r="G12" s="291"/>
    </row>
    <row r="13" spans="1:7" ht="12.75">
      <c r="A13" s="286" t="s">
        <v>142</v>
      </c>
      <c r="B13" s="287" t="s">
        <v>380</v>
      </c>
      <c r="C13" s="288"/>
      <c r="D13" s="288"/>
      <c r="E13" s="287" t="s">
        <v>279</v>
      </c>
      <c r="F13" s="291"/>
      <c r="G13" s="291"/>
    </row>
    <row r="14" spans="1:7" ht="12.75">
      <c r="A14" s="286" t="s">
        <v>161</v>
      </c>
      <c r="B14" s="287" t="s">
        <v>381</v>
      </c>
      <c r="C14" s="293"/>
      <c r="D14" s="293"/>
      <c r="E14" s="314"/>
      <c r="F14" s="291"/>
      <c r="G14" s="291"/>
    </row>
    <row r="15" spans="1:7" ht="12.75">
      <c r="A15" s="286" t="s">
        <v>311</v>
      </c>
      <c r="B15" s="294"/>
      <c r="C15" s="288"/>
      <c r="D15" s="288"/>
      <c r="E15" s="314"/>
      <c r="F15" s="291"/>
      <c r="G15" s="291"/>
    </row>
    <row r="16" spans="1:7" ht="12.75">
      <c r="A16" s="286" t="s">
        <v>181</v>
      </c>
      <c r="B16" s="294"/>
      <c r="C16" s="288"/>
      <c r="D16" s="288"/>
      <c r="E16" s="314"/>
      <c r="F16" s="291"/>
      <c r="G16" s="291"/>
    </row>
    <row r="17" spans="1:7" ht="12.75">
      <c r="A17" s="286" t="s">
        <v>320</v>
      </c>
      <c r="B17" s="315"/>
      <c r="C17" s="293"/>
      <c r="D17" s="293"/>
      <c r="E17" s="314"/>
      <c r="F17" s="291"/>
      <c r="G17" s="291"/>
    </row>
    <row r="18" spans="1:7" ht="12.75">
      <c r="A18" s="286" t="s">
        <v>322</v>
      </c>
      <c r="B18" s="294"/>
      <c r="C18" s="293"/>
      <c r="D18" s="293"/>
      <c r="E18" s="314"/>
      <c r="F18" s="291"/>
      <c r="G18" s="291"/>
    </row>
    <row r="19" spans="1:7" ht="13.5" thickBot="1">
      <c r="A19" s="303" t="s">
        <v>324</v>
      </c>
      <c r="B19" s="316"/>
      <c r="C19" s="317"/>
      <c r="D19" s="317"/>
      <c r="E19" s="304" t="s">
        <v>5</v>
      </c>
      <c r="F19" s="306"/>
      <c r="G19" s="306"/>
    </row>
    <row r="20" spans="1:7" ht="24.75" thickBot="1">
      <c r="A20" s="299" t="s">
        <v>334</v>
      </c>
      <c r="B20" s="300" t="s">
        <v>382</v>
      </c>
      <c r="C20" s="301">
        <f>+C9+C11+C12+C14+C15+C16+C17+C18+C19</f>
        <v>10600000</v>
      </c>
      <c r="D20" s="301">
        <f>+D9+D11+D12+D14+D15+D16+D17+D18+D19</f>
        <v>73291109</v>
      </c>
      <c r="E20" s="300" t="s">
        <v>383</v>
      </c>
      <c r="F20" s="302">
        <f>+F9+F11+F13+F14+F15+F16+F17+F18+F19</f>
        <v>11092000</v>
      </c>
      <c r="G20" s="302">
        <f>+G9+G11+G13+G14+G15+G16+G17+G18+G19</f>
        <v>79810624</v>
      </c>
    </row>
    <row r="21" spans="1:7" ht="12.75">
      <c r="A21" s="282" t="s">
        <v>335</v>
      </c>
      <c r="B21" s="318" t="s">
        <v>384</v>
      </c>
      <c r="C21" s="319">
        <f>+C22+C23+C24+C25+C26</f>
        <v>0</v>
      </c>
      <c r="D21" s="319">
        <f>+D22+D23+D24+D25+D26</f>
        <v>0</v>
      </c>
      <c r="E21" s="287" t="s">
        <v>340</v>
      </c>
      <c r="F21" s="313"/>
      <c r="G21" s="313"/>
    </row>
    <row r="22" spans="1:7" ht="12.75">
      <c r="A22" s="286" t="s">
        <v>338</v>
      </c>
      <c r="B22" s="320" t="s">
        <v>385</v>
      </c>
      <c r="C22" s="288"/>
      <c r="D22" s="288"/>
      <c r="E22" s="287" t="s">
        <v>386</v>
      </c>
      <c r="F22" s="291"/>
      <c r="G22" s="291"/>
    </row>
    <row r="23" spans="1:7" ht="12.75">
      <c r="A23" s="282" t="s">
        <v>341</v>
      </c>
      <c r="B23" s="320" t="s">
        <v>387</v>
      </c>
      <c r="C23" s="288"/>
      <c r="D23" s="288"/>
      <c r="E23" s="287" t="s">
        <v>346</v>
      </c>
      <c r="F23" s="291"/>
      <c r="G23" s="291"/>
    </row>
    <row r="24" spans="1:7" ht="12.75">
      <c r="A24" s="286" t="s">
        <v>344</v>
      </c>
      <c r="B24" s="320" t="s">
        <v>388</v>
      </c>
      <c r="C24" s="288"/>
      <c r="D24" s="288"/>
      <c r="E24" s="287" t="s">
        <v>349</v>
      </c>
      <c r="F24" s="291"/>
      <c r="G24" s="291"/>
    </row>
    <row r="25" spans="1:7" ht="12.75">
      <c r="A25" s="282" t="s">
        <v>347</v>
      </c>
      <c r="B25" s="320" t="s">
        <v>389</v>
      </c>
      <c r="C25" s="288"/>
      <c r="D25" s="288"/>
      <c r="E25" s="304" t="s">
        <v>352</v>
      </c>
      <c r="F25" s="291"/>
      <c r="G25" s="291"/>
    </row>
    <row r="26" spans="1:7" ht="24">
      <c r="A26" s="286" t="s">
        <v>350</v>
      </c>
      <c r="B26" s="321" t="s">
        <v>390</v>
      </c>
      <c r="C26" s="288"/>
      <c r="D26" s="288"/>
      <c r="E26" s="287" t="s">
        <v>391</v>
      </c>
      <c r="F26" s="291"/>
      <c r="G26" s="291"/>
    </row>
    <row r="27" spans="1:7" ht="12.75">
      <c r="A27" s="282" t="s">
        <v>353</v>
      </c>
      <c r="B27" s="322" t="s">
        <v>392</v>
      </c>
      <c r="C27" s="307">
        <f>+C28+C29+C30+C31+C32</f>
        <v>0</v>
      </c>
      <c r="D27" s="307">
        <f>+D28+D29+D30+D31+D32</f>
        <v>0</v>
      </c>
      <c r="E27" s="283" t="s">
        <v>393</v>
      </c>
      <c r="F27" s="291"/>
      <c r="G27" s="291"/>
    </row>
    <row r="28" spans="1:7" ht="12.75">
      <c r="A28" s="286" t="s">
        <v>356</v>
      </c>
      <c r="B28" s="321" t="s">
        <v>83</v>
      </c>
      <c r="C28" s="288"/>
      <c r="D28" s="288"/>
      <c r="E28" s="283" t="s">
        <v>310</v>
      </c>
      <c r="F28" s="291"/>
      <c r="G28" s="291"/>
    </row>
    <row r="29" spans="1:7" ht="12.75">
      <c r="A29" s="282" t="s">
        <v>358</v>
      </c>
      <c r="B29" s="321" t="s">
        <v>394</v>
      </c>
      <c r="C29" s="288"/>
      <c r="D29" s="288"/>
      <c r="E29" s="323"/>
      <c r="F29" s="291"/>
      <c r="G29" s="291"/>
    </row>
    <row r="30" spans="1:7" ht="12.75">
      <c r="A30" s="286" t="s">
        <v>360</v>
      </c>
      <c r="B30" s="320" t="s">
        <v>395</v>
      </c>
      <c r="C30" s="288"/>
      <c r="D30" s="288"/>
      <c r="E30" s="323"/>
      <c r="F30" s="291"/>
      <c r="G30" s="291"/>
    </row>
    <row r="31" spans="1:7" ht="12.75">
      <c r="A31" s="282" t="s">
        <v>361</v>
      </c>
      <c r="B31" s="324" t="s">
        <v>396</v>
      </c>
      <c r="C31" s="288"/>
      <c r="D31" s="288"/>
      <c r="E31" s="294"/>
      <c r="F31" s="291"/>
      <c r="G31" s="291"/>
    </row>
    <row r="32" spans="1:7" ht="13.5" thickBot="1">
      <c r="A32" s="286" t="s">
        <v>362</v>
      </c>
      <c r="B32" s="325" t="s">
        <v>397</v>
      </c>
      <c r="C32" s="288"/>
      <c r="D32" s="288"/>
      <c r="E32" s="323"/>
      <c r="F32" s="291"/>
      <c r="G32" s="291"/>
    </row>
    <row r="33" spans="1:7" ht="36.75" thickBot="1">
      <c r="A33" s="299" t="s">
        <v>365</v>
      </c>
      <c r="B33" s="300" t="s">
        <v>398</v>
      </c>
      <c r="C33" s="301">
        <f>+C21+C27</f>
        <v>0</v>
      </c>
      <c r="D33" s="301">
        <f>+D21+D27</f>
        <v>0</v>
      </c>
      <c r="E33" s="300" t="s">
        <v>399</v>
      </c>
      <c r="F33" s="302">
        <f>SUM(F21:F32)</f>
        <v>0</v>
      </c>
      <c r="G33" s="302">
        <f>SUM(G21:G32)</f>
        <v>0</v>
      </c>
    </row>
    <row r="34" spans="1:7" ht="13.5" thickBot="1">
      <c r="A34" s="299" t="s">
        <v>368</v>
      </c>
      <c r="B34" s="300" t="s">
        <v>400</v>
      </c>
      <c r="C34" s="311">
        <f>+C20+C33</f>
        <v>10600000</v>
      </c>
      <c r="D34" s="311">
        <f>+D20+D33</f>
        <v>73291109</v>
      </c>
      <c r="E34" s="300" t="s">
        <v>401</v>
      </c>
      <c r="F34" s="311">
        <f>+F20+F33</f>
        <v>11092000</v>
      </c>
      <c r="G34" s="311">
        <f>+G20+G33</f>
        <v>79810624</v>
      </c>
    </row>
    <row r="35" spans="1:7" ht="13.5" thickBot="1">
      <c r="A35" s="299" t="s">
        <v>371</v>
      </c>
      <c r="B35" s="300" t="s">
        <v>369</v>
      </c>
      <c r="C35" s="311">
        <f>IF(C20-F20&lt;0,F20-C20,"-")</f>
        <v>492000</v>
      </c>
      <c r="D35" s="311">
        <f>IF(D20-G20&lt;0,G20-D20,"-")</f>
        <v>6519515</v>
      </c>
      <c r="E35" s="300" t="s">
        <v>370</v>
      </c>
      <c r="F35" s="311" t="str">
        <f>IF(C20-F20&gt;0,C20-F20,"-")</f>
        <v>-</v>
      </c>
      <c r="G35" s="311" t="str">
        <f>IF(D20-G20&gt;0,D20-G20,"-")</f>
        <v>-</v>
      </c>
    </row>
    <row r="36" spans="1:7" ht="13.5" thickBot="1">
      <c r="A36" s="299" t="s">
        <v>402</v>
      </c>
      <c r="B36" s="300" t="s">
        <v>372</v>
      </c>
      <c r="C36" s="311" t="str">
        <f>IF(C20+C33-F29&lt;0,F29-(C20+C33),"-")</f>
        <v>-</v>
      </c>
      <c r="D36" s="311" t="str">
        <f>IF(D20+D33-G29&lt;0,G29-(D20+D33),"-")</f>
        <v>-</v>
      </c>
      <c r="E36" s="300" t="s">
        <v>373</v>
      </c>
      <c r="F36" s="311"/>
      <c r="G36" s="311"/>
    </row>
  </sheetData>
  <sheetProtection/>
  <mergeCells count="2">
    <mergeCell ref="A6:A7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9"/>
  <sheetViews>
    <sheetView zoomScalePageLayoutView="0" workbookViewId="0" topLeftCell="B1">
      <selection activeCell="B2" sqref="B2:G2"/>
    </sheetView>
  </sheetViews>
  <sheetFormatPr defaultColWidth="9.00390625" defaultRowHeight="12.75"/>
  <cols>
    <col min="1" max="1" width="17.875" style="0" customWidth="1"/>
    <col min="2" max="2" width="67.875" style="0" customWidth="1"/>
    <col min="3" max="4" width="18.75390625" style="0" customWidth="1"/>
    <col min="5" max="6" width="19.75390625" style="0" customWidth="1"/>
    <col min="7" max="7" width="18.75390625" style="0" customWidth="1"/>
    <col min="8" max="8" width="19.00390625" style="0" customWidth="1"/>
  </cols>
  <sheetData>
    <row r="2" spans="1:7" ht="63.75" customHeight="1" thickBot="1">
      <c r="A2" s="109"/>
      <c r="B2" s="450" t="s">
        <v>608</v>
      </c>
      <c r="C2" s="451"/>
      <c r="D2" s="451"/>
      <c r="E2" s="451"/>
      <c r="F2" s="451"/>
      <c r="G2" s="451"/>
    </row>
    <row r="3" spans="1:7" ht="13.5" thickBot="1">
      <c r="A3" s="110" t="s">
        <v>31</v>
      </c>
      <c r="B3" s="448" t="s">
        <v>405</v>
      </c>
      <c r="C3" s="448"/>
      <c r="D3" s="448"/>
      <c r="E3" s="448"/>
      <c r="F3" s="448"/>
      <c r="G3" s="449"/>
    </row>
    <row r="4" spans="1:8" ht="13.5" thickBot="1">
      <c r="A4" s="111" t="s">
        <v>406</v>
      </c>
      <c r="B4" s="112" t="s">
        <v>407</v>
      </c>
      <c r="C4" s="113" t="s">
        <v>8</v>
      </c>
      <c r="D4" s="113" t="s">
        <v>8</v>
      </c>
      <c r="E4" s="114" t="s">
        <v>408</v>
      </c>
      <c r="F4" s="114" t="s">
        <v>408</v>
      </c>
      <c r="G4" s="114" t="s">
        <v>409</v>
      </c>
      <c r="H4" s="114" t="s">
        <v>409</v>
      </c>
    </row>
    <row r="5" spans="1:8" ht="13.5" thickBot="1">
      <c r="A5" s="115"/>
      <c r="B5" s="116"/>
      <c r="C5" s="117" t="s">
        <v>410</v>
      </c>
      <c r="D5" s="117" t="s">
        <v>410</v>
      </c>
      <c r="E5" s="118" t="s">
        <v>411</v>
      </c>
      <c r="F5" s="118" t="s">
        <v>411</v>
      </c>
      <c r="G5" s="119" t="s">
        <v>412</v>
      </c>
      <c r="H5" s="119" t="s">
        <v>412</v>
      </c>
    </row>
    <row r="6" spans="1:8" ht="13.5" thickBot="1">
      <c r="A6" s="110" t="s">
        <v>413</v>
      </c>
      <c r="B6" s="120" t="s">
        <v>414</v>
      </c>
      <c r="C6" s="121" t="s">
        <v>415</v>
      </c>
      <c r="D6" s="121" t="s">
        <v>415</v>
      </c>
      <c r="E6" s="122" t="s">
        <v>415</v>
      </c>
      <c r="F6" s="122" t="s">
        <v>415</v>
      </c>
      <c r="G6" s="110" t="s">
        <v>415</v>
      </c>
      <c r="H6" s="110" t="s">
        <v>415</v>
      </c>
    </row>
    <row r="7" spans="1:8" ht="13.5" thickBot="1">
      <c r="A7" s="123"/>
      <c r="B7" s="124" t="s">
        <v>89</v>
      </c>
      <c r="C7" s="123" t="s">
        <v>90</v>
      </c>
      <c r="D7" s="123" t="s">
        <v>90</v>
      </c>
      <c r="E7" s="125" t="s">
        <v>329</v>
      </c>
      <c r="F7" s="125" t="s">
        <v>329</v>
      </c>
      <c r="G7" s="125" t="s">
        <v>330</v>
      </c>
      <c r="H7" s="125" t="s">
        <v>330</v>
      </c>
    </row>
    <row r="8" spans="1:8" ht="16.5" thickBot="1">
      <c r="A8" s="126"/>
      <c r="B8" s="127" t="s">
        <v>0</v>
      </c>
      <c r="C8" s="128"/>
      <c r="D8" s="128"/>
      <c r="E8" s="129"/>
      <c r="F8" s="129"/>
      <c r="G8" s="129"/>
      <c r="H8" s="129"/>
    </row>
    <row r="9" spans="1:8" ht="13.5" thickBot="1">
      <c r="A9" s="326" t="s">
        <v>32</v>
      </c>
      <c r="B9" s="327" t="s">
        <v>91</v>
      </c>
      <c r="C9" s="328">
        <f>+C10+C11+C12+C13+C14+C15</f>
        <v>65700658</v>
      </c>
      <c r="D9" s="328">
        <f>+D10+D11+D12+D13+D14+D15</f>
        <v>76058993</v>
      </c>
      <c r="E9" s="329"/>
      <c r="F9" s="329"/>
      <c r="G9" s="329"/>
      <c r="H9" s="329"/>
    </row>
    <row r="10" spans="1:8" ht="12.75">
      <c r="A10" s="330" t="s">
        <v>92</v>
      </c>
      <c r="B10" s="331" t="s">
        <v>79</v>
      </c>
      <c r="C10" s="332">
        <v>21820166</v>
      </c>
      <c r="D10" s="332">
        <v>22686582</v>
      </c>
      <c r="E10" s="333"/>
      <c r="F10" s="333"/>
      <c r="G10" s="333"/>
      <c r="H10" s="333"/>
    </row>
    <row r="11" spans="1:8" ht="12.75">
      <c r="A11" s="334" t="s">
        <v>93</v>
      </c>
      <c r="B11" s="335" t="s">
        <v>94</v>
      </c>
      <c r="C11" s="336">
        <v>24771966</v>
      </c>
      <c r="D11" s="336">
        <v>25827233</v>
      </c>
      <c r="E11" s="337"/>
      <c r="F11" s="337"/>
      <c r="G11" s="337"/>
      <c r="H11" s="337"/>
    </row>
    <row r="12" spans="1:8" ht="12.75">
      <c r="A12" s="334" t="s">
        <v>95</v>
      </c>
      <c r="B12" s="335" t="s">
        <v>96</v>
      </c>
      <c r="C12" s="336">
        <v>17702906</v>
      </c>
      <c r="D12" s="336">
        <v>20438216</v>
      </c>
      <c r="E12" s="337"/>
      <c r="F12" s="337"/>
      <c r="G12" s="337"/>
      <c r="H12" s="337"/>
    </row>
    <row r="13" spans="1:8" ht="12.75">
      <c r="A13" s="334" t="s">
        <v>97</v>
      </c>
      <c r="B13" s="335" t="s">
        <v>98</v>
      </c>
      <c r="C13" s="336">
        <v>1405620</v>
      </c>
      <c r="D13" s="336">
        <v>1405620</v>
      </c>
      <c r="E13" s="337"/>
      <c r="F13" s="337"/>
      <c r="G13" s="337"/>
      <c r="H13" s="337"/>
    </row>
    <row r="14" spans="1:8" ht="12.75">
      <c r="A14" s="334" t="s">
        <v>99</v>
      </c>
      <c r="B14" s="335" t="s">
        <v>416</v>
      </c>
      <c r="C14" s="336"/>
      <c r="D14" s="336">
        <v>5701342</v>
      </c>
      <c r="E14" s="337"/>
      <c r="F14" s="337"/>
      <c r="G14" s="337"/>
      <c r="H14" s="337"/>
    </row>
    <row r="15" spans="1:8" ht="13.5" thickBot="1">
      <c r="A15" s="338" t="s">
        <v>101</v>
      </c>
      <c r="B15" s="339" t="s">
        <v>102</v>
      </c>
      <c r="C15" s="336"/>
      <c r="D15" s="336"/>
      <c r="E15" s="340"/>
      <c r="F15" s="340"/>
      <c r="G15" s="340"/>
      <c r="H15" s="340"/>
    </row>
    <row r="16" spans="1:8" ht="13.5" thickBot="1">
      <c r="A16" s="326" t="s">
        <v>35</v>
      </c>
      <c r="B16" s="341" t="s">
        <v>103</v>
      </c>
      <c r="C16" s="328">
        <f>+C17+C18+C19+C20+C21</f>
        <v>36353000</v>
      </c>
      <c r="D16" s="328">
        <f>+D17+D18+D19+D20+D21</f>
        <v>60967242</v>
      </c>
      <c r="E16" s="342"/>
      <c r="F16" s="342"/>
      <c r="G16" s="342"/>
      <c r="H16" s="342"/>
    </row>
    <row r="17" spans="1:8" ht="12.75">
      <c r="A17" s="330" t="s">
        <v>104</v>
      </c>
      <c r="B17" s="331" t="s">
        <v>105</v>
      </c>
      <c r="C17" s="332"/>
      <c r="D17" s="332"/>
      <c r="E17" s="333"/>
      <c r="F17" s="333"/>
      <c r="G17" s="333"/>
      <c r="H17" s="333"/>
    </row>
    <row r="18" spans="1:8" ht="12.75">
      <c r="A18" s="334" t="s">
        <v>106</v>
      </c>
      <c r="B18" s="335" t="s">
        <v>107</v>
      </c>
      <c r="C18" s="336"/>
      <c r="D18" s="336"/>
      <c r="E18" s="343"/>
      <c r="F18" s="343"/>
      <c r="G18" s="343"/>
      <c r="H18" s="343"/>
    </row>
    <row r="19" spans="1:8" ht="12.75">
      <c r="A19" s="334" t="s">
        <v>108</v>
      </c>
      <c r="B19" s="335" t="s">
        <v>109</v>
      </c>
      <c r="C19" s="336"/>
      <c r="D19" s="336"/>
      <c r="E19" s="343"/>
      <c r="F19" s="343"/>
      <c r="G19" s="343"/>
      <c r="H19" s="343"/>
    </row>
    <row r="20" spans="1:8" ht="12.75">
      <c r="A20" s="334" t="s">
        <v>110</v>
      </c>
      <c r="B20" s="335" t="s">
        <v>111</v>
      </c>
      <c r="C20" s="336"/>
      <c r="D20" s="336"/>
      <c r="E20" s="343"/>
      <c r="F20" s="343"/>
      <c r="G20" s="343"/>
      <c r="H20" s="343"/>
    </row>
    <row r="21" spans="1:8" ht="12.75">
      <c r="A21" s="334" t="s">
        <v>112</v>
      </c>
      <c r="B21" s="335" t="s">
        <v>113</v>
      </c>
      <c r="C21" s="336">
        <v>36353000</v>
      </c>
      <c r="D21" s="336">
        <v>60967242</v>
      </c>
      <c r="E21" s="343"/>
      <c r="F21" s="343"/>
      <c r="G21" s="343"/>
      <c r="H21" s="343"/>
    </row>
    <row r="22" spans="1:8" ht="13.5" thickBot="1">
      <c r="A22" s="338" t="s">
        <v>114</v>
      </c>
      <c r="B22" s="339" t="s">
        <v>115</v>
      </c>
      <c r="C22" s="344"/>
      <c r="D22" s="344"/>
      <c r="E22" s="345"/>
      <c r="F22" s="345"/>
      <c r="G22" s="345"/>
      <c r="H22" s="345"/>
    </row>
    <row r="23" spans="1:8" ht="13.5" thickBot="1">
      <c r="A23" s="326" t="s">
        <v>116</v>
      </c>
      <c r="B23" s="327" t="s">
        <v>117</v>
      </c>
      <c r="C23" s="328">
        <f>+C24+C25+C26+C27+C28</f>
        <v>0</v>
      </c>
      <c r="D23" s="328">
        <f>+D24+D25+D26+D27+D28</f>
        <v>62691109</v>
      </c>
      <c r="E23" s="346"/>
      <c r="F23" s="346"/>
      <c r="G23" s="346"/>
      <c r="H23" s="346"/>
    </row>
    <row r="24" spans="1:8" ht="12.75">
      <c r="A24" s="330" t="s">
        <v>118</v>
      </c>
      <c r="B24" s="331" t="s">
        <v>15</v>
      </c>
      <c r="C24" s="332"/>
      <c r="D24" s="332">
        <v>62691109</v>
      </c>
      <c r="E24" s="347"/>
      <c r="F24" s="347"/>
      <c r="G24" s="347"/>
      <c r="H24" s="347"/>
    </row>
    <row r="25" spans="1:8" ht="12.75">
      <c r="A25" s="334" t="s">
        <v>119</v>
      </c>
      <c r="B25" s="335" t="s">
        <v>120</v>
      </c>
      <c r="C25" s="336"/>
      <c r="D25" s="336"/>
      <c r="E25" s="343"/>
      <c r="F25" s="343"/>
      <c r="G25" s="343"/>
      <c r="H25" s="343"/>
    </row>
    <row r="26" spans="1:8" ht="12.75">
      <c r="A26" s="334" t="s">
        <v>121</v>
      </c>
      <c r="B26" s="335" t="s">
        <v>122</v>
      </c>
      <c r="C26" s="336"/>
      <c r="D26" s="336"/>
      <c r="E26" s="337"/>
      <c r="F26" s="337"/>
      <c r="G26" s="337"/>
      <c r="H26" s="337"/>
    </row>
    <row r="27" spans="1:8" ht="12.75">
      <c r="A27" s="334" t="s">
        <v>123</v>
      </c>
      <c r="B27" s="335" t="s">
        <v>124</v>
      </c>
      <c r="C27" s="336"/>
      <c r="D27" s="336"/>
      <c r="E27" s="337"/>
      <c r="F27" s="337"/>
      <c r="G27" s="337"/>
      <c r="H27" s="337"/>
    </row>
    <row r="28" spans="1:8" ht="12.75">
      <c r="A28" s="334" t="s">
        <v>125</v>
      </c>
      <c r="B28" s="335" t="s">
        <v>126</v>
      </c>
      <c r="C28" s="336"/>
      <c r="D28" s="336"/>
      <c r="E28" s="337"/>
      <c r="F28" s="337"/>
      <c r="G28" s="337"/>
      <c r="H28" s="337"/>
    </row>
    <row r="29" spans="1:8" ht="13.5" thickBot="1">
      <c r="A29" s="338" t="s">
        <v>127</v>
      </c>
      <c r="B29" s="339" t="s">
        <v>128</v>
      </c>
      <c r="C29" s="344"/>
      <c r="D29" s="344"/>
      <c r="E29" s="345"/>
      <c r="F29" s="345"/>
      <c r="G29" s="345"/>
      <c r="H29" s="345"/>
    </row>
    <row r="30" spans="1:8" ht="13.5" thickBot="1">
      <c r="A30" s="326" t="s">
        <v>129</v>
      </c>
      <c r="B30" s="327" t="s">
        <v>417</v>
      </c>
      <c r="C30" s="328">
        <f>SUM(C31:C37)</f>
        <v>21450000</v>
      </c>
      <c r="D30" s="328">
        <f>SUM(D31:D37)</f>
        <v>21450000</v>
      </c>
      <c r="E30" s="346"/>
      <c r="F30" s="346"/>
      <c r="G30" s="346"/>
      <c r="H30" s="346"/>
    </row>
    <row r="31" spans="1:8" ht="12.75">
      <c r="A31" s="330" t="s">
        <v>131</v>
      </c>
      <c r="B31" s="331" t="s">
        <v>418</v>
      </c>
      <c r="C31" s="332">
        <v>3000000</v>
      </c>
      <c r="D31" s="332">
        <v>3000000</v>
      </c>
      <c r="E31" s="347"/>
      <c r="F31" s="347"/>
      <c r="G31" s="347"/>
      <c r="H31" s="347"/>
    </row>
    <row r="32" spans="1:8" ht="12.75">
      <c r="A32" s="334" t="s">
        <v>132</v>
      </c>
      <c r="B32" s="335" t="s">
        <v>133</v>
      </c>
      <c r="C32" s="336"/>
      <c r="D32" s="336"/>
      <c r="E32" s="337"/>
      <c r="F32" s="337"/>
      <c r="G32" s="337"/>
      <c r="H32" s="337"/>
    </row>
    <row r="33" spans="1:8" ht="12.75">
      <c r="A33" s="334" t="s">
        <v>134</v>
      </c>
      <c r="B33" s="335" t="s">
        <v>16</v>
      </c>
      <c r="C33" s="336">
        <v>10000000</v>
      </c>
      <c r="D33" s="336">
        <v>10000000</v>
      </c>
      <c r="E33" s="337"/>
      <c r="F33" s="337"/>
      <c r="G33" s="337"/>
      <c r="H33" s="337"/>
    </row>
    <row r="34" spans="1:8" ht="12.75">
      <c r="A34" s="334" t="s">
        <v>135</v>
      </c>
      <c r="B34" s="335" t="s">
        <v>7</v>
      </c>
      <c r="C34" s="336">
        <v>500000</v>
      </c>
      <c r="D34" s="336">
        <v>500000</v>
      </c>
      <c r="E34" s="337"/>
      <c r="F34" s="337"/>
      <c r="G34" s="337"/>
      <c r="H34" s="337"/>
    </row>
    <row r="35" spans="1:8" ht="12.75">
      <c r="A35" s="334" t="s">
        <v>136</v>
      </c>
      <c r="B35" s="335" t="s">
        <v>137</v>
      </c>
      <c r="C35" s="336">
        <v>2800000</v>
      </c>
      <c r="D35" s="336">
        <v>2800000</v>
      </c>
      <c r="E35" s="337"/>
      <c r="F35" s="337"/>
      <c r="G35" s="337"/>
      <c r="H35" s="337"/>
    </row>
    <row r="36" spans="1:8" ht="12.75">
      <c r="A36" s="334" t="s">
        <v>138</v>
      </c>
      <c r="B36" s="335" t="s">
        <v>419</v>
      </c>
      <c r="C36" s="336">
        <v>150000</v>
      </c>
      <c r="D36" s="336">
        <v>150000</v>
      </c>
      <c r="E36" s="337"/>
      <c r="F36" s="337"/>
      <c r="G36" s="337"/>
      <c r="H36" s="337"/>
    </row>
    <row r="37" spans="1:8" ht="13.5" thickBot="1">
      <c r="A37" s="338" t="s">
        <v>140</v>
      </c>
      <c r="B37" s="348" t="s">
        <v>141</v>
      </c>
      <c r="C37" s="344">
        <v>5000000</v>
      </c>
      <c r="D37" s="344">
        <v>5000000</v>
      </c>
      <c r="E37" s="345"/>
      <c r="F37" s="345"/>
      <c r="G37" s="345"/>
      <c r="H37" s="345"/>
    </row>
    <row r="38" spans="1:8" ht="13.5" thickBot="1">
      <c r="A38" s="326" t="s">
        <v>142</v>
      </c>
      <c r="B38" s="327" t="s">
        <v>143</v>
      </c>
      <c r="C38" s="328">
        <f>SUM(C39:C49)</f>
        <v>13343000</v>
      </c>
      <c r="D38" s="328">
        <f>SUM(D39:D49)</f>
        <v>16156056</v>
      </c>
      <c r="E38" s="346"/>
      <c r="F38" s="346"/>
      <c r="G38" s="346"/>
      <c r="H38" s="346"/>
    </row>
    <row r="39" spans="1:8" ht="12.75">
      <c r="A39" s="330" t="s">
        <v>144</v>
      </c>
      <c r="B39" s="331" t="s">
        <v>145</v>
      </c>
      <c r="C39" s="332"/>
      <c r="D39" s="332"/>
      <c r="E39" s="347"/>
      <c r="F39" s="347"/>
      <c r="G39" s="347"/>
      <c r="H39" s="347"/>
    </row>
    <row r="40" spans="1:8" ht="12.75">
      <c r="A40" s="334" t="s">
        <v>146</v>
      </c>
      <c r="B40" s="335" t="s">
        <v>18</v>
      </c>
      <c r="C40" s="336">
        <v>1858000</v>
      </c>
      <c r="D40" s="336">
        <v>1858000</v>
      </c>
      <c r="E40" s="337"/>
      <c r="F40" s="337"/>
      <c r="G40" s="337"/>
      <c r="H40" s="337"/>
    </row>
    <row r="41" spans="1:8" ht="12.75">
      <c r="A41" s="334" t="s">
        <v>147</v>
      </c>
      <c r="B41" s="335" t="s">
        <v>148</v>
      </c>
      <c r="C41" s="336">
        <v>2486000</v>
      </c>
      <c r="D41" s="336">
        <v>2486000</v>
      </c>
      <c r="E41" s="337"/>
      <c r="F41" s="337"/>
      <c r="G41" s="337"/>
      <c r="H41" s="337"/>
    </row>
    <row r="42" spans="1:8" ht="12.75">
      <c r="A42" s="334" t="s">
        <v>149</v>
      </c>
      <c r="B42" s="335" t="s">
        <v>19</v>
      </c>
      <c r="C42" s="336"/>
      <c r="D42" s="336"/>
      <c r="E42" s="337"/>
      <c r="F42" s="337"/>
      <c r="G42" s="337"/>
      <c r="H42" s="337"/>
    </row>
    <row r="43" spans="1:8" ht="12.75">
      <c r="A43" s="334" t="s">
        <v>150</v>
      </c>
      <c r="B43" s="335" t="s">
        <v>20</v>
      </c>
      <c r="C43" s="336">
        <v>5374000</v>
      </c>
      <c r="D43" s="336">
        <v>5374000</v>
      </c>
      <c r="E43" s="337"/>
      <c r="F43" s="337"/>
      <c r="G43" s="337"/>
      <c r="H43" s="337"/>
    </row>
    <row r="44" spans="1:8" ht="12.75">
      <c r="A44" s="334" t="s">
        <v>151</v>
      </c>
      <c r="B44" s="335" t="s">
        <v>152</v>
      </c>
      <c r="C44" s="336">
        <v>2228000</v>
      </c>
      <c r="D44" s="336">
        <v>2228000</v>
      </c>
      <c r="E44" s="337"/>
      <c r="F44" s="337"/>
      <c r="G44" s="337"/>
      <c r="H44" s="337"/>
    </row>
    <row r="45" spans="1:8" ht="12.75">
      <c r="A45" s="334" t="s">
        <v>153</v>
      </c>
      <c r="B45" s="335" t="s">
        <v>22</v>
      </c>
      <c r="C45" s="336"/>
      <c r="D45" s="336"/>
      <c r="E45" s="337"/>
      <c r="F45" s="337"/>
      <c r="G45" s="337"/>
      <c r="H45" s="337"/>
    </row>
    <row r="46" spans="1:8" ht="12.75">
      <c r="A46" s="334" t="s">
        <v>154</v>
      </c>
      <c r="B46" s="335" t="s">
        <v>155</v>
      </c>
      <c r="C46" s="336">
        <v>20000</v>
      </c>
      <c r="D46" s="336">
        <v>20000</v>
      </c>
      <c r="E46" s="337"/>
      <c r="F46" s="337"/>
      <c r="G46" s="337"/>
      <c r="H46" s="337"/>
    </row>
    <row r="47" spans="1:8" ht="12.75">
      <c r="A47" s="334" t="s">
        <v>156</v>
      </c>
      <c r="B47" s="335" t="s">
        <v>157</v>
      </c>
      <c r="C47" s="336"/>
      <c r="D47" s="336"/>
      <c r="E47" s="337"/>
      <c r="F47" s="337"/>
      <c r="G47" s="337"/>
      <c r="H47" s="337"/>
    </row>
    <row r="48" spans="1:8" ht="12.75">
      <c r="A48" s="338" t="s">
        <v>158</v>
      </c>
      <c r="B48" s="339" t="s">
        <v>159</v>
      </c>
      <c r="C48" s="344"/>
      <c r="D48" s="344"/>
      <c r="E48" s="337"/>
      <c r="F48" s="337"/>
      <c r="G48" s="337"/>
      <c r="H48" s="337"/>
    </row>
    <row r="49" spans="1:8" ht="13.5" thickBot="1">
      <c r="A49" s="338" t="s">
        <v>160</v>
      </c>
      <c r="B49" s="339" t="s">
        <v>24</v>
      </c>
      <c r="C49" s="344">
        <v>1377000</v>
      </c>
      <c r="D49" s="344">
        <v>4190056</v>
      </c>
      <c r="E49" s="345"/>
      <c r="F49" s="345"/>
      <c r="G49" s="345"/>
      <c r="H49" s="345"/>
    </row>
    <row r="50" spans="1:8" ht="13.5" thickBot="1">
      <c r="A50" s="326" t="s">
        <v>161</v>
      </c>
      <c r="B50" s="327" t="s">
        <v>162</v>
      </c>
      <c r="C50" s="328">
        <f>SUM(C51:C55)</f>
        <v>10600000</v>
      </c>
      <c r="D50" s="328">
        <f>SUM(D51:D55)</f>
        <v>10600000</v>
      </c>
      <c r="E50" s="346"/>
      <c r="F50" s="346"/>
      <c r="G50" s="346"/>
      <c r="H50" s="346"/>
    </row>
    <row r="51" spans="1:8" ht="12.75">
      <c r="A51" s="330" t="s">
        <v>163</v>
      </c>
      <c r="B51" s="331" t="s">
        <v>164</v>
      </c>
      <c r="C51" s="332"/>
      <c r="D51" s="332"/>
      <c r="E51" s="347"/>
      <c r="F51" s="347"/>
      <c r="G51" s="347"/>
      <c r="H51" s="347"/>
    </row>
    <row r="52" spans="1:8" ht="12.75">
      <c r="A52" s="334" t="s">
        <v>165</v>
      </c>
      <c r="B52" s="335" t="s">
        <v>26</v>
      </c>
      <c r="C52" s="336">
        <v>10600000</v>
      </c>
      <c r="D52" s="336">
        <v>10600000</v>
      </c>
      <c r="E52" s="337"/>
      <c r="F52" s="337"/>
      <c r="G52" s="337"/>
      <c r="H52" s="337"/>
    </row>
    <row r="53" spans="1:8" ht="12.75">
      <c r="A53" s="334" t="s">
        <v>166</v>
      </c>
      <c r="B53" s="335" t="s">
        <v>81</v>
      </c>
      <c r="C53" s="336"/>
      <c r="D53" s="336"/>
      <c r="E53" s="337"/>
      <c r="F53" s="337"/>
      <c r="G53" s="337"/>
      <c r="H53" s="337"/>
    </row>
    <row r="54" spans="1:8" ht="12.75">
      <c r="A54" s="334" t="s">
        <v>167</v>
      </c>
      <c r="B54" s="335" t="s">
        <v>168</v>
      </c>
      <c r="C54" s="336"/>
      <c r="D54" s="336"/>
      <c r="E54" s="337"/>
      <c r="F54" s="337"/>
      <c r="G54" s="337"/>
      <c r="H54" s="337"/>
    </row>
    <row r="55" spans="1:8" ht="13.5" thickBot="1">
      <c r="A55" s="338" t="s">
        <v>169</v>
      </c>
      <c r="B55" s="339" t="s">
        <v>170</v>
      </c>
      <c r="C55" s="344"/>
      <c r="D55" s="344"/>
      <c r="E55" s="345"/>
      <c r="F55" s="345"/>
      <c r="G55" s="345"/>
      <c r="H55" s="345"/>
    </row>
    <row r="56" spans="1:8" ht="13.5" thickBot="1">
      <c r="A56" s="326" t="s">
        <v>171</v>
      </c>
      <c r="B56" s="327" t="s">
        <v>172</v>
      </c>
      <c r="C56" s="328">
        <f>SUM(C57:C59)</f>
        <v>4000000</v>
      </c>
      <c r="D56" s="328">
        <f>SUM(D57:D59)</f>
        <v>4000000</v>
      </c>
      <c r="E56" s="346"/>
      <c r="F56" s="346"/>
      <c r="G56" s="346"/>
      <c r="H56" s="346"/>
    </row>
    <row r="57" spans="1:8" ht="12.75">
      <c r="A57" s="330" t="s">
        <v>173</v>
      </c>
      <c r="B57" s="331" t="s">
        <v>174</v>
      </c>
      <c r="C57" s="332"/>
      <c r="D57" s="332"/>
      <c r="E57" s="347"/>
      <c r="F57" s="347"/>
      <c r="G57" s="347"/>
      <c r="H57" s="347"/>
    </row>
    <row r="58" spans="1:8" ht="12.75">
      <c r="A58" s="334" t="s">
        <v>175</v>
      </c>
      <c r="B58" s="335" t="s">
        <v>176</v>
      </c>
      <c r="C58" s="336"/>
      <c r="D58" s="336"/>
      <c r="E58" s="337"/>
      <c r="F58" s="337"/>
      <c r="G58" s="337"/>
      <c r="H58" s="337"/>
    </row>
    <row r="59" spans="1:8" ht="12.75">
      <c r="A59" s="334" t="s">
        <v>177</v>
      </c>
      <c r="B59" s="335" t="s">
        <v>178</v>
      </c>
      <c r="C59" s="336">
        <v>4000000</v>
      </c>
      <c r="D59" s="336">
        <v>4000000</v>
      </c>
      <c r="E59" s="337"/>
      <c r="F59" s="337"/>
      <c r="G59" s="337"/>
      <c r="H59" s="337"/>
    </row>
    <row r="60" spans="1:8" ht="13.5" thickBot="1">
      <c r="A60" s="338" t="s">
        <v>179</v>
      </c>
      <c r="B60" s="339" t="s">
        <v>180</v>
      </c>
      <c r="C60" s="344"/>
      <c r="D60" s="344"/>
      <c r="E60" s="345"/>
      <c r="F60" s="345"/>
      <c r="G60" s="345"/>
      <c r="H60" s="345"/>
    </row>
    <row r="61" spans="1:8" ht="13.5" thickBot="1">
      <c r="A61" s="326" t="s">
        <v>181</v>
      </c>
      <c r="B61" s="341" t="s">
        <v>182</v>
      </c>
      <c r="C61" s="328">
        <f>SUM(C62:C64)</f>
        <v>0</v>
      </c>
      <c r="D61" s="328">
        <f>SUM(D62:D64)</f>
        <v>0</v>
      </c>
      <c r="E61" s="346"/>
      <c r="F61" s="346"/>
      <c r="G61" s="346"/>
      <c r="H61" s="346"/>
    </row>
    <row r="62" spans="1:8" ht="12.75">
      <c r="A62" s="330" t="s">
        <v>183</v>
      </c>
      <c r="B62" s="331" t="s">
        <v>184</v>
      </c>
      <c r="C62" s="336"/>
      <c r="D62" s="336"/>
      <c r="E62" s="347"/>
      <c r="F62" s="347"/>
      <c r="G62" s="347"/>
      <c r="H62" s="347"/>
    </row>
    <row r="63" spans="1:8" ht="12.75">
      <c r="A63" s="334" t="s">
        <v>185</v>
      </c>
      <c r="B63" s="335" t="s">
        <v>186</v>
      </c>
      <c r="C63" s="336"/>
      <c r="D63" s="336"/>
      <c r="E63" s="337"/>
      <c r="F63" s="337"/>
      <c r="G63" s="337"/>
      <c r="H63" s="337"/>
    </row>
    <row r="64" spans="1:8" ht="12.75">
      <c r="A64" s="334" t="s">
        <v>187</v>
      </c>
      <c r="B64" s="335" t="s">
        <v>188</v>
      </c>
      <c r="C64" s="336"/>
      <c r="D64" s="336"/>
      <c r="E64" s="337"/>
      <c r="F64" s="337"/>
      <c r="G64" s="337"/>
      <c r="H64" s="337"/>
    </row>
    <row r="65" spans="1:8" ht="13.5" thickBot="1">
      <c r="A65" s="338" t="s">
        <v>189</v>
      </c>
      <c r="B65" s="339" t="s">
        <v>190</v>
      </c>
      <c r="C65" s="336"/>
      <c r="D65" s="336"/>
      <c r="E65" s="345"/>
      <c r="F65" s="345"/>
      <c r="G65" s="345"/>
      <c r="H65" s="345"/>
    </row>
    <row r="66" spans="1:8" ht="13.5" thickBot="1">
      <c r="A66" s="326" t="s">
        <v>320</v>
      </c>
      <c r="B66" s="327" t="s">
        <v>192</v>
      </c>
      <c r="C66" s="328">
        <f>+C9+C16+C23+C30+C38+C50+C56+C61</f>
        <v>151446658</v>
      </c>
      <c r="D66" s="328">
        <f>+D9+D16+D23+D30+D38+D50+D56+D61</f>
        <v>251923400</v>
      </c>
      <c r="E66" s="346"/>
      <c r="F66" s="346"/>
      <c r="G66" s="346"/>
      <c r="H66" s="346"/>
    </row>
    <row r="67" spans="1:8" ht="13.5" thickBot="1">
      <c r="A67" s="349" t="s">
        <v>420</v>
      </c>
      <c r="B67" s="341" t="s">
        <v>194</v>
      </c>
      <c r="C67" s="328">
        <f>SUM(C68:C70)</f>
        <v>10000000</v>
      </c>
      <c r="D67" s="328">
        <f>SUM(D68:D70)</f>
        <v>10000000</v>
      </c>
      <c r="E67" s="346"/>
      <c r="F67" s="346"/>
      <c r="G67" s="346"/>
      <c r="H67" s="346"/>
    </row>
    <row r="68" spans="1:8" ht="12.75">
      <c r="A68" s="330" t="s">
        <v>195</v>
      </c>
      <c r="B68" s="331" t="s">
        <v>196</v>
      </c>
      <c r="C68" s="336"/>
      <c r="D68" s="336"/>
      <c r="E68" s="347"/>
      <c r="F68" s="347"/>
      <c r="G68" s="347"/>
      <c r="H68" s="347"/>
    </row>
    <row r="69" spans="1:8" ht="12.75">
      <c r="A69" s="334" t="s">
        <v>197</v>
      </c>
      <c r="B69" s="335" t="s">
        <v>198</v>
      </c>
      <c r="C69" s="336">
        <v>10000000</v>
      </c>
      <c r="D69" s="336">
        <v>10000000</v>
      </c>
      <c r="E69" s="337"/>
      <c r="F69" s="337"/>
      <c r="G69" s="337"/>
      <c r="H69" s="337"/>
    </row>
    <row r="70" spans="1:8" ht="13.5" thickBot="1">
      <c r="A70" s="338" t="s">
        <v>199</v>
      </c>
      <c r="B70" s="350" t="s">
        <v>421</v>
      </c>
      <c r="C70" s="336"/>
      <c r="D70" s="336"/>
      <c r="E70" s="345"/>
      <c r="F70" s="345"/>
      <c r="G70" s="345"/>
      <c r="H70" s="345"/>
    </row>
    <row r="71" spans="1:8" ht="13.5" thickBot="1">
      <c r="A71" s="349" t="s">
        <v>201</v>
      </c>
      <c r="B71" s="341" t="s">
        <v>202</v>
      </c>
      <c r="C71" s="328">
        <f>SUM(C72:C75)</f>
        <v>0</v>
      </c>
      <c r="D71" s="328">
        <f>SUM(D72:D75)</f>
        <v>0</v>
      </c>
      <c r="E71" s="346"/>
      <c r="F71" s="346"/>
      <c r="G71" s="346"/>
      <c r="H71" s="346"/>
    </row>
    <row r="72" spans="1:8" ht="12.75">
      <c r="A72" s="330" t="s">
        <v>203</v>
      </c>
      <c r="B72" s="331" t="s">
        <v>204</v>
      </c>
      <c r="C72" s="336"/>
      <c r="D72" s="336"/>
      <c r="E72" s="347"/>
      <c r="F72" s="347"/>
      <c r="G72" s="347"/>
      <c r="H72" s="347"/>
    </row>
    <row r="73" spans="1:8" ht="12.75">
      <c r="A73" s="334" t="s">
        <v>205</v>
      </c>
      <c r="B73" s="335" t="s">
        <v>206</v>
      </c>
      <c r="C73" s="336"/>
      <c r="D73" s="336"/>
      <c r="E73" s="337"/>
      <c r="F73" s="337"/>
      <c r="G73" s="337"/>
      <c r="H73" s="337"/>
    </row>
    <row r="74" spans="1:8" ht="12.75">
      <c r="A74" s="334" t="s">
        <v>207</v>
      </c>
      <c r="B74" s="335" t="s">
        <v>208</v>
      </c>
      <c r="C74" s="336"/>
      <c r="D74" s="336"/>
      <c r="E74" s="337"/>
      <c r="F74" s="337"/>
      <c r="G74" s="337"/>
      <c r="H74" s="337"/>
    </row>
    <row r="75" spans="1:8" ht="13.5" thickBot="1">
      <c r="A75" s="338" t="s">
        <v>209</v>
      </c>
      <c r="B75" s="339" t="s">
        <v>210</v>
      </c>
      <c r="C75" s="336"/>
      <c r="D75" s="336"/>
      <c r="E75" s="345"/>
      <c r="F75" s="345"/>
      <c r="G75" s="345"/>
      <c r="H75" s="345"/>
    </row>
    <row r="76" spans="1:8" ht="13.5" thickBot="1">
      <c r="A76" s="349" t="s">
        <v>211</v>
      </c>
      <c r="B76" s="341" t="s">
        <v>212</v>
      </c>
      <c r="C76" s="328">
        <v>907000</v>
      </c>
      <c r="D76" s="328">
        <v>8846000</v>
      </c>
      <c r="E76" s="351">
        <f>SUM(E77:E78)</f>
        <v>280000</v>
      </c>
      <c r="F76" s="351">
        <f>SUM(F77:F78)</f>
        <v>280000</v>
      </c>
      <c r="G76" s="351">
        <f>SUM(G77:G78)</f>
        <v>3357000</v>
      </c>
      <c r="H76" s="351">
        <f>SUM(H77:H78)</f>
        <v>3357000</v>
      </c>
    </row>
    <row r="77" spans="1:8" ht="12.75">
      <c r="A77" s="330" t="s">
        <v>213</v>
      </c>
      <c r="B77" s="331" t="s">
        <v>28</v>
      </c>
      <c r="C77" s="336">
        <v>907000</v>
      </c>
      <c r="D77" s="336">
        <v>8846000</v>
      </c>
      <c r="E77" s="352">
        <v>280000</v>
      </c>
      <c r="F77" s="352">
        <v>280000</v>
      </c>
      <c r="G77" s="352">
        <v>3357000</v>
      </c>
      <c r="H77" s="352">
        <v>3357000</v>
      </c>
    </row>
    <row r="78" spans="1:8" ht="13.5" thickBot="1">
      <c r="A78" s="338" t="s">
        <v>214</v>
      </c>
      <c r="B78" s="339" t="s">
        <v>215</v>
      </c>
      <c r="C78" s="336"/>
      <c r="D78" s="336"/>
      <c r="E78" s="345"/>
      <c r="F78" s="345"/>
      <c r="G78" s="345"/>
      <c r="H78" s="345"/>
    </row>
    <row r="79" spans="1:8" ht="13.5" thickBot="1">
      <c r="A79" s="349" t="s">
        <v>216</v>
      </c>
      <c r="B79" s="341" t="s">
        <v>217</v>
      </c>
      <c r="C79" s="328">
        <f>SUM(C80:C82)</f>
        <v>2305555</v>
      </c>
      <c r="D79" s="328">
        <f>SUM(D80:D82)</f>
        <v>5237036</v>
      </c>
      <c r="E79" s="342"/>
      <c r="F79" s="342"/>
      <c r="G79" s="342"/>
      <c r="H79" s="342"/>
    </row>
    <row r="80" spans="1:8" ht="12.75">
      <c r="A80" s="330" t="s">
        <v>218</v>
      </c>
      <c r="B80" s="331" t="s">
        <v>219</v>
      </c>
      <c r="C80" s="336">
        <v>2305555</v>
      </c>
      <c r="D80" s="336">
        <v>5237036</v>
      </c>
      <c r="E80" s="347"/>
      <c r="F80" s="347"/>
      <c r="G80" s="347"/>
      <c r="H80" s="347"/>
    </row>
    <row r="81" spans="1:8" ht="12.75">
      <c r="A81" s="334" t="s">
        <v>220</v>
      </c>
      <c r="B81" s="335" t="s">
        <v>221</v>
      </c>
      <c r="C81" s="336"/>
      <c r="D81" s="336"/>
      <c r="E81" s="337"/>
      <c r="F81" s="337"/>
      <c r="G81" s="337"/>
      <c r="H81" s="337"/>
    </row>
    <row r="82" spans="1:8" ht="13.5" thickBot="1">
      <c r="A82" s="338" t="s">
        <v>222</v>
      </c>
      <c r="B82" s="339" t="s">
        <v>223</v>
      </c>
      <c r="C82" s="336"/>
      <c r="D82" s="336"/>
      <c r="E82" s="345"/>
      <c r="F82" s="345"/>
      <c r="G82" s="345"/>
      <c r="H82" s="345"/>
    </row>
    <row r="83" spans="1:8" ht="13.5" thickBot="1">
      <c r="A83" s="349" t="s">
        <v>224</v>
      </c>
      <c r="B83" s="341" t="s">
        <v>225</v>
      </c>
      <c r="C83" s="328">
        <f>SUM(C84:C87)</f>
        <v>0</v>
      </c>
      <c r="D83" s="328">
        <f>SUM(D84:D87)</f>
        <v>0</v>
      </c>
      <c r="E83" s="346"/>
      <c r="F83" s="346"/>
      <c r="G83" s="346"/>
      <c r="H83" s="346"/>
    </row>
    <row r="84" spans="1:8" ht="12.75">
      <c r="A84" s="353" t="s">
        <v>226</v>
      </c>
      <c r="B84" s="331" t="s">
        <v>227</v>
      </c>
      <c r="C84" s="336"/>
      <c r="D84" s="336"/>
      <c r="E84" s="347"/>
      <c r="F84" s="347"/>
      <c r="G84" s="347"/>
      <c r="H84" s="347"/>
    </row>
    <row r="85" spans="1:8" ht="12.75">
      <c r="A85" s="354" t="s">
        <v>228</v>
      </c>
      <c r="B85" s="335" t="s">
        <v>229</v>
      </c>
      <c r="C85" s="336"/>
      <c r="D85" s="336"/>
      <c r="E85" s="337"/>
      <c r="F85" s="337"/>
      <c r="G85" s="337"/>
      <c r="H85" s="337"/>
    </row>
    <row r="86" spans="1:8" ht="12.75">
      <c r="A86" s="354" t="s">
        <v>230</v>
      </c>
      <c r="B86" s="335" t="s">
        <v>231</v>
      </c>
      <c r="C86" s="336"/>
      <c r="D86" s="336"/>
      <c r="E86" s="337"/>
      <c r="F86" s="337"/>
      <c r="G86" s="337"/>
      <c r="H86" s="337"/>
    </row>
    <row r="87" spans="1:8" ht="13.5" thickBot="1">
      <c r="A87" s="355" t="s">
        <v>232</v>
      </c>
      <c r="B87" s="339" t="s">
        <v>233</v>
      </c>
      <c r="C87" s="336"/>
      <c r="D87" s="336"/>
      <c r="E87" s="340"/>
      <c r="F87" s="340"/>
      <c r="G87" s="340"/>
      <c r="H87" s="340"/>
    </row>
    <row r="88" spans="1:8" ht="13.5" thickBot="1">
      <c r="A88" s="349" t="s">
        <v>234</v>
      </c>
      <c r="B88" s="341" t="s">
        <v>235</v>
      </c>
      <c r="C88" s="356"/>
      <c r="D88" s="356"/>
      <c r="E88" s="342"/>
      <c r="F88" s="342"/>
      <c r="G88" s="342"/>
      <c r="H88" s="342"/>
    </row>
    <row r="89" spans="1:8" ht="13.5" thickBot="1">
      <c r="A89" s="349" t="s">
        <v>422</v>
      </c>
      <c r="B89" s="341" t="s">
        <v>237</v>
      </c>
      <c r="C89" s="356"/>
      <c r="D89" s="356"/>
      <c r="E89" s="357"/>
      <c r="F89" s="357"/>
      <c r="G89" s="357"/>
      <c r="H89" s="357"/>
    </row>
    <row r="90" spans="1:8" ht="13.5" thickBot="1">
      <c r="A90" s="349" t="s">
        <v>423</v>
      </c>
      <c r="B90" s="358" t="s">
        <v>239</v>
      </c>
      <c r="C90" s="328">
        <f aca="true" t="shared" si="0" ref="C90:H90">+C67+C71+C76+C79+C83+C89+C88</f>
        <v>13212555</v>
      </c>
      <c r="D90" s="328">
        <f t="shared" si="0"/>
        <v>24083036</v>
      </c>
      <c r="E90" s="328">
        <f t="shared" si="0"/>
        <v>280000</v>
      </c>
      <c r="F90" s="328">
        <f t="shared" si="0"/>
        <v>280000</v>
      </c>
      <c r="G90" s="328">
        <f t="shared" si="0"/>
        <v>3357000</v>
      </c>
      <c r="H90" s="328">
        <f t="shared" si="0"/>
        <v>3357000</v>
      </c>
    </row>
    <row r="91" spans="1:8" ht="13.5" thickBot="1">
      <c r="A91" s="359" t="s">
        <v>424</v>
      </c>
      <c r="B91" s="360" t="s">
        <v>425</v>
      </c>
      <c r="C91" s="328">
        <f aca="true" t="shared" si="1" ref="C91:H91">+C66+C90</f>
        <v>164659213</v>
      </c>
      <c r="D91" s="328">
        <f t="shared" si="1"/>
        <v>276006436</v>
      </c>
      <c r="E91" s="328">
        <f t="shared" si="1"/>
        <v>280000</v>
      </c>
      <c r="F91" s="328">
        <f t="shared" si="1"/>
        <v>280000</v>
      </c>
      <c r="G91" s="328">
        <f t="shared" si="1"/>
        <v>3357000</v>
      </c>
      <c r="H91" s="328">
        <f t="shared" si="1"/>
        <v>3357000</v>
      </c>
    </row>
    <row r="92" spans="1:8" ht="13.5" thickBot="1">
      <c r="A92" s="361"/>
      <c r="B92" s="362"/>
      <c r="C92" s="363"/>
      <c r="D92" s="363"/>
      <c r="E92" s="347"/>
      <c r="F92" s="347"/>
      <c r="G92" s="347"/>
      <c r="H92" s="347"/>
    </row>
    <row r="93" spans="1:8" ht="13.5" thickBot="1">
      <c r="A93" s="364"/>
      <c r="B93" s="365" t="s">
        <v>1</v>
      </c>
      <c r="C93" s="366"/>
      <c r="D93" s="366"/>
      <c r="E93" s="367"/>
      <c r="F93" s="367"/>
      <c r="G93" s="367"/>
      <c r="H93" s="367"/>
    </row>
    <row r="94" spans="1:8" ht="13.5" thickBot="1">
      <c r="A94" s="368" t="s">
        <v>32</v>
      </c>
      <c r="B94" s="369" t="s">
        <v>478</v>
      </c>
      <c r="C94" s="370">
        <f aca="true" t="shared" si="2" ref="C94:H94">+C95+C96+C97+C98+C99+C112</f>
        <v>116489747</v>
      </c>
      <c r="D94" s="370">
        <f t="shared" si="2"/>
        <v>152538613</v>
      </c>
      <c r="E94" s="328">
        <f t="shared" si="2"/>
        <v>280000</v>
      </c>
      <c r="F94" s="328">
        <f t="shared" si="2"/>
        <v>280000</v>
      </c>
      <c r="G94" s="328">
        <f t="shared" si="2"/>
        <v>3357000</v>
      </c>
      <c r="H94" s="328">
        <f t="shared" si="2"/>
        <v>3357000</v>
      </c>
    </row>
    <row r="95" spans="1:8" ht="12.75">
      <c r="A95" s="371" t="s">
        <v>92</v>
      </c>
      <c r="B95" s="372" t="s">
        <v>245</v>
      </c>
      <c r="C95" s="373">
        <v>51384000</v>
      </c>
      <c r="D95" s="373">
        <v>63373457</v>
      </c>
      <c r="E95" s="347"/>
      <c r="F95" s="347"/>
      <c r="G95" s="347"/>
      <c r="H95" s="347"/>
    </row>
    <row r="96" spans="1:8" ht="12.75">
      <c r="A96" s="334" t="s">
        <v>93</v>
      </c>
      <c r="B96" s="374" t="s">
        <v>246</v>
      </c>
      <c r="C96" s="336">
        <v>10402000</v>
      </c>
      <c r="D96" s="336">
        <v>12139227</v>
      </c>
      <c r="E96" s="337"/>
      <c r="F96" s="337"/>
      <c r="G96" s="337"/>
      <c r="H96" s="337"/>
    </row>
    <row r="97" spans="1:8" ht="12.75">
      <c r="A97" s="334" t="s">
        <v>95</v>
      </c>
      <c r="B97" s="374" t="s">
        <v>247</v>
      </c>
      <c r="C97" s="344">
        <v>38197747</v>
      </c>
      <c r="D97" s="344">
        <v>52891729</v>
      </c>
      <c r="E97" s="337"/>
      <c r="F97" s="337"/>
      <c r="G97" s="337"/>
      <c r="H97" s="337"/>
    </row>
    <row r="98" spans="1:8" ht="12.75">
      <c r="A98" s="334" t="s">
        <v>97</v>
      </c>
      <c r="B98" s="374" t="s">
        <v>12</v>
      </c>
      <c r="C98" s="344">
        <v>5160000</v>
      </c>
      <c r="D98" s="344">
        <v>5160000</v>
      </c>
      <c r="E98" s="337"/>
      <c r="F98" s="337"/>
      <c r="G98" s="337"/>
      <c r="H98" s="337"/>
    </row>
    <row r="99" spans="1:8" ht="12.75">
      <c r="A99" s="334" t="s">
        <v>248</v>
      </c>
      <c r="B99" s="375" t="s">
        <v>30</v>
      </c>
      <c r="C99" s="344">
        <f aca="true" t="shared" si="3" ref="C99:H99">C105+C106+C107+C111</f>
        <v>10846000</v>
      </c>
      <c r="D99" s="344">
        <v>18474200</v>
      </c>
      <c r="E99" s="344">
        <f t="shared" si="3"/>
        <v>280000</v>
      </c>
      <c r="F99" s="344">
        <f t="shared" si="3"/>
        <v>280000</v>
      </c>
      <c r="G99" s="344">
        <f t="shared" si="3"/>
        <v>3357000</v>
      </c>
      <c r="H99" s="344">
        <f t="shared" si="3"/>
        <v>3357000</v>
      </c>
    </row>
    <row r="100" spans="1:8" ht="12.75">
      <c r="A100" s="334" t="s">
        <v>101</v>
      </c>
      <c r="B100" s="374" t="s">
        <v>426</v>
      </c>
      <c r="C100" s="344"/>
      <c r="D100" s="344">
        <v>946341</v>
      </c>
      <c r="E100" s="337"/>
      <c r="F100" s="337"/>
      <c r="G100" s="337"/>
      <c r="H100" s="337"/>
    </row>
    <row r="101" spans="1:8" ht="12.75">
      <c r="A101" s="334" t="s">
        <v>250</v>
      </c>
      <c r="B101" s="376" t="s">
        <v>251</v>
      </c>
      <c r="C101" s="344"/>
      <c r="D101" s="344"/>
      <c r="E101" s="337"/>
      <c r="F101" s="337"/>
      <c r="G101" s="337"/>
      <c r="H101" s="337"/>
    </row>
    <row r="102" spans="1:8" ht="12.75">
      <c r="A102" s="334" t="s">
        <v>252</v>
      </c>
      <c r="B102" s="376" t="s">
        <v>253</v>
      </c>
      <c r="C102" s="344"/>
      <c r="D102" s="344"/>
      <c r="E102" s="337"/>
      <c r="F102" s="337"/>
      <c r="G102" s="337"/>
      <c r="H102" s="337"/>
    </row>
    <row r="103" spans="1:8" ht="12.75">
      <c r="A103" s="334" t="s">
        <v>254</v>
      </c>
      <c r="B103" s="376" t="s">
        <v>255</v>
      </c>
      <c r="C103" s="344"/>
      <c r="D103" s="344"/>
      <c r="E103" s="337"/>
      <c r="F103" s="337"/>
      <c r="G103" s="337"/>
      <c r="H103" s="337"/>
    </row>
    <row r="104" spans="1:8" ht="12.75">
      <c r="A104" s="334" t="s">
        <v>256</v>
      </c>
      <c r="B104" s="377" t="s">
        <v>257</v>
      </c>
      <c r="C104" s="344"/>
      <c r="D104" s="344"/>
      <c r="E104" s="337"/>
      <c r="F104" s="337"/>
      <c r="G104" s="337"/>
      <c r="H104" s="337"/>
    </row>
    <row r="105" spans="1:8" ht="12.75">
      <c r="A105" s="334" t="s">
        <v>258</v>
      </c>
      <c r="B105" s="377" t="s">
        <v>259</v>
      </c>
      <c r="C105" s="344">
        <v>2571000</v>
      </c>
      <c r="D105" s="344">
        <v>2571000</v>
      </c>
      <c r="E105" s="337"/>
      <c r="F105" s="337"/>
      <c r="G105" s="337"/>
      <c r="H105" s="337"/>
    </row>
    <row r="106" spans="1:8" ht="12.75">
      <c r="A106" s="334" t="s">
        <v>260</v>
      </c>
      <c r="B106" s="376" t="s">
        <v>261</v>
      </c>
      <c r="C106" s="344">
        <v>5435000</v>
      </c>
      <c r="D106" s="344">
        <v>4488659</v>
      </c>
      <c r="E106" s="337"/>
      <c r="F106" s="337"/>
      <c r="G106" s="337">
        <v>3357000</v>
      </c>
      <c r="H106" s="430">
        <v>3357000</v>
      </c>
    </row>
    <row r="107" spans="1:8" ht="12.75">
      <c r="A107" s="334" t="s">
        <v>262</v>
      </c>
      <c r="B107" s="376" t="s">
        <v>263</v>
      </c>
      <c r="C107" s="344"/>
      <c r="D107" s="344"/>
      <c r="E107" s="337"/>
      <c r="F107" s="337"/>
      <c r="G107" s="337"/>
      <c r="H107" s="337"/>
    </row>
    <row r="108" spans="1:8" ht="12.75">
      <c r="A108" s="334" t="s">
        <v>264</v>
      </c>
      <c r="B108" s="377" t="s">
        <v>265</v>
      </c>
      <c r="C108" s="344"/>
      <c r="D108" s="344"/>
      <c r="E108" s="337"/>
      <c r="F108" s="337"/>
      <c r="G108" s="337"/>
      <c r="H108" s="337"/>
    </row>
    <row r="109" spans="1:8" ht="12.75">
      <c r="A109" s="378" t="s">
        <v>266</v>
      </c>
      <c r="B109" s="379" t="s">
        <v>267</v>
      </c>
      <c r="C109" s="344"/>
      <c r="D109" s="344"/>
      <c r="E109" s="337"/>
      <c r="F109" s="337"/>
      <c r="G109" s="337"/>
      <c r="H109" s="337"/>
    </row>
    <row r="110" spans="1:8" ht="12.75">
      <c r="A110" s="334" t="s">
        <v>268</v>
      </c>
      <c r="B110" s="379" t="s">
        <v>269</v>
      </c>
      <c r="C110" s="344"/>
      <c r="D110" s="344"/>
      <c r="E110" s="337"/>
      <c r="F110" s="337"/>
      <c r="G110" s="337"/>
      <c r="H110" s="337"/>
    </row>
    <row r="111" spans="1:8" ht="12.75">
      <c r="A111" s="334" t="s">
        <v>270</v>
      </c>
      <c r="B111" s="377" t="s">
        <v>271</v>
      </c>
      <c r="C111" s="344">
        <v>2840000</v>
      </c>
      <c r="D111" s="344">
        <v>6058200</v>
      </c>
      <c r="E111" s="337">
        <v>280000</v>
      </c>
      <c r="F111" s="337">
        <v>280000</v>
      </c>
      <c r="G111" s="337"/>
      <c r="H111" s="337"/>
    </row>
    <row r="112" spans="1:8" ht="12.75">
      <c r="A112" s="334" t="s">
        <v>272</v>
      </c>
      <c r="B112" s="374" t="s">
        <v>5</v>
      </c>
      <c r="C112" s="336">
        <v>500000</v>
      </c>
      <c r="D112" s="336">
        <v>500000</v>
      </c>
      <c r="E112" s="337"/>
      <c r="F112" s="337"/>
      <c r="G112" s="337"/>
      <c r="H112" s="337"/>
    </row>
    <row r="113" spans="1:8" ht="12.75">
      <c r="A113" s="338" t="s">
        <v>273</v>
      </c>
      <c r="B113" s="374" t="s">
        <v>427</v>
      </c>
      <c r="C113" s="336">
        <v>500000</v>
      </c>
      <c r="D113" s="336">
        <v>500000</v>
      </c>
      <c r="E113" s="337"/>
      <c r="F113" s="337"/>
      <c r="G113" s="337"/>
      <c r="H113" s="337"/>
    </row>
    <row r="114" spans="1:8" ht="13.5" thickBot="1">
      <c r="A114" s="380" t="s">
        <v>275</v>
      </c>
      <c r="B114" s="381" t="s">
        <v>428</v>
      </c>
      <c r="C114" s="382"/>
      <c r="D114" s="382"/>
      <c r="E114" s="345"/>
      <c r="F114" s="345"/>
      <c r="G114" s="345"/>
      <c r="H114" s="345"/>
    </row>
    <row r="115" spans="1:8" ht="13.5" thickBot="1">
      <c r="A115" s="326" t="s">
        <v>35</v>
      </c>
      <c r="B115" s="383" t="s">
        <v>479</v>
      </c>
      <c r="C115" s="328">
        <f>+C116+C118+C120</f>
        <v>11092000</v>
      </c>
      <c r="D115" s="328">
        <f>+D116+D118+D120</f>
        <v>79810624</v>
      </c>
      <c r="E115" s="346"/>
      <c r="F115" s="346"/>
      <c r="G115" s="346"/>
      <c r="H115" s="346"/>
    </row>
    <row r="116" spans="1:8" ht="12.75">
      <c r="A116" s="330" t="s">
        <v>104</v>
      </c>
      <c r="B116" s="374" t="s">
        <v>4</v>
      </c>
      <c r="C116" s="332"/>
      <c r="D116" s="332">
        <v>5488206</v>
      </c>
      <c r="E116" s="347"/>
      <c r="F116" s="347"/>
      <c r="G116" s="347"/>
      <c r="H116" s="347"/>
    </row>
    <row r="117" spans="1:8" ht="12.75">
      <c r="A117" s="330" t="s">
        <v>106</v>
      </c>
      <c r="B117" s="384" t="s">
        <v>277</v>
      </c>
      <c r="C117" s="332"/>
      <c r="D117" s="332"/>
      <c r="E117" s="337"/>
      <c r="F117" s="337"/>
      <c r="G117" s="337"/>
      <c r="H117" s="337"/>
    </row>
    <row r="118" spans="1:8" ht="12.75">
      <c r="A118" s="330" t="s">
        <v>108</v>
      </c>
      <c r="B118" s="384" t="s">
        <v>3</v>
      </c>
      <c r="C118" s="336">
        <v>11092000</v>
      </c>
      <c r="D118" s="336">
        <v>74322418</v>
      </c>
      <c r="E118" s="337"/>
      <c r="F118" s="337"/>
      <c r="G118" s="337"/>
      <c r="H118" s="337"/>
    </row>
    <row r="119" spans="1:8" ht="12.75">
      <c r="A119" s="330" t="s">
        <v>110</v>
      </c>
      <c r="B119" s="384" t="s">
        <v>278</v>
      </c>
      <c r="C119" s="336"/>
      <c r="D119" s="336"/>
      <c r="E119" s="337"/>
      <c r="F119" s="337"/>
      <c r="G119" s="337"/>
      <c r="H119" s="337"/>
    </row>
    <row r="120" spans="1:8" ht="12.75">
      <c r="A120" s="330" t="s">
        <v>112</v>
      </c>
      <c r="B120" s="385" t="s">
        <v>279</v>
      </c>
      <c r="C120" s="336"/>
      <c r="D120" s="336"/>
      <c r="E120" s="337"/>
      <c r="F120" s="337"/>
      <c r="G120" s="337"/>
      <c r="H120" s="337"/>
    </row>
    <row r="121" spans="1:8" ht="12.75">
      <c r="A121" s="330" t="s">
        <v>114</v>
      </c>
      <c r="B121" s="386" t="s">
        <v>280</v>
      </c>
      <c r="C121" s="336"/>
      <c r="D121" s="336"/>
      <c r="E121" s="337"/>
      <c r="F121" s="337"/>
      <c r="G121" s="337"/>
      <c r="H121" s="337"/>
    </row>
    <row r="122" spans="1:8" ht="12.75">
      <c r="A122" s="330" t="s">
        <v>281</v>
      </c>
      <c r="B122" s="387" t="s">
        <v>282</v>
      </c>
      <c r="C122" s="336"/>
      <c r="D122" s="336"/>
      <c r="E122" s="337"/>
      <c r="F122" s="337"/>
      <c r="G122" s="337"/>
      <c r="H122" s="337"/>
    </row>
    <row r="123" spans="1:8" ht="12.75">
      <c r="A123" s="330" t="s">
        <v>283</v>
      </c>
      <c r="B123" s="377" t="s">
        <v>259</v>
      </c>
      <c r="C123" s="336"/>
      <c r="D123" s="336"/>
      <c r="E123" s="337"/>
      <c r="F123" s="337"/>
      <c r="G123" s="337"/>
      <c r="H123" s="337"/>
    </row>
    <row r="124" spans="1:8" ht="12.75">
      <c r="A124" s="330" t="s">
        <v>284</v>
      </c>
      <c r="B124" s="377" t="s">
        <v>285</v>
      </c>
      <c r="C124" s="336"/>
      <c r="D124" s="336"/>
      <c r="E124" s="337"/>
      <c r="F124" s="337"/>
      <c r="G124" s="337"/>
      <c r="H124" s="337"/>
    </row>
    <row r="125" spans="1:8" ht="12.75">
      <c r="A125" s="330" t="s">
        <v>286</v>
      </c>
      <c r="B125" s="377" t="s">
        <v>287</v>
      </c>
      <c r="C125" s="336"/>
      <c r="D125" s="336"/>
      <c r="E125" s="337"/>
      <c r="F125" s="337"/>
      <c r="G125" s="337"/>
      <c r="H125" s="337"/>
    </row>
    <row r="126" spans="1:8" ht="12.75">
      <c r="A126" s="330" t="s">
        <v>288</v>
      </c>
      <c r="B126" s="377" t="s">
        <v>265</v>
      </c>
      <c r="C126" s="336"/>
      <c r="D126" s="336"/>
      <c r="E126" s="337"/>
      <c r="F126" s="337"/>
      <c r="G126" s="337"/>
      <c r="H126" s="337"/>
    </row>
    <row r="127" spans="1:8" ht="12.75">
      <c r="A127" s="330" t="s">
        <v>289</v>
      </c>
      <c r="B127" s="377" t="s">
        <v>290</v>
      </c>
      <c r="C127" s="336"/>
      <c r="D127" s="336"/>
      <c r="E127" s="337"/>
      <c r="F127" s="337"/>
      <c r="G127" s="337"/>
      <c r="H127" s="337"/>
    </row>
    <row r="128" spans="1:8" ht="13.5" thickBot="1">
      <c r="A128" s="378" t="s">
        <v>291</v>
      </c>
      <c r="B128" s="377" t="s">
        <v>292</v>
      </c>
      <c r="C128" s="344"/>
      <c r="D128" s="344"/>
      <c r="E128" s="345"/>
      <c r="F128" s="345"/>
      <c r="G128" s="345"/>
      <c r="H128" s="345"/>
    </row>
    <row r="129" spans="1:8" ht="13.5" thickBot="1">
      <c r="A129" s="326" t="s">
        <v>116</v>
      </c>
      <c r="B129" s="327" t="s">
        <v>293</v>
      </c>
      <c r="C129" s="328">
        <f aca="true" t="shared" si="4" ref="C129:H129">+C94+C115</f>
        <v>127581747</v>
      </c>
      <c r="D129" s="328">
        <f t="shared" si="4"/>
        <v>232349237</v>
      </c>
      <c r="E129" s="328">
        <f t="shared" si="4"/>
        <v>280000</v>
      </c>
      <c r="F129" s="328">
        <f t="shared" si="4"/>
        <v>280000</v>
      </c>
      <c r="G129" s="328">
        <f t="shared" si="4"/>
        <v>3357000</v>
      </c>
      <c r="H129" s="328">
        <f t="shared" si="4"/>
        <v>3357000</v>
      </c>
    </row>
    <row r="130" spans="1:8" ht="13.5" thickBot="1">
      <c r="A130" s="326" t="s">
        <v>294</v>
      </c>
      <c r="B130" s="327" t="s">
        <v>295</v>
      </c>
      <c r="C130" s="328">
        <f>+C131+C132+C133</f>
        <v>10000000</v>
      </c>
      <c r="D130" s="328">
        <f>+D131+D132+D133</f>
        <v>10000000</v>
      </c>
      <c r="E130" s="346"/>
      <c r="F130" s="346"/>
      <c r="G130" s="346"/>
      <c r="H130" s="346"/>
    </row>
    <row r="131" spans="1:8" ht="12.75">
      <c r="A131" s="330" t="s">
        <v>131</v>
      </c>
      <c r="B131" s="388" t="s">
        <v>429</v>
      </c>
      <c r="C131" s="336"/>
      <c r="D131" s="336"/>
      <c r="E131" s="333"/>
      <c r="F131" s="333"/>
      <c r="G131" s="333"/>
      <c r="H131" s="333"/>
    </row>
    <row r="132" spans="1:8" ht="12.75">
      <c r="A132" s="330" t="s">
        <v>132</v>
      </c>
      <c r="B132" s="388" t="s">
        <v>297</v>
      </c>
      <c r="C132" s="336">
        <v>10000000</v>
      </c>
      <c r="D132" s="336">
        <v>10000000</v>
      </c>
      <c r="E132" s="337"/>
      <c r="F132" s="337"/>
      <c r="G132" s="337"/>
      <c r="H132" s="337"/>
    </row>
    <row r="133" spans="1:8" ht="13.5" thickBot="1">
      <c r="A133" s="378" t="s">
        <v>134</v>
      </c>
      <c r="B133" s="375" t="s">
        <v>430</v>
      </c>
      <c r="C133" s="336"/>
      <c r="D133" s="336"/>
      <c r="E133" s="345"/>
      <c r="F133" s="345"/>
      <c r="G133" s="345"/>
      <c r="H133" s="345"/>
    </row>
    <row r="134" spans="1:8" ht="13.5" thickBot="1">
      <c r="A134" s="326" t="s">
        <v>142</v>
      </c>
      <c r="B134" s="327" t="s">
        <v>299</v>
      </c>
      <c r="C134" s="328">
        <f>+C135+C136+C137+C138+C139+C140</f>
        <v>0</v>
      </c>
      <c r="D134" s="328">
        <f>+D135+D136+D137+D138+D139+D140</f>
        <v>0</v>
      </c>
      <c r="E134" s="346"/>
      <c r="F134" s="346"/>
      <c r="G134" s="346"/>
      <c r="H134" s="346"/>
    </row>
    <row r="135" spans="1:8" ht="12.75">
      <c r="A135" s="330" t="s">
        <v>144</v>
      </c>
      <c r="B135" s="388" t="s">
        <v>300</v>
      </c>
      <c r="C135" s="336"/>
      <c r="D135" s="336"/>
      <c r="E135" s="347"/>
      <c r="F135" s="347"/>
      <c r="G135" s="347"/>
      <c r="H135" s="347"/>
    </row>
    <row r="136" spans="1:8" ht="12.75">
      <c r="A136" s="330" t="s">
        <v>146</v>
      </c>
      <c r="B136" s="388" t="s">
        <v>301</v>
      </c>
      <c r="C136" s="336"/>
      <c r="D136" s="336"/>
      <c r="E136" s="337"/>
      <c r="F136" s="337"/>
      <c r="G136" s="337"/>
      <c r="H136" s="337"/>
    </row>
    <row r="137" spans="1:8" ht="12.75">
      <c r="A137" s="330" t="s">
        <v>147</v>
      </c>
      <c r="B137" s="388" t="s">
        <v>302</v>
      </c>
      <c r="C137" s="336"/>
      <c r="D137" s="336"/>
      <c r="E137" s="337"/>
      <c r="F137" s="337"/>
      <c r="G137" s="337"/>
      <c r="H137" s="337"/>
    </row>
    <row r="138" spans="1:11" ht="12.75">
      <c r="A138" s="330" t="s">
        <v>149</v>
      </c>
      <c r="B138" s="388" t="s">
        <v>431</v>
      </c>
      <c r="C138" s="336"/>
      <c r="D138" s="336"/>
      <c r="E138" s="337"/>
      <c r="F138" s="337"/>
      <c r="G138" s="337"/>
      <c r="H138" s="337"/>
      <c r="K138" s="133"/>
    </row>
    <row r="139" spans="1:8" ht="12.75">
      <c r="A139" s="330" t="s">
        <v>150</v>
      </c>
      <c r="B139" s="388" t="s">
        <v>304</v>
      </c>
      <c r="C139" s="336"/>
      <c r="D139" s="336"/>
      <c r="E139" s="337"/>
      <c r="F139" s="337"/>
      <c r="G139" s="337"/>
      <c r="H139" s="337"/>
    </row>
    <row r="140" spans="1:8" ht="13.5" thickBot="1">
      <c r="A140" s="378" t="s">
        <v>151</v>
      </c>
      <c r="B140" s="375" t="s">
        <v>305</v>
      </c>
      <c r="C140" s="336"/>
      <c r="D140" s="336"/>
      <c r="E140" s="340"/>
      <c r="F140" s="340"/>
      <c r="G140" s="340"/>
      <c r="H140" s="340"/>
    </row>
    <row r="141" spans="1:8" ht="13.5" thickBot="1">
      <c r="A141" s="326" t="s">
        <v>161</v>
      </c>
      <c r="B141" s="327" t="s">
        <v>432</v>
      </c>
      <c r="C141" s="328">
        <f>+C142+C143+C145+C146+C144</f>
        <v>27077466</v>
      </c>
      <c r="D141" s="328">
        <f>+D142+D143+D145+D146+D144</f>
        <v>33657199</v>
      </c>
      <c r="E141" s="346"/>
      <c r="F141" s="346"/>
      <c r="G141" s="346"/>
      <c r="H141" s="346"/>
    </row>
    <row r="142" spans="1:8" ht="12.75">
      <c r="A142" s="330" t="s">
        <v>163</v>
      </c>
      <c r="B142" s="388" t="s">
        <v>433</v>
      </c>
      <c r="C142" s="336"/>
      <c r="D142" s="336"/>
      <c r="E142" s="347"/>
      <c r="F142" s="347"/>
      <c r="G142" s="347"/>
      <c r="H142" s="347"/>
    </row>
    <row r="143" spans="1:8" ht="12.75">
      <c r="A143" s="330" t="s">
        <v>165</v>
      </c>
      <c r="B143" s="388" t="s">
        <v>308</v>
      </c>
      <c r="C143" s="336">
        <v>2305500</v>
      </c>
      <c r="D143" s="336">
        <v>4924073</v>
      </c>
      <c r="E143" s="337"/>
      <c r="F143" s="337"/>
      <c r="G143" s="337"/>
      <c r="H143" s="337"/>
    </row>
    <row r="144" spans="1:8" ht="12.75">
      <c r="A144" s="330" t="s">
        <v>166</v>
      </c>
      <c r="B144" s="388" t="s">
        <v>434</v>
      </c>
      <c r="C144" s="336">
        <v>24771966</v>
      </c>
      <c r="D144" s="336">
        <v>28733126</v>
      </c>
      <c r="E144" s="343"/>
      <c r="F144" s="343"/>
      <c r="G144" s="343"/>
      <c r="H144" s="343"/>
    </row>
    <row r="145" spans="1:8" ht="12.75">
      <c r="A145" s="330" t="s">
        <v>167</v>
      </c>
      <c r="B145" s="388" t="s">
        <v>309</v>
      </c>
      <c r="C145" s="336"/>
      <c r="D145" s="336"/>
      <c r="E145" s="343"/>
      <c r="F145" s="343"/>
      <c r="G145" s="343"/>
      <c r="H145" s="343"/>
    </row>
    <row r="146" spans="1:8" ht="13.5" thickBot="1">
      <c r="A146" s="378" t="s">
        <v>169</v>
      </c>
      <c r="B146" s="375" t="s">
        <v>310</v>
      </c>
      <c r="C146" s="336"/>
      <c r="D146" s="336"/>
      <c r="E146" s="340"/>
      <c r="F146" s="340"/>
      <c r="G146" s="340"/>
      <c r="H146" s="340"/>
    </row>
    <row r="147" spans="1:8" ht="13.5" thickBot="1">
      <c r="A147" s="326" t="s">
        <v>311</v>
      </c>
      <c r="B147" s="327" t="s">
        <v>312</v>
      </c>
      <c r="C147" s="389">
        <f>+C148+C149+C150+C151+C152</f>
        <v>0</v>
      </c>
      <c r="D147" s="389">
        <f>+D148+D149+D150+D151+D152</f>
        <v>0</v>
      </c>
      <c r="E147" s="342"/>
      <c r="F147" s="342"/>
      <c r="G147" s="342"/>
      <c r="H147" s="342"/>
    </row>
    <row r="148" spans="1:8" ht="12.75">
      <c r="A148" s="330" t="s">
        <v>173</v>
      </c>
      <c r="B148" s="388" t="s">
        <v>313</v>
      </c>
      <c r="C148" s="336"/>
      <c r="D148" s="336"/>
      <c r="E148" s="333"/>
      <c r="F148" s="333"/>
      <c r="G148" s="333"/>
      <c r="H148" s="333"/>
    </row>
    <row r="149" spans="1:8" ht="12.75">
      <c r="A149" s="330" t="s">
        <v>175</v>
      </c>
      <c r="B149" s="388" t="s">
        <v>314</v>
      </c>
      <c r="C149" s="336"/>
      <c r="D149" s="336"/>
      <c r="E149" s="343"/>
      <c r="F149" s="343"/>
      <c r="G149" s="343"/>
      <c r="H149" s="343"/>
    </row>
    <row r="150" spans="1:8" ht="12.75">
      <c r="A150" s="330" t="s">
        <v>177</v>
      </c>
      <c r="B150" s="388" t="s">
        <v>315</v>
      </c>
      <c r="C150" s="336"/>
      <c r="D150" s="336"/>
      <c r="E150" s="343"/>
      <c r="F150" s="343"/>
      <c r="G150" s="343"/>
      <c r="H150" s="343"/>
    </row>
    <row r="151" spans="1:8" ht="12.75">
      <c r="A151" s="330" t="s">
        <v>179</v>
      </c>
      <c r="B151" s="388" t="s">
        <v>435</v>
      </c>
      <c r="C151" s="336"/>
      <c r="D151" s="336"/>
      <c r="E151" s="337"/>
      <c r="F151" s="337"/>
      <c r="G151" s="337"/>
      <c r="H151" s="337"/>
    </row>
    <row r="152" spans="1:8" ht="13.5" thickBot="1">
      <c r="A152" s="378" t="s">
        <v>317</v>
      </c>
      <c r="B152" s="375" t="s">
        <v>318</v>
      </c>
      <c r="C152" s="344"/>
      <c r="D152" s="344"/>
      <c r="E152" s="345"/>
      <c r="F152" s="345"/>
      <c r="G152" s="345"/>
      <c r="H152" s="345"/>
    </row>
    <row r="153" spans="1:8" ht="13.5" thickBot="1">
      <c r="A153" s="390" t="s">
        <v>181</v>
      </c>
      <c r="B153" s="327" t="s">
        <v>319</v>
      </c>
      <c r="C153" s="389"/>
      <c r="D153" s="389"/>
      <c r="E153" s="346"/>
      <c r="F153" s="346"/>
      <c r="G153" s="346"/>
      <c r="H153" s="346"/>
    </row>
    <row r="154" spans="1:8" ht="13.5" thickBot="1">
      <c r="A154" s="390" t="s">
        <v>320</v>
      </c>
      <c r="B154" s="327" t="s">
        <v>321</v>
      </c>
      <c r="C154" s="389"/>
      <c r="D154" s="389"/>
      <c r="E154" s="346"/>
      <c r="F154" s="346"/>
      <c r="G154" s="346"/>
      <c r="H154" s="346"/>
    </row>
    <row r="155" spans="1:8" ht="13.5" thickBot="1">
      <c r="A155" s="326" t="s">
        <v>322</v>
      </c>
      <c r="B155" s="327" t="s">
        <v>323</v>
      </c>
      <c r="C155" s="391">
        <f>+C130+C134+C141+C147+C153+C154</f>
        <v>37077466</v>
      </c>
      <c r="D155" s="391">
        <f>+D130+D134+D141+D147+D153+D154</f>
        <v>43657199</v>
      </c>
      <c r="E155" s="346"/>
      <c r="F155" s="346"/>
      <c r="G155" s="346"/>
      <c r="H155" s="346"/>
    </row>
    <row r="156" spans="1:8" ht="13.5" thickBot="1">
      <c r="A156" s="392" t="s">
        <v>324</v>
      </c>
      <c r="B156" s="393" t="s">
        <v>325</v>
      </c>
      <c r="C156" s="391">
        <f aca="true" t="shared" si="5" ref="C156:H156">+C129+C155</f>
        <v>164659213</v>
      </c>
      <c r="D156" s="391">
        <f t="shared" si="5"/>
        <v>276006436</v>
      </c>
      <c r="E156" s="391">
        <f t="shared" si="5"/>
        <v>280000</v>
      </c>
      <c r="F156" s="391">
        <f t="shared" si="5"/>
        <v>280000</v>
      </c>
      <c r="G156" s="391">
        <f t="shared" si="5"/>
        <v>3357000</v>
      </c>
      <c r="H156" s="391">
        <f t="shared" si="5"/>
        <v>3357000</v>
      </c>
    </row>
    <row r="157" spans="1:8" ht="13.5" thickBot="1">
      <c r="A157" s="394"/>
      <c r="B157" s="395"/>
      <c r="C157" s="396"/>
      <c r="D157" s="396"/>
      <c r="E157" s="397"/>
      <c r="F157" s="397"/>
      <c r="G157" s="397"/>
      <c r="H157" s="397"/>
    </row>
    <row r="158" spans="1:8" ht="13.5" thickBot="1">
      <c r="A158" s="398" t="s">
        <v>436</v>
      </c>
      <c r="B158" s="399"/>
      <c r="C158" s="400">
        <v>10</v>
      </c>
      <c r="D158" s="400">
        <v>10</v>
      </c>
      <c r="E158" s="346"/>
      <c r="F158" s="346"/>
      <c r="G158" s="346"/>
      <c r="H158" s="346"/>
    </row>
    <row r="159" spans="1:8" ht="13.5" thickBot="1">
      <c r="A159" s="398" t="s">
        <v>437</v>
      </c>
      <c r="B159" s="399"/>
      <c r="C159" s="400">
        <v>25</v>
      </c>
      <c r="D159" s="400">
        <v>25</v>
      </c>
      <c r="E159" s="346"/>
      <c r="F159" s="346"/>
      <c r="G159" s="346"/>
      <c r="H159" s="346"/>
    </row>
  </sheetData>
  <sheetProtection/>
  <mergeCells count="2">
    <mergeCell ref="B3:G3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B3" sqref="B3:D3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17.75390625" style="0" customWidth="1"/>
    <col min="5" max="5" width="16.125" style="0" customWidth="1"/>
    <col min="6" max="6" width="16.00390625" style="0" customWidth="1"/>
  </cols>
  <sheetData>
    <row r="2" spans="4:5" ht="12.75">
      <c r="D2" s="440" t="s">
        <v>609</v>
      </c>
      <c r="E2" s="440"/>
    </row>
    <row r="3" spans="2:4" ht="15.75">
      <c r="B3" s="452" t="s">
        <v>476</v>
      </c>
      <c r="C3" s="452"/>
      <c r="D3" s="452"/>
    </row>
    <row r="4" spans="2:4" ht="13.5" thickBot="1">
      <c r="B4" s="105"/>
      <c r="C4" s="102"/>
      <c r="D4" s="102"/>
    </row>
    <row r="5" spans="2:5" ht="24.75" thickBot="1">
      <c r="B5" s="107" t="s">
        <v>439</v>
      </c>
      <c r="C5" s="419" t="s">
        <v>327</v>
      </c>
      <c r="D5" s="425" t="s">
        <v>583</v>
      </c>
      <c r="E5" s="424"/>
    </row>
    <row r="6" spans="2:5" ht="13.5" thickBot="1">
      <c r="B6" s="135" t="s">
        <v>89</v>
      </c>
      <c r="C6" s="420" t="s">
        <v>90</v>
      </c>
      <c r="D6" s="426" t="s">
        <v>329</v>
      </c>
      <c r="E6" s="417"/>
    </row>
    <row r="7" spans="2:6" ht="12.75">
      <c r="B7" s="260" t="s">
        <v>584</v>
      </c>
      <c r="C7" s="421">
        <v>892000</v>
      </c>
      <c r="D7" s="427">
        <v>4943721</v>
      </c>
      <c r="F7" s="418"/>
    </row>
    <row r="8" spans="2:6" ht="12.75">
      <c r="B8" s="260" t="s">
        <v>585</v>
      </c>
      <c r="C8" s="421">
        <v>4600000</v>
      </c>
      <c r="D8" s="427">
        <v>52147388</v>
      </c>
      <c r="F8" s="418"/>
    </row>
    <row r="9" spans="2:6" ht="12.75">
      <c r="B9" s="260" t="s">
        <v>440</v>
      </c>
      <c r="C9" s="421">
        <v>4000000</v>
      </c>
      <c r="D9" s="427">
        <v>4000000</v>
      </c>
      <c r="F9" s="418"/>
    </row>
    <row r="10" spans="2:6" ht="12.75">
      <c r="B10" s="261" t="s">
        <v>441</v>
      </c>
      <c r="C10" s="421">
        <v>800000</v>
      </c>
      <c r="D10" s="427">
        <v>800000</v>
      </c>
      <c r="F10" s="418"/>
    </row>
    <row r="11" spans="2:6" ht="12.75">
      <c r="B11" s="260" t="s">
        <v>442</v>
      </c>
      <c r="C11" s="421">
        <v>800000</v>
      </c>
      <c r="D11" s="427">
        <v>800000</v>
      </c>
      <c r="F11" s="418"/>
    </row>
    <row r="12" spans="2:6" ht="12.75">
      <c r="B12" s="136"/>
      <c r="C12" s="421"/>
      <c r="D12" s="427"/>
      <c r="F12" s="418"/>
    </row>
    <row r="13" spans="2:4" ht="12.75">
      <c r="B13" s="136"/>
      <c r="C13" s="421"/>
      <c r="D13" s="427"/>
    </row>
    <row r="14" spans="2:4" ht="12.75">
      <c r="B14" s="136"/>
      <c r="C14" s="421"/>
      <c r="D14" s="427"/>
    </row>
    <row r="15" spans="2:4" ht="12.75">
      <c r="B15" s="136"/>
      <c r="C15" s="421"/>
      <c r="D15" s="427"/>
    </row>
    <row r="16" spans="2:4" ht="12.75">
      <c r="B16" s="136"/>
      <c r="C16" s="421"/>
      <c r="D16" s="427"/>
    </row>
    <row r="17" spans="2:4" ht="12.75">
      <c r="B17" s="136"/>
      <c r="C17" s="421"/>
      <c r="D17" s="427"/>
    </row>
    <row r="18" spans="2:4" ht="12.75">
      <c r="B18" s="136"/>
      <c r="C18" s="421"/>
      <c r="D18" s="427"/>
    </row>
    <row r="19" spans="2:4" ht="12.75">
      <c r="B19" s="136"/>
      <c r="C19" s="421"/>
      <c r="D19" s="427"/>
    </row>
    <row r="20" spans="2:4" ht="12.75">
      <c r="B20" s="136"/>
      <c r="C20" s="421"/>
      <c r="D20" s="427"/>
    </row>
    <row r="21" spans="2:4" ht="12.75">
      <c r="B21" s="136"/>
      <c r="C21" s="421"/>
      <c r="D21" s="427"/>
    </row>
    <row r="22" spans="2:4" ht="12.75">
      <c r="B22" s="136"/>
      <c r="C22" s="421"/>
      <c r="D22" s="427"/>
    </row>
    <row r="23" spans="2:4" ht="12.75">
      <c r="B23" s="136"/>
      <c r="C23" s="421"/>
      <c r="D23" s="427"/>
    </row>
    <row r="24" spans="2:4" ht="12.75">
      <c r="B24" s="136"/>
      <c r="C24" s="421"/>
      <c r="D24" s="427"/>
    </row>
    <row r="25" spans="2:4" ht="13.5" thickBot="1">
      <c r="B25" s="137"/>
      <c r="C25" s="422"/>
      <c r="D25" s="428"/>
    </row>
    <row r="26" spans="2:4" ht="13.5" thickBot="1">
      <c r="B26" s="138" t="s">
        <v>443</v>
      </c>
      <c r="C26" s="423">
        <f>SUM(C7:C25)</f>
        <v>11092000</v>
      </c>
      <c r="D26" s="429">
        <f>SUM(D7:D25)</f>
        <v>62691109</v>
      </c>
    </row>
  </sheetData>
  <sheetProtection/>
  <mergeCells count="2">
    <mergeCell ref="B3:D3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M30"/>
  <sheetViews>
    <sheetView zoomScalePageLayoutView="0" workbookViewId="0" topLeftCell="D1">
      <selection activeCell="E3" sqref="E3"/>
    </sheetView>
  </sheetViews>
  <sheetFormatPr defaultColWidth="9.00390625" defaultRowHeight="12.75"/>
  <cols>
    <col min="5" max="5" width="55.00390625" style="0" customWidth="1"/>
    <col min="6" max="7" width="11.875" style="0" customWidth="1"/>
    <col min="8" max="11" width="14.125" style="0" customWidth="1"/>
    <col min="12" max="12" width="14.625" style="0" customWidth="1"/>
    <col min="13" max="13" width="12.375" style="0" customWidth="1"/>
  </cols>
  <sheetData>
    <row r="4" spans="2:12" ht="12.75">
      <c r="B4" s="453" t="s">
        <v>77</v>
      </c>
      <c r="C4" s="453"/>
      <c r="D4" s="453"/>
      <c r="E4" s="453"/>
      <c r="H4" s="440" t="s">
        <v>610</v>
      </c>
      <c r="I4" s="440"/>
      <c r="J4" s="440"/>
      <c r="K4" s="440"/>
      <c r="L4" s="440"/>
    </row>
    <row r="5" spans="2:5" ht="12.75">
      <c r="B5" s="453"/>
      <c r="C5" s="453"/>
      <c r="D5" s="453"/>
      <c r="E5" s="453"/>
    </row>
    <row r="6" spans="2:5" ht="12.75">
      <c r="B6" s="453" t="s">
        <v>447</v>
      </c>
      <c r="C6" s="453"/>
      <c r="D6" s="453"/>
      <c r="E6" s="453"/>
    </row>
    <row r="7" spans="2:12" ht="12.75">
      <c r="B7" s="46"/>
      <c r="C7" s="46"/>
      <c r="D7" s="46"/>
      <c r="E7" s="46"/>
      <c r="L7" s="34"/>
    </row>
    <row r="8" ht="12.75">
      <c r="L8" s="2" t="s">
        <v>6</v>
      </c>
    </row>
    <row r="9" spans="2:13" ht="12.75">
      <c r="B9" s="454"/>
      <c r="C9" s="455" t="s">
        <v>31</v>
      </c>
      <c r="D9" s="455"/>
      <c r="E9" s="455"/>
      <c r="F9" s="456" t="s">
        <v>587</v>
      </c>
      <c r="G9" s="456" t="s">
        <v>588</v>
      </c>
      <c r="H9" s="456" t="s">
        <v>586</v>
      </c>
      <c r="I9" s="456" t="s">
        <v>589</v>
      </c>
      <c r="J9" s="83"/>
      <c r="K9" s="83"/>
      <c r="L9" s="456" t="s">
        <v>594</v>
      </c>
      <c r="M9" s="456" t="s">
        <v>593</v>
      </c>
    </row>
    <row r="10" spans="2:13" ht="22.5">
      <c r="B10" s="454"/>
      <c r="C10" s="455"/>
      <c r="D10" s="455"/>
      <c r="E10" s="455"/>
      <c r="F10" s="457"/>
      <c r="G10" s="457"/>
      <c r="H10" s="457"/>
      <c r="I10" s="457"/>
      <c r="J10" s="84" t="s">
        <v>409</v>
      </c>
      <c r="K10" s="84" t="s">
        <v>409</v>
      </c>
      <c r="L10" s="457"/>
      <c r="M10" s="457"/>
    </row>
    <row r="11" spans="2:13" ht="12.75">
      <c r="B11" s="454"/>
      <c r="C11" s="455"/>
      <c r="D11" s="455"/>
      <c r="E11" s="455"/>
      <c r="F11" s="458"/>
      <c r="G11" s="458"/>
      <c r="H11" s="458"/>
      <c r="I11" s="458"/>
      <c r="J11" s="85" t="s">
        <v>590</v>
      </c>
      <c r="K11" s="85" t="s">
        <v>591</v>
      </c>
      <c r="L11" s="458"/>
      <c r="M11" s="458"/>
    </row>
    <row r="12" spans="2:13" ht="12.75">
      <c r="B12" s="262"/>
      <c r="C12" s="463"/>
      <c r="D12" s="464"/>
      <c r="E12" s="465"/>
      <c r="F12" s="263"/>
      <c r="G12" s="263"/>
      <c r="H12" s="262"/>
      <c r="I12" s="262"/>
      <c r="J12" s="262"/>
      <c r="K12" s="262"/>
      <c r="L12" s="262"/>
      <c r="M12" s="262"/>
    </row>
    <row r="13" spans="2:13" ht="12.75">
      <c r="B13" s="264" t="s">
        <v>32</v>
      </c>
      <c r="C13" s="466" t="s">
        <v>33</v>
      </c>
      <c r="D13" s="467"/>
      <c r="E13" s="468"/>
      <c r="F13" s="265">
        <v>2840000</v>
      </c>
      <c r="G13" s="265">
        <f>G14+G19+G20</f>
        <v>6058200</v>
      </c>
      <c r="H13" s="265"/>
      <c r="I13" s="265">
        <v>380000</v>
      </c>
      <c r="J13" s="265"/>
      <c r="K13" s="265"/>
      <c r="L13" s="265">
        <v>2840000</v>
      </c>
      <c r="M13" s="265">
        <f>G13+I13</f>
        <v>6438200</v>
      </c>
    </row>
    <row r="14" spans="2:13" ht="12.75">
      <c r="B14" s="264"/>
      <c r="C14" s="469" t="s">
        <v>52</v>
      </c>
      <c r="D14" s="470"/>
      <c r="E14" s="471"/>
      <c r="F14" s="263">
        <v>2800000</v>
      </c>
      <c r="G14" s="263">
        <v>2964600</v>
      </c>
      <c r="H14" s="263"/>
      <c r="I14" s="263"/>
      <c r="J14" s="263"/>
      <c r="K14" s="263"/>
      <c r="L14" s="263"/>
      <c r="M14" s="263"/>
    </row>
    <row r="15" spans="2:13" ht="12.75">
      <c r="B15" s="262"/>
      <c r="C15" s="472" t="s">
        <v>34</v>
      </c>
      <c r="D15" s="473"/>
      <c r="E15" s="474"/>
      <c r="F15" s="265"/>
      <c r="G15" s="265"/>
      <c r="H15" s="265">
        <v>280000</v>
      </c>
      <c r="I15" s="265">
        <v>380000</v>
      </c>
      <c r="J15" s="263"/>
      <c r="K15" s="263"/>
      <c r="L15" s="263">
        <v>280000</v>
      </c>
      <c r="M15" s="263">
        <v>380000</v>
      </c>
    </row>
    <row r="16" spans="2:13" ht="12.75">
      <c r="B16" s="262"/>
      <c r="C16" s="460" t="s">
        <v>42</v>
      </c>
      <c r="D16" s="461"/>
      <c r="E16" s="462"/>
      <c r="F16" s="263"/>
      <c r="G16" s="263"/>
      <c r="H16" s="263">
        <v>100000</v>
      </c>
      <c r="I16" s="263">
        <v>200000</v>
      </c>
      <c r="J16" s="263"/>
      <c r="K16" s="263"/>
      <c r="L16" s="263"/>
      <c r="M16" s="263"/>
    </row>
    <row r="17" spans="2:13" ht="12.75">
      <c r="B17" s="262"/>
      <c r="C17" s="460" t="s">
        <v>43</v>
      </c>
      <c r="D17" s="461"/>
      <c r="E17" s="462"/>
      <c r="F17" s="263"/>
      <c r="G17" s="263"/>
      <c r="H17" s="263">
        <v>30000</v>
      </c>
      <c r="I17" s="263">
        <v>30000</v>
      </c>
      <c r="J17" s="263"/>
      <c r="K17" s="263"/>
      <c r="L17" s="263"/>
      <c r="M17" s="263"/>
    </row>
    <row r="18" spans="2:13" ht="12.75">
      <c r="B18" s="262"/>
      <c r="C18" s="460" t="s">
        <v>444</v>
      </c>
      <c r="D18" s="461"/>
      <c r="E18" s="462"/>
      <c r="F18" s="263"/>
      <c r="G18" s="263"/>
      <c r="H18" s="263">
        <v>150000</v>
      </c>
      <c r="I18" s="263">
        <v>150000</v>
      </c>
      <c r="J18" s="263"/>
      <c r="K18" s="263"/>
      <c r="L18" s="263"/>
      <c r="M18" s="263"/>
    </row>
    <row r="19" spans="2:13" ht="12.75">
      <c r="B19" s="262"/>
      <c r="C19" s="476" t="s">
        <v>54</v>
      </c>
      <c r="D19" s="476"/>
      <c r="E19" s="476"/>
      <c r="F19" s="263">
        <v>40000</v>
      </c>
      <c r="G19" s="263">
        <v>40000</v>
      </c>
      <c r="H19" s="263"/>
      <c r="I19" s="263"/>
      <c r="J19" s="263"/>
      <c r="K19" s="263"/>
      <c r="L19" s="263"/>
      <c r="M19" s="263"/>
    </row>
    <row r="20" spans="2:13" ht="12.75">
      <c r="B20" s="262"/>
      <c r="C20" s="414" t="s">
        <v>592</v>
      </c>
      <c r="D20" s="414"/>
      <c r="E20" s="414"/>
      <c r="F20" s="263"/>
      <c r="G20" s="263">
        <v>3053600</v>
      </c>
      <c r="H20" s="263"/>
      <c r="I20" s="263"/>
      <c r="J20" s="263"/>
      <c r="K20" s="263"/>
      <c r="L20" s="263"/>
      <c r="M20" s="263"/>
    </row>
    <row r="21" spans="2:13" ht="12.75">
      <c r="B21" s="264" t="s">
        <v>35</v>
      </c>
      <c r="C21" s="459" t="s">
        <v>36</v>
      </c>
      <c r="D21" s="459"/>
      <c r="E21" s="459"/>
      <c r="F21" s="265">
        <f>F22+F23+F24+F25++F26+F27+F28</f>
        <v>8006000</v>
      </c>
      <c r="G21" s="265">
        <f>G22+G23+G24+G25++G26+G27+G28</f>
        <v>8299000</v>
      </c>
      <c r="H21" s="265"/>
      <c r="I21" s="265"/>
      <c r="J21" s="265">
        <v>3357000</v>
      </c>
      <c r="K21" s="265">
        <v>3357000</v>
      </c>
      <c r="L21" s="265">
        <v>11363000</v>
      </c>
      <c r="M21" s="265">
        <f>G21+K21</f>
        <v>11656000</v>
      </c>
    </row>
    <row r="22" spans="2:13" ht="12.75">
      <c r="B22" s="264"/>
      <c r="C22" s="460" t="s">
        <v>44</v>
      </c>
      <c r="D22" s="461"/>
      <c r="E22" s="462"/>
      <c r="F22" s="263">
        <v>756000</v>
      </c>
      <c r="G22" s="263">
        <v>756000</v>
      </c>
      <c r="H22" s="263"/>
      <c r="I22" s="263"/>
      <c r="J22" s="263"/>
      <c r="K22" s="263"/>
      <c r="L22" s="265"/>
      <c r="M22" s="263"/>
    </row>
    <row r="23" spans="2:13" ht="12.75">
      <c r="B23" s="264"/>
      <c r="C23" s="460" t="s">
        <v>78</v>
      </c>
      <c r="D23" s="461"/>
      <c r="E23" s="462"/>
      <c r="F23" s="266">
        <v>4056000</v>
      </c>
      <c r="G23" s="266">
        <v>2729659</v>
      </c>
      <c r="H23" s="266"/>
      <c r="I23" s="266"/>
      <c r="J23" s="266"/>
      <c r="K23" s="266"/>
      <c r="L23" s="266"/>
      <c r="M23" s="266"/>
    </row>
    <row r="24" spans="2:13" ht="12.75">
      <c r="B24" s="264"/>
      <c r="C24" s="460" t="s">
        <v>53</v>
      </c>
      <c r="D24" s="461"/>
      <c r="E24" s="462"/>
      <c r="F24" s="266">
        <v>500000</v>
      </c>
      <c r="G24" s="266">
        <v>1173000</v>
      </c>
      <c r="H24" s="266"/>
      <c r="I24" s="266"/>
      <c r="J24" s="266"/>
      <c r="K24" s="266"/>
      <c r="L24" s="266"/>
      <c r="M24" s="266"/>
    </row>
    <row r="25" spans="2:13" ht="12.75">
      <c r="B25" s="264"/>
      <c r="C25" s="460" t="s">
        <v>55</v>
      </c>
      <c r="D25" s="461"/>
      <c r="E25" s="462"/>
      <c r="F25" s="263">
        <v>123000</v>
      </c>
      <c r="G25" s="263">
        <v>123000</v>
      </c>
      <c r="H25" s="263"/>
      <c r="I25" s="263"/>
      <c r="J25" s="263"/>
      <c r="K25" s="263"/>
      <c r="L25" s="263"/>
      <c r="M25" s="263"/>
    </row>
    <row r="26" spans="2:13" ht="12.75">
      <c r="B26" s="264"/>
      <c r="C26" s="460" t="s">
        <v>56</v>
      </c>
      <c r="D26" s="461"/>
      <c r="E26" s="462"/>
      <c r="F26" s="263">
        <v>699000</v>
      </c>
      <c r="G26" s="263">
        <v>699000</v>
      </c>
      <c r="H26" s="263"/>
      <c r="I26" s="263"/>
      <c r="J26" s="263"/>
      <c r="K26" s="263"/>
      <c r="L26" s="263"/>
      <c r="M26" s="263"/>
    </row>
    <row r="27" spans="2:13" ht="12.75">
      <c r="B27" s="264"/>
      <c r="C27" s="460" t="s">
        <v>445</v>
      </c>
      <c r="D27" s="461"/>
      <c r="E27" s="462"/>
      <c r="F27" s="263">
        <v>1872000</v>
      </c>
      <c r="G27" s="263">
        <v>1872000</v>
      </c>
      <c r="H27" s="263"/>
      <c r="I27" s="263"/>
      <c r="J27" s="263"/>
      <c r="K27" s="263"/>
      <c r="L27" s="263"/>
      <c r="M27" s="263"/>
    </row>
    <row r="28" spans="2:13" ht="12.75">
      <c r="B28" s="267"/>
      <c r="C28" s="460" t="s">
        <v>446</v>
      </c>
      <c r="D28" s="461"/>
      <c r="E28" s="462"/>
      <c r="F28" s="263"/>
      <c r="G28" s="263">
        <v>946341</v>
      </c>
      <c r="H28" s="263"/>
      <c r="I28" s="263"/>
      <c r="J28" s="263">
        <v>3357000</v>
      </c>
      <c r="K28" s="263">
        <v>3357000</v>
      </c>
      <c r="L28" s="263"/>
      <c r="M28" s="263"/>
    </row>
    <row r="29" spans="2:13" ht="12.75">
      <c r="B29" s="268"/>
      <c r="C29" s="460" t="s">
        <v>596</v>
      </c>
      <c r="D29" s="461"/>
      <c r="E29" s="462"/>
      <c r="F29" s="263"/>
      <c r="G29" s="263"/>
      <c r="H29" s="263"/>
      <c r="I29" s="263"/>
      <c r="J29" s="263"/>
      <c r="K29" s="263"/>
      <c r="L29" s="263"/>
      <c r="M29" s="263"/>
    </row>
    <row r="30" spans="2:13" ht="12.75">
      <c r="B30" s="269"/>
      <c r="C30" s="475" t="s">
        <v>37</v>
      </c>
      <c r="D30" s="475"/>
      <c r="E30" s="475"/>
      <c r="F30" s="270"/>
      <c r="G30" s="270"/>
      <c r="H30" s="270"/>
      <c r="I30" s="270"/>
      <c r="J30" s="270"/>
      <c r="K30" s="270"/>
      <c r="L30" s="270">
        <f>SUM(L13:L29)</f>
        <v>14483000</v>
      </c>
      <c r="M30" s="270">
        <f>SUM(M13:M29)</f>
        <v>18474200</v>
      </c>
    </row>
  </sheetData>
  <sheetProtection/>
  <mergeCells count="29">
    <mergeCell ref="M9:M11"/>
    <mergeCell ref="C30:E30"/>
    <mergeCell ref="C25:E25"/>
    <mergeCell ref="C19:E19"/>
    <mergeCell ref="C26:E26"/>
    <mergeCell ref="C27:E27"/>
    <mergeCell ref="C28:E28"/>
    <mergeCell ref="C29:E29"/>
    <mergeCell ref="C17:E17"/>
    <mergeCell ref="C18:E18"/>
    <mergeCell ref="C21:E21"/>
    <mergeCell ref="C22:E22"/>
    <mergeCell ref="C23:E23"/>
    <mergeCell ref="C24:E24"/>
    <mergeCell ref="C12:E12"/>
    <mergeCell ref="C13:E13"/>
    <mergeCell ref="C14:E14"/>
    <mergeCell ref="C15:E15"/>
    <mergeCell ref="C16:E16"/>
    <mergeCell ref="B4:E5"/>
    <mergeCell ref="H4:L4"/>
    <mergeCell ref="B6:E6"/>
    <mergeCell ref="B9:B11"/>
    <mergeCell ref="C9:E11"/>
    <mergeCell ref="F9:F11"/>
    <mergeCell ref="H9:H11"/>
    <mergeCell ref="L9:L11"/>
    <mergeCell ref="G9:G11"/>
    <mergeCell ref="I9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4" sqref="C4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0.875" style="0" customWidth="1"/>
    <col min="8" max="8" width="15.375" style="0" customWidth="1"/>
  </cols>
  <sheetData>
    <row r="2" spans="2:6" ht="12.75">
      <c r="B2" s="488" t="s">
        <v>595</v>
      </c>
      <c r="C2" s="488"/>
      <c r="D2" s="488"/>
      <c r="E2" s="488"/>
      <c r="F2" s="488"/>
    </row>
    <row r="3" spans="2:10" ht="12.75">
      <c r="B3" s="488"/>
      <c r="C3" s="488"/>
      <c r="D3" s="488"/>
      <c r="E3" s="488"/>
      <c r="F3" s="488"/>
      <c r="G3" s="34"/>
      <c r="J3" s="139"/>
    </row>
    <row r="4" spans="5:6" ht="12.75">
      <c r="E4" s="413" t="s">
        <v>611</v>
      </c>
      <c r="F4" s="413"/>
    </row>
    <row r="5" spans="4:8" ht="12.75">
      <c r="D5" s="3"/>
      <c r="G5" s="490" t="s">
        <v>41</v>
      </c>
      <c r="H5" s="490"/>
    </row>
    <row r="6" spans="2:8" ht="24">
      <c r="B6" s="402" t="s">
        <v>521</v>
      </c>
      <c r="C6" s="402" t="s">
        <v>522</v>
      </c>
      <c r="D6" s="402" t="s">
        <v>523</v>
      </c>
      <c r="E6" s="402" t="s">
        <v>524</v>
      </c>
      <c r="F6" s="402" t="s">
        <v>525</v>
      </c>
      <c r="G6" s="402" t="s">
        <v>526</v>
      </c>
      <c r="H6" s="402" t="s">
        <v>527</v>
      </c>
    </row>
    <row r="7" spans="2:8" ht="12.75" customHeight="1">
      <c r="B7" s="477" t="s">
        <v>528</v>
      </c>
      <c r="C7" s="478"/>
      <c r="D7" s="478"/>
      <c r="E7" s="478"/>
      <c r="F7" s="478"/>
      <c r="G7" s="478"/>
      <c r="H7" s="479"/>
    </row>
    <row r="8" spans="2:8" ht="12.75">
      <c r="B8" s="401">
        <v>3</v>
      </c>
      <c r="C8" s="401" t="s">
        <v>529</v>
      </c>
      <c r="D8" s="401" t="s">
        <v>530</v>
      </c>
      <c r="E8" s="401" t="s">
        <v>481</v>
      </c>
      <c r="F8" s="401"/>
      <c r="G8" s="401"/>
      <c r="H8" s="411" t="s">
        <v>482</v>
      </c>
    </row>
    <row r="9" spans="2:8" ht="12.75">
      <c r="B9" s="401">
        <v>4</v>
      </c>
      <c r="C9" s="401" t="s">
        <v>531</v>
      </c>
      <c r="D9" s="401" t="s">
        <v>480</v>
      </c>
      <c r="E9" s="401" t="s">
        <v>481</v>
      </c>
      <c r="F9" s="401"/>
      <c r="G9" s="401"/>
      <c r="H9" s="411" t="s">
        <v>482</v>
      </c>
    </row>
    <row r="10" spans="2:8" ht="24">
      <c r="B10" s="401">
        <v>5</v>
      </c>
      <c r="C10" s="401" t="s">
        <v>483</v>
      </c>
      <c r="D10" s="401" t="s">
        <v>484</v>
      </c>
      <c r="E10" s="401" t="s">
        <v>485</v>
      </c>
      <c r="F10" s="401"/>
      <c r="G10" s="401" t="s">
        <v>486</v>
      </c>
      <c r="H10" s="411" t="s">
        <v>487</v>
      </c>
    </row>
    <row r="11" spans="2:8" ht="24">
      <c r="B11" s="401">
        <v>6</v>
      </c>
      <c r="C11" s="401" t="s">
        <v>488</v>
      </c>
      <c r="D11" s="401" t="s">
        <v>489</v>
      </c>
      <c r="E11" s="401" t="s">
        <v>481</v>
      </c>
      <c r="F11" s="401"/>
      <c r="G11" s="401" t="s">
        <v>486</v>
      </c>
      <c r="H11" s="411" t="s">
        <v>487</v>
      </c>
    </row>
    <row r="12" spans="2:8" ht="12.75">
      <c r="B12" s="401">
        <v>7</v>
      </c>
      <c r="C12" s="401" t="s">
        <v>490</v>
      </c>
      <c r="D12" s="401" t="s">
        <v>491</v>
      </c>
      <c r="E12" s="401" t="s">
        <v>492</v>
      </c>
      <c r="F12" s="401"/>
      <c r="G12" s="401"/>
      <c r="H12" s="411" t="s">
        <v>493</v>
      </c>
    </row>
    <row r="13" spans="2:8" ht="12.75">
      <c r="B13" s="401">
        <v>8</v>
      </c>
      <c r="C13" s="401" t="s">
        <v>494</v>
      </c>
      <c r="D13" s="401" t="s">
        <v>495</v>
      </c>
      <c r="E13" s="401" t="s">
        <v>481</v>
      </c>
      <c r="F13" s="401"/>
      <c r="G13" s="401"/>
      <c r="H13" s="411" t="s">
        <v>493</v>
      </c>
    </row>
    <row r="14" spans="2:8" ht="12.75">
      <c r="B14" s="401">
        <v>9</v>
      </c>
      <c r="C14" s="401" t="s">
        <v>496</v>
      </c>
      <c r="D14" s="401" t="s">
        <v>497</v>
      </c>
      <c r="E14" s="401" t="s">
        <v>498</v>
      </c>
      <c r="F14" s="401"/>
      <c r="G14" s="401"/>
      <c r="H14" s="411" t="s">
        <v>499</v>
      </c>
    </row>
    <row r="15" spans="2:8" ht="24">
      <c r="B15" s="401">
        <v>10</v>
      </c>
      <c r="C15" s="401" t="s">
        <v>500</v>
      </c>
      <c r="D15" s="401" t="s">
        <v>501</v>
      </c>
      <c r="E15" s="401" t="s">
        <v>481</v>
      </c>
      <c r="F15" s="401"/>
      <c r="G15" s="401"/>
      <c r="H15" s="411" t="s">
        <v>499</v>
      </c>
    </row>
    <row r="16" spans="2:8" ht="12.75">
      <c r="B16" s="401">
        <v>11</v>
      </c>
      <c r="C16" s="401" t="s">
        <v>502</v>
      </c>
      <c r="D16" s="401" t="s">
        <v>503</v>
      </c>
      <c r="E16" s="401" t="s">
        <v>492</v>
      </c>
      <c r="F16" s="401"/>
      <c r="G16" s="401"/>
      <c r="H16" s="411" t="s">
        <v>504</v>
      </c>
    </row>
    <row r="17" spans="2:8" ht="12.75">
      <c r="B17" s="401">
        <v>12</v>
      </c>
      <c r="C17" s="401" t="s">
        <v>505</v>
      </c>
      <c r="D17" s="401" t="s">
        <v>506</v>
      </c>
      <c r="E17" s="401" t="s">
        <v>481</v>
      </c>
      <c r="F17" s="401"/>
      <c r="G17" s="401"/>
      <c r="H17" s="411" t="s">
        <v>504</v>
      </c>
    </row>
    <row r="18" spans="2:8" ht="12.75">
      <c r="B18" s="401">
        <v>13</v>
      </c>
      <c r="C18" s="401" t="s">
        <v>507</v>
      </c>
      <c r="D18" s="401" t="s">
        <v>508</v>
      </c>
      <c r="E18" s="401" t="s">
        <v>509</v>
      </c>
      <c r="F18" s="401"/>
      <c r="G18" s="401" t="s">
        <v>510</v>
      </c>
      <c r="H18" s="411" t="s">
        <v>511</v>
      </c>
    </row>
    <row r="19" spans="2:8" ht="12.75">
      <c r="B19" s="401">
        <v>14</v>
      </c>
      <c r="C19" s="401" t="s">
        <v>512</v>
      </c>
      <c r="D19" s="401" t="s">
        <v>513</v>
      </c>
      <c r="E19" s="401" t="s">
        <v>481</v>
      </c>
      <c r="F19" s="401"/>
      <c r="G19" s="401" t="s">
        <v>510</v>
      </c>
      <c r="H19" s="411" t="s">
        <v>511</v>
      </c>
    </row>
    <row r="20" spans="2:8" ht="12.75">
      <c r="B20" s="401">
        <v>15</v>
      </c>
      <c r="C20" s="401" t="s">
        <v>514</v>
      </c>
      <c r="D20" s="401" t="s">
        <v>515</v>
      </c>
      <c r="E20" s="401" t="s">
        <v>516</v>
      </c>
      <c r="F20" s="401"/>
      <c r="G20" s="401" t="s">
        <v>517</v>
      </c>
      <c r="H20" s="411" t="s">
        <v>518</v>
      </c>
    </row>
    <row r="21" spans="2:8" ht="24">
      <c r="B21" s="401">
        <v>16</v>
      </c>
      <c r="C21" s="401" t="s">
        <v>519</v>
      </c>
      <c r="D21" s="401" t="s">
        <v>520</v>
      </c>
      <c r="E21" s="401" t="s">
        <v>481</v>
      </c>
      <c r="F21" s="401"/>
      <c r="G21" s="401" t="s">
        <v>517</v>
      </c>
      <c r="H21" s="411" t="s">
        <v>518</v>
      </c>
    </row>
    <row r="22" spans="2:9" ht="24">
      <c r="B22" s="401">
        <v>19</v>
      </c>
      <c r="C22" s="401" t="s">
        <v>532</v>
      </c>
      <c r="D22" s="401" t="s">
        <v>533</v>
      </c>
      <c r="E22" s="401" t="s">
        <v>481</v>
      </c>
      <c r="F22" s="401"/>
      <c r="G22" s="401"/>
      <c r="H22" s="437" t="s">
        <v>597</v>
      </c>
      <c r="I22" s="435"/>
    </row>
    <row r="23" spans="2:8" ht="12.75">
      <c r="B23" s="401">
        <v>20</v>
      </c>
      <c r="C23" s="401" t="s">
        <v>534</v>
      </c>
      <c r="D23" s="401" t="s">
        <v>535</v>
      </c>
      <c r="E23" s="401" t="s">
        <v>481</v>
      </c>
      <c r="F23" s="401"/>
      <c r="G23" s="401"/>
      <c r="H23" s="431">
        <v>0</v>
      </c>
    </row>
    <row r="24" spans="2:8" ht="36">
      <c r="B24" s="401">
        <v>21</v>
      </c>
      <c r="C24" s="401" t="s">
        <v>536</v>
      </c>
      <c r="D24" s="401" t="s">
        <v>537</v>
      </c>
      <c r="E24" s="401" t="s">
        <v>481</v>
      </c>
      <c r="F24" s="401"/>
      <c r="G24" s="401"/>
      <c r="H24" s="2" t="s">
        <v>598</v>
      </c>
    </row>
    <row r="25" spans="2:8" ht="12.75">
      <c r="B25" s="401">
        <v>22</v>
      </c>
      <c r="C25" s="401" t="s">
        <v>538</v>
      </c>
      <c r="D25" s="401" t="s">
        <v>539</v>
      </c>
      <c r="E25" s="401" t="s">
        <v>540</v>
      </c>
      <c r="F25" s="401">
        <v>0</v>
      </c>
      <c r="G25" s="401">
        <v>100</v>
      </c>
      <c r="H25" s="411">
        <v>0</v>
      </c>
    </row>
    <row r="26" spans="2:8" ht="24">
      <c r="B26" s="401">
        <v>23</v>
      </c>
      <c r="C26" s="401" t="s">
        <v>541</v>
      </c>
      <c r="D26" s="401" t="s">
        <v>542</v>
      </c>
      <c r="E26" s="401" t="s">
        <v>481</v>
      </c>
      <c r="F26" s="401">
        <v>0</v>
      </c>
      <c r="G26" s="401" t="s">
        <v>543</v>
      </c>
      <c r="H26" s="411">
        <v>0</v>
      </c>
    </row>
    <row r="27" spans="2:8" ht="12.75">
      <c r="B27" s="401">
        <v>24</v>
      </c>
      <c r="C27" s="401" t="s">
        <v>544</v>
      </c>
      <c r="D27" s="401" t="s">
        <v>545</v>
      </c>
      <c r="E27" s="401" t="s">
        <v>546</v>
      </c>
      <c r="F27" s="401">
        <v>0</v>
      </c>
      <c r="G27" s="401">
        <v>2</v>
      </c>
      <c r="H27" s="411">
        <v>0</v>
      </c>
    </row>
    <row r="28" spans="2:8" ht="12.75">
      <c r="B28" s="401">
        <v>25</v>
      </c>
      <c r="C28" s="401" t="s">
        <v>547</v>
      </c>
      <c r="D28" s="401" t="s">
        <v>548</v>
      </c>
      <c r="E28" s="401" t="s">
        <v>481</v>
      </c>
      <c r="F28" s="401"/>
      <c r="G28" s="401"/>
      <c r="H28" s="411" t="s">
        <v>549</v>
      </c>
    </row>
    <row r="29" spans="2:8" ht="24">
      <c r="B29" s="402">
        <v>26</v>
      </c>
      <c r="C29" s="402" t="s">
        <v>550</v>
      </c>
      <c r="D29" s="402" t="s">
        <v>551</v>
      </c>
      <c r="E29" s="402" t="s">
        <v>481</v>
      </c>
      <c r="F29" s="402"/>
      <c r="G29" s="402"/>
      <c r="H29" s="433" t="s">
        <v>599</v>
      </c>
    </row>
    <row r="30" spans="2:8" ht="24">
      <c r="B30" s="402">
        <v>50</v>
      </c>
      <c r="C30" s="402" t="s">
        <v>552</v>
      </c>
      <c r="D30" s="402" t="s">
        <v>553</v>
      </c>
      <c r="E30" s="402" t="s">
        <v>481</v>
      </c>
      <c r="F30" s="402"/>
      <c r="G30" s="402"/>
      <c r="H30" s="434">
        <v>25827233</v>
      </c>
    </row>
    <row r="31" spans="2:8" ht="12.75">
      <c r="B31" s="401">
        <v>51</v>
      </c>
      <c r="C31" s="401" t="s">
        <v>554</v>
      </c>
      <c r="D31" s="401" t="s">
        <v>555</v>
      </c>
      <c r="E31" s="401" t="s">
        <v>481</v>
      </c>
      <c r="F31" s="401"/>
      <c r="G31" s="401"/>
      <c r="H31" s="411" t="s">
        <v>556</v>
      </c>
    </row>
    <row r="32" spans="2:9" ht="12.75">
      <c r="B32" s="401">
        <v>54</v>
      </c>
      <c r="C32" s="401" t="s">
        <v>557</v>
      </c>
      <c r="D32" s="401" t="s">
        <v>558</v>
      </c>
      <c r="E32" s="401" t="s">
        <v>509</v>
      </c>
      <c r="F32" s="401">
        <v>20</v>
      </c>
      <c r="G32" s="401" t="s">
        <v>559</v>
      </c>
      <c r="H32" s="432" t="s">
        <v>602</v>
      </c>
      <c r="I32" s="436"/>
    </row>
    <row r="33" spans="2:8" ht="12.75" customHeight="1">
      <c r="B33" s="477" t="s">
        <v>560</v>
      </c>
      <c r="C33" s="478"/>
      <c r="D33" s="478"/>
      <c r="E33" s="478"/>
      <c r="F33" s="478"/>
      <c r="G33" s="478"/>
      <c r="H33" s="479"/>
    </row>
    <row r="34" spans="2:9" ht="12.75">
      <c r="B34" s="401">
        <v>95</v>
      </c>
      <c r="C34" s="401" t="s">
        <v>561</v>
      </c>
      <c r="D34" s="401" t="s">
        <v>562</v>
      </c>
      <c r="E34" s="401" t="s">
        <v>509</v>
      </c>
      <c r="F34" s="401">
        <v>3.04</v>
      </c>
      <c r="G34" s="401" t="s">
        <v>563</v>
      </c>
      <c r="H34" s="432" t="s">
        <v>603</v>
      </c>
      <c r="I34" s="432"/>
    </row>
    <row r="35" spans="2:8" ht="12.75">
      <c r="B35" s="401">
        <v>96</v>
      </c>
      <c r="C35" s="401" t="s">
        <v>564</v>
      </c>
      <c r="D35" s="401" t="s">
        <v>565</v>
      </c>
      <c r="E35" s="401" t="s">
        <v>481</v>
      </c>
      <c r="F35" s="401"/>
      <c r="G35" s="401"/>
      <c r="H35" s="2" t="s">
        <v>600</v>
      </c>
    </row>
    <row r="36" spans="2:8" ht="24">
      <c r="B36" s="401">
        <v>97</v>
      </c>
      <c r="C36" s="401" t="s">
        <v>566</v>
      </c>
      <c r="D36" s="401" t="s">
        <v>567</v>
      </c>
      <c r="E36" s="401" t="s">
        <v>481</v>
      </c>
      <c r="F36" s="401" t="s">
        <v>568</v>
      </c>
      <c r="G36" s="401">
        <v>570</v>
      </c>
      <c r="H36" s="2" t="s">
        <v>601</v>
      </c>
    </row>
    <row r="37" spans="2:8" ht="24">
      <c r="B37" s="401">
        <v>98</v>
      </c>
      <c r="C37" s="401" t="s">
        <v>569</v>
      </c>
      <c r="D37" s="401" t="s">
        <v>570</v>
      </c>
      <c r="E37" s="401" t="s">
        <v>509</v>
      </c>
      <c r="F37" s="401">
        <v>0</v>
      </c>
      <c r="G37" s="401" t="s">
        <v>571</v>
      </c>
      <c r="H37" s="411">
        <v>0</v>
      </c>
    </row>
    <row r="38" spans="2:8" ht="24">
      <c r="B38" s="402">
        <v>99</v>
      </c>
      <c r="C38" s="402" t="s">
        <v>572</v>
      </c>
      <c r="D38" s="402" t="s">
        <v>573</v>
      </c>
      <c r="E38" s="402" t="s">
        <v>481</v>
      </c>
      <c r="F38" s="402"/>
      <c r="G38" s="402"/>
      <c r="H38" s="433">
        <v>20438216</v>
      </c>
    </row>
    <row r="39" spans="2:8" ht="36">
      <c r="B39" s="401">
        <v>110</v>
      </c>
      <c r="C39" s="401" t="s">
        <v>574</v>
      </c>
      <c r="D39" s="401" t="s">
        <v>575</v>
      </c>
      <c r="E39" s="401" t="s">
        <v>576</v>
      </c>
      <c r="F39" s="401"/>
      <c r="G39" s="401" t="s">
        <v>577</v>
      </c>
      <c r="H39" s="411" t="s">
        <v>578</v>
      </c>
    </row>
    <row r="40" spans="2:8" ht="13.5" thickBot="1">
      <c r="B40" s="403">
        <v>135</v>
      </c>
      <c r="C40" s="403" t="s">
        <v>579</v>
      </c>
      <c r="D40" s="403" t="s">
        <v>580</v>
      </c>
      <c r="E40" s="403" t="s">
        <v>576</v>
      </c>
      <c r="F40" s="403"/>
      <c r="G40" s="403"/>
      <c r="H40" s="412" t="s">
        <v>578</v>
      </c>
    </row>
    <row r="41" spans="2:8" ht="12.75">
      <c r="B41" s="480" t="s">
        <v>581</v>
      </c>
      <c r="C41" s="481"/>
      <c r="D41" s="481"/>
      <c r="E41" s="481"/>
      <c r="F41" s="481"/>
      <c r="G41" s="482"/>
      <c r="H41" s="486">
        <v>70357651</v>
      </c>
    </row>
    <row r="42" spans="2:8" ht="13.5" thickBot="1">
      <c r="B42" s="483"/>
      <c r="C42" s="484"/>
      <c r="D42" s="484"/>
      <c r="E42" s="484"/>
      <c r="F42" s="484"/>
      <c r="G42" s="485"/>
      <c r="H42" s="487"/>
    </row>
    <row r="43" spans="2:7" ht="12.75">
      <c r="B43" s="404"/>
      <c r="C43" s="489"/>
      <c r="D43" s="489"/>
      <c r="E43" s="4"/>
      <c r="F43" s="1"/>
      <c r="G43" s="1"/>
    </row>
    <row r="44" spans="2:7" ht="12.75">
      <c r="B44" s="405"/>
      <c r="C44" s="405"/>
      <c r="D44" s="406"/>
      <c r="E44" s="1"/>
      <c r="F44" s="1"/>
      <c r="G44" s="33"/>
    </row>
    <row r="45" spans="2:7" ht="15.75">
      <c r="B45" s="407"/>
      <c r="C45" s="407"/>
      <c r="D45" s="81"/>
      <c r="E45" s="408"/>
      <c r="F45" s="408"/>
      <c r="G45" s="409"/>
    </row>
    <row r="46" spans="2:7" ht="15.75">
      <c r="B46" s="407"/>
      <c r="C46" s="407"/>
      <c r="D46" s="81"/>
      <c r="E46" s="408"/>
      <c r="F46" s="408"/>
      <c r="G46" s="409"/>
    </row>
    <row r="47" spans="2:7" ht="15.75">
      <c r="B47" s="407"/>
      <c r="C47" s="407"/>
      <c r="D47" s="81"/>
      <c r="E47" s="408"/>
      <c r="F47" s="408"/>
      <c r="G47" s="409"/>
    </row>
    <row r="48" spans="2:8" ht="12.75">
      <c r="B48" s="491"/>
      <c r="C48" s="491"/>
      <c r="D48" s="492"/>
      <c r="E48" s="493"/>
      <c r="F48" s="493"/>
      <c r="G48" s="493"/>
      <c r="H48" s="410"/>
    </row>
    <row r="49" spans="2:8" ht="12.75">
      <c r="B49" s="491"/>
      <c r="C49" s="491"/>
      <c r="D49" s="492"/>
      <c r="E49" s="493"/>
      <c r="F49" s="493"/>
      <c r="G49" s="493"/>
      <c r="H49" s="410"/>
    </row>
  </sheetData>
  <sheetProtection/>
  <mergeCells count="12">
    <mergeCell ref="B48:C49"/>
    <mergeCell ref="D48:D49"/>
    <mergeCell ref="E48:E49"/>
    <mergeCell ref="F48:F49"/>
    <mergeCell ref="G48:G49"/>
    <mergeCell ref="B7:H7"/>
    <mergeCell ref="B33:H33"/>
    <mergeCell ref="B41:G42"/>
    <mergeCell ref="H41:H42"/>
    <mergeCell ref="B2:F3"/>
    <mergeCell ref="C43:D43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40" t="s">
        <v>612</v>
      </c>
      <c r="E3" s="440"/>
    </row>
    <row r="4" spans="2:5" ht="12.75">
      <c r="B4" s="35"/>
      <c r="C4" s="35"/>
      <c r="E4" s="35"/>
    </row>
    <row r="5" spans="2:5" ht="12.75">
      <c r="B5" s="494" t="s">
        <v>449</v>
      </c>
      <c r="C5" s="494"/>
      <c r="D5" s="494"/>
      <c r="E5" s="494"/>
    </row>
    <row r="6" spans="2:5" ht="35.25" customHeight="1">
      <c r="B6" s="7"/>
      <c r="C6" s="7"/>
      <c r="D6" s="495"/>
      <c r="E6" s="495"/>
    </row>
    <row r="7" spans="2:5" ht="12.75">
      <c r="B7" s="36"/>
      <c r="C7" s="36"/>
      <c r="D7" s="36"/>
      <c r="E7" s="36"/>
    </row>
    <row r="8" spans="2:5" ht="12.75">
      <c r="B8" s="496" t="s">
        <v>38</v>
      </c>
      <c r="C8" s="498" t="s">
        <v>39</v>
      </c>
      <c r="D8" s="498"/>
      <c r="E8" s="498"/>
    </row>
    <row r="9" spans="2:5" ht="12.75">
      <c r="B9" s="497"/>
      <c r="C9" s="498" t="s">
        <v>8</v>
      </c>
      <c r="D9" s="498" t="s">
        <v>9</v>
      </c>
      <c r="E9" s="498" t="s">
        <v>37</v>
      </c>
    </row>
    <row r="10" spans="2:5" ht="21.75" customHeight="1">
      <c r="B10" s="497"/>
      <c r="C10" s="498"/>
      <c r="D10" s="498"/>
      <c r="E10" s="498"/>
    </row>
    <row r="11" spans="2:5" ht="12.75">
      <c r="B11" s="45" t="s">
        <v>40</v>
      </c>
      <c r="C11" s="8">
        <v>1</v>
      </c>
      <c r="D11" s="9"/>
      <c r="E11" s="37">
        <v>1</v>
      </c>
    </row>
    <row r="12" spans="2:5" ht="12.75">
      <c r="B12" s="10"/>
      <c r="C12" s="38"/>
      <c r="D12" s="38"/>
      <c r="E12" s="37"/>
    </row>
    <row r="13" spans="2:5" ht="12.75">
      <c r="B13" s="39" t="s">
        <v>45</v>
      </c>
      <c r="C13" s="38">
        <v>1</v>
      </c>
      <c r="D13" s="6"/>
      <c r="E13" s="37">
        <v>1</v>
      </c>
    </row>
    <row r="14" spans="2:5" ht="12.75">
      <c r="B14" s="39" t="s">
        <v>46</v>
      </c>
      <c r="C14" s="38">
        <v>4</v>
      </c>
      <c r="D14" s="38"/>
      <c r="E14" s="37">
        <v>4</v>
      </c>
    </row>
    <row r="15" spans="2:5" ht="12.75">
      <c r="B15" s="40" t="s">
        <v>47</v>
      </c>
      <c r="C15" s="38">
        <v>1</v>
      </c>
      <c r="D15" s="38"/>
      <c r="E15" s="37">
        <v>1</v>
      </c>
    </row>
    <row r="16" spans="2:5" ht="12.75">
      <c r="B16" s="10" t="s">
        <v>48</v>
      </c>
      <c r="C16" s="38">
        <v>2</v>
      </c>
      <c r="D16" s="38"/>
      <c r="E16" s="37">
        <v>2</v>
      </c>
    </row>
    <row r="17" spans="2:5" ht="12.75">
      <c r="B17" s="10" t="s">
        <v>50</v>
      </c>
      <c r="C17" s="143">
        <v>1</v>
      </c>
      <c r="D17" s="140"/>
      <c r="E17" s="37">
        <v>1</v>
      </c>
    </row>
    <row r="18" spans="2:5" ht="12.75">
      <c r="B18" s="141" t="s">
        <v>49</v>
      </c>
      <c r="C18" s="144">
        <v>25</v>
      </c>
      <c r="D18" s="140"/>
      <c r="E18" s="37">
        <v>25</v>
      </c>
    </row>
    <row r="19" spans="2:4" ht="12.75">
      <c r="B19" s="142"/>
      <c r="C19" s="145"/>
      <c r="D19" s="146"/>
    </row>
    <row r="20" spans="2:5" ht="12.75">
      <c r="B20" s="10"/>
      <c r="C20" s="38"/>
      <c r="D20" s="37"/>
      <c r="E20" s="37"/>
    </row>
    <row r="21" spans="2:5" ht="12.75">
      <c r="B21" s="10"/>
      <c r="C21" s="38"/>
      <c r="D21" s="37"/>
      <c r="E21" s="37"/>
    </row>
    <row r="22" spans="2:5" ht="12.75">
      <c r="B22" s="10"/>
      <c r="C22" s="38"/>
      <c r="D22" s="37"/>
      <c r="E22" s="37"/>
    </row>
    <row r="23" spans="2:5" ht="12.75">
      <c r="B23" s="11"/>
      <c r="C23" s="38"/>
      <c r="D23" s="38"/>
      <c r="E23" s="37"/>
    </row>
    <row r="24" spans="2:5" ht="12.75">
      <c r="B24" s="12"/>
      <c r="C24" s="38"/>
      <c r="D24" s="38"/>
      <c r="E24" s="37"/>
    </row>
    <row r="25" spans="2:5" ht="12.75">
      <c r="B25" s="13"/>
      <c r="C25" s="38"/>
      <c r="D25" s="38"/>
      <c r="E25" s="37"/>
    </row>
    <row r="26" spans="2:5" ht="12.75">
      <c r="B26" s="13"/>
      <c r="C26" s="38"/>
      <c r="D26" s="38"/>
      <c r="E26" s="37"/>
    </row>
    <row r="27" spans="2:5" ht="12.75">
      <c r="B27" s="14" t="s">
        <v>51</v>
      </c>
      <c r="C27" s="15">
        <f>SUM(C11:C26)</f>
        <v>35</v>
      </c>
      <c r="D27" s="15">
        <f>SUM(D11:D26)</f>
        <v>0</v>
      </c>
      <c r="E27" s="16">
        <f>SUM(E11:E26)</f>
        <v>35</v>
      </c>
    </row>
    <row r="28" spans="2:5" ht="12.75">
      <c r="B28" s="17"/>
      <c r="C28" s="38"/>
      <c r="D28" s="38"/>
      <c r="E28" s="37"/>
    </row>
    <row r="29" spans="2:5" ht="12.75">
      <c r="B29" s="18"/>
      <c r="C29" s="19"/>
      <c r="D29" s="19"/>
      <c r="E29" s="20"/>
    </row>
    <row r="30" spans="2:5" ht="12.75">
      <c r="B30" s="21"/>
      <c r="C30" s="22"/>
      <c r="D30" s="37"/>
      <c r="E30" s="23"/>
    </row>
    <row r="31" spans="2:5" ht="12.75">
      <c r="B31" s="21"/>
      <c r="C31" s="22"/>
      <c r="D31" s="23"/>
      <c r="E31" s="23"/>
    </row>
    <row r="32" spans="2:5" ht="12.75">
      <c r="B32" s="10"/>
      <c r="C32" s="41"/>
      <c r="D32" s="41"/>
      <c r="E32" s="42"/>
    </row>
    <row r="33" spans="2:5" ht="12.75">
      <c r="B33" s="24" t="s">
        <v>448</v>
      </c>
      <c r="C33" s="25">
        <f>C27+C29</f>
        <v>35</v>
      </c>
      <c r="D33" s="25">
        <f>D27+D29</f>
        <v>0</v>
      </c>
      <c r="E33" s="26">
        <f>E27+E29</f>
        <v>35</v>
      </c>
    </row>
    <row r="34" spans="2:5" ht="12.75">
      <c r="B34" s="27"/>
      <c r="C34" s="43"/>
      <c r="D34" s="43"/>
      <c r="E34" s="44"/>
    </row>
    <row r="35" spans="2:5" ht="12.75">
      <c r="B35" s="27"/>
      <c r="C35" s="28"/>
      <c r="D35" s="28"/>
      <c r="E35" s="29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2017-05-24T10:07:50Z</cp:lastPrinted>
  <dcterms:created xsi:type="dcterms:W3CDTF">1997-01-17T14:02:09Z</dcterms:created>
  <dcterms:modified xsi:type="dcterms:W3CDTF">2017-05-25T08:00:35Z</dcterms:modified>
  <cp:category/>
  <cp:version/>
  <cp:contentType/>
  <cp:contentStatus/>
</cp:coreProperties>
</file>