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'Munka1'!$A$1:$F$134</definedName>
  </definedNames>
  <calcPr fullCalcOnLoad="1"/>
</workbook>
</file>

<file path=xl/sharedStrings.xml><?xml version="1.0" encoding="utf-8"?>
<sst xmlns="http://schemas.openxmlformats.org/spreadsheetml/2006/main" count="259" uniqueCount="230">
  <si>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</si>
  <si>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</si>
  <si>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</si>
  <si>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</si>
  <si>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</si>
  <si>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</si>
  <si>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</si>
  <si>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</si>
  <si>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</si>
  <si>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</si>
  <si>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</si>
  <si>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</si>
  <si>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</si>
  <si>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</si>
  <si>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</si>
  <si>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</si>
  <si>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</si>
  <si>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</si>
  <si>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</si>
  <si>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</si>
  <si>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</si>
  <si>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</si>
  <si>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</si>
  <si>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</si>
  <si>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</si>
  <si>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</si>
  <si>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</si>
  <si>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</si>
  <si>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</si>
  <si>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</si>
  <si>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</si>
  <si>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</si>
  <si>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</si>
  <si>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</si>
  <si>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</si>
  <si>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</si>
  <si>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</si>
  <si>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</si>
  <si>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</si>
  <si>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</si>
  <si>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</si>
  <si>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</si>
  <si>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</si>
  <si>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</si>
  <si>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</si>
  <si>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</si>
  <si>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</si>
  <si>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</si>
  <si>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</si>
  <si>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</si>
  <si>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</si>
  <si>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</si>
  <si>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</si>
  <si>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</si>
  <si>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</si>
  <si>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</si>
  <si>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</si>
  <si>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</si>
  <si>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</si>
  <si>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</si>
  <si>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</si>
  <si>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</si>
  <si>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</si>
  <si>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>12.1.</t>
  </si>
  <si>
    <t>Előző év költségvetési maradványának igénybevétele</t>
  </si>
  <si>
    <t>12.2.</t>
  </si>
  <si>
    <t>Előző év vállalkozási maradványának igénybevétele</t>
  </si>
  <si>
    <t>Adóssághoz nem kapcsolódó származékos ügyletek bevételei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</si>
  <si>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</si>
  <si>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</si>
  <si>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</si>
  <si>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</si>
  <si>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</si>
  <si>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</si>
  <si>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</si>
  <si>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</si>
  <si>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</si>
  <si>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</si>
  <si>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</si>
  <si>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</si>
  <si>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</si>
  <si>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</si>
  <si>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</si>
  <si>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</si>
  <si>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</si>
  <si>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</si>
  <si>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</si>
  <si>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</si>
  <si>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</si>
  <si>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</si>
  <si>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</si>
  <si>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</si>
  <si>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</si>
  <si>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</si>
  <si>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</si>
  <si>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</si>
  <si>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</si>
  <si>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</si>
  <si>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</si>
  <si>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</si>
  <si>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</si>
  <si>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</si>
  <si>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</si>
  <si>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</si>
  <si>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</si>
  <si>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</si>
  <si>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</si>
  <si>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</si>
  <si>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</si>
  <si>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</si>
  <si>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</si>
  <si>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</si>
  <si>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</si>
  <si>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</si>
  <si>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</si>
  <si>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</si>
  <si>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</si>
  <si>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</si>
  <si>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2/2 oldal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</si>
  <si>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</si>
  <si>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</si>
  <si>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</si>
  <si>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</si>
  <si>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</si>
  <si>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</si>
  <si>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</si>
  <si>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</si>
  <si>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</si>
  <si>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</si>
  <si>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</si>
  <si>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</si>
  <si>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</si>
  <si>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</si>
  <si>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</si>
  <si>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</si>
  <si>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</si>
  <si>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</si>
  <si>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</si>
  <si>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</si>
  <si>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</si>
  <si>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</si>
  <si>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</si>
  <si>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</si>
  <si>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</si>
  <si>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</si>
  <si>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</si>
  <si>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</si>
  <si>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</si>
  <si>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</si>
  <si>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</si>
  <si>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</si>
  <si>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</si>
  <si>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</si>
  <si>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</si>
  <si>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>2017. évi előirányzat</t>
  </si>
  <si>
    <t xml:space="preserve">   - Egyéb működési támogatás ÁH-án belülre Baj Önkormányzatnak fogorvosi ellátáshoz támogatáss</t>
  </si>
  <si>
    <t xml:space="preserve">   - Egyéb működési célú támogatások ÁH-n belülre intézmény finanszírozás</t>
  </si>
  <si>
    <t xml:space="preserve">          Önkéntes Tűzoltó Egyesület</t>
  </si>
  <si>
    <t xml:space="preserve">          Vörösmárvány Alapítvány</t>
  </si>
  <si>
    <t xml:space="preserve">          Srint Futó Klub</t>
  </si>
  <si>
    <t>1.8</t>
  </si>
  <si>
    <t>1.9</t>
  </si>
  <si>
    <t>1.9.1</t>
  </si>
  <si>
    <t>1.9.2</t>
  </si>
  <si>
    <t>1.9.3</t>
  </si>
  <si>
    <t>1.9.4</t>
  </si>
  <si>
    <t>1.9.5</t>
  </si>
  <si>
    <t>1.9.6</t>
  </si>
  <si>
    <t xml:space="preserve">          Asztalitenisz sportnak</t>
  </si>
  <si>
    <t>Módosított előirányzat</t>
  </si>
  <si>
    <t>C</t>
  </si>
  <si>
    <t>Vértestolna Község Önkormányzatától működési célú támogatás</t>
  </si>
  <si>
    <t>1.9.7</t>
  </si>
  <si>
    <t>1.9.8</t>
  </si>
  <si>
    <t xml:space="preserve">          Szamaritánus Alapítvány</t>
  </si>
  <si>
    <t xml:space="preserve">          Tardosi Vörösmárvány Alapítvány</t>
  </si>
  <si>
    <t>Forintban</t>
  </si>
  <si>
    <t xml:space="preserve">                 Csabán Béla polgármester                       Szakmáry Lászlóné jegyző </t>
  </si>
  <si>
    <t>1.9.9</t>
  </si>
  <si>
    <t xml:space="preserve">         Baji fogorvos fogorvosi ellátás támogatása</t>
  </si>
  <si>
    <t>2.5.2</t>
  </si>
  <si>
    <t>Felhalmozási visszatérítendő támogatás nyújtása Tardos Futball Klubnak</t>
  </si>
  <si>
    <t xml:space="preserve">          TOP-3.2.1 Energetikai korszerűsítés (Iskola épületének külső hőszigetlése)</t>
  </si>
  <si>
    <t xml:space="preserve">          TOP-2.1.2 Csapadékvíz elvezetés </t>
  </si>
  <si>
    <t xml:space="preserve">          Fejlesztési céltartalék</t>
  </si>
  <si>
    <t>3.2.1</t>
  </si>
  <si>
    <t>3.2.2</t>
  </si>
  <si>
    <t>3.2.3</t>
  </si>
  <si>
    <t>3.2.4</t>
  </si>
  <si>
    <t xml:space="preserve">          TOP-4.1.1 Egészségügyi alapellátás infrastrukturális fejlesztése</t>
  </si>
  <si>
    <t>13.1</t>
  </si>
  <si>
    <t>Államháztartáson belüli megelőlegezés</t>
  </si>
  <si>
    <t>1.9.10</t>
  </si>
  <si>
    <t xml:space="preserve">         Bursa ösztöndíj</t>
  </si>
  <si>
    <t>Teljesítés</t>
  </si>
  <si>
    <t>%</t>
  </si>
  <si>
    <t>D</t>
  </si>
  <si>
    <t>E</t>
  </si>
  <si>
    <t>4.4</t>
  </si>
  <si>
    <t>Termőföld bérbeadásából származójövedelem utáni szja</t>
  </si>
  <si>
    <t>5.9</t>
  </si>
  <si>
    <t>Egyéb működési bevételek</t>
  </si>
  <si>
    <t xml:space="preserve">Pénzeszközök lekötött bankbetétként elhelyezése </t>
  </si>
  <si>
    <t xml:space="preserve">Tardos Község Önkormányzata 2017. ÉVI  ZÁRSZÁMADÁSÁNAK ÖSSZEVONT PÉNZÜGYI MÉRLEGE </t>
  </si>
  <si>
    <t>Tardos Község Önkormányzata 2017. ÉVI ZÁRSZÁMADÁSÁNAK  ÖSSZEVONT PÉNZÜGYI MÉRLEGE</t>
  </si>
  <si>
    <t xml:space="preserve">      Vis maior támogatás</t>
  </si>
  <si>
    <t xml:space="preserve">       Tardos Önk.támog. (óvoda nyílászárók cseréje)</t>
  </si>
  <si>
    <t xml:space="preserve">       ASP kial.támog. KÖFOP-1.2.1</t>
  </si>
  <si>
    <t xml:space="preserve">       Csapadékvízelvezetés támog. TOP-2.1.3</t>
  </si>
  <si>
    <t xml:space="preserve">       Energetikai korszerűsítés Tardoson (iskola hőszig.) TOP-3.2.1</t>
  </si>
  <si>
    <t xml:space="preserve">       Egészségügyi alapellátás fejlesztése TOP-4.1.1</t>
  </si>
  <si>
    <t>EU-s támogatás</t>
  </si>
  <si>
    <t>3.1</t>
  </si>
  <si>
    <t>3.2</t>
  </si>
  <si>
    <t>3.3</t>
  </si>
  <si>
    <t>3.3.1</t>
  </si>
  <si>
    <t>3.3.2</t>
  </si>
  <si>
    <t>3.3.3</t>
  </si>
  <si>
    <t>3.3.4</t>
  </si>
  <si>
    <t xml:space="preserve">     EU-s támogatás ASP integrált rendszer kial.működtetésre támogatás</t>
  </si>
  <si>
    <t>2.4</t>
  </si>
  <si>
    <t>11.</t>
  </si>
  <si>
    <t>12.</t>
  </si>
  <si>
    <t>13.</t>
  </si>
  <si>
    <t>14.</t>
  </si>
  <si>
    <t>15.</t>
  </si>
  <si>
    <t>16.</t>
  </si>
  <si>
    <t>17.</t>
  </si>
  <si>
    <t xml:space="preserve"> 1. melléklet    5/2018. (V.30.) önkormányzati rendelethez</t>
  </si>
  <si>
    <t>2.  melléklet     5/2018. (V.30.)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</si>
</sst>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15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16" xfId="54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49" fontId="8" fillId="0" borderId="18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54" applyFont="1" applyFill="1" applyBorder="1" applyAlignment="1" applyProtection="1">
      <alignment vertical="center" wrapText="1"/>
      <protection/>
    </xf>
    <xf numFmtId="0" fontId="3" fillId="0" borderId="0" xfId="54" applyFont="1" applyFill="1" applyProtection="1">
      <alignment/>
      <protection/>
    </xf>
    <xf numFmtId="0" fontId="11" fillId="0" borderId="21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22" xfId="54" applyFont="1" applyFill="1" applyBorder="1" applyProtection="1">
      <alignment/>
      <protection/>
    </xf>
    <xf numFmtId="172" fontId="7" fillId="0" borderId="2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24" xfId="54" applyFont="1" applyFill="1" applyBorder="1" applyProtection="1">
      <alignment/>
      <protection/>
    </xf>
    <xf numFmtId="0" fontId="9" fillId="0" borderId="25" xfId="54" applyFont="1" applyFill="1" applyBorder="1" applyProtection="1">
      <alignment/>
      <protection/>
    </xf>
    <xf numFmtId="172" fontId="7" fillId="0" borderId="2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23" xfId="54" applyFont="1" applyFill="1" applyBorder="1" applyProtection="1">
      <alignment/>
      <protection/>
    </xf>
    <xf numFmtId="172" fontId="7" fillId="0" borderId="26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25" xfId="54" applyFont="1" applyFill="1" applyBorder="1" applyAlignment="1" applyProtection="1">
      <alignment vertical="center" wrapText="1"/>
      <protection/>
    </xf>
    <xf numFmtId="0" fontId="7" fillId="0" borderId="25" xfId="54" applyFont="1" applyFill="1" applyBorder="1" applyAlignment="1" applyProtection="1">
      <alignment horizontal="center"/>
      <protection/>
    </xf>
    <xf numFmtId="0" fontId="9" fillId="0" borderId="27" xfId="54" applyFont="1" applyFill="1" applyBorder="1" applyProtection="1">
      <alignment/>
      <protection/>
    </xf>
    <xf numFmtId="3" fontId="9" fillId="0" borderId="22" xfId="54" applyNumberFormat="1" applyFont="1" applyFill="1" applyBorder="1" applyProtection="1">
      <alignment/>
      <protection/>
    </xf>
    <xf numFmtId="3" fontId="9" fillId="0" borderId="28" xfId="54" applyNumberFormat="1" applyFont="1" applyFill="1" applyBorder="1" applyProtection="1">
      <alignment/>
      <protection/>
    </xf>
    <xf numFmtId="3" fontId="8" fillId="0" borderId="29" xfId="54" applyNumberFormat="1" applyFont="1" applyFill="1" applyBorder="1" applyProtection="1">
      <alignment/>
      <protection/>
    </xf>
    <xf numFmtId="3" fontId="8" fillId="0" borderId="28" xfId="54" applyNumberFormat="1" applyFont="1" applyFill="1" applyBorder="1" applyProtection="1">
      <alignment/>
      <protection/>
    </xf>
    <xf numFmtId="3" fontId="8" fillId="0" borderId="30" xfId="54" applyNumberFormat="1" applyFont="1" applyFill="1" applyBorder="1" applyProtection="1">
      <alignment/>
      <protection/>
    </xf>
    <xf numFmtId="172" fontId="2" fillId="0" borderId="0" xfId="54" applyNumberFormat="1" applyFont="1" applyFill="1" applyBorder="1" applyAlignment="1" applyProtection="1">
      <alignment vertical="center"/>
      <protection/>
    </xf>
    <xf numFmtId="3" fontId="8" fillId="0" borderId="31" xfId="54" applyNumberFormat="1" applyFont="1" applyFill="1" applyBorder="1" applyProtection="1">
      <alignment/>
      <protection/>
    </xf>
    <xf numFmtId="0" fontId="2" fillId="0" borderId="12" xfId="54" applyFill="1" applyBorder="1" applyAlignment="1" applyProtection="1">
      <alignment vertical="center"/>
      <protection/>
    </xf>
    <xf numFmtId="0" fontId="7" fillId="0" borderId="11" xfId="54" applyFont="1" applyFill="1" applyBorder="1" applyAlignment="1" applyProtection="1">
      <alignment horizontal="center"/>
      <protection/>
    </xf>
    <xf numFmtId="0" fontId="7" fillId="0" borderId="13" xfId="54" applyFont="1" applyFill="1" applyBorder="1" applyAlignment="1" applyProtection="1">
      <alignment horizontal="center"/>
      <protection/>
    </xf>
    <xf numFmtId="3" fontId="9" fillId="0" borderId="27" xfId="54" applyNumberFormat="1" applyFont="1" applyFill="1" applyBorder="1" applyProtection="1">
      <alignment/>
      <protection/>
    </xf>
    <xf numFmtId="1" fontId="9" fillId="0" borderId="26" xfId="54" applyNumberFormat="1" applyFont="1" applyFill="1" applyBorder="1" applyProtection="1">
      <alignment/>
      <protection/>
    </xf>
    <xf numFmtId="1" fontId="9" fillId="0" borderId="22" xfId="54" applyNumberFormat="1" applyFont="1" applyFill="1" applyBorder="1" applyProtection="1">
      <alignment/>
      <protection/>
    </xf>
    <xf numFmtId="0" fontId="2" fillId="0" borderId="32" xfId="54" applyFill="1" applyBorder="1" applyAlignment="1" applyProtection="1">
      <alignment horizontal="center" vertical="center"/>
      <protection/>
    </xf>
    <xf numFmtId="1" fontId="9" fillId="0" borderId="23" xfId="54" applyNumberFormat="1" applyFont="1" applyFill="1" applyBorder="1" applyProtection="1">
      <alignment/>
      <protection/>
    </xf>
    <xf numFmtId="0" fontId="2" fillId="0" borderId="33" xfId="54" applyFill="1" applyBorder="1" applyAlignment="1" applyProtection="1">
      <alignment vertical="center"/>
      <protection/>
    </xf>
    <xf numFmtId="0" fontId="7" fillId="0" borderId="34" xfId="54" applyFont="1" applyFill="1" applyBorder="1" applyAlignment="1" applyProtection="1">
      <alignment horizontal="center"/>
      <protection/>
    </xf>
    <xf numFmtId="172" fontId="7" fillId="0" borderId="3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35" xfId="54" applyFont="1" applyFill="1" applyBorder="1" applyProtection="1">
      <alignment/>
      <protection/>
    </xf>
    <xf numFmtId="172" fontId="7" fillId="0" borderId="3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33" xfId="54" applyFont="1" applyFill="1" applyBorder="1" applyProtection="1">
      <alignment/>
      <protection/>
    </xf>
    <xf numFmtId="172" fontId="7" fillId="0" borderId="36" xfId="54" applyNumberFormat="1" applyFont="1" applyFill="1" applyBorder="1" applyAlignment="1" applyProtection="1">
      <alignment horizontal="right" vertical="center" wrapText="1" indent="1"/>
      <protection/>
    </xf>
    <xf numFmtId="0" fontId="2" fillId="0" borderId="23" xfId="54" applyFill="1" applyBorder="1" applyAlignment="1" applyProtection="1">
      <alignment horizontal="center" vertical="center"/>
      <protection/>
    </xf>
    <xf numFmtId="0" fontId="7" fillId="0" borderId="27" xfId="54" applyFont="1" applyFill="1" applyBorder="1" applyAlignment="1" applyProtection="1">
      <alignment horizontal="center"/>
      <protection/>
    </xf>
    <xf numFmtId="49" fontId="8" fillId="0" borderId="15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19" xfId="54" applyNumberFormat="1" applyFont="1" applyFill="1" applyBorder="1" applyAlignment="1" applyProtection="1">
      <alignment horizontal="left" vertical="center" wrapText="1" indent="1"/>
      <protection/>
    </xf>
    <xf numFmtId="3" fontId="9" fillId="0" borderId="30" xfId="54" applyNumberFormat="1" applyFont="1" applyFill="1" applyBorder="1" applyProtection="1">
      <alignment/>
      <protection/>
    </xf>
    <xf numFmtId="0" fontId="9" fillId="0" borderId="30" xfId="54" applyFont="1" applyFill="1" applyBorder="1" applyProtection="1">
      <alignment/>
      <protection/>
    </xf>
    <xf numFmtId="49" fontId="8" fillId="0" borderId="14" xfId="54" applyNumberFormat="1" applyFont="1" applyFill="1" applyBorder="1" applyAlignment="1" applyProtection="1">
      <alignment horizontal="left" vertical="center" wrapText="1" indent="1"/>
      <protection/>
    </xf>
    <xf numFmtId="3" fontId="9" fillId="0" borderId="23" xfId="54" applyNumberFormat="1" applyFont="1" applyFill="1" applyBorder="1" applyProtection="1">
      <alignment/>
      <protection/>
    </xf>
    <xf numFmtId="173" fontId="9" fillId="0" borderId="26" xfId="54" applyNumberFormat="1" applyFont="1" applyFill="1" applyBorder="1" applyProtection="1">
      <alignment/>
      <protection/>
    </xf>
    <xf numFmtId="173" fontId="9" fillId="0" borderId="23" xfId="54" applyNumberFormat="1" applyFont="1" applyFill="1" applyBorder="1" applyProtection="1">
      <alignment/>
      <protection/>
    </xf>
    <xf numFmtId="3" fontId="9" fillId="0" borderId="37" xfId="54" applyNumberFormat="1" applyFont="1" applyFill="1" applyBorder="1" applyProtection="1">
      <alignment/>
      <protection/>
    </xf>
    <xf numFmtId="3" fontId="9" fillId="0" borderId="35" xfId="54" applyNumberFormat="1" applyFont="1" applyFill="1" applyBorder="1" applyProtection="1">
      <alignment/>
      <protection/>
    </xf>
    <xf numFmtId="3" fontId="9" fillId="0" borderId="24" xfId="54" applyNumberFormat="1" applyFont="1" applyFill="1" applyBorder="1" applyProtection="1">
      <alignment/>
      <protection/>
    </xf>
    <xf numFmtId="3" fontId="8" fillId="0" borderId="35" xfId="54" applyNumberFormat="1" applyFont="1" applyFill="1" applyBorder="1" applyProtection="1">
      <alignment/>
      <protection/>
    </xf>
    <xf numFmtId="3" fontId="9" fillId="0" borderId="38" xfId="54" applyNumberFormat="1" applyFont="1" applyFill="1" applyBorder="1" applyProtection="1">
      <alignment/>
      <protection/>
    </xf>
    <xf numFmtId="3" fontId="8" fillId="0" borderId="39" xfId="54" applyNumberFormat="1" applyFont="1" applyFill="1" applyBorder="1" applyAlignment="1" applyProtection="1">
      <alignment wrapText="1"/>
      <protection locked="0"/>
    </xf>
    <xf numFmtId="3" fontId="8" fillId="0" borderId="40" xfId="54" applyNumberFormat="1" applyFont="1" applyFill="1" applyBorder="1" applyAlignment="1" applyProtection="1">
      <alignment wrapText="1"/>
      <protection locked="0"/>
    </xf>
    <xf numFmtId="3" fontId="8" fillId="0" borderId="41" xfId="54" applyNumberFormat="1" applyFont="1" applyFill="1" applyBorder="1" applyAlignment="1" applyProtection="1">
      <alignment wrapText="1"/>
      <protection locked="0"/>
    </xf>
    <xf numFmtId="3" fontId="8" fillId="0" borderId="42" xfId="54" applyNumberFormat="1" applyFont="1" applyFill="1" applyBorder="1" applyAlignment="1" applyProtection="1">
      <alignment wrapText="1"/>
      <protection locked="0"/>
    </xf>
    <xf numFmtId="3" fontId="9" fillId="0" borderId="34" xfId="54" applyNumberFormat="1" applyFont="1" applyFill="1" applyBorder="1" applyProtection="1">
      <alignment/>
      <protection/>
    </xf>
    <xf numFmtId="3" fontId="8" fillId="0" borderId="43" xfId="54" applyNumberFormat="1" applyFont="1" applyFill="1" applyBorder="1" applyAlignment="1" applyProtection="1">
      <alignment wrapText="1"/>
      <protection/>
    </xf>
    <xf numFmtId="3" fontId="8" fillId="0" borderId="44" xfId="54" applyNumberFormat="1" applyFont="1" applyFill="1" applyBorder="1" applyAlignment="1" applyProtection="1">
      <alignment wrapText="1"/>
      <protection/>
    </xf>
    <xf numFmtId="3" fontId="9" fillId="0" borderId="33" xfId="54" applyNumberFormat="1" applyFont="1" applyFill="1" applyBorder="1" applyProtection="1">
      <alignment/>
      <protection/>
    </xf>
    <xf numFmtId="3" fontId="7" fillId="0" borderId="23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33" xfId="54" applyNumberFormat="1" applyFont="1" applyFill="1" applyBorder="1" applyAlignment="1" applyProtection="1">
      <alignment horizontal="right" vertical="center" wrapText="1" indent="1"/>
      <protection/>
    </xf>
    <xf numFmtId="3" fontId="14" fillId="0" borderId="25" xfId="54" applyNumberFormat="1" applyFont="1" applyFill="1" applyBorder="1" applyProtection="1">
      <alignment/>
      <protection/>
    </xf>
    <xf numFmtId="3" fontId="14" fillId="0" borderId="33" xfId="54" applyNumberFormat="1" applyFont="1" applyFill="1" applyBorder="1" applyProtection="1">
      <alignment/>
      <protection/>
    </xf>
    <xf numFmtId="3" fontId="9" fillId="0" borderId="25" xfId="54" applyNumberFormat="1" applyFont="1" applyFill="1" applyBorder="1" applyProtection="1">
      <alignment/>
      <protection/>
    </xf>
    <xf numFmtId="3" fontId="9" fillId="0" borderId="45" xfId="54" applyNumberFormat="1" applyFont="1" applyFill="1" applyBorder="1" applyProtection="1">
      <alignment/>
      <protection/>
    </xf>
    <xf numFmtId="172" fontId="7" fillId="0" borderId="2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4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47" xfId="54" applyFont="1" applyFill="1" applyBorder="1" applyAlignment="1" applyProtection="1">
      <alignment horizontal="left" vertical="center" wrapText="1" indent="1"/>
      <protection/>
    </xf>
    <xf numFmtId="0" fontId="8" fillId="0" borderId="41" xfId="54" applyFont="1" applyFill="1" applyBorder="1" applyAlignment="1" applyProtection="1">
      <alignment horizontal="left" vertical="center" wrapText="1" indent="1"/>
      <protection/>
    </xf>
    <xf numFmtId="0" fontId="8" fillId="0" borderId="48" xfId="54" applyFont="1" applyFill="1" applyBorder="1" applyAlignment="1" applyProtection="1">
      <alignment horizontal="left" vertical="center" wrapText="1" indent="1"/>
      <protection/>
    </xf>
    <xf numFmtId="0" fontId="8" fillId="0" borderId="41" xfId="54" applyFont="1" applyFill="1" applyBorder="1" applyAlignment="1" applyProtection="1">
      <alignment horizontal="left" indent="6"/>
      <protection/>
    </xf>
    <xf numFmtId="0" fontId="8" fillId="0" borderId="39" xfId="54" applyFont="1" applyFill="1" applyBorder="1" applyAlignment="1" applyProtection="1">
      <alignment horizontal="left" indent="6"/>
      <protection/>
    </xf>
    <xf numFmtId="0" fontId="8" fillId="0" borderId="39" xfId="54" applyFont="1" applyFill="1" applyBorder="1" applyAlignment="1" applyProtection="1">
      <alignment horizontal="left" vertical="center" wrapText="1" indent="6"/>
      <protection/>
    </xf>
    <xf numFmtId="0" fontId="8" fillId="0" borderId="41" xfId="54" applyFont="1" applyFill="1" applyBorder="1" applyAlignment="1" applyProtection="1">
      <alignment horizontal="left" vertical="center" wrapText="1" indent="6"/>
      <protection/>
    </xf>
    <xf numFmtId="3" fontId="8" fillId="0" borderId="49" xfId="54" applyNumberFormat="1" applyFont="1" applyFill="1" applyBorder="1" applyProtection="1">
      <alignment/>
      <protection/>
    </xf>
    <xf numFmtId="3" fontId="8" fillId="0" borderId="50" xfId="54" applyNumberFormat="1" applyFont="1" applyFill="1" applyBorder="1" applyProtection="1">
      <alignment/>
      <protection/>
    </xf>
    <xf numFmtId="172" fontId="7" fillId="0" borderId="51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52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13" xfId="54" applyFont="1" applyFill="1" applyBorder="1" applyAlignment="1" applyProtection="1">
      <alignment vertical="center" wrapText="1"/>
      <protection/>
    </xf>
    <xf numFmtId="3" fontId="8" fillId="0" borderId="53" xfId="54" applyNumberFormat="1" applyFont="1" applyFill="1" applyBorder="1" applyProtection="1">
      <alignment/>
      <protection/>
    </xf>
    <xf numFmtId="3" fontId="8" fillId="0" borderId="35" xfId="54" applyNumberFormat="1" applyFont="1" applyFill="1" applyBorder="1" applyProtection="1">
      <alignment/>
      <protection/>
    </xf>
    <xf numFmtId="3" fontId="8" fillId="0" borderId="54" xfId="54" applyNumberFormat="1" applyFont="1" applyFill="1" applyBorder="1" applyProtection="1">
      <alignment/>
      <protection/>
    </xf>
    <xf numFmtId="3" fontId="8" fillId="0" borderId="29" xfId="54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9" xfId="54" applyNumberFormat="1" applyFont="1" applyFill="1" applyBorder="1" applyProtection="1">
      <alignment/>
      <protection/>
    </xf>
    <xf numFmtId="3" fontId="8" fillId="0" borderId="28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6" xfId="54" applyNumberFormat="1" applyFont="1" applyFill="1" applyBorder="1" applyProtection="1">
      <alignment/>
      <protection/>
    </xf>
    <xf numFmtId="3" fontId="8" fillId="0" borderId="28" xfId="54" applyNumberFormat="1" applyFont="1" applyFill="1" applyBorder="1" applyAlignment="1" applyProtection="1">
      <alignment wrapText="1"/>
      <protection locked="0"/>
    </xf>
    <xf numFmtId="3" fontId="8" fillId="0" borderId="35" xfId="54" applyNumberFormat="1" applyFont="1" applyFill="1" applyBorder="1" applyAlignment="1" applyProtection="1">
      <alignment wrapText="1"/>
      <protection locked="0"/>
    </xf>
    <xf numFmtId="3" fontId="8" fillId="0" borderId="38" xfId="54" applyNumberFormat="1" applyFont="1" applyFill="1" applyBorder="1" applyAlignment="1" applyProtection="1">
      <alignment wrapText="1"/>
      <protection locked="0"/>
    </xf>
    <xf numFmtId="3" fontId="8" fillId="0" borderId="24" xfId="54" applyNumberFormat="1" applyFont="1" applyFill="1" applyBorder="1" applyAlignment="1" applyProtection="1">
      <alignment wrapText="1"/>
      <protection locked="0"/>
    </xf>
    <xf numFmtId="3" fontId="7" fillId="0" borderId="23" xfId="54" applyNumberFormat="1" applyFont="1" applyFill="1" applyBorder="1" applyAlignment="1" applyProtection="1">
      <alignment horizontal="right" vertical="center" wrapText="1" indent="1"/>
      <protection/>
    </xf>
    <xf numFmtId="3" fontId="12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8" fillId="0" borderId="39" xfId="54" applyFont="1" applyFill="1" applyBorder="1" applyAlignment="1" applyProtection="1">
      <alignment horizontal="left" vertical="center" wrapText="1" indent="1"/>
      <protection/>
    </xf>
    <xf numFmtId="0" fontId="10" fillId="0" borderId="39" xfId="0" applyFont="1" applyBorder="1" applyAlignment="1" applyProtection="1">
      <alignment horizontal="left" vertical="center" wrapText="1" indent="1"/>
      <protection/>
    </xf>
    <xf numFmtId="0" fontId="10" fillId="0" borderId="55" xfId="0" applyFont="1" applyBorder="1" applyAlignment="1" applyProtection="1">
      <alignment horizontal="left" vertical="center" wrapText="1" indent="1"/>
      <protection/>
    </xf>
    <xf numFmtId="0" fontId="7" fillId="0" borderId="56" xfId="54" applyFont="1" applyFill="1" applyBorder="1" applyAlignment="1" applyProtection="1">
      <alignment horizontal="left" vertical="center" wrapText="1" indent="1"/>
      <protection/>
    </xf>
    <xf numFmtId="0" fontId="8" fillId="0" borderId="43" xfId="54" applyFont="1" applyFill="1" applyBorder="1" applyAlignment="1" applyProtection="1">
      <alignment horizontal="left" vertical="center" wrapText="1" indent="1"/>
      <protection/>
    </xf>
    <xf numFmtId="0" fontId="8" fillId="0" borderId="57" xfId="54" applyFont="1" applyFill="1" applyBorder="1" applyAlignment="1" applyProtection="1">
      <alignment horizontal="left" vertical="center" wrapText="1" indent="1"/>
      <protection/>
    </xf>
    <xf numFmtId="0" fontId="8" fillId="0" borderId="47" xfId="54" applyFont="1" applyFill="1" applyBorder="1" applyAlignment="1" applyProtection="1">
      <alignment horizontal="left" vertical="center" wrapText="1" indent="1"/>
      <protection/>
    </xf>
    <xf numFmtId="16" fontId="8" fillId="0" borderId="55" xfId="54" applyNumberFormat="1" applyFont="1" applyFill="1" applyBorder="1" applyAlignment="1" applyProtection="1">
      <alignment horizontal="left" vertical="center" wrapText="1" indent="1"/>
      <protection/>
    </xf>
    <xf numFmtId="0" fontId="12" fillId="0" borderId="58" xfId="0" applyFont="1" applyBorder="1" applyAlignment="1" applyProtection="1">
      <alignment horizontal="left" vertical="center" wrapText="1" indent="1"/>
      <protection/>
    </xf>
    <xf numFmtId="3" fontId="8" fillId="0" borderId="50" xfId="54" applyNumberFormat="1" applyFont="1" applyFill="1" applyBorder="1" applyAlignment="1" applyProtection="1">
      <alignment wrapText="1"/>
      <protection locked="0"/>
    </xf>
    <xf numFmtId="3" fontId="8" fillId="0" borderId="59" xfId="54" applyNumberFormat="1" applyFont="1" applyFill="1" applyBorder="1" applyProtection="1">
      <alignment/>
      <protection/>
    </xf>
    <xf numFmtId="172" fontId="7" fillId="0" borderId="60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61" xfId="54" applyNumberFormat="1" applyFont="1" applyFill="1" applyBorder="1" applyProtection="1">
      <alignment/>
      <protection/>
    </xf>
    <xf numFmtId="3" fontId="8" fillId="0" borderId="51" xfId="54" applyNumberFormat="1" applyFont="1" applyFill="1" applyBorder="1" applyProtection="1">
      <alignment/>
      <protection/>
    </xf>
    <xf numFmtId="3" fontId="7" fillId="0" borderId="60" xfId="54" applyNumberFormat="1" applyFont="1" applyFill="1" applyBorder="1" applyAlignment="1" applyProtection="1">
      <alignment horizontal="right" vertical="center" wrapText="1" indent="1"/>
      <protection/>
    </xf>
    <xf numFmtId="3" fontId="2" fillId="0" borderId="59" xfId="54" applyNumberFormat="1" applyFill="1" applyBorder="1" applyProtection="1">
      <alignment/>
      <protection/>
    </xf>
    <xf numFmtId="3" fontId="2" fillId="0" borderId="60" xfId="54" applyNumberFormat="1" applyFill="1" applyBorder="1" applyProtection="1">
      <alignment/>
      <protection/>
    </xf>
    <xf numFmtId="3" fontId="7" fillId="0" borderId="60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62" xfId="54" applyNumberFormat="1" applyFont="1" applyFill="1" applyBorder="1" applyProtection="1">
      <alignment/>
      <protection/>
    </xf>
    <xf numFmtId="3" fontId="8" fillId="0" borderId="63" xfId="54" applyNumberFormat="1" applyFont="1" applyFill="1" applyBorder="1" applyProtection="1">
      <alignment/>
      <protection/>
    </xf>
    <xf numFmtId="3" fontId="12" fillId="0" borderId="60" xfId="0" applyNumberFormat="1" applyFont="1" applyBorder="1" applyAlignment="1" applyProtection="1" quotePrefix="1">
      <alignment horizontal="right" vertical="center" wrapText="1" indent="1"/>
      <protection/>
    </xf>
    <xf numFmtId="3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7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9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30" xfId="54" applyNumberFormat="1" applyFont="1" applyFill="1" applyBorder="1" applyAlignment="1" applyProtection="1">
      <alignment horizontal="right" vertical="center" wrapText="1" indent="1"/>
      <protection/>
    </xf>
    <xf numFmtId="3" fontId="11" fillId="0" borderId="23" xfId="0" applyNumberFormat="1" applyFont="1" applyBorder="1" applyAlignment="1" applyProtection="1">
      <alignment horizontal="right" vertical="center" wrapText="1" indent="1"/>
      <protection/>
    </xf>
    <xf numFmtId="3" fontId="8" fillId="0" borderId="37" xfId="54" applyNumberFormat="1" applyFont="1" applyFill="1" applyBorder="1" applyProtection="1">
      <alignment/>
      <protection/>
    </xf>
    <xf numFmtId="3" fontId="8" fillId="0" borderId="38" xfId="54" applyNumberFormat="1" applyFont="1" applyFill="1" applyBorder="1" applyProtection="1">
      <alignment/>
      <protection/>
    </xf>
    <xf numFmtId="172" fontId="7" fillId="0" borderId="56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3" xfId="54" applyNumberFormat="1" applyFont="1" applyFill="1" applyBorder="1" applyProtection="1">
      <alignment/>
      <protection/>
    </xf>
    <xf numFmtId="3" fontId="7" fillId="0" borderId="33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47" xfId="54" applyNumberFormat="1" applyFont="1" applyFill="1" applyBorder="1" applyProtection="1">
      <alignment/>
      <protection/>
    </xf>
    <xf numFmtId="3" fontId="8" fillId="0" borderId="55" xfId="54" applyNumberFormat="1" applyFont="1" applyFill="1" applyBorder="1" applyProtection="1">
      <alignment/>
      <protection/>
    </xf>
    <xf numFmtId="3" fontId="12" fillId="0" borderId="33" xfId="0" applyNumberFormat="1" applyFont="1" applyBorder="1" applyAlignment="1" applyProtection="1" quotePrefix="1">
      <alignment horizontal="right" vertical="center" wrapText="1" indent="1"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6" fillId="0" borderId="56" xfId="54" applyFont="1" applyFill="1" applyBorder="1" applyAlignment="1" applyProtection="1">
      <alignment horizontal="center" vertical="center" wrapText="1"/>
      <protection/>
    </xf>
    <xf numFmtId="0" fontId="7" fillId="0" borderId="64" xfId="54" applyFont="1" applyFill="1" applyBorder="1" applyAlignment="1" applyProtection="1">
      <alignment horizontal="center" vertical="center" wrapText="1"/>
      <protection/>
    </xf>
    <xf numFmtId="0" fontId="7" fillId="0" borderId="56" xfId="54" applyFont="1" applyFill="1" applyBorder="1" applyAlignment="1" applyProtection="1">
      <alignment horizontal="left" vertical="center" wrapText="1" indent="1"/>
      <protection/>
    </xf>
    <xf numFmtId="0" fontId="10" fillId="0" borderId="43" xfId="0" applyFont="1" applyBorder="1" applyAlignment="1" applyProtection="1">
      <alignment horizontal="left" wrapText="1" indent="1"/>
      <protection/>
    </xf>
    <xf numFmtId="0" fontId="10" fillId="0" borderId="41" xfId="0" applyFont="1" applyBorder="1" applyAlignment="1" applyProtection="1">
      <alignment horizontal="left" wrapText="1" indent="1"/>
      <protection/>
    </xf>
    <xf numFmtId="0" fontId="10" fillId="0" borderId="39" xfId="0" applyFont="1" applyBorder="1" applyAlignment="1" applyProtection="1">
      <alignment horizontal="left" wrapText="1" indent="1"/>
      <protection/>
    </xf>
    <xf numFmtId="0" fontId="11" fillId="0" borderId="56" xfId="0" applyFont="1" applyBorder="1" applyAlignment="1" applyProtection="1">
      <alignment horizontal="left" vertical="center" wrapText="1" indent="1"/>
      <protection/>
    </xf>
    <xf numFmtId="0" fontId="10" fillId="0" borderId="57" xfId="0" applyFont="1" applyBorder="1" applyAlignment="1" applyProtection="1">
      <alignment horizontal="left" wrapText="1" indent="1"/>
      <protection/>
    </xf>
    <xf numFmtId="0" fontId="8" fillId="0" borderId="43" xfId="54" applyFont="1" applyFill="1" applyBorder="1" applyAlignment="1" applyProtection="1">
      <alignment horizontal="left" vertical="center" wrapText="1" indent="1"/>
      <protection/>
    </xf>
    <xf numFmtId="0" fontId="8" fillId="0" borderId="41" xfId="54" applyFont="1" applyFill="1" applyBorder="1" applyAlignment="1" applyProtection="1">
      <alignment horizontal="left" vertical="center" wrapText="1" indent="1"/>
      <protection/>
    </xf>
    <xf numFmtId="0" fontId="7" fillId="0" borderId="55" xfId="54" applyFont="1" applyFill="1" applyBorder="1" applyAlignment="1" applyProtection="1">
      <alignment horizontal="left" vertical="center" wrapText="1" indent="1"/>
      <protection/>
    </xf>
    <xf numFmtId="0" fontId="10" fillId="0" borderId="56" xfId="0" applyFont="1" applyBorder="1" applyAlignment="1" applyProtection="1">
      <alignment horizontal="left" vertical="center" wrapText="1" indent="1"/>
      <protection/>
    </xf>
    <xf numFmtId="0" fontId="11" fillId="0" borderId="56" xfId="0" applyFont="1" applyBorder="1" applyAlignment="1" applyProtection="1">
      <alignment wrapText="1"/>
      <protection/>
    </xf>
    <xf numFmtId="0" fontId="11" fillId="0" borderId="58" xfId="0" applyFont="1" applyBorder="1" applyAlignment="1" applyProtection="1">
      <alignment wrapText="1"/>
      <protection/>
    </xf>
    <xf numFmtId="0" fontId="6" fillId="0" borderId="23" xfId="54" applyFont="1" applyFill="1" applyBorder="1" applyAlignment="1" applyProtection="1">
      <alignment horizontal="center" vertical="center" wrapText="1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28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30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22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8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28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27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3" xfId="5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54" applyFont="1" applyFill="1" applyBorder="1" applyAlignment="1" applyProtection="1">
      <alignment horizontal="center" vertical="center" wrapText="1"/>
      <protection/>
    </xf>
    <xf numFmtId="0" fontId="7" fillId="0" borderId="56" xfId="54" applyFont="1" applyFill="1" applyBorder="1" applyAlignment="1" applyProtection="1">
      <alignment horizontal="center" vertical="center" wrapText="1"/>
      <protection/>
    </xf>
    <xf numFmtId="0" fontId="7" fillId="0" borderId="64" xfId="54" applyFont="1" applyFill="1" applyBorder="1" applyAlignment="1" applyProtection="1">
      <alignment vertical="center" wrapText="1"/>
      <protection/>
    </xf>
    <xf numFmtId="0" fontId="7" fillId="0" borderId="23" xfId="54" applyFont="1" applyFill="1" applyBorder="1" applyAlignment="1" applyProtection="1">
      <alignment horizontal="center" vertical="center" wrapText="1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horizont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55">
      <selection activeCell="A77" sqref="A77:C77"/>
    </sheetView>
  </sheetViews>
  <sheetFormatPr defaultColWidth="9.140625" defaultRowHeight="15"/>
  <cols>
    <col min="1" max="1" width="8.140625" style="26" customWidth="1"/>
    <col min="2" max="2" width="52.140625" style="26" customWidth="1"/>
    <col min="3" max="3" width="17.00390625" style="27" customWidth="1"/>
    <col min="4" max="4" width="14.00390625" style="1" customWidth="1"/>
    <col min="5" max="5" width="10.8515625" style="1" bestFit="1" customWidth="1"/>
    <col min="6" max="6" width="10.140625" style="1" customWidth="1"/>
    <col min="7" max="16384" width="9.140625" style="1" customWidth="1"/>
  </cols>
  <sheetData>
    <row r="1" spans="1:3" ht="15.75" customHeight="1">
      <c r="A1" s="192" t="s">
        <v>228</v>
      </c>
      <c r="B1" s="192"/>
      <c r="C1" s="192"/>
    </row>
    <row r="2" spans="1:3" ht="15.75" customHeight="1">
      <c r="A2" s="47" t="s">
        <v>203</v>
      </c>
      <c r="B2" s="47"/>
      <c r="C2" s="47"/>
    </row>
    <row r="3" spans="1:4" ht="15.75" customHeight="1">
      <c r="A3" s="191" t="s">
        <v>0</v>
      </c>
      <c r="B3" s="191"/>
      <c r="C3" s="191"/>
      <c r="D3" s="28"/>
    </row>
    <row r="4" spans="1:4" ht="15.75" customHeight="1">
      <c r="A4" s="28"/>
      <c r="B4" s="28"/>
      <c r="C4" s="29"/>
      <c r="D4" s="28"/>
    </row>
    <row r="5" spans="1:3" ht="15.75" customHeight="1" thickBot="1">
      <c r="A5" s="187"/>
      <c r="B5" s="187"/>
      <c r="C5" s="2" t="s">
        <v>176</v>
      </c>
    </row>
    <row r="6" spans="1:6" ht="37.5" customHeight="1" thickBot="1">
      <c r="A6" s="3" t="s">
        <v>1</v>
      </c>
      <c r="B6" s="157" t="s">
        <v>2</v>
      </c>
      <c r="C6" s="171" t="s">
        <v>154</v>
      </c>
      <c r="D6" s="183" t="s">
        <v>169</v>
      </c>
      <c r="E6" s="57" t="s">
        <v>194</v>
      </c>
      <c r="F6" s="64" t="s">
        <v>195</v>
      </c>
    </row>
    <row r="7" spans="1:6" s="5" customFormat="1" ht="12" customHeight="1" thickBot="1">
      <c r="A7" s="4"/>
      <c r="B7" s="158" t="s">
        <v>109</v>
      </c>
      <c r="C7" s="172" t="s">
        <v>108</v>
      </c>
      <c r="D7" s="65" t="s">
        <v>170</v>
      </c>
      <c r="E7" s="58" t="s">
        <v>196</v>
      </c>
      <c r="F7" s="65" t="s">
        <v>197</v>
      </c>
    </row>
    <row r="8" spans="1:6" s="8" customFormat="1" ht="12" customHeight="1" thickBot="1">
      <c r="A8" s="6" t="s">
        <v>3</v>
      </c>
      <c r="B8" s="159" t="s">
        <v>91</v>
      </c>
      <c r="C8" s="33">
        <f>+C9+C10+C11+C12+C13+C14</f>
        <v>106428000</v>
      </c>
      <c r="D8" s="33">
        <f>+D9+D10+D11+D12+D13+D14</f>
        <v>107926743</v>
      </c>
      <c r="E8" s="59">
        <f>+E9+E10+E11+E12+E13+E14</f>
        <v>107926743</v>
      </c>
      <c r="F8" s="37">
        <f>E8/D8*100</f>
        <v>100</v>
      </c>
    </row>
    <row r="9" spans="1:6" s="8" customFormat="1" ht="12" customHeight="1">
      <c r="A9" s="9" t="s">
        <v>4</v>
      </c>
      <c r="B9" s="160" t="s">
        <v>5</v>
      </c>
      <c r="C9" s="143">
        <v>49601000</v>
      </c>
      <c r="D9" s="42">
        <v>50646320</v>
      </c>
      <c r="E9" s="74">
        <v>50646320</v>
      </c>
      <c r="F9" s="42">
        <f>E9/D9*100</f>
        <v>100</v>
      </c>
    </row>
    <row r="10" spans="1:6" s="8" customFormat="1" ht="12" customHeight="1">
      <c r="A10" s="10" t="s">
        <v>6</v>
      </c>
      <c r="B10" s="161" t="s">
        <v>7</v>
      </c>
      <c r="C10" s="112">
        <v>30890000</v>
      </c>
      <c r="D10" s="43">
        <v>31083350</v>
      </c>
      <c r="E10" s="75">
        <v>31083350</v>
      </c>
      <c r="F10" s="42">
        <f>E10/D10*100</f>
        <v>100</v>
      </c>
    </row>
    <row r="11" spans="1:6" s="8" customFormat="1" ht="12" customHeight="1">
      <c r="A11" s="10" t="s">
        <v>8</v>
      </c>
      <c r="B11" s="161" t="s">
        <v>148</v>
      </c>
      <c r="C11" s="112">
        <v>24099000</v>
      </c>
      <c r="D11" s="43">
        <v>23115551</v>
      </c>
      <c r="E11" s="75">
        <v>23115551</v>
      </c>
      <c r="F11" s="42">
        <f>E11/D11*100</f>
        <v>100</v>
      </c>
    </row>
    <row r="12" spans="1:6" s="8" customFormat="1" ht="12" customHeight="1">
      <c r="A12" s="10" t="s">
        <v>9</v>
      </c>
      <c r="B12" s="161" t="s">
        <v>10</v>
      </c>
      <c r="C12" s="112">
        <v>1838000</v>
      </c>
      <c r="D12" s="43">
        <v>1837680</v>
      </c>
      <c r="E12" s="75">
        <v>1837680</v>
      </c>
      <c r="F12" s="42">
        <f>E12/D12*100</f>
        <v>100</v>
      </c>
    </row>
    <row r="13" spans="1:6" s="8" customFormat="1" ht="12" customHeight="1">
      <c r="A13" s="10" t="s">
        <v>11</v>
      </c>
      <c r="B13" s="161" t="s">
        <v>12</v>
      </c>
      <c r="C13" s="112"/>
      <c r="D13" s="43"/>
      <c r="E13" s="75"/>
      <c r="F13" s="42"/>
    </row>
    <row r="14" spans="1:6" s="8" customFormat="1" ht="12" customHeight="1" thickBot="1">
      <c r="A14" s="11" t="s">
        <v>13</v>
      </c>
      <c r="B14" s="162" t="s">
        <v>14</v>
      </c>
      <c r="C14" s="112"/>
      <c r="D14" s="76">
        <v>1243842</v>
      </c>
      <c r="E14" s="75">
        <v>1243842</v>
      </c>
      <c r="F14" s="52">
        <f>E14/D14*100</f>
        <v>100</v>
      </c>
    </row>
    <row r="15" spans="1:6" s="8" customFormat="1" ht="12" customHeight="1" thickBot="1">
      <c r="A15" s="6" t="s">
        <v>15</v>
      </c>
      <c r="B15" s="163" t="s">
        <v>92</v>
      </c>
      <c r="C15" s="33">
        <f>+C17</f>
        <v>88698000</v>
      </c>
      <c r="D15" s="33">
        <f>+D17</f>
        <v>103721738</v>
      </c>
      <c r="E15" s="59">
        <f>+E17</f>
        <v>102654210</v>
      </c>
      <c r="F15" s="56">
        <f>E15/D15*100</f>
        <v>98.97077698408795</v>
      </c>
    </row>
    <row r="16" spans="1:6" s="8" customFormat="1" ht="12" customHeight="1">
      <c r="A16" s="9" t="s">
        <v>16</v>
      </c>
      <c r="B16" s="160" t="s">
        <v>17</v>
      </c>
      <c r="C16" s="173"/>
      <c r="D16" s="32"/>
      <c r="E16" s="60"/>
      <c r="F16" s="32"/>
    </row>
    <row r="17" spans="1:6" s="8" customFormat="1" ht="12" customHeight="1">
      <c r="A17" s="10" t="s">
        <v>18</v>
      </c>
      <c r="B17" s="161" t="s">
        <v>22</v>
      </c>
      <c r="C17" s="112">
        <f>SUM(C23+C20+C19+C18)</f>
        <v>88698000</v>
      </c>
      <c r="D17" s="82">
        <f>SUM(D24+D23+D20+D19+D18)</f>
        <v>103721738</v>
      </c>
      <c r="E17" s="81">
        <f>SUM(E24+E23+E20+E19+E18)</f>
        <v>102654210</v>
      </c>
      <c r="F17" s="42">
        <f>E17/D17*100</f>
        <v>98.97077698408795</v>
      </c>
    </row>
    <row r="18" spans="1:6" s="8" customFormat="1" ht="12" customHeight="1">
      <c r="A18" s="11" t="s">
        <v>139</v>
      </c>
      <c r="B18" s="162" t="s">
        <v>135</v>
      </c>
      <c r="C18" s="113">
        <v>4872000</v>
      </c>
      <c r="D18" s="43">
        <v>4928900</v>
      </c>
      <c r="E18" s="75">
        <v>4928900</v>
      </c>
      <c r="F18" s="42">
        <f aca="true" t="shared" si="0" ref="F18:F50">E18/D18*100</f>
        <v>100</v>
      </c>
    </row>
    <row r="19" spans="1:6" s="8" customFormat="1" ht="12" customHeight="1">
      <c r="A19" s="11" t="s">
        <v>140</v>
      </c>
      <c r="B19" s="162" t="s">
        <v>136</v>
      </c>
      <c r="C19" s="113">
        <v>4000000</v>
      </c>
      <c r="D19" s="43">
        <v>8809978</v>
      </c>
      <c r="E19" s="75">
        <v>8790083</v>
      </c>
      <c r="F19" s="42">
        <f t="shared" si="0"/>
        <v>99.77417650759173</v>
      </c>
    </row>
    <row r="20" spans="1:6" s="8" customFormat="1" ht="12" customHeight="1">
      <c r="A20" s="11" t="s">
        <v>141</v>
      </c>
      <c r="B20" s="162" t="s">
        <v>137</v>
      </c>
      <c r="C20" s="113">
        <f>SUM(C21:C22)</f>
        <v>79826000</v>
      </c>
      <c r="D20" s="80">
        <f>SUM(D21:D22)</f>
        <v>86977860</v>
      </c>
      <c r="E20" s="79">
        <f>SUM(E21:E22)</f>
        <v>85930227</v>
      </c>
      <c r="F20" s="42">
        <f t="shared" si="0"/>
        <v>98.79551761793174</v>
      </c>
    </row>
    <row r="21" spans="1:6" s="8" customFormat="1" ht="12" customHeight="1">
      <c r="A21" s="11" t="s">
        <v>142</v>
      </c>
      <c r="B21" s="162" t="s">
        <v>138</v>
      </c>
      <c r="C21" s="113">
        <v>46209000</v>
      </c>
      <c r="D21" s="43">
        <v>48451700</v>
      </c>
      <c r="E21" s="77">
        <v>48003969</v>
      </c>
      <c r="F21" s="42">
        <f t="shared" si="0"/>
        <v>99.07592303262837</v>
      </c>
    </row>
    <row r="22" spans="1:6" s="8" customFormat="1" ht="12" customHeight="1">
      <c r="A22" s="11" t="s">
        <v>143</v>
      </c>
      <c r="B22" s="162" t="s">
        <v>144</v>
      </c>
      <c r="C22" s="113">
        <v>33617000</v>
      </c>
      <c r="D22" s="43">
        <v>38526160</v>
      </c>
      <c r="E22" s="77">
        <v>37926258</v>
      </c>
      <c r="F22" s="42">
        <f t="shared" si="0"/>
        <v>98.44287102581725</v>
      </c>
    </row>
    <row r="23" spans="1:6" s="8" customFormat="1" ht="12" customHeight="1">
      <c r="A23" s="10" t="s">
        <v>19</v>
      </c>
      <c r="B23" s="161" t="s">
        <v>219</v>
      </c>
      <c r="C23" s="112"/>
      <c r="D23" s="43">
        <v>2700000</v>
      </c>
      <c r="E23" s="75">
        <v>2700000</v>
      </c>
      <c r="F23" s="42">
        <f t="shared" si="0"/>
        <v>100</v>
      </c>
    </row>
    <row r="24" spans="1:6" s="8" customFormat="1" ht="12" customHeight="1" thickBot="1">
      <c r="A24" s="21" t="s">
        <v>220</v>
      </c>
      <c r="B24" s="164" t="s">
        <v>171</v>
      </c>
      <c r="C24" s="144"/>
      <c r="D24" s="52">
        <v>305000</v>
      </c>
      <c r="E24" s="78">
        <v>305000</v>
      </c>
      <c r="F24" s="52">
        <f t="shared" si="0"/>
        <v>100</v>
      </c>
    </row>
    <row r="25" spans="1:6" s="8" customFormat="1" ht="12" customHeight="1" thickBot="1">
      <c r="A25" s="6" t="s">
        <v>23</v>
      </c>
      <c r="B25" s="159" t="s">
        <v>93</v>
      </c>
      <c r="C25" s="33"/>
      <c r="D25" s="71">
        <v>194366506</v>
      </c>
      <c r="E25" s="71">
        <v>194366506</v>
      </c>
      <c r="F25" s="37">
        <f t="shared" si="0"/>
        <v>100</v>
      </c>
    </row>
    <row r="26" spans="1:6" s="8" customFormat="1" ht="12" customHeight="1">
      <c r="A26" s="70" t="s">
        <v>212</v>
      </c>
      <c r="B26" s="165" t="s">
        <v>205</v>
      </c>
      <c r="C26" s="174"/>
      <c r="D26" s="42">
        <v>45457304</v>
      </c>
      <c r="E26" s="42">
        <v>45457304</v>
      </c>
      <c r="F26" s="42">
        <f t="shared" si="0"/>
        <v>100</v>
      </c>
    </row>
    <row r="27" spans="1:6" s="8" customFormat="1" ht="12" customHeight="1">
      <c r="A27" s="66" t="s">
        <v>213</v>
      </c>
      <c r="B27" s="166" t="s">
        <v>206</v>
      </c>
      <c r="C27" s="175"/>
      <c r="D27" s="43">
        <v>8000000</v>
      </c>
      <c r="E27" s="43">
        <v>8000000</v>
      </c>
      <c r="F27" s="42">
        <f t="shared" si="0"/>
        <v>100</v>
      </c>
    </row>
    <row r="28" spans="1:6" s="8" customFormat="1" ht="12" customHeight="1">
      <c r="A28" s="66" t="s">
        <v>214</v>
      </c>
      <c r="B28" s="166" t="s">
        <v>211</v>
      </c>
      <c r="C28" s="175"/>
      <c r="D28" s="43"/>
      <c r="E28" s="43"/>
      <c r="F28" s="42"/>
    </row>
    <row r="29" spans="1:6" s="8" customFormat="1" ht="12" customHeight="1">
      <c r="A29" s="66" t="s">
        <v>215</v>
      </c>
      <c r="B29" s="166" t="s">
        <v>207</v>
      </c>
      <c r="C29" s="175"/>
      <c r="D29" s="43">
        <v>3300000</v>
      </c>
      <c r="E29" s="43">
        <v>3300000</v>
      </c>
      <c r="F29" s="42">
        <f t="shared" si="0"/>
        <v>100</v>
      </c>
    </row>
    <row r="30" spans="1:6" s="8" customFormat="1" ht="12" customHeight="1">
      <c r="A30" s="66" t="s">
        <v>216</v>
      </c>
      <c r="B30" s="166" t="s">
        <v>208</v>
      </c>
      <c r="C30" s="175"/>
      <c r="D30" s="43">
        <v>40500000</v>
      </c>
      <c r="E30" s="43">
        <v>40500000</v>
      </c>
      <c r="F30" s="42">
        <f t="shared" si="0"/>
        <v>100</v>
      </c>
    </row>
    <row r="31" spans="1:6" s="8" customFormat="1" ht="12" customHeight="1">
      <c r="A31" s="66" t="s">
        <v>217</v>
      </c>
      <c r="B31" s="166" t="s">
        <v>209</v>
      </c>
      <c r="C31" s="175"/>
      <c r="D31" s="43">
        <v>61229202</v>
      </c>
      <c r="E31" s="43">
        <v>61229202</v>
      </c>
      <c r="F31" s="42">
        <f t="shared" si="0"/>
        <v>100</v>
      </c>
    </row>
    <row r="32" spans="1:6" s="8" customFormat="1" ht="12" customHeight="1" thickBot="1">
      <c r="A32" s="67" t="s">
        <v>218</v>
      </c>
      <c r="B32" s="167" t="s">
        <v>210</v>
      </c>
      <c r="C32" s="176"/>
      <c r="D32" s="68">
        <v>35880000</v>
      </c>
      <c r="E32" s="68">
        <v>35880000</v>
      </c>
      <c r="F32" s="52">
        <f t="shared" si="0"/>
        <v>100</v>
      </c>
    </row>
    <row r="33" spans="1:6" s="8" customFormat="1" ht="12" customHeight="1" thickBot="1">
      <c r="A33" s="6" t="s">
        <v>26</v>
      </c>
      <c r="B33" s="159" t="s">
        <v>94</v>
      </c>
      <c r="C33" s="36">
        <f>SUM(C34+C39+C40)</f>
        <v>42270000</v>
      </c>
      <c r="D33" s="36">
        <f>SUM(D34+D39+D40+D41)</f>
        <v>42270000</v>
      </c>
      <c r="E33" s="61">
        <f>SUM(E34+E39+E40+E41)</f>
        <v>40575797</v>
      </c>
      <c r="F33" s="56">
        <f t="shared" si="0"/>
        <v>95.99194937307783</v>
      </c>
    </row>
    <row r="34" spans="1:6" s="8" customFormat="1" ht="12" customHeight="1">
      <c r="A34" s="9" t="s">
        <v>27</v>
      </c>
      <c r="B34" s="160" t="s">
        <v>95</v>
      </c>
      <c r="C34" s="177">
        <f>SUM(C35:C38)</f>
        <v>36000000</v>
      </c>
      <c r="D34" s="85">
        <f>SUM(D35:D38)</f>
        <v>36000000</v>
      </c>
      <c r="E34" s="84">
        <f>SUM(E35:E38)</f>
        <v>32497017</v>
      </c>
      <c r="F34" s="42">
        <f t="shared" si="0"/>
        <v>90.26949166666667</v>
      </c>
    </row>
    <row r="35" spans="1:6" s="8" customFormat="1" ht="12" customHeight="1">
      <c r="A35" s="10" t="s">
        <v>28</v>
      </c>
      <c r="B35" s="161" t="s">
        <v>88</v>
      </c>
      <c r="C35" s="112">
        <v>3300000</v>
      </c>
      <c r="D35" s="43">
        <v>3300000</v>
      </c>
      <c r="E35" s="75">
        <v>3148414</v>
      </c>
      <c r="F35" s="42">
        <f t="shared" si="0"/>
        <v>95.40648484848485</v>
      </c>
    </row>
    <row r="36" spans="1:6" s="8" customFormat="1" ht="12" customHeight="1">
      <c r="A36" s="10" t="s">
        <v>110</v>
      </c>
      <c r="B36" s="161" t="s">
        <v>89</v>
      </c>
      <c r="C36" s="112">
        <v>4600000</v>
      </c>
      <c r="D36" s="43">
        <v>4600000</v>
      </c>
      <c r="E36" s="75">
        <v>4866794</v>
      </c>
      <c r="F36" s="42">
        <f t="shared" si="0"/>
        <v>105.79986956521739</v>
      </c>
    </row>
    <row r="37" spans="1:6" s="8" customFormat="1" ht="12" customHeight="1">
      <c r="A37" s="10" t="s">
        <v>111</v>
      </c>
      <c r="B37" s="161" t="s">
        <v>90</v>
      </c>
      <c r="C37" s="112">
        <v>100000</v>
      </c>
      <c r="D37" s="43">
        <v>100000</v>
      </c>
      <c r="E37" s="75">
        <v>154400</v>
      </c>
      <c r="F37" s="42">
        <f t="shared" si="0"/>
        <v>154.4</v>
      </c>
    </row>
    <row r="38" spans="1:6" s="8" customFormat="1" ht="12" customHeight="1">
      <c r="A38" s="10" t="s">
        <v>120</v>
      </c>
      <c r="B38" s="161" t="s">
        <v>119</v>
      </c>
      <c r="C38" s="112">
        <v>28000000</v>
      </c>
      <c r="D38" s="43">
        <v>28000000</v>
      </c>
      <c r="E38" s="75">
        <v>24327409</v>
      </c>
      <c r="F38" s="42">
        <f t="shared" si="0"/>
        <v>86.88360357142857</v>
      </c>
    </row>
    <row r="39" spans="1:6" s="8" customFormat="1" ht="12" customHeight="1">
      <c r="A39" s="10" t="s">
        <v>112</v>
      </c>
      <c r="B39" s="161" t="s">
        <v>29</v>
      </c>
      <c r="C39" s="112">
        <v>6000000</v>
      </c>
      <c r="D39" s="43">
        <v>6000000</v>
      </c>
      <c r="E39" s="75">
        <v>7904926</v>
      </c>
      <c r="F39" s="42">
        <f t="shared" si="0"/>
        <v>131.74876666666665</v>
      </c>
    </row>
    <row r="40" spans="1:6" s="8" customFormat="1" ht="12" customHeight="1">
      <c r="A40" s="10" t="s">
        <v>113</v>
      </c>
      <c r="B40" s="161" t="s">
        <v>30</v>
      </c>
      <c r="C40" s="112">
        <v>270000</v>
      </c>
      <c r="D40" s="43">
        <v>270000</v>
      </c>
      <c r="E40" s="75">
        <v>173846</v>
      </c>
      <c r="F40" s="42">
        <f t="shared" si="0"/>
        <v>64.38740740740741</v>
      </c>
    </row>
    <row r="41" spans="1:6" s="8" customFormat="1" ht="12" customHeight="1" thickBot="1">
      <c r="A41" s="21" t="s">
        <v>198</v>
      </c>
      <c r="B41" s="164" t="s">
        <v>199</v>
      </c>
      <c r="C41" s="144"/>
      <c r="D41" s="52"/>
      <c r="E41" s="83">
        <v>8</v>
      </c>
      <c r="F41" s="52"/>
    </row>
    <row r="42" spans="1:6" s="8" customFormat="1" ht="12" customHeight="1" thickBot="1">
      <c r="A42" s="6" t="s">
        <v>31</v>
      </c>
      <c r="B42" s="159" t="s">
        <v>96</v>
      </c>
      <c r="C42" s="33">
        <f>SUM(C43:C50)</f>
        <v>19900000</v>
      </c>
      <c r="D42" s="33">
        <f>SUM(D43:D50)</f>
        <v>28966900</v>
      </c>
      <c r="E42" s="59">
        <f>SUM(E43:E51)</f>
        <v>29756051</v>
      </c>
      <c r="F42" s="56">
        <f t="shared" si="0"/>
        <v>102.724319827113</v>
      </c>
    </row>
    <row r="43" spans="1:6" s="8" customFormat="1" ht="12" customHeight="1">
      <c r="A43" s="9" t="s">
        <v>32</v>
      </c>
      <c r="B43" s="160" t="s">
        <v>33</v>
      </c>
      <c r="C43" s="143"/>
      <c r="D43" s="42"/>
      <c r="E43" s="75"/>
      <c r="F43" s="42"/>
    </row>
    <row r="44" spans="1:6" s="8" customFormat="1" ht="12" customHeight="1">
      <c r="A44" s="10" t="s">
        <v>34</v>
      </c>
      <c r="B44" s="161" t="s">
        <v>35</v>
      </c>
      <c r="C44" s="112">
        <v>4258000</v>
      </c>
      <c r="D44" s="43">
        <v>5771000</v>
      </c>
      <c r="E44" s="75">
        <v>6183244</v>
      </c>
      <c r="F44" s="42">
        <f t="shared" si="0"/>
        <v>107.14337203257666</v>
      </c>
    </row>
    <row r="45" spans="1:6" s="8" customFormat="1" ht="12" customHeight="1">
      <c r="A45" s="10" t="s">
        <v>36</v>
      </c>
      <c r="B45" s="161" t="s">
        <v>37</v>
      </c>
      <c r="C45" s="112">
        <v>2790000</v>
      </c>
      <c r="D45" s="43">
        <v>9512400</v>
      </c>
      <c r="E45" s="75">
        <v>9717852</v>
      </c>
      <c r="F45" s="42">
        <f t="shared" si="0"/>
        <v>102.15983348050966</v>
      </c>
    </row>
    <row r="46" spans="1:6" s="8" customFormat="1" ht="12" customHeight="1">
      <c r="A46" s="10" t="s">
        <v>38</v>
      </c>
      <c r="B46" s="161" t="s">
        <v>39</v>
      </c>
      <c r="C46" s="112">
        <v>4682000</v>
      </c>
      <c r="D46" s="43">
        <v>4682000</v>
      </c>
      <c r="E46" s="75">
        <v>4682093</v>
      </c>
      <c r="F46" s="42">
        <f t="shared" si="0"/>
        <v>100.00198633062793</v>
      </c>
    </row>
    <row r="47" spans="1:6" s="8" customFormat="1" ht="12" customHeight="1">
      <c r="A47" s="10" t="s">
        <v>40</v>
      </c>
      <c r="B47" s="161" t="s">
        <v>41</v>
      </c>
      <c r="C47" s="112">
        <v>4342000</v>
      </c>
      <c r="D47" s="43">
        <v>4342000</v>
      </c>
      <c r="E47" s="75">
        <v>4529727</v>
      </c>
      <c r="F47" s="42">
        <f t="shared" si="0"/>
        <v>104.32351450944266</v>
      </c>
    </row>
    <row r="48" spans="1:6" s="8" customFormat="1" ht="12" customHeight="1">
      <c r="A48" s="10" t="s">
        <v>42</v>
      </c>
      <c r="B48" s="161" t="s">
        <v>43</v>
      </c>
      <c r="C48" s="112">
        <v>3323000</v>
      </c>
      <c r="D48" s="43">
        <v>3544500</v>
      </c>
      <c r="E48" s="75">
        <v>3732044</v>
      </c>
      <c r="F48" s="42">
        <f t="shared" si="0"/>
        <v>105.29112709832134</v>
      </c>
    </row>
    <row r="49" spans="1:6" s="8" customFormat="1" ht="12" customHeight="1">
      <c r="A49" s="10" t="s">
        <v>44</v>
      </c>
      <c r="B49" s="161" t="s">
        <v>45</v>
      </c>
      <c r="C49" s="112"/>
      <c r="D49" s="43">
        <v>610000</v>
      </c>
      <c r="E49" s="75">
        <v>610000</v>
      </c>
      <c r="F49" s="42">
        <f t="shared" si="0"/>
        <v>100</v>
      </c>
    </row>
    <row r="50" spans="1:6" s="8" customFormat="1" ht="12" customHeight="1">
      <c r="A50" s="10" t="s">
        <v>46</v>
      </c>
      <c r="B50" s="161" t="s">
        <v>47</v>
      </c>
      <c r="C50" s="112">
        <v>505000</v>
      </c>
      <c r="D50" s="43">
        <v>505000</v>
      </c>
      <c r="E50" s="75">
        <v>288241</v>
      </c>
      <c r="F50" s="42">
        <f t="shared" si="0"/>
        <v>57.07742574257426</v>
      </c>
    </row>
    <row r="51" spans="1:6" s="8" customFormat="1" ht="12" customHeight="1" thickBot="1">
      <c r="A51" s="21" t="s">
        <v>200</v>
      </c>
      <c r="B51" s="164" t="s">
        <v>201</v>
      </c>
      <c r="C51" s="144"/>
      <c r="D51" s="52"/>
      <c r="E51" s="83">
        <v>12850</v>
      </c>
      <c r="F51" s="42"/>
    </row>
    <row r="52" spans="1:6" s="8" customFormat="1" ht="12" customHeight="1" thickBot="1">
      <c r="A52" s="6" t="s">
        <v>48</v>
      </c>
      <c r="B52" s="159" t="s">
        <v>97</v>
      </c>
      <c r="C52" s="33">
        <f>SUM(C53:C55)</f>
        <v>80000</v>
      </c>
      <c r="D52" s="33">
        <f>SUM(D53:D55)</f>
        <v>1563300</v>
      </c>
      <c r="E52" s="59">
        <f>SUM(E53:E55)</f>
        <v>1573300</v>
      </c>
      <c r="F52" s="37"/>
    </row>
    <row r="53" spans="1:6" s="8" customFormat="1" ht="12" customHeight="1">
      <c r="A53" s="9" t="s">
        <v>49</v>
      </c>
      <c r="B53" s="160" t="s">
        <v>50</v>
      </c>
      <c r="C53" s="178"/>
      <c r="D53" s="42"/>
      <c r="E53" s="75"/>
      <c r="F53" s="42"/>
    </row>
    <row r="54" spans="1:6" s="8" customFormat="1" ht="12" customHeight="1">
      <c r="A54" s="10" t="s">
        <v>51</v>
      </c>
      <c r="B54" s="161" t="s">
        <v>52</v>
      </c>
      <c r="C54" s="179">
        <v>80000</v>
      </c>
      <c r="D54" s="43">
        <v>1563300</v>
      </c>
      <c r="E54" s="75">
        <v>1573300</v>
      </c>
      <c r="F54" s="42">
        <f>E54/D54*100</f>
        <v>100.63967248768631</v>
      </c>
    </row>
    <row r="55" spans="1:6" s="8" customFormat="1" ht="12" customHeight="1" thickBot="1">
      <c r="A55" s="10" t="s">
        <v>53</v>
      </c>
      <c r="B55" s="161" t="s">
        <v>54</v>
      </c>
      <c r="C55" s="179"/>
      <c r="D55" s="76"/>
      <c r="E55" s="78"/>
      <c r="F55" s="76"/>
    </row>
    <row r="56" spans="1:6" s="8" customFormat="1" ht="12" customHeight="1" thickBot="1">
      <c r="A56" s="6" t="s">
        <v>55</v>
      </c>
      <c r="B56" s="159" t="s">
        <v>98</v>
      </c>
      <c r="C56" s="33">
        <f>SUM(C57:C57)</f>
        <v>0</v>
      </c>
      <c r="D56" s="37"/>
      <c r="E56" s="62"/>
      <c r="F56" s="37"/>
    </row>
    <row r="57" spans="1:6" s="8" customFormat="1" ht="12" customHeight="1">
      <c r="A57" s="10" t="s">
        <v>116</v>
      </c>
      <c r="B57" s="161" t="s">
        <v>56</v>
      </c>
      <c r="C57" s="112"/>
      <c r="D57" s="42"/>
      <c r="E57" s="74"/>
      <c r="F57" s="42"/>
    </row>
    <row r="58" spans="1:6" s="8" customFormat="1" ht="12" customHeight="1" thickBot="1">
      <c r="A58" s="11" t="s">
        <v>117</v>
      </c>
      <c r="B58" s="162" t="s">
        <v>145</v>
      </c>
      <c r="C58" s="113"/>
      <c r="D58" s="76"/>
      <c r="E58" s="75"/>
      <c r="F58" s="76"/>
    </row>
    <row r="59" spans="1:6" s="8" customFormat="1" ht="12" customHeight="1" thickBot="1">
      <c r="A59" s="6" t="s">
        <v>57</v>
      </c>
      <c r="B59" s="163" t="s">
        <v>99</v>
      </c>
      <c r="C59" s="33">
        <f>SUM(C60:C62)</f>
        <v>112000</v>
      </c>
      <c r="D59" s="33">
        <f>SUM(D60:D62)</f>
        <v>112000</v>
      </c>
      <c r="E59" s="59">
        <f>SUM(E60:E62)</f>
        <v>6473</v>
      </c>
      <c r="F59" s="56">
        <f>E59/D59*100</f>
        <v>5.779464285714286</v>
      </c>
    </row>
    <row r="60" spans="1:6" s="8" customFormat="1" ht="12" customHeight="1">
      <c r="A60" s="9" t="s">
        <v>58</v>
      </c>
      <c r="B60" s="160" t="s">
        <v>59</v>
      </c>
      <c r="C60" s="180"/>
      <c r="D60" s="32"/>
      <c r="E60" s="60"/>
      <c r="F60" s="32"/>
    </row>
    <row r="61" spans="1:6" s="8" customFormat="1" ht="12" customHeight="1">
      <c r="A61" s="10" t="s">
        <v>60</v>
      </c>
      <c r="B61" s="161" t="s">
        <v>61</v>
      </c>
      <c r="C61" s="180">
        <v>112000</v>
      </c>
      <c r="D61" s="43">
        <v>112000</v>
      </c>
      <c r="E61" s="60">
        <v>6473</v>
      </c>
      <c r="F61" s="54">
        <f>E61/D61*100</f>
        <v>5.779464285714286</v>
      </c>
    </row>
    <row r="62" spans="1:6" s="8" customFormat="1" ht="12" customHeight="1" thickBot="1">
      <c r="A62" s="21" t="s">
        <v>146</v>
      </c>
      <c r="B62" s="164" t="s">
        <v>147</v>
      </c>
      <c r="C62" s="181"/>
      <c r="D62" s="34"/>
      <c r="E62" s="60"/>
      <c r="F62" s="34"/>
    </row>
    <row r="63" spans="1:6" s="8" customFormat="1" ht="12" customHeight="1" thickBot="1">
      <c r="A63" s="6" t="s">
        <v>62</v>
      </c>
      <c r="B63" s="159" t="s">
        <v>100</v>
      </c>
      <c r="C63" s="36">
        <f>+C8+C15+C25+C33+C42+C52+C56+C59</f>
        <v>257488000</v>
      </c>
      <c r="D63" s="36">
        <f>+D8+D15+D25+D33+D42+D52+D56+D59</f>
        <v>478927187</v>
      </c>
      <c r="E63" s="61">
        <f>+E8+E15+E25+E33+E42+E52+E56+E59</f>
        <v>476859080</v>
      </c>
      <c r="F63" s="73">
        <f>E63/D63*100</f>
        <v>99.568179243915</v>
      </c>
    </row>
    <row r="64" spans="1:6" s="8" customFormat="1" ht="12" customHeight="1" thickBot="1">
      <c r="A64" s="6" t="s">
        <v>87</v>
      </c>
      <c r="B64" s="163" t="s">
        <v>101</v>
      </c>
      <c r="C64" s="87">
        <f>SUM(C64)</f>
        <v>0</v>
      </c>
      <c r="D64" s="71"/>
      <c r="E64" s="78"/>
      <c r="F64" s="41"/>
    </row>
    <row r="65" spans="1:6" s="8" customFormat="1" ht="12" customHeight="1" thickBot="1">
      <c r="A65" s="6" t="s">
        <v>221</v>
      </c>
      <c r="B65" s="163" t="s">
        <v>102</v>
      </c>
      <c r="C65" s="87"/>
      <c r="D65" s="71"/>
      <c r="E65" s="86"/>
      <c r="F65" s="37"/>
    </row>
    <row r="66" spans="1:6" s="8" customFormat="1" ht="12" customHeight="1" thickBot="1">
      <c r="A66" s="6" t="s">
        <v>222</v>
      </c>
      <c r="B66" s="163" t="s">
        <v>103</v>
      </c>
      <c r="C66" s="87">
        <f>SUM(C67:C68)</f>
        <v>133973000</v>
      </c>
      <c r="D66" s="87">
        <f>SUM(D67:D68)</f>
        <v>134281463</v>
      </c>
      <c r="E66" s="88">
        <f>SUM(E67:E68)</f>
        <v>134281463</v>
      </c>
      <c r="F66" s="37">
        <f>E66/D66*100</f>
        <v>100</v>
      </c>
    </row>
    <row r="67" spans="1:6" s="8" customFormat="1" ht="12" customHeight="1">
      <c r="A67" s="9" t="s">
        <v>63</v>
      </c>
      <c r="B67" s="160" t="s">
        <v>64</v>
      </c>
      <c r="C67" s="179">
        <v>133973000</v>
      </c>
      <c r="D67" s="42">
        <v>134281463</v>
      </c>
      <c r="E67" s="75">
        <v>134281463</v>
      </c>
      <c r="F67" s="32">
        <f>E67/D67*100</f>
        <v>100</v>
      </c>
    </row>
    <row r="68" spans="1:6" s="8" customFormat="1" ht="12" customHeight="1" thickBot="1">
      <c r="A68" s="11" t="s">
        <v>65</v>
      </c>
      <c r="B68" s="162" t="s">
        <v>66</v>
      </c>
      <c r="C68" s="179"/>
      <c r="D68" s="76"/>
      <c r="E68" s="75"/>
      <c r="F68" s="69"/>
    </row>
    <row r="69" spans="1:6" s="8" customFormat="1" ht="12" customHeight="1" thickBot="1">
      <c r="A69" s="6" t="s">
        <v>223</v>
      </c>
      <c r="B69" s="163" t="s">
        <v>104</v>
      </c>
      <c r="C69" s="87"/>
      <c r="D69" s="89">
        <f>SUM(D70)</f>
        <v>3876806</v>
      </c>
      <c r="E69" s="90">
        <f>SUM(E70)</f>
        <v>3876806</v>
      </c>
      <c r="F69" s="32">
        <f>E69/D69*100</f>
        <v>100</v>
      </c>
    </row>
    <row r="70" spans="1:6" s="8" customFormat="1" ht="12" customHeight="1" thickBot="1">
      <c r="A70" s="11" t="s">
        <v>190</v>
      </c>
      <c r="B70" s="168" t="s">
        <v>191</v>
      </c>
      <c r="C70" s="87"/>
      <c r="D70" s="91">
        <v>3876806</v>
      </c>
      <c r="E70" s="86">
        <v>3876806</v>
      </c>
      <c r="F70" s="32">
        <f>E70/D70*100</f>
        <v>100</v>
      </c>
    </row>
    <row r="71" spans="1:6" s="8" customFormat="1" ht="12" customHeight="1" thickBot="1">
      <c r="A71" s="6" t="s">
        <v>224</v>
      </c>
      <c r="B71" s="163" t="s">
        <v>105</v>
      </c>
      <c r="C71" s="87"/>
      <c r="D71" s="71"/>
      <c r="E71" s="92"/>
      <c r="F71" s="35"/>
    </row>
    <row r="72" spans="1:6" s="8" customFormat="1" ht="13.5" customHeight="1" thickBot="1">
      <c r="A72" s="6" t="s">
        <v>225</v>
      </c>
      <c r="B72" s="163" t="s">
        <v>67</v>
      </c>
      <c r="C72" s="182"/>
      <c r="D72" s="71"/>
      <c r="E72" s="86"/>
      <c r="F72" s="37"/>
    </row>
    <row r="73" spans="1:6" s="8" customFormat="1" ht="15.75" customHeight="1" thickBot="1">
      <c r="A73" s="6" t="s">
        <v>226</v>
      </c>
      <c r="B73" s="169" t="s">
        <v>106</v>
      </c>
      <c r="C73" s="36">
        <f>SUM(C65+C66+C69+C72)</f>
        <v>133973000</v>
      </c>
      <c r="D73" s="38">
        <f>SUM(D65+D66+D69+D72)</f>
        <v>138158269</v>
      </c>
      <c r="E73" s="61">
        <f>SUM(E65+E66+E69+E72)</f>
        <v>138158269</v>
      </c>
      <c r="F73" s="37">
        <f>E73/D73*100</f>
        <v>100</v>
      </c>
    </row>
    <row r="74" spans="1:6" s="8" customFormat="1" ht="16.5" customHeight="1" thickBot="1">
      <c r="A74" s="6" t="s">
        <v>227</v>
      </c>
      <c r="B74" s="170" t="s">
        <v>107</v>
      </c>
      <c r="C74" s="36">
        <f>SUM(C63+C73)</f>
        <v>391461000</v>
      </c>
      <c r="D74" s="38">
        <f>SUM(D63+D73)</f>
        <v>617085456</v>
      </c>
      <c r="E74" s="63">
        <f>SUM(E63+E73)</f>
        <v>615017349</v>
      </c>
      <c r="F74" s="72">
        <f>E74/D74*100</f>
        <v>99.66485889759812</v>
      </c>
    </row>
    <row r="75" spans="1:3" s="8" customFormat="1" ht="23.25" customHeight="1">
      <c r="A75" s="12"/>
      <c r="B75" s="13"/>
      <c r="C75" s="14"/>
    </row>
    <row r="76" spans="1:4" s="8" customFormat="1" ht="29.25" customHeight="1">
      <c r="A76" s="12"/>
      <c r="B76" s="189" t="s">
        <v>177</v>
      </c>
      <c r="C76" s="189"/>
      <c r="D76" s="189"/>
    </row>
    <row r="77" spans="1:3" ht="16.5" customHeight="1">
      <c r="A77" s="192" t="s">
        <v>229</v>
      </c>
      <c r="B77" s="192"/>
      <c r="C77" s="192"/>
    </row>
    <row r="78" spans="1:3" ht="16.5" customHeight="1">
      <c r="A78" s="47" t="s">
        <v>204</v>
      </c>
      <c r="B78" s="47"/>
      <c r="C78" s="47"/>
    </row>
    <row r="79" spans="1:3" ht="16.5" customHeight="1">
      <c r="A79" s="28"/>
      <c r="B79" s="28" t="s">
        <v>68</v>
      </c>
      <c r="C79" s="28"/>
    </row>
    <row r="80" spans="1:3" ht="16.5" customHeight="1">
      <c r="A80" s="28"/>
      <c r="B80" s="28"/>
      <c r="C80" s="29" t="s">
        <v>118</v>
      </c>
    </row>
    <row r="81" spans="1:3" s="16" customFormat="1" ht="16.5" customHeight="1" thickBot="1">
      <c r="A81" s="193"/>
      <c r="B81" s="193"/>
      <c r="C81" s="15" t="s">
        <v>176</v>
      </c>
    </row>
    <row r="82" spans="1:6" ht="37.5" customHeight="1" thickBot="1">
      <c r="A82" s="3" t="s">
        <v>1</v>
      </c>
      <c r="B82" s="157" t="s">
        <v>69</v>
      </c>
      <c r="C82" s="171" t="s">
        <v>154</v>
      </c>
      <c r="D82" s="39" t="s">
        <v>169</v>
      </c>
      <c r="E82" s="49" t="s">
        <v>194</v>
      </c>
      <c r="F82" s="55" t="s">
        <v>195</v>
      </c>
    </row>
    <row r="83" spans="1:6" s="5" customFormat="1" ht="12" customHeight="1" thickBot="1">
      <c r="A83" s="17"/>
      <c r="B83" s="184" t="s">
        <v>109</v>
      </c>
      <c r="C83" s="186" t="s">
        <v>108</v>
      </c>
      <c r="D83" s="40" t="s">
        <v>170</v>
      </c>
      <c r="E83" s="50" t="s">
        <v>196</v>
      </c>
      <c r="F83" s="51" t="s">
        <v>197</v>
      </c>
    </row>
    <row r="84" spans="1:6" ht="12" customHeight="1" thickBot="1">
      <c r="A84" s="18" t="s">
        <v>3</v>
      </c>
      <c r="B84" s="185" t="s">
        <v>124</v>
      </c>
      <c r="C84" s="33">
        <f>SUM(C85:C89)</f>
        <v>243346000</v>
      </c>
      <c r="D84" s="33">
        <f>SUM(D85:D89)</f>
        <v>276130996</v>
      </c>
      <c r="E84" s="33">
        <f>SUM(E85:E89)</f>
        <v>255855754</v>
      </c>
      <c r="F84" s="56">
        <f aca="true" t="shared" si="1" ref="F84:F129">E84/D84*100</f>
        <v>92.65738280247248</v>
      </c>
    </row>
    <row r="85" spans="1:6" ht="12" customHeight="1">
      <c r="A85" s="19" t="s">
        <v>4</v>
      </c>
      <c r="B85" s="95" t="s">
        <v>70</v>
      </c>
      <c r="C85" s="110">
        <v>74555000</v>
      </c>
      <c r="D85" s="107">
        <v>83336572</v>
      </c>
      <c r="E85" s="44">
        <v>75859484</v>
      </c>
      <c r="F85" s="111">
        <f t="shared" si="1"/>
        <v>91.027843093906</v>
      </c>
    </row>
    <row r="86" spans="1:6" ht="12" customHeight="1">
      <c r="A86" s="10" t="s">
        <v>6</v>
      </c>
      <c r="B86" s="96" t="s">
        <v>71</v>
      </c>
      <c r="C86" s="112">
        <v>16859000</v>
      </c>
      <c r="D86" s="77">
        <v>18387714</v>
      </c>
      <c r="E86" s="45">
        <v>16671956</v>
      </c>
      <c r="F86" s="43">
        <f t="shared" si="1"/>
        <v>90.66899778841459</v>
      </c>
    </row>
    <row r="87" spans="1:6" ht="12" customHeight="1">
      <c r="A87" s="10" t="s">
        <v>8</v>
      </c>
      <c r="B87" s="96" t="s">
        <v>72</v>
      </c>
      <c r="C87" s="113">
        <v>62931000</v>
      </c>
      <c r="D87" s="77">
        <v>78760975</v>
      </c>
      <c r="E87" s="45">
        <v>70943062</v>
      </c>
      <c r="F87" s="43">
        <f t="shared" si="1"/>
        <v>90.07387478379997</v>
      </c>
    </row>
    <row r="88" spans="1:6" ht="12" customHeight="1">
      <c r="A88" s="10" t="s">
        <v>9</v>
      </c>
      <c r="B88" s="97" t="s">
        <v>73</v>
      </c>
      <c r="C88" s="113">
        <v>5990000</v>
      </c>
      <c r="D88" s="77">
        <v>3820000</v>
      </c>
      <c r="E88" s="45">
        <v>1978150</v>
      </c>
      <c r="F88" s="43">
        <f t="shared" si="1"/>
        <v>51.78403141361257</v>
      </c>
    </row>
    <row r="89" spans="1:6" ht="12" customHeight="1">
      <c r="A89" s="10" t="s">
        <v>74</v>
      </c>
      <c r="B89" s="20" t="s">
        <v>75</v>
      </c>
      <c r="C89" s="113">
        <f>SUM(C91+C94+C95)</f>
        <v>83011000</v>
      </c>
      <c r="D89" s="117">
        <f>SUM(D90+D91+D94+D95)</f>
        <v>91825735</v>
      </c>
      <c r="E89" s="116">
        <f>SUM(E90+E91+E94+E95)</f>
        <v>90403102</v>
      </c>
      <c r="F89" s="43">
        <f t="shared" si="1"/>
        <v>98.45072516980126</v>
      </c>
    </row>
    <row r="90" spans="1:6" ht="12" customHeight="1">
      <c r="A90" s="10" t="s">
        <v>13</v>
      </c>
      <c r="B90" s="96" t="s">
        <v>76</v>
      </c>
      <c r="C90" s="113"/>
      <c r="D90" s="77">
        <v>837875</v>
      </c>
      <c r="E90" s="45">
        <v>837875</v>
      </c>
      <c r="F90" s="43">
        <f t="shared" si="1"/>
        <v>100</v>
      </c>
    </row>
    <row r="91" spans="1:6" ht="12" customHeight="1">
      <c r="A91" s="10" t="s">
        <v>121</v>
      </c>
      <c r="B91" s="98" t="s">
        <v>156</v>
      </c>
      <c r="C91" s="113">
        <f>SUM(C92:C93)</f>
        <v>79826000</v>
      </c>
      <c r="D91" s="117">
        <f>SUM(D92:D93)</f>
        <v>86977860</v>
      </c>
      <c r="E91" s="116">
        <f>SUM(E92:E93)</f>
        <v>85930227</v>
      </c>
      <c r="F91" s="43">
        <f t="shared" si="1"/>
        <v>98.79551761793174</v>
      </c>
    </row>
    <row r="92" spans="1:6" ht="12" customHeight="1">
      <c r="A92" s="10" t="s">
        <v>122</v>
      </c>
      <c r="B92" s="98" t="s">
        <v>115</v>
      </c>
      <c r="C92" s="113">
        <v>46209000</v>
      </c>
      <c r="D92" s="77">
        <v>48451700</v>
      </c>
      <c r="E92" s="45">
        <v>48003969</v>
      </c>
      <c r="F92" s="43">
        <f t="shared" si="1"/>
        <v>99.07592303262837</v>
      </c>
    </row>
    <row r="93" spans="1:6" ht="12" customHeight="1">
      <c r="A93" s="10" t="s">
        <v>123</v>
      </c>
      <c r="B93" s="98" t="s">
        <v>114</v>
      </c>
      <c r="C93" s="113">
        <v>33617000</v>
      </c>
      <c r="D93" s="108">
        <v>38526160</v>
      </c>
      <c r="E93" s="45">
        <v>37926258</v>
      </c>
      <c r="F93" s="43">
        <f t="shared" si="1"/>
        <v>98.44287102581725</v>
      </c>
    </row>
    <row r="94" spans="1:6" ht="12" customHeight="1">
      <c r="A94" s="11" t="s">
        <v>160</v>
      </c>
      <c r="B94" s="99" t="s">
        <v>155</v>
      </c>
      <c r="C94" s="113">
        <v>600000</v>
      </c>
      <c r="D94" s="77"/>
      <c r="E94" s="45"/>
      <c r="F94" s="43"/>
    </row>
    <row r="95" spans="1:6" ht="12" customHeight="1">
      <c r="A95" s="11" t="s">
        <v>161</v>
      </c>
      <c r="B95" s="100" t="s">
        <v>77</v>
      </c>
      <c r="C95" s="113">
        <f>SUM(C96:C101)</f>
        <v>2585000</v>
      </c>
      <c r="D95" s="118">
        <f>SUM(D96:D105)</f>
        <v>4010000</v>
      </c>
      <c r="E95" s="119">
        <f>SUM(E96:E105)</f>
        <v>3635000</v>
      </c>
      <c r="F95" s="76">
        <f t="shared" si="1"/>
        <v>90.64837905236908</v>
      </c>
    </row>
    <row r="96" spans="1:6" ht="12" customHeight="1">
      <c r="A96" s="94" t="s">
        <v>162</v>
      </c>
      <c r="B96" s="101" t="s">
        <v>149</v>
      </c>
      <c r="C96" s="112">
        <v>700000</v>
      </c>
      <c r="D96" s="77">
        <v>700000</v>
      </c>
      <c r="E96" s="45">
        <v>500000</v>
      </c>
      <c r="F96" s="43">
        <f t="shared" si="1"/>
        <v>71.42857142857143</v>
      </c>
    </row>
    <row r="97" spans="1:6" ht="12" customHeight="1">
      <c r="A97" s="94" t="s">
        <v>163</v>
      </c>
      <c r="B97" s="101" t="s">
        <v>157</v>
      </c>
      <c r="C97" s="112">
        <v>800000</v>
      </c>
      <c r="D97" s="77">
        <v>800000</v>
      </c>
      <c r="E97" s="45">
        <v>785000</v>
      </c>
      <c r="F97" s="76">
        <f t="shared" si="1"/>
        <v>98.125</v>
      </c>
    </row>
    <row r="98" spans="1:6" ht="12" customHeight="1">
      <c r="A98" s="94" t="s">
        <v>164</v>
      </c>
      <c r="B98" s="101" t="s">
        <v>158</v>
      </c>
      <c r="C98" s="112">
        <v>860000</v>
      </c>
      <c r="D98" s="77">
        <v>860000</v>
      </c>
      <c r="E98" s="45">
        <v>820000</v>
      </c>
      <c r="F98" s="76">
        <f t="shared" si="1"/>
        <v>95.34883720930233</v>
      </c>
    </row>
    <row r="99" spans="1:6" ht="12" customHeight="1">
      <c r="A99" s="94" t="s">
        <v>165</v>
      </c>
      <c r="B99" s="101" t="s">
        <v>168</v>
      </c>
      <c r="C99" s="112">
        <v>150000</v>
      </c>
      <c r="D99" s="77">
        <v>200000</v>
      </c>
      <c r="E99" s="45">
        <v>200000</v>
      </c>
      <c r="F99" s="76">
        <f t="shared" si="1"/>
        <v>100</v>
      </c>
    </row>
    <row r="100" spans="1:6" ht="12" customHeight="1">
      <c r="A100" s="94" t="s">
        <v>166</v>
      </c>
      <c r="B100" s="101" t="s">
        <v>159</v>
      </c>
      <c r="C100" s="112">
        <v>30000</v>
      </c>
      <c r="D100" s="77">
        <v>30000</v>
      </c>
      <c r="E100" s="45">
        <v>30000</v>
      </c>
      <c r="F100" s="43">
        <f t="shared" si="1"/>
        <v>100</v>
      </c>
    </row>
    <row r="101" spans="1:6" ht="12" customHeight="1">
      <c r="A101" s="94" t="s">
        <v>167</v>
      </c>
      <c r="B101" s="101" t="s">
        <v>150</v>
      </c>
      <c r="C101" s="112">
        <v>45000</v>
      </c>
      <c r="D101" s="77">
        <v>45000</v>
      </c>
      <c r="E101" s="45">
        <v>45000</v>
      </c>
      <c r="F101" s="43">
        <f t="shared" si="1"/>
        <v>100</v>
      </c>
    </row>
    <row r="102" spans="1:6" ht="12" customHeight="1">
      <c r="A102" s="94" t="s">
        <v>172</v>
      </c>
      <c r="B102" s="101" t="s">
        <v>174</v>
      </c>
      <c r="C102" s="112"/>
      <c r="D102" s="77">
        <v>150000</v>
      </c>
      <c r="E102" s="45">
        <v>150000</v>
      </c>
      <c r="F102" s="43">
        <f t="shared" si="1"/>
        <v>100</v>
      </c>
    </row>
    <row r="103" spans="1:6" ht="12" customHeight="1">
      <c r="A103" s="94" t="s">
        <v>173</v>
      </c>
      <c r="B103" s="101" t="s">
        <v>175</v>
      </c>
      <c r="C103" s="112"/>
      <c r="D103" s="77">
        <v>270000</v>
      </c>
      <c r="E103" s="45">
        <v>150000</v>
      </c>
      <c r="F103" s="42">
        <f t="shared" si="1"/>
        <v>55.55555555555556</v>
      </c>
    </row>
    <row r="104" spans="1:6" ht="12" customHeight="1">
      <c r="A104" s="94" t="s">
        <v>178</v>
      </c>
      <c r="B104" s="101" t="s">
        <v>179</v>
      </c>
      <c r="C104" s="112"/>
      <c r="D104" s="77">
        <v>600000</v>
      </c>
      <c r="E104" s="45">
        <v>600000</v>
      </c>
      <c r="F104" s="42">
        <f t="shared" si="1"/>
        <v>100</v>
      </c>
    </row>
    <row r="105" spans="1:6" ht="12" customHeight="1" thickBot="1">
      <c r="A105" s="105" t="s">
        <v>192</v>
      </c>
      <c r="B105" s="100" t="s">
        <v>193</v>
      </c>
      <c r="C105" s="114"/>
      <c r="D105" s="109">
        <v>355000</v>
      </c>
      <c r="E105" s="46">
        <v>355000</v>
      </c>
      <c r="F105" s="115">
        <f t="shared" si="1"/>
        <v>100</v>
      </c>
    </row>
    <row r="106" spans="1:6" ht="12" customHeight="1" thickBot="1">
      <c r="A106" s="31" t="s">
        <v>15</v>
      </c>
      <c r="B106" s="106" t="s">
        <v>125</v>
      </c>
      <c r="C106" s="104">
        <f>+C107+C109+C111</f>
        <v>91113000</v>
      </c>
      <c r="D106" s="93">
        <f>+D107+D109+D111</f>
        <v>126467494</v>
      </c>
      <c r="E106" s="33">
        <f>+E107+E109+E111</f>
        <v>104482979</v>
      </c>
      <c r="F106" s="53">
        <f t="shared" si="1"/>
        <v>82.6164698100209</v>
      </c>
    </row>
    <row r="107" spans="1:6" ht="12" customHeight="1">
      <c r="A107" s="9" t="s">
        <v>16</v>
      </c>
      <c r="B107" s="96" t="s">
        <v>78</v>
      </c>
      <c r="C107" s="110">
        <v>2407000</v>
      </c>
      <c r="D107" s="102">
        <v>9582825</v>
      </c>
      <c r="E107" s="148">
        <v>9176292</v>
      </c>
      <c r="F107" s="111">
        <f t="shared" si="1"/>
        <v>95.75769149494016</v>
      </c>
    </row>
    <row r="108" spans="1:6" ht="12" customHeight="1">
      <c r="A108" s="9" t="s">
        <v>18</v>
      </c>
      <c r="B108" s="122" t="s">
        <v>79</v>
      </c>
      <c r="C108" s="143"/>
      <c r="D108" s="103">
        <v>2520000</v>
      </c>
      <c r="E108" s="77">
        <v>2520000</v>
      </c>
      <c r="F108" s="43">
        <f t="shared" si="1"/>
        <v>100</v>
      </c>
    </row>
    <row r="109" spans="1:6" ht="12" customHeight="1">
      <c r="A109" s="9" t="s">
        <v>19</v>
      </c>
      <c r="B109" s="122" t="s">
        <v>80</v>
      </c>
      <c r="C109" s="112">
        <v>85706000</v>
      </c>
      <c r="D109" s="103">
        <v>114365364</v>
      </c>
      <c r="E109" s="77">
        <v>94387382</v>
      </c>
      <c r="F109" s="43">
        <f t="shared" si="1"/>
        <v>82.53144020072371</v>
      </c>
    </row>
    <row r="110" spans="1:6" ht="12" customHeight="1">
      <c r="A110" s="9" t="s">
        <v>20</v>
      </c>
      <c r="B110" s="122" t="s">
        <v>81</v>
      </c>
      <c r="C110" s="112"/>
      <c r="D110" s="103">
        <v>5449920</v>
      </c>
      <c r="E110" s="77">
        <v>120000</v>
      </c>
      <c r="F110" s="43">
        <f t="shared" si="1"/>
        <v>2.201867183371499</v>
      </c>
    </row>
    <row r="111" spans="1:6" ht="12" customHeight="1">
      <c r="A111" s="9" t="s">
        <v>21</v>
      </c>
      <c r="B111" s="123" t="s">
        <v>82</v>
      </c>
      <c r="C111" s="112">
        <f>SUM(C112)</f>
        <v>3000000</v>
      </c>
      <c r="D111" s="131">
        <f>SUM(D112:D113)</f>
        <v>2519305</v>
      </c>
      <c r="E111" s="117">
        <f>SUM(E112:E113)</f>
        <v>919305</v>
      </c>
      <c r="F111" s="43">
        <f t="shared" si="1"/>
        <v>36.490420969275256</v>
      </c>
    </row>
    <row r="112" spans="1:6" ht="12" customHeight="1">
      <c r="A112" s="21" t="s">
        <v>152</v>
      </c>
      <c r="B112" s="123" t="s">
        <v>151</v>
      </c>
      <c r="C112" s="144">
        <v>3000000</v>
      </c>
      <c r="D112" s="132">
        <v>1600000</v>
      </c>
      <c r="E112" s="77"/>
      <c r="F112" s="43">
        <f t="shared" si="1"/>
        <v>0</v>
      </c>
    </row>
    <row r="113" spans="1:6" ht="12" customHeight="1" thickBot="1">
      <c r="A113" s="22" t="s">
        <v>180</v>
      </c>
      <c r="B113" s="124" t="s">
        <v>181</v>
      </c>
      <c r="C113" s="114"/>
      <c r="D113" s="48">
        <v>919305</v>
      </c>
      <c r="E113" s="149">
        <v>919305</v>
      </c>
      <c r="F113" s="68">
        <f t="shared" si="1"/>
        <v>100</v>
      </c>
    </row>
    <row r="114" spans="1:6" ht="12" customHeight="1" thickBot="1">
      <c r="A114" s="6" t="s">
        <v>23</v>
      </c>
      <c r="B114" s="125" t="s">
        <v>126</v>
      </c>
      <c r="C114" s="33">
        <f>+C115+C116</f>
        <v>53173000</v>
      </c>
      <c r="D114" s="133">
        <f>+D115+D116</f>
        <v>210657970</v>
      </c>
      <c r="E114" s="150">
        <f>+E115+E116</f>
        <v>0</v>
      </c>
      <c r="F114" s="53">
        <f t="shared" si="1"/>
        <v>0</v>
      </c>
    </row>
    <row r="115" spans="1:6" ht="12" customHeight="1">
      <c r="A115" s="9" t="s">
        <v>24</v>
      </c>
      <c r="B115" s="126" t="s">
        <v>83</v>
      </c>
      <c r="C115" s="143">
        <v>33173000</v>
      </c>
      <c r="D115" s="132">
        <v>58498688</v>
      </c>
      <c r="E115" s="148"/>
      <c r="F115" s="111">
        <f t="shared" si="1"/>
        <v>0</v>
      </c>
    </row>
    <row r="116" spans="1:6" ht="12" customHeight="1">
      <c r="A116" s="11" t="s">
        <v>25</v>
      </c>
      <c r="B116" s="122" t="s">
        <v>84</v>
      </c>
      <c r="C116" s="113">
        <v>20000000</v>
      </c>
      <c r="D116" s="134">
        <f>SUM(D117:D120)</f>
        <v>152159282</v>
      </c>
      <c r="E116" s="77"/>
      <c r="F116" s="43">
        <f t="shared" si="1"/>
        <v>0</v>
      </c>
    </row>
    <row r="117" spans="1:6" ht="12" customHeight="1">
      <c r="A117" s="10" t="s">
        <v>185</v>
      </c>
      <c r="B117" s="96" t="s">
        <v>182</v>
      </c>
      <c r="C117" s="112"/>
      <c r="D117" s="103">
        <v>58029282</v>
      </c>
      <c r="E117" s="77"/>
      <c r="F117" s="43">
        <f t="shared" si="1"/>
        <v>0</v>
      </c>
    </row>
    <row r="118" spans="1:6" ht="12" customHeight="1">
      <c r="A118" s="10" t="s">
        <v>186</v>
      </c>
      <c r="B118" s="96" t="s">
        <v>183</v>
      </c>
      <c r="C118" s="112"/>
      <c r="D118" s="103">
        <v>38250000</v>
      </c>
      <c r="E118" s="77"/>
      <c r="F118" s="43">
        <f t="shared" si="1"/>
        <v>0</v>
      </c>
    </row>
    <row r="119" spans="1:6" ht="12" customHeight="1">
      <c r="A119" s="10" t="s">
        <v>187</v>
      </c>
      <c r="B119" s="96" t="s">
        <v>189</v>
      </c>
      <c r="C119" s="112"/>
      <c r="D119" s="103">
        <v>35880000</v>
      </c>
      <c r="E119" s="77"/>
      <c r="F119" s="43">
        <f t="shared" si="1"/>
        <v>0</v>
      </c>
    </row>
    <row r="120" spans="1:6" ht="12" customHeight="1" thickBot="1">
      <c r="A120" s="21" t="s">
        <v>188</v>
      </c>
      <c r="B120" s="127" t="s">
        <v>184</v>
      </c>
      <c r="C120" s="144"/>
      <c r="D120" s="135">
        <v>20000000</v>
      </c>
      <c r="E120" s="149"/>
      <c r="F120" s="76">
        <f t="shared" si="1"/>
        <v>0</v>
      </c>
    </row>
    <row r="121" spans="1:6" ht="12" customHeight="1" thickBot="1">
      <c r="A121" s="6" t="s">
        <v>85</v>
      </c>
      <c r="B121" s="125" t="s">
        <v>127</v>
      </c>
      <c r="C121" s="87">
        <f>+C84+C106+C114</f>
        <v>387632000</v>
      </c>
      <c r="D121" s="136">
        <f>+D84+D106+D114</f>
        <v>613256460</v>
      </c>
      <c r="E121" s="88">
        <f>+E84+E106+E114</f>
        <v>360338733</v>
      </c>
      <c r="F121" s="71">
        <f t="shared" si="1"/>
        <v>58.75824496002863</v>
      </c>
    </row>
    <row r="122" spans="1:6" ht="12" customHeight="1" thickBot="1">
      <c r="A122" s="6" t="s">
        <v>31</v>
      </c>
      <c r="B122" s="125" t="s">
        <v>128</v>
      </c>
      <c r="C122" s="87"/>
      <c r="D122" s="137"/>
      <c r="E122" s="151"/>
      <c r="F122" s="115"/>
    </row>
    <row r="123" spans="1:6" ht="12" customHeight="1" thickBot="1">
      <c r="A123" s="6" t="s">
        <v>48</v>
      </c>
      <c r="B123" s="125" t="s">
        <v>129</v>
      </c>
      <c r="C123" s="87"/>
      <c r="D123" s="138"/>
      <c r="E123" s="151"/>
      <c r="F123" s="115"/>
    </row>
    <row r="124" spans="1:6" ht="12" customHeight="1" thickBot="1">
      <c r="A124" s="6" t="s">
        <v>86</v>
      </c>
      <c r="B124" s="125" t="s">
        <v>130</v>
      </c>
      <c r="C124" s="120">
        <f>SUM(C125)</f>
        <v>3829000</v>
      </c>
      <c r="D124" s="139">
        <f>SUM(D125)</f>
        <v>3828996</v>
      </c>
      <c r="E124" s="152">
        <f>SUM(E125:E126)</f>
        <v>53828996</v>
      </c>
      <c r="F124" s="71">
        <f t="shared" si="1"/>
        <v>1405.8253390706077</v>
      </c>
    </row>
    <row r="125" spans="1:6" ht="12" customHeight="1">
      <c r="A125" s="156" t="s">
        <v>116</v>
      </c>
      <c r="B125" s="128" t="s">
        <v>153</v>
      </c>
      <c r="C125" s="145">
        <v>3829000</v>
      </c>
      <c r="D125" s="140">
        <v>3828996</v>
      </c>
      <c r="E125" s="153">
        <v>3828996</v>
      </c>
      <c r="F125" s="111">
        <f t="shared" si="1"/>
        <v>100</v>
      </c>
    </row>
    <row r="126" spans="1:6" ht="12" customHeight="1" thickBot="1">
      <c r="A126" s="67" t="s">
        <v>117</v>
      </c>
      <c r="B126" s="129" t="s">
        <v>202</v>
      </c>
      <c r="C126" s="146"/>
      <c r="D126" s="141"/>
      <c r="E126" s="154">
        <v>50000000</v>
      </c>
      <c r="F126" s="68"/>
    </row>
    <row r="127" spans="1:6" ht="12" customHeight="1" thickBot="1">
      <c r="A127" s="6" t="s">
        <v>57</v>
      </c>
      <c r="B127" s="125" t="s">
        <v>131</v>
      </c>
      <c r="C127" s="147"/>
      <c r="D127" s="138"/>
      <c r="E127" s="151"/>
      <c r="F127" s="71"/>
    </row>
    <row r="128" spans="1:9" ht="15" customHeight="1" thickBot="1">
      <c r="A128" s="6" t="s">
        <v>62</v>
      </c>
      <c r="B128" s="125" t="s">
        <v>132</v>
      </c>
      <c r="C128" s="121">
        <f>+C122+C123+C124+C127</f>
        <v>3829000</v>
      </c>
      <c r="D128" s="142">
        <f>+D122+D123+D124+D127</f>
        <v>3828996</v>
      </c>
      <c r="E128" s="155">
        <f>+E122+E123+E124+E127</f>
        <v>53828996</v>
      </c>
      <c r="F128" s="115">
        <f t="shared" si="1"/>
        <v>1405.8253390706077</v>
      </c>
      <c r="G128" s="24"/>
      <c r="H128" s="24"/>
      <c r="I128" s="24"/>
    </row>
    <row r="129" spans="1:6" s="8" customFormat="1" ht="12.75" customHeight="1" thickBot="1">
      <c r="A129" s="25" t="s">
        <v>87</v>
      </c>
      <c r="B129" s="130" t="s">
        <v>133</v>
      </c>
      <c r="C129" s="121">
        <f>+C121+C128</f>
        <v>391461000</v>
      </c>
      <c r="D129" s="142">
        <f>+D121+D128</f>
        <v>617085456</v>
      </c>
      <c r="E129" s="155">
        <f>+E121+E128</f>
        <v>414167729</v>
      </c>
      <c r="F129" s="115">
        <f t="shared" si="1"/>
        <v>67.11675424740524</v>
      </c>
    </row>
    <row r="130" ht="7.5" customHeight="1"/>
    <row r="131" spans="1:3" ht="15.75">
      <c r="A131" s="190"/>
      <c r="B131" s="190"/>
      <c r="C131" s="190"/>
    </row>
    <row r="132" spans="1:3" ht="15" customHeight="1">
      <c r="A132" s="188"/>
      <c r="B132" s="188"/>
      <c r="C132" s="30"/>
    </row>
    <row r="133" spans="1:3" ht="15.75">
      <c r="A133" s="189" t="s">
        <v>134</v>
      </c>
      <c r="B133" s="189"/>
      <c r="C133" s="189"/>
    </row>
    <row r="138" spans="1:3" ht="15.75">
      <c r="A138" s="190"/>
      <c r="B138" s="190"/>
      <c r="C138" s="190"/>
    </row>
    <row r="139" spans="1:3" ht="16.5" thickBot="1">
      <c r="A139" s="187"/>
      <c r="B139" s="187"/>
      <c r="C139" s="2"/>
    </row>
    <row r="140" spans="1:3" ht="16.5" thickBot="1">
      <c r="A140" s="6"/>
      <c r="B140" s="23"/>
      <c r="C140" s="7"/>
    </row>
    <row r="141" spans="1:3" ht="16.5" thickBot="1">
      <c r="A141" s="6"/>
      <c r="B141" s="23"/>
      <c r="C141" s="7"/>
    </row>
  </sheetData>
  <sheetProtection/>
  <mergeCells count="11">
    <mergeCell ref="A138:C138"/>
    <mergeCell ref="A139:B139"/>
    <mergeCell ref="A132:B132"/>
    <mergeCell ref="A133:C133"/>
    <mergeCell ref="A131:C131"/>
    <mergeCell ref="A3:C3"/>
    <mergeCell ref="A1:C1"/>
    <mergeCell ref="A5:B5"/>
    <mergeCell ref="A77:C77"/>
    <mergeCell ref="A81:B81"/>
    <mergeCell ref="B76:D76"/>
  </mergeCells>
  <printOptions/>
  <pageMargins left="0.7" right="0.7" top="0.75" bottom="0.75" header="0.3" footer="0.3"/>
  <pageSetup horizontalDpi="200" verticalDpi="200" orientation="portrait" paperSize="9" scale="76" r:id="rId1"/>
  <headerFooter>
    <oddHeader xml:space="preserve">&amp;C
                                   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2017-05-25T18:50:33Z</cp:lastPrinted>
  <dcterms:created xsi:type="dcterms:W3CDTF">2006-10-17T13:40:18Z</dcterms:created>
  <dcterms:modified xsi:type="dcterms:W3CDTF">2018-05-30T14:49:21Z</dcterms:modified>
  <cp:category/>
  <cp:version/>
  <cp:contentType/>
  <cp:contentStatus/>
</cp:coreProperties>
</file>