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2016E\Shared Folders\Közös\TESTÜLETI ANYAGOK\2018. TESTÜLETI JKV. ÚJBAROK\2018.05.31. jkv. (ÚKÖ)\"/>
    </mc:Choice>
  </mc:AlternateContent>
  <xr:revisionPtr revIDLastSave="0" documentId="10_ncr:8100000_{1E89FB45-6775-44F4-8D84-F0B197945930}" xr6:coauthVersionLast="33" xr6:coauthVersionMax="33" xr10:uidLastSave="{00000000-0000-0000-0000-000000000000}"/>
  <bookViews>
    <workbookView xWindow="360" yWindow="345" windowWidth="19320" windowHeight="12045" activeTab="4" xr2:uid="{00000000-000D-0000-FFFF-FFFF00000000}"/>
  </bookViews>
  <sheets>
    <sheet name="Mérleg" sheetId="1" r:id="rId1"/>
    <sheet name="Eredménykimutatás" sheetId="2" r:id="rId2"/>
    <sheet name="Vagyonkimutatás" sheetId="3" r:id="rId3"/>
    <sheet name="Pénzeszközök" sheetId="4" r:id="rId4"/>
    <sheet name="Létszám" sheetId="5" r:id="rId5"/>
  </sheets>
  <calcPr calcId="162913"/>
</workbook>
</file>

<file path=xl/calcChain.xml><?xml version="1.0" encoding="utf-8"?>
<calcChain xmlns="http://schemas.openxmlformats.org/spreadsheetml/2006/main">
  <c r="H86" i="3" l="1"/>
  <c r="I86" i="3"/>
  <c r="I16" i="3"/>
  <c r="H16" i="3"/>
  <c r="D10" i="1" l="1"/>
  <c r="D12" i="1"/>
  <c r="D17" i="1"/>
  <c r="D20" i="1"/>
  <c r="D22" i="1" s="1"/>
  <c r="D24" i="1"/>
  <c r="D29" i="1"/>
  <c r="D35" i="1" s="1"/>
  <c r="D33" i="1"/>
  <c r="D14" i="1" l="1"/>
  <c r="D25" i="1" s="1"/>
  <c r="H6" i="3" l="1"/>
  <c r="C6" i="5"/>
  <c r="C4" i="5"/>
  <c r="I48" i="3"/>
  <c r="I71" i="3" s="1"/>
  <c r="H60" i="3"/>
  <c r="I60" i="3"/>
  <c r="H48" i="3"/>
  <c r="D14" i="4"/>
  <c r="D11" i="4"/>
  <c r="D8" i="4"/>
  <c r="D5" i="4"/>
  <c r="H91" i="3"/>
  <c r="H94" i="3" s="1"/>
  <c r="I83" i="3"/>
  <c r="H83" i="3"/>
  <c r="I79" i="3"/>
  <c r="H79" i="3"/>
  <c r="I74" i="3"/>
  <c r="H74" i="3"/>
  <c r="I61" i="3"/>
  <c r="H61" i="3"/>
  <c r="I59" i="3"/>
  <c r="H59" i="3"/>
  <c r="H58" i="3" s="1"/>
  <c r="I55" i="3"/>
  <c r="H55" i="3"/>
  <c r="I52" i="3"/>
  <c r="H52" i="3"/>
  <c r="I49" i="3"/>
  <c r="H49" i="3"/>
  <c r="I47" i="3"/>
  <c r="I70" i="3" s="1"/>
  <c r="H47" i="3"/>
  <c r="I46" i="3"/>
  <c r="I69" i="3" s="1"/>
  <c r="H46" i="3"/>
  <c r="H69" i="3" s="1"/>
  <c r="I45" i="3"/>
  <c r="I68" i="3" s="1"/>
  <c r="H45" i="3"/>
  <c r="H68" i="3" s="1"/>
  <c r="I38" i="3"/>
  <c r="H38" i="3"/>
  <c r="H37" i="3" s="1"/>
  <c r="I37" i="3"/>
  <c r="I32" i="3"/>
  <c r="H32" i="3"/>
  <c r="H31" i="3" s="1"/>
  <c r="I31" i="3"/>
  <c r="I26" i="3"/>
  <c r="I25" i="3" s="1"/>
  <c r="H26" i="3"/>
  <c r="H25" i="3" s="1"/>
  <c r="I19" i="3"/>
  <c r="I18" i="3" s="1"/>
  <c r="H19" i="3"/>
  <c r="H18" i="3" s="1"/>
  <c r="I12" i="3"/>
  <c r="I11" i="3" s="1"/>
  <c r="H12" i="3"/>
  <c r="H11" i="3" s="1"/>
  <c r="I6" i="3"/>
  <c r="I5" i="3" s="1"/>
  <c r="H5" i="3"/>
  <c r="F29" i="2"/>
  <c r="E29" i="2"/>
  <c r="D29" i="2"/>
  <c r="F34" i="2"/>
  <c r="E34" i="2"/>
  <c r="D34" i="2"/>
  <c r="F25" i="2"/>
  <c r="E25" i="2"/>
  <c r="E30" i="2" s="1"/>
  <c r="D25" i="2"/>
  <c r="F20" i="2"/>
  <c r="E20" i="2"/>
  <c r="D20" i="2"/>
  <c r="F16" i="2"/>
  <c r="E16" i="2"/>
  <c r="D16" i="2"/>
  <c r="F12" i="2"/>
  <c r="E12" i="2"/>
  <c r="D12" i="2"/>
  <c r="F7" i="2"/>
  <c r="E7" i="2"/>
  <c r="D7" i="2"/>
  <c r="F17" i="1"/>
  <c r="F33" i="1"/>
  <c r="E33" i="1"/>
  <c r="F29" i="1"/>
  <c r="E29" i="1"/>
  <c r="F24" i="1"/>
  <c r="E24" i="1"/>
  <c r="F20" i="1"/>
  <c r="F22" i="1" s="1"/>
  <c r="E20" i="1"/>
  <c r="E22" i="1" s="1"/>
  <c r="E17" i="1"/>
  <c r="F12" i="1"/>
  <c r="E12" i="1"/>
  <c r="F10" i="1"/>
  <c r="E10" i="1"/>
  <c r="D18" i="4" l="1"/>
  <c r="F30" i="2"/>
  <c r="H71" i="3"/>
  <c r="E14" i="1"/>
  <c r="E25" i="1" s="1"/>
  <c r="E35" i="1"/>
  <c r="H70" i="3"/>
  <c r="H67" i="3" s="1"/>
  <c r="E23" i="2"/>
  <c r="E31" i="2" s="1"/>
  <c r="E35" i="2" s="1"/>
  <c r="I58" i="3"/>
  <c r="C7" i="5"/>
  <c r="I67" i="3"/>
  <c r="I44" i="3"/>
  <c r="I43" i="3" s="1"/>
  <c r="H44" i="3"/>
  <c r="H43" i="3" s="1"/>
  <c r="D30" i="2"/>
  <c r="F23" i="2"/>
  <c r="F31" i="2" s="1"/>
  <c r="F35" i="2" s="1"/>
  <c r="D23" i="2"/>
  <c r="F35" i="1"/>
  <c r="F14" i="1"/>
  <c r="F25" i="1" s="1"/>
  <c r="I66" i="3" l="1"/>
  <c r="H66" i="3"/>
  <c r="D31" i="2"/>
  <c r="D35" i="2" s="1"/>
</calcChain>
</file>

<file path=xl/sharedStrings.xml><?xml version="1.0" encoding="utf-8"?>
<sst xmlns="http://schemas.openxmlformats.org/spreadsheetml/2006/main" count="271" uniqueCount="190">
  <si>
    <t>Megnevezés</t>
  </si>
  <si>
    <t>Módosítások</t>
  </si>
  <si>
    <t>A/II/1</t>
  </si>
  <si>
    <t>Ingatlanok és a kapcsolódó vagyoni értékű jogok</t>
  </si>
  <si>
    <t>A/II/2</t>
  </si>
  <si>
    <t>Gépek, berendezések, felszerelések, járművek</t>
  </si>
  <si>
    <t>A/II/4</t>
  </si>
  <si>
    <t>Beruházások, felújítások</t>
  </si>
  <si>
    <t>A/II</t>
  </si>
  <si>
    <t>Tárgyi eszközök</t>
  </si>
  <si>
    <t>A/III/1</t>
  </si>
  <si>
    <t>Tartós részesedések</t>
  </si>
  <si>
    <t>A/III</t>
  </si>
  <si>
    <t>Befektetett pénzügyi eszközök</t>
  </si>
  <si>
    <t>A/IV</t>
  </si>
  <si>
    <t>Koncesszióba, vagyonkezelésbe adott eszközök</t>
  </si>
  <si>
    <t>A)</t>
  </si>
  <si>
    <t>Nemzeti vagyonba tartozó befektetett eszközök</t>
  </si>
  <si>
    <t>C/II</t>
  </si>
  <si>
    <t>Pénztárak</t>
  </si>
  <si>
    <t>C/III</t>
  </si>
  <si>
    <t>Forintszámlák</t>
  </si>
  <si>
    <t>C)</t>
  </si>
  <si>
    <t>Pénzeszközök</t>
  </si>
  <si>
    <t>D/I/3</t>
  </si>
  <si>
    <t>Költségvetési évben esedékes követelések közhatalmi bevételre</t>
  </si>
  <si>
    <t>D/I/4</t>
  </si>
  <si>
    <t>Költségvetési évben esedékes követelések működési bevételre</t>
  </si>
  <si>
    <t>D/I</t>
  </si>
  <si>
    <t>Költségvetési évben esedékes követelések</t>
  </si>
  <si>
    <t>D/III</t>
  </si>
  <si>
    <t>D)</t>
  </si>
  <si>
    <t>Követelések</t>
  </si>
  <si>
    <t>E/I</t>
  </si>
  <si>
    <t>December havi illetmények, munkabérek elszámolása</t>
  </si>
  <si>
    <t>E)</t>
  </si>
  <si>
    <t>Egyéb sajátos eszközoldali elszámolások</t>
  </si>
  <si>
    <t>ESZKÖZÖK ÖSSZESEN (=A+B+C+D+E+F)</t>
  </si>
  <si>
    <t>G/III</t>
  </si>
  <si>
    <t>Egyéb eszközök induláskori értéke és változásai</t>
  </si>
  <si>
    <t>G/IV</t>
  </si>
  <si>
    <t>Felhalmozott eredmény</t>
  </si>
  <si>
    <t>G/VI</t>
  </si>
  <si>
    <t>Mérleg szerinti eredmény</t>
  </si>
  <si>
    <t>G)</t>
  </si>
  <si>
    <t>Saját tőke</t>
  </si>
  <si>
    <t>H/I</t>
  </si>
  <si>
    <t>Költségvetési évben esedékes kötelezettségek</t>
  </si>
  <si>
    <t>H/II</t>
  </si>
  <si>
    <t>Költségvetési évet követően esedékes kötelezettségek</t>
  </si>
  <si>
    <t>H/III</t>
  </si>
  <si>
    <t>Kötelezettség jellegű sajátos elszámolások</t>
  </si>
  <si>
    <t>H)</t>
  </si>
  <si>
    <t>Kötelezettségek</t>
  </si>
  <si>
    <t>J)</t>
  </si>
  <si>
    <t>Passzív időbeli elhatárolások</t>
  </si>
  <si>
    <t>FORRÁSOK ÖSSZESEN (=G+H+I+J)</t>
  </si>
  <si>
    <t>01</t>
  </si>
  <si>
    <t>Közhatalmi eredményszemléletű bevételek</t>
  </si>
  <si>
    <t>02</t>
  </si>
  <si>
    <t>Eszközök és szolgáltatások értékesítése nettó eredményszemléletű bevételei</t>
  </si>
  <si>
    <t>03</t>
  </si>
  <si>
    <t>Tevékenység egyéb nettó eredményszemléletű bevételei</t>
  </si>
  <si>
    <t>I</t>
  </si>
  <si>
    <t>Tevékenység nettó eredményszemléletű bevétele</t>
  </si>
  <si>
    <t>06</t>
  </si>
  <si>
    <t>Központi működési célú támogatások eredményszemléletű bevételei</t>
  </si>
  <si>
    <t>07</t>
  </si>
  <si>
    <t>Egyéb működési célú támogatások eredményszemléletű bevételei</t>
  </si>
  <si>
    <t>08</t>
  </si>
  <si>
    <t>Különféle egyéb eredményszemléletű bevételek</t>
  </si>
  <si>
    <t>III</t>
  </si>
  <si>
    <t>Egyéb eredményszemléletű bevételek</t>
  </si>
  <si>
    <t>09</t>
  </si>
  <si>
    <t>Anyagköltség</t>
  </si>
  <si>
    <t>10</t>
  </si>
  <si>
    <t>Igénybe vett szolgáltatások értéke</t>
  </si>
  <si>
    <t>12</t>
  </si>
  <si>
    <t>Eladott (közvetített) szolgáltatások értéke</t>
  </si>
  <si>
    <t>IV</t>
  </si>
  <si>
    <t>Anyagjellegű ráfordítások</t>
  </si>
  <si>
    <t>13</t>
  </si>
  <si>
    <t>Bérköltség</t>
  </si>
  <si>
    <t>14</t>
  </si>
  <si>
    <t>Személyi jellegű egyéb kifizetések</t>
  </si>
  <si>
    <t>15</t>
  </si>
  <si>
    <t>Bérjárulékok</t>
  </si>
  <si>
    <t>V</t>
  </si>
  <si>
    <t>Személyi jellegű ráfordítások</t>
  </si>
  <si>
    <t>VI</t>
  </si>
  <si>
    <t>Értékcsökkenési leírás</t>
  </si>
  <si>
    <t>VII</t>
  </si>
  <si>
    <t>Egyéb ráfordítások</t>
  </si>
  <si>
    <t>TEVÉKENYSÉGEK EREDMÉNYE (=I±II+III-IV-V-VI-VII)</t>
  </si>
  <si>
    <t>17</t>
  </si>
  <si>
    <t>Kapott (járó) kamatok és kamatjellegű eredményszemléletű bevételek</t>
  </si>
  <si>
    <t>VIII</t>
  </si>
  <si>
    <t>Pénzügyi műveletek eredményszemléletű bevételei</t>
  </si>
  <si>
    <t>19</t>
  </si>
  <si>
    <t>Fizetendő kamatok és kamatjellegű ráfordítások</t>
  </si>
  <si>
    <t>21</t>
  </si>
  <si>
    <t>Pénzügyi műveletek egyéb ráfordításai</t>
  </si>
  <si>
    <t>IX</t>
  </si>
  <si>
    <t>Pénzügyi műveletek ráfordításai</t>
  </si>
  <si>
    <t>B)</t>
  </si>
  <si>
    <t>PÉNZÜGYI MŰVELETEK EREDMÉNYE (=VIII-IX)</t>
  </si>
  <si>
    <t>SZOKÁSOS EREDMÉNY (=±A±B)</t>
  </si>
  <si>
    <t>X</t>
  </si>
  <si>
    <t>Rendkívüli eredményszemléletű bevételek</t>
  </si>
  <si>
    <t>XI</t>
  </si>
  <si>
    <t>Rendkívüli ráfordítások</t>
  </si>
  <si>
    <t>RENDKÍVÜLI EREDMÉNY(=X-XI)</t>
  </si>
  <si>
    <t>MÉRLEG SZERINTI EREDMÉNY (=±C±D)</t>
  </si>
  <si>
    <t>25</t>
  </si>
  <si>
    <t>Részesedések, értékpapírok, pénzeszközök értékvesztése</t>
  </si>
  <si>
    <t>Eszközök</t>
  </si>
  <si>
    <t>Immateriális javak összesen</t>
  </si>
  <si>
    <t>Törzsvagyon</t>
  </si>
  <si>
    <t>Forgalomképtelen vagyon nemzetgazdasági szempontból kiemelt jelentőségű</t>
  </si>
  <si>
    <t>Forgalomképtelen kizárólagos vagyon</t>
  </si>
  <si>
    <t>Korlátozottan forgalomképes</t>
  </si>
  <si>
    <t>Üzleti, forgalomképes vagyon</t>
  </si>
  <si>
    <t>Ingatlanok és kapcsolódó vagyoni értékű jogok</t>
  </si>
  <si>
    <t>Ingatlanok és kapcsolódó vagyoni értékű jogok összesen</t>
  </si>
  <si>
    <t>Gépek, berendezések, felszerelések, járművek összesen</t>
  </si>
  <si>
    <t>ebből 0-ra leírt eszköz</t>
  </si>
  <si>
    <t>Tenyészállatok</t>
  </si>
  <si>
    <t>Tenyészállatok összesen</t>
  </si>
  <si>
    <t>Beruházások, felújítások összesen</t>
  </si>
  <si>
    <t>Tárgyi eszközök érték-helyesbítése</t>
  </si>
  <si>
    <t>Tárgyi eszközök értékhelyesbítése összesen</t>
  </si>
  <si>
    <t>Tárgyi eszközök összesen</t>
  </si>
  <si>
    <t>Tartós részesedések összesen</t>
  </si>
  <si>
    <t>Törzsvagyon korlátozottan forgalomképes</t>
  </si>
  <si>
    <t>Tartós hitelviszonyt megtestesítő értékpapírok</t>
  </si>
  <si>
    <t>Tartós hitelviszonyt megtestesítő értékpapírok összesen</t>
  </si>
  <si>
    <t>Befektetett pénzügyi eszközök értékhelyesbítése</t>
  </si>
  <si>
    <t>Befektetett pénzügyi eszközök összesen</t>
  </si>
  <si>
    <t>Koncesszióba, vagyonkezelésbe adott eszközök összesen</t>
  </si>
  <si>
    <t>Befektetett eszközök összesen</t>
  </si>
  <si>
    <t>Nemzeti vagyon-ba tartozó for-góeszközök</t>
  </si>
  <si>
    <t>Készletek</t>
  </si>
  <si>
    <t>Értékpapírok</t>
  </si>
  <si>
    <t>Forgóeszközök összesen</t>
  </si>
  <si>
    <t>Lekötött bankbetétek</t>
  </si>
  <si>
    <t>Pénztárak, csekkek, betétkönyvek</t>
  </si>
  <si>
    <t>Devizaszámlák</t>
  </si>
  <si>
    <t>Pénzeszközök összesen</t>
  </si>
  <si>
    <t>Költségvetési évet követően esedékes követelések</t>
  </si>
  <si>
    <t>Követelés jellegű sajátos elszámolások</t>
  </si>
  <si>
    <t>Követelések összesen</t>
  </si>
  <si>
    <t>Egyéb sajátos eszközoldali elszámolások összesen</t>
  </si>
  <si>
    <t>Aktív időbeli elhatárolások</t>
  </si>
  <si>
    <t>Eszközök összesen</t>
  </si>
  <si>
    <t>Források</t>
  </si>
  <si>
    <t>Saját tőke összesen</t>
  </si>
  <si>
    <t>Kötelezett-ségek</t>
  </si>
  <si>
    <t>Kötelezettségek összesen</t>
  </si>
  <si>
    <t>Kincstári számlavezetéssel kapcsolatos elszámolások</t>
  </si>
  <si>
    <t>Források összesen</t>
  </si>
  <si>
    <t>Kulturális javak és régészeti leletek állománya</t>
  </si>
  <si>
    <t>Pénzeszközök változásának bemutatása</t>
  </si>
  <si>
    <t>Nyitó pénzkészlet:</t>
  </si>
  <si>
    <t>Költségvetési bankszámlák egyenlege</t>
  </si>
  <si>
    <t>Összes bevétel:</t>
  </si>
  <si>
    <t>Bevétel</t>
  </si>
  <si>
    <t>Kiegyenlítő, függő, átfutó bevétel</t>
  </si>
  <si>
    <t>Összes kiadás:</t>
  </si>
  <si>
    <t>Kiadás</t>
  </si>
  <si>
    <t>Kiegyenlítő, függő, átfutó kiadás</t>
  </si>
  <si>
    <t>Záró pénzkészlet:</t>
  </si>
  <si>
    <t>Átlagos statisztikai állományi létszám</t>
  </si>
  <si>
    <t>Fizikai alkalmazott, a költségvetési szerveknél foglalkoztatott egyéb munkavállaló  (fizikai alkalmazott)</t>
  </si>
  <si>
    <t>Egyéb bérrendszer összesen</t>
  </si>
  <si>
    <t>Polgármester, főpolgármester</t>
  </si>
  <si>
    <t>Választott tisztségviselők összesen</t>
  </si>
  <si>
    <t>FOGLALKOZTATOTTAK ÖSSZESEN</t>
  </si>
  <si>
    <t>Ft</t>
  </si>
  <si>
    <t>Nettó érték
(Ft)</t>
  </si>
  <si>
    <t>Bruttó érték
(Ft)</t>
  </si>
  <si>
    <t>Összeg (Ft)</t>
  </si>
  <si>
    <t>ebből 0-ra leírt ingatlan</t>
  </si>
  <si>
    <t>2017. évi mérleg</t>
  </si>
  <si>
    <t>2017. évi eredménykimutatás</t>
  </si>
  <si>
    <t>Felhalmozási célú támogatások eredményszemléletű bevételei</t>
  </si>
  <si>
    <t>Vagyonkimutatás - 2017.12.31.</t>
  </si>
  <si>
    <t xml:space="preserve">Korrekciós tétel (+/-): </t>
  </si>
  <si>
    <t xml:space="preserve">Mindösszesen: </t>
  </si>
  <si>
    <t>2. melléklet a 12/2018. (VI. 1.) önkormányzati rendelethez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</si>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</sst>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MS Sans Serif"/>
      <family val="2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244"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14" fontId="2" fillId="0" borderId="2" xfId="0" applyNumberFormat="1" applyFont="1" applyFill="1" applyBorder="1" applyAlignment="1">
      <alignment horizontal="center" vertical="top" wrapText="1"/>
    </xf>
    <xf numFmtId="14" fontId="2" fillId="0" borderId="3" xfId="0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3" fontId="3" fillId="0" borderId="5" xfId="0" applyNumberFormat="1" applyFont="1" applyFill="1" applyBorder="1" applyAlignment="1">
      <alignment horizontal="right" vertical="top" wrapText="1"/>
    </xf>
    <xf numFmtId="3" fontId="3" fillId="0" borderId="6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3" fontId="4" fillId="0" borderId="5" xfId="0" applyNumberFormat="1" applyFont="1" applyFill="1" applyBorder="1" applyAlignment="1">
      <alignment horizontal="right" vertical="top" wrapText="1"/>
    </xf>
    <xf numFmtId="3" fontId="4" fillId="0" borderId="6" xfId="0" applyNumberFormat="1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3" fontId="5" fillId="0" borderId="5" xfId="0" applyNumberFormat="1" applyFont="1" applyFill="1" applyBorder="1" applyAlignment="1">
      <alignment horizontal="right" vertical="top" wrapText="1"/>
    </xf>
    <xf numFmtId="3" fontId="5" fillId="0" borderId="6" xfId="0" applyNumberFormat="1" applyFont="1" applyFill="1" applyBorder="1" applyAlignment="1">
      <alignment horizontal="righ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3" fontId="5" fillId="0" borderId="8" xfId="0" applyNumberFormat="1" applyFont="1" applyFill="1" applyBorder="1" applyAlignment="1">
      <alignment horizontal="right" vertical="top" wrapText="1"/>
    </xf>
    <xf numFmtId="3" fontId="5" fillId="0" borderId="9" xfId="0" applyNumberFormat="1" applyFont="1" applyFill="1" applyBorder="1" applyAlignment="1">
      <alignment horizontal="right" vertical="top" wrapText="1"/>
    </xf>
    <xf numFmtId="3" fontId="2" fillId="0" borderId="11" xfId="0" applyNumberFormat="1" applyFont="1" applyFill="1" applyBorder="1" applyAlignment="1">
      <alignment horizontal="right" vertical="top" wrapText="1"/>
    </xf>
    <xf numFmtId="3" fontId="2" fillId="0" borderId="12" xfId="0" applyNumberFormat="1" applyFont="1" applyFill="1" applyBorder="1" applyAlignment="1">
      <alignment horizontal="righ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3" fontId="3" fillId="0" borderId="14" xfId="0" applyNumberFormat="1" applyFont="1" applyFill="1" applyBorder="1" applyAlignment="1">
      <alignment horizontal="right" vertical="top" wrapText="1"/>
    </xf>
    <xf numFmtId="3" fontId="3" fillId="0" borderId="15" xfId="0" applyNumberFormat="1" applyFont="1" applyFill="1" applyBorder="1" applyAlignment="1">
      <alignment horizontal="right" vertical="top" wrapText="1"/>
    </xf>
    <xf numFmtId="3" fontId="2" fillId="0" borderId="2" xfId="0" applyNumberFormat="1" applyFont="1" applyFill="1" applyBorder="1" applyAlignment="1">
      <alignment horizontal="right" vertical="top" wrapText="1"/>
    </xf>
    <xf numFmtId="3" fontId="2" fillId="0" borderId="3" xfId="0" applyNumberFormat="1" applyFont="1" applyFill="1" applyBorder="1" applyAlignment="1">
      <alignment horizontal="right" vertical="top" wrapText="1"/>
    </xf>
    <xf numFmtId="14" fontId="2" fillId="0" borderId="11" xfId="0" applyNumberFormat="1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14" fontId="2" fillId="0" borderId="12" xfId="0" applyNumberFormat="1" applyFont="1" applyFill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3" fontId="3" fillId="0" borderId="14" xfId="0" applyNumberFormat="1" applyFont="1" applyBorder="1" applyAlignment="1">
      <alignment horizontal="right" vertical="top" wrapText="1"/>
    </xf>
    <xf numFmtId="3" fontId="3" fillId="0" borderId="15" xfId="0" applyNumberFormat="1" applyFont="1" applyBorder="1" applyAlignment="1">
      <alignment horizontal="right" vertical="top" wrapText="1"/>
    </xf>
    <xf numFmtId="49" fontId="3" fillId="0" borderId="4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3" fontId="3" fillId="0" borderId="5" xfId="0" applyNumberFormat="1" applyFont="1" applyBorder="1" applyAlignment="1">
      <alignment horizontal="right" vertical="top" wrapText="1"/>
    </xf>
    <xf numFmtId="3" fontId="3" fillId="0" borderId="6" xfId="0" applyNumberFormat="1" applyFont="1" applyBorder="1" applyAlignment="1">
      <alignment horizontal="right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3" fontId="5" fillId="0" borderId="5" xfId="0" applyNumberFormat="1" applyFont="1" applyBorder="1" applyAlignment="1">
      <alignment horizontal="right" vertical="top" wrapText="1"/>
    </xf>
    <xf numFmtId="3" fontId="5" fillId="0" borderId="6" xfId="0" applyNumberFormat="1" applyFont="1" applyBorder="1" applyAlignment="1">
      <alignment horizontal="righ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3" fontId="5" fillId="0" borderId="8" xfId="0" applyNumberFormat="1" applyFont="1" applyBorder="1" applyAlignment="1">
      <alignment horizontal="right" vertical="top" wrapText="1"/>
    </xf>
    <xf numFmtId="3" fontId="5" fillId="0" borderId="9" xfId="0" applyNumberFormat="1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right" vertical="top" wrapText="1"/>
    </xf>
    <xf numFmtId="3" fontId="2" fillId="0" borderId="3" xfId="0" applyNumberFormat="1" applyFont="1" applyBorder="1" applyAlignment="1">
      <alignment horizontal="right" vertical="top" wrapText="1"/>
    </xf>
    <xf numFmtId="49" fontId="3" fillId="0" borderId="19" xfId="0" applyNumberFormat="1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3" fontId="3" fillId="0" borderId="20" xfId="0" applyNumberFormat="1" applyFont="1" applyBorder="1" applyAlignment="1">
      <alignment horizontal="right" vertical="top" wrapText="1"/>
    </xf>
    <xf numFmtId="3" fontId="3" fillId="0" borderId="21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3" fontId="3" fillId="0" borderId="8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2" fillId="0" borderId="22" xfId="0" applyNumberFormat="1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3" fontId="2" fillId="0" borderId="23" xfId="0" applyNumberFormat="1" applyFont="1" applyBorder="1" applyAlignment="1">
      <alignment horizontal="right" vertical="top" wrapText="1"/>
    </xf>
    <xf numFmtId="3" fontId="2" fillId="0" borderId="24" xfId="0" applyNumberFormat="1" applyFont="1" applyBorder="1" applyAlignment="1">
      <alignment horizontal="right" vertical="top" wrapText="1"/>
    </xf>
    <xf numFmtId="3" fontId="2" fillId="0" borderId="2" xfId="2" applyNumberFormat="1" applyFont="1" applyFill="1" applyBorder="1" applyAlignment="1">
      <alignment horizontal="center" vertical="center" wrapText="1"/>
    </xf>
    <xf numFmtId="3" fontId="2" fillId="0" borderId="3" xfId="2" applyNumberFormat="1" applyFont="1" applyFill="1" applyBorder="1" applyAlignment="1">
      <alignment horizontal="center" vertical="center" wrapText="1"/>
    </xf>
    <xf numFmtId="3" fontId="10" fillId="0" borderId="14" xfId="1" applyNumberFormat="1" applyFont="1" applyFill="1" applyBorder="1" applyAlignment="1">
      <alignment horizontal="right" vertical="center" wrapText="1"/>
    </xf>
    <xf numFmtId="3" fontId="10" fillId="0" borderId="15" xfId="1" applyNumberFormat="1" applyFont="1" applyFill="1" applyBorder="1" applyAlignment="1">
      <alignment horizontal="right" vertical="center" wrapText="1"/>
    </xf>
    <xf numFmtId="3" fontId="11" fillId="0" borderId="20" xfId="1" applyNumberFormat="1" applyFont="1" applyFill="1" applyBorder="1" applyAlignment="1">
      <alignment horizontal="right" vertical="center" wrapText="1"/>
    </xf>
    <xf numFmtId="3" fontId="11" fillId="0" borderId="21" xfId="1" applyNumberFormat="1" applyFont="1" applyFill="1" applyBorder="1" applyAlignment="1">
      <alignment horizontal="right" vertical="center" wrapText="1"/>
    </xf>
    <xf numFmtId="0" fontId="11" fillId="0" borderId="33" xfId="1" applyFont="1" applyFill="1" applyBorder="1" applyAlignment="1">
      <alignment horizontal="left" vertical="center" wrapText="1"/>
    </xf>
    <xf numFmtId="0" fontId="11" fillId="0" borderId="34" xfId="1" applyFont="1" applyFill="1" applyBorder="1" applyAlignment="1">
      <alignment horizontal="left" vertical="center"/>
    </xf>
    <xf numFmtId="3" fontId="11" fillId="0" borderId="5" xfId="1" applyNumberFormat="1" applyFont="1" applyFill="1" applyBorder="1" applyAlignment="1">
      <alignment horizontal="right" vertical="center" wrapText="1"/>
    </xf>
    <xf numFmtId="3" fontId="11" fillId="0" borderId="6" xfId="1" applyNumberFormat="1" applyFont="1" applyFill="1" applyBorder="1" applyAlignment="1">
      <alignment horizontal="right" vertical="center" wrapText="1"/>
    </xf>
    <xf numFmtId="0" fontId="12" fillId="0" borderId="33" xfId="1" applyFont="1" applyFill="1" applyBorder="1" applyAlignment="1">
      <alignment horizontal="left" vertical="center" wrapText="1"/>
    </xf>
    <xf numFmtId="3" fontId="11" fillId="0" borderId="37" xfId="1" applyNumberFormat="1" applyFont="1" applyFill="1" applyBorder="1" applyAlignment="1">
      <alignment horizontal="right" vertical="center" wrapText="1"/>
    </xf>
    <xf numFmtId="3" fontId="11" fillId="0" borderId="38" xfId="1" applyNumberFormat="1" applyFont="1" applyFill="1" applyBorder="1" applyAlignment="1">
      <alignment horizontal="right" vertical="center" wrapText="1"/>
    </xf>
    <xf numFmtId="3" fontId="11" fillId="0" borderId="5" xfId="1" applyNumberFormat="1" applyFont="1" applyFill="1" applyBorder="1" applyAlignment="1" applyProtection="1">
      <alignment horizontal="right" vertical="center" wrapText="1"/>
    </xf>
    <xf numFmtId="3" fontId="11" fillId="0" borderId="6" xfId="1" applyNumberFormat="1" applyFont="1" applyFill="1" applyBorder="1" applyAlignment="1" applyProtection="1">
      <alignment horizontal="right" vertical="center" wrapText="1"/>
    </xf>
    <xf numFmtId="0" fontId="11" fillId="0" borderId="41" xfId="1" applyFont="1" applyFill="1" applyBorder="1" applyAlignment="1">
      <alignment horizontal="left" vertical="center" wrapText="1"/>
    </xf>
    <xf numFmtId="0" fontId="13" fillId="0" borderId="34" xfId="1" applyFont="1" applyFill="1" applyBorder="1" applyAlignment="1">
      <alignment horizontal="right" vertical="center" wrapText="1"/>
    </xf>
    <xf numFmtId="3" fontId="13" fillId="0" borderId="6" xfId="1" applyNumberFormat="1" applyFont="1" applyFill="1" applyBorder="1" applyAlignment="1">
      <alignment horizontal="right" vertical="center" wrapText="1"/>
    </xf>
    <xf numFmtId="3" fontId="11" fillId="0" borderId="23" xfId="1" applyNumberFormat="1" applyFont="1" applyFill="1" applyBorder="1" applyAlignment="1">
      <alignment horizontal="right" vertical="center" wrapText="1"/>
    </xf>
    <xf numFmtId="3" fontId="11" fillId="0" borderId="24" xfId="1" applyNumberFormat="1" applyFont="1" applyFill="1" applyBorder="1" applyAlignment="1">
      <alignment horizontal="right" vertical="center" wrapText="1"/>
    </xf>
    <xf numFmtId="3" fontId="11" fillId="0" borderId="14" xfId="1" applyNumberFormat="1" applyFont="1" applyFill="1" applyBorder="1" applyAlignment="1">
      <alignment horizontal="right" vertical="center" wrapText="1"/>
    </xf>
    <xf numFmtId="3" fontId="11" fillId="0" borderId="15" xfId="1" applyNumberFormat="1" applyFont="1" applyFill="1" applyBorder="1" applyAlignment="1">
      <alignment horizontal="right" vertical="center" wrapText="1"/>
    </xf>
    <xf numFmtId="3" fontId="10" fillId="0" borderId="23" xfId="1" applyNumberFormat="1" applyFont="1" applyFill="1" applyBorder="1" applyAlignment="1">
      <alignment horizontal="right" vertical="center" wrapText="1"/>
    </xf>
    <xf numFmtId="3" fontId="10" fillId="0" borderId="24" xfId="1" applyNumberFormat="1" applyFont="1" applyFill="1" applyBorder="1" applyAlignment="1">
      <alignment horizontal="right" vertical="center" wrapText="1"/>
    </xf>
    <xf numFmtId="3" fontId="11" fillId="0" borderId="8" xfId="1" applyNumberFormat="1" applyFont="1" applyFill="1" applyBorder="1" applyAlignment="1">
      <alignment horizontal="right" vertical="center" wrapText="1"/>
    </xf>
    <xf numFmtId="3" fontId="11" fillId="0" borderId="9" xfId="1" applyNumberFormat="1" applyFont="1" applyFill="1" applyBorder="1" applyAlignment="1">
      <alignment horizontal="right" vertical="center" wrapText="1"/>
    </xf>
    <xf numFmtId="3" fontId="10" fillId="0" borderId="2" xfId="1" applyNumberFormat="1" applyFont="1" applyFill="1" applyBorder="1" applyAlignment="1">
      <alignment horizontal="right" vertical="center" wrapText="1"/>
    </xf>
    <xf numFmtId="3" fontId="10" fillId="0" borderId="3" xfId="1" applyNumberFormat="1" applyFont="1" applyFill="1" applyBorder="1" applyAlignment="1">
      <alignment horizontal="right" vertical="center" wrapText="1"/>
    </xf>
    <xf numFmtId="3" fontId="7" fillId="0" borderId="2" xfId="1" applyNumberFormat="1" applyFont="1" applyFill="1" applyBorder="1" applyAlignment="1">
      <alignment horizontal="right" vertical="center" wrapText="1"/>
    </xf>
    <xf numFmtId="3" fontId="7" fillId="0" borderId="3" xfId="1" applyNumberFormat="1" applyFont="1" applyFill="1" applyBorder="1" applyAlignment="1">
      <alignment horizontal="right" vertical="center" wrapText="1"/>
    </xf>
    <xf numFmtId="3" fontId="11" fillId="0" borderId="62" xfId="1" applyNumberFormat="1" applyFont="1" applyFill="1" applyBorder="1" applyAlignment="1">
      <alignment horizontal="right" vertical="center" wrapText="1"/>
    </xf>
    <xf numFmtId="3" fontId="11" fillId="0" borderId="64" xfId="1" applyNumberFormat="1" applyFont="1" applyFill="1" applyBorder="1" applyAlignment="1">
      <alignment horizontal="right" vertical="center" wrapText="1"/>
    </xf>
    <xf numFmtId="0" fontId="11" fillId="0" borderId="0" xfId="1" applyFont="1" applyFill="1" applyAlignment="1">
      <alignment horizontal="center" vertical="center" wrapText="1"/>
    </xf>
    <xf numFmtId="3" fontId="11" fillId="0" borderId="0" xfId="1" applyNumberFormat="1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3" fontId="5" fillId="0" borderId="3" xfId="0" applyNumberFormat="1" applyFont="1" applyBorder="1"/>
    <xf numFmtId="0" fontId="3" fillId="0" borderId="19" xfId="0" applyFont="1" applyBorder="1"/>
    <xf numFmtId="0" fontId="3" fillId="0" borderId="20" xfId="0" applyFont="1" applyBorder="1"/>
    <xf numFmtId="3" fontId="3" fillId="0" borderId="21" xfId="0" applyNumberFormat="1" applyFont="1" applyBorder="1"/>
    <xf numFmtId="0" fontId="3" fillId="0" borderId="7" xfId="0" applyFont="1" applyBorder="1"/>
    <xf numFmtId="0" fontId="3" fillId="0" borderId="8" xfId="0" applyFont="1" applyBorder="1"/>
    <xf numFmtId="3" fontId="3" fillId="0" borderId="9" xfId="0" applyNumberFormat="1" applyFont="1" applyBorder="1"/>
    <xf numFmtId="0" fontId="3" fillId="0" borderId="13" xfId="0" applyFont="1" applyBorder="1"/>
    <xf numFmtId="0" fontId="3" fillId="0" borderId="14" xfId="0" applyFont="1" applyBorder="1"/>
    <xf numFmtId="3" fontId="3" fillId="0" borderId="15" xfId="0" applyNumberFormat="1" applyFont="1" applyBorder="1"/>
    <xf numFmtId="0" fontId="3" fillId="0" borderId="4" xfId="0" applyFont="1" applyBorder="1"/>
    <xf numFmtId="0" fontId="3" fillId="0" borderId="5" xfId="0" applyFont="1" applyBorder="1"/>
    <xf numFmtId="3" fontId="3" fillId="0" borderId="6" xfId="0" applyNumberFormat="1" applyFont="1" applyBorder="1"/>
    <xf numFmtId="0" fontId="3" fillId="0" borderId="65" xfId="0" applyFont="1" applyBorder="1"/>
    <xf numFmtId="0" fontId="3" fillId="0" borderId="37" xfId="0" applyFont="1" applyBorder="1"/>
    <xf numFmtId="3" fontId="3" fillId="0" borderId="38" xfId="0" applyNumberFormat="1" applyFont="1" applyBorder="1"/>
    <xf numFmtId="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0" fontId="5" fillId="0" borderId="65" xfId="0" applyFont="1" applyBorder="1" applyAlignment="1">
      <alignment horizontal="left" vertical="center" wrapText="1"/>
    </xf>
    <xf numFmtId="3" fontId="5" fillId="0" borderId="3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3" fontId="11" fillId="0" borderId="66" xfId="1" applyNumberFormat="1" applyFont="1" applyFill="1" applyBorder="1" applyAlignment="1">
      <alignment horizontal="right" vertical="center" wrapText="1"/>
    </xf>
    <xf numFmtId="3" fontId="13" fillId="0" borderId="5" xfId="1" applyNumberFormat="1" applyFont="1" applyFill="1" applyBorder="1" applyAlignment="1">
      <alignment horizontal="right" vertical="center" wrapText="1"/>
    </xf>
    <xf numFmtId="0" fontId="11" fillId="0" borderId="31" xfId="1" applyFont="1" applyFill="1" applyBorder="1" applyAlignment="1">
      <alignment horizontal="left" vertical="center" wrapText="1"/>
    </xf>
    <xf numFmtId="3" fontId="13" fillId="0" borderId="20" xfId="1" applyNumberFormat="1" applyFont="1" applyFill="1" applyBorder="1" applyAlignment="1">
      <alignment horizontal="right" vertical="center" wrapText="1"/>
    </xf>
    <xf numFmtId="0" fontId="13" fillId="0" borderId="52" xfId="1" applyFont="1" applyFill="1" applyBorder="1" applyAlignment="1">
      <alignment horizontal="right" vertical="center" wrapText="1"/>
    </xf>
    <xf numFmtId="3" fontId="3" fillId="0" borderId="34" xfId="0" applyNumberFormat="1" applyFont="1" applyFill="1" applyBorder="1" applyAlignment="1">
      <alignment horizontal="right" vertical="top" wrapText="1"/>
    </xf>
    <xf numFmtId="3" fontId="4" fillId="0" borderId="34" xfId="0" applyNumberFormat="1" applyFont="1" applyFill="1" applyBorder="1" applyAlignment="1">
      <alignment horizontal="right" vertical="top" wrapText="1"/>
    </xf>
    <xf numFmtId="3" fontId="5" fillId="0" borderId="34" xfId="0" applyNumberFormat="1" applyFont="1" applyFill="1" applyBorder="1" applyAlignment="1">
      <alignment horizontal="right" vertical="top" wrapText="1"/>
    </xf>
    <xf numFmtId="3" fontId="5" fillId="0" borderId="59" xfId="0" applyNumberFormat="1" applyFont="1" applyFill="1" applyBorder="1" applyAlignment="1">
      <alignment horizontal="right" vertical="top" wrapText="1"/>
    </xf>
    <xf numFmtId="3" fontId="5" fillId="0" borderId="37" xfId="0" applyNumberFormat="1" applyFont="1" applyFill="1" applyBorder="1" applyAlignment="1">
      <alignment horizontal="right" vertical="top" wrapText="1"/>
    </xf>
    <xf numFmtId="3" fontId="3" fillId="0" borderId="43" xfId="0" applyNumberFormat="1" applyFont="1" applyFill="1" applyBorder="1" applyAlignment="1">
      <alignment horizontal="right" vertical="top" wrapText="1"/>
    </xf>
    <xf numFmtId="3" fontId="3" fillId="0" borderId="43" xfId="0" applyNumberFormat="1" applyFont="1" applyBorder="1" applyAlignment="1">
      <alignment horizontal="right" vertical="top" wrapText="1"/>
    </xf>
    <xf numFmtId="3" fontId="3" fillId="0" borderId="34" xfId="0" applyNumberFormat="1" applyFont="1" applyBorder="1" applyAlignment="1">
      <alignment horizontal="right" vertical="top" wrapText="1"/>
    </xf>
    <xf numFmtId="3" fontId="5" fillId="0" borderId="34" xfId="0" applyNumberFormat="1" applyFont="1" applyBorder="1" applyAlignment="1">
      <alignment horizontal="right" vertical="top" wrapText="1"/>
    </xf>
    <xf numFmtId="3" fontId="13" fillId="0" borderId="0" xfId="1" applyNumberFormat="1" applyFont="1" applyFill="1" applyBorder="1" applyAlignment="1">
      <alignment horizontal="right" vertical="center" wrapText="1"/>
    </xf>
    <xf numFmtId="3" fontId="10" fillId="0" borderId="3" xfId="0" applyNumberFormat="1" applyFont="1" applyBorder="1"/>
    <xf numFmtId="0" fontId="14" fillId="0" borderId="0" xfId="0" applyFont="1"/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/>
    <xf numFmtId="0" fontId="1" fillId="0" borderId="3" xfId="0" applyFont="1" applyFill="1" applyBorder="1"/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14" fillId="0" borderId="0" xfId="0" applyFont="1" applyAlignment="1">
      <alignment horizontal="center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7" xfId="0" applyFont="1" applyFill="1" applyBorder="1"/>
    <xf numFmtId="0" fontId="1" fillId="0" borderId="18" xfId="0" applyFont="1" applyFill="1" applyBorder="1"/>
    <xf numFmtId="0" fontId="2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40" xfId="1" applyFont="1" applyFill="1" applyBorder="1" applyAlignment="1">
      <alignment horizontal="center" vertical="center" wrapText="1"/>
    </xf>
    <xf numFmtId="0" fontId="11" fillId="0" borderId="23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textRotation="90" wrapText="1"/>
    </xf>
    <xf numFmtId="0" fontId="8" fillId="0" borderId="28" xfId="1" applyFont="1" applyFill="1" applyBorder="1" applyAlignment="1">
      <alignment horizontal="center" vertical="center" textRotation="90" wrapText="1"/>
    </xf>
    <xf numFmtId="0" fontId="8" fillId="0" borderId="45" xfId="1" applyFont="1" applyFill="1" applyBorder="1" applyAlignment="1">
      <alignment horizontal="center" vertical="center" textRotation="90" wrapText="1"/>
    </xf>
    <xf numFmtId="0" fontId="10" fillId="0" borderId="25" xfId="1" applyFont="1" applyFill="1" applyBorder="1" applyAlignment="1">
      <alignment horizontal="center" vertical="center" textRotation="90" wrapText="1"/>
    </xf>
    <xf numFmtId="0" fontId="10" fillId="0" borderId="28" xfId="1" applyFont="1" applyFill="1" applyBorder="1" applyAlignment="1">
      <alignment horizontal="center" vertical="center" textRotation="90" wrapText="1"/>
    </xf>
    <xf numFmtId="0" fontId="10" fillId="0" borderId="45" xfId="1" applyFont="1" applyFill="1" applyBorder="1" applyAlignment="1">
      <alignment horizontal="center" vertical="center" textRotation="90" wrapText="1"/>
    </xf>
    <xf numFmtId="0" fontId="10" fillId="0" borderId="26" xfId="1" applyFont="1" applyFill="1" applyBorder="1" applyAlignment="1">
      <alignment horizontal="center" vertical="center" wrapText="1"/>
    </xf>
    <xf numFmtId="0" fontId="10" fillId="0" borderId="27" xfId="1" applyFont="1" applyFill="1" applyBorder="1" applyAlignment="1">
      <alignment horizontal="center" vertical="center" wrapText="1"/>
    </xf>
    <xf numFmtId="0" fontId="10" fillId="0" borderId="29" xfId="1" applyFont="1" applyFill="1" applyBorder="1" applyAlignment="1">
      <alignment horizontal="center" vertical="center" wrapText="1"/>
    </xf>
    <xf numFmtId="0" fontId="10" fillId="0" borderId="30" xfId="1" applyFont="1" applyFill="1" applyBorder="1" applyAlignment="1">
      <alignment horizontal="center" vertical="center" wrapText="1"/>
    </xf>
    <xf numFmtId="0" fontId="10" fillId="0" borderId="35" xfId="1" applyFont="1" applyFill="1" applyBorder="1" applyAlignment="1">
      <alignment horizontal="center" vertical="center" wrapText="1"/>
    </xf>
    <xf numFmtId="0" fontId="10" fillId="0" borderId="36" xfId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left" vertical="center" wrapText="1"/>
    </xf>
    <xf numFmtId="0" fontId="11" fillId="0" borderId="31" xfId="1" applyFont="1" applyFill="1" applyBorder="1" applyAlignment="1">
      <alignment horizontal="left" vertical="center" wrapText="1"/>
    </xf>
    <xf numFmtId="0" fontId="11" fillId="0" borderId="32" xfId="1" applyFont="1" applyFill="1" applyBorder="1" applyAlignment="1">
      <alignment horizontal="left" vertical="center" wrapText="1"/>
    </xf>
    <xf numFmtId="0" fontId="11" fillId="0" borderId="37" xfId="1" applyFont="1" applyFill="1" applyBorder="1" applyAlignment="1">
      <alignment horizontal="left" vertical="center" wrapText="1"/>
    </xf>
    <xf numFmtId="0" fontId="10" fillId="0" borderId="10" xfId="1" applyFont="1" applyFill="1" applyBorder="1" applyAlignment="1">
      <alignment horizontal="center" vertical="center" textRotation="90" wrapText="1"/>
    </xf>
    <xf numFmtId="0" fontId="0" fillId="0" borderId="39" xfId="0" applyBorder="1"/>
    <xf numFmtId="0" fontId="0" fillId="0" borderId="22" xfId="0" applyBorder="1"/>
    <xf numFmtId="0" fontId="11" fillId="0" borderId="5" xfId="1" applyFont="1" applyFill="1" applyBorder="1" applyAlignment="1">
      <alignment horizontal="left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10" fillId="0" borderId="40" xfId="1" applyFont="1" applyFill="1" applyBorder="1" applyAlignment="1">
      <alignment horizontal="center" vertical="center" wrapText="1"/>
    </xf>
    <xf numFmtId="0" fontId="10" fillId="0" borderId="23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textRotation="90" wrapText="1"/>
    </xf>
    <xf numFmtId="0" fontId="10" fillId="0" borderId="29" xfId="1" applyFont="1" applyFill="1" applyBorder="1" applyAlignment="1">
      <alignment horizontal="center" vertical="center" textRotation="90" wrapText="1"/>
    </xf>
    <xf numFmtId="0" fontId="10" fillId="0" borderId="39" xfId="1" applyFont="1" applyFill="1" applyBorder="1" applyAlignment="1">
      <alignment horizontal="center" vertical="center" textRotation="90" wrapText="1"/>
    </xf>
    <xf numFmtId="0" fontId="10" fillId="0" borderId="22" xfId="1" applyFont="1" applyFill="1" applyBorder="1" applyAlignment="1">
      <alignment horizontal="center" vertical="center" textRotation="90" wrapText="1"/>
    </xf>
    <xf numFmtId="0" fontId="11" fillId="0" borderId="33" xfId="1" applyFont="1" applyFill="1" applyBorder="1" applyAlignment="1">
      <alignment horizontal="left" vertical="center" wrapText="1"/>
    </xf>
    <xf numFmtId="0" fontId="11" fillId="0" borderId="34" xfId="1" applyFont="1" applyFill="1" applyBorder="1" applyAlignment="1">
      <alignment horizontal="left" vertical="center" wrapText="1"/>
    </xf>
    <xf numFmtId="0" fontId="10" fillId="0" borderId="42" xfId="1" applyFont="1" applyFill="1" applyBorder="1" applyAlignment="1">
      <alignment horizontal="left" vertical="center" wrapText="1"/>
    </xf>
    <xf numFmtId="0" fontId="10" fillId="0" borderId="43" xfId="1" applyFont="1" applyFill="1" applyBorder="1" applyAlignment="1">
      <alignment horizontal="left" vertical="center" wrapText="1"/>
    </xf>
    <xf numFmtId="0" fontId="11" fillId="0" borderId="44" xfId="1" applyFont="1" applyFill="1" applyBorder="1" applyAlignment="1">
      <alignment horizontal="left" vertical="center" wrapText="1"/>
    </xf>
    <xf numFmtId="0" fontId="11" fillId="0" borderId="30" xfId="1" applyFont="1" applyFill="1" applyBorder="1" applyAlignment="1">
      <alignment horizontal="left" vertical="center" wrapText="1"/>
    </xf>
    <xf numFmtId="0" fontId="10" fillId="0" borderId="16" xfId="1" applyFont="1" applyFill="1" applyBorder="1" applyAlignment="1">
      <alignment horizontal="left" vertical="center" wrapText="1"/>
    </xf>
    <xf numFmtId="0" fontId="10" fillId="0" borderId="17" xfId="1" applyFont="1" applyFill="1" applyBorder="1" applyAlignment="1">
      <alignment horizontal="left" vertical="center" wrapText="1"/>
    </xf>
    <xf numFmtId="0" fontId="10" fillId="0" borderId="54" xfId="1" applyFont="1" applyFill="1" applyBorder="1" applyAlignment="1">
      <alignment horizontal="left" vertical="center" wrapText="1"/>
    </xf>
    <xf numFmtId="0" fontId="10" fillId="0" borderId="46" xfId="1" applyFont="1" applyFill="1" applyBorder="1" applyAlignment="1">
      <alignment horizontal="center" vertical="center" textRotation="90" wrapText="1"/>
    </xf>
    <xf numFmtId="0" fontId="10" fillId="0" borderId="49" xfId="1" applyFont="1" applyFill="1" applyBorder="1" applyAlignment="1">
      <alignment horizontal="center" vertical="center" textRotation="90" wrapText="1"/>
    </xf>
    <xf numFmtId="0" fontId="10" fillId="0" borderId="53" xfId="1" applyFont="1" applyFill="1" applyBorder="1" applyAlignment="1">
      <alignment horizontal="center" vertical="center" textRotation="90" wrapText="1"/>
    </xf>
    <xf numFmtId="0" fontId="11" fillId="0" borderId="47" xfId="1" applyFont="1" applyFill="1" applyBorder="1" applyAlignment="1">
      <alignment horizontal="left" vertical="center" wrapText="1"/>
    </xf>
    <xf numFmtId="0" fontId="11" fillId="0" borderId="48" xfId="1" applyFont="1" applyFill="1" applyBorder="1" applyAlignment="1">
      <alignment horizontal="left" vertical="center" wrapText="1"/>
    </xf>
    <xf numFmtId="0" fontId="11" fillId="0" borderId="43" xfId="1" applyFont="1" applyFill="1" applyBorder="1" applyAlignment="1">
      <alignment horizontal="left" vertical="center" wrapText="1"/>
    </xf>
    <xf numFmtId="0" fontId="11" fillId="0" borderId="50" xfId="1" applyFont="1" applyFill="1" applyBorder="1" applyAlignment="1">
      <alignment horizontal="left" vertical="center" wrapText="1"/>
    </xf>
    <xf numFmtId="0" fontId="11" fillId="0" borderId="51" xfId="1" applyFont="1" applyFill="1" applyBorder="1" applyAlignment="1">
      <alignment horizontal="left" vertical="center" wrapText="1"/>
    </xf>
    <xf numFmtId="0" fontId="11" fillId="0" borderId="52" xfId="1" applyFont="1" applyFill="1" applyBorder="1" applyAlignment="1">
      <alignment horizontal="left" vertical="center" wrapText="1"/>
    </xf>
    <xf numFmtId="0" fontId="11" fillId="0" borderId="55" xfId="1" applyFont="1" applyFill="1" applyBorder="1" applyAlignment="1">
      <alignment horizontal="left" vertical="center" wrapText="1"/>
    </xf>
    <xf numFmtId="0" fontId="11" fillId="0" borderId="56" xfId="1" applyFont="1" applyFill="1" applyBorder="1" applyAlignment="1">
      <alignment horizontal="left" vertical="center" wrapText="1"/>
    </xf>
    <xf numFmtId="0" fontId="11" fillId="0" borderId="57" xfId="1" applyFont="1" applyFill="1" applyBorder="1" applyAlignment="1">
      <alignment horizontal="left" vertical="center" wrapText="1"/>
    </xf>
    <xf numFmtId="0" fontId="11" fillId="0" borderId="58" xfId="1" applyFont="1" applyFill="1" applyBorder="1" applyAlignment="1">
      <alignment horizontal="left" vertical="center" wrapText="1"/>
    </xf>
    <xf numFmtId="0" fontId="11" fillId="0" borderId="59" xfId="1" applyFont="1" applyFill="1" applyBorder="1" applyAlignment="1">
      <alignment horizontal="left" vertical="center" wrapText="1"/>
    </xf>
    <xf numFmtId="0" fontId="7" fillId="0" borderId="54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3" fontId="10" fillId="0" borderId="60" xfId="1" applyNumberFormat="1" applyFont="1" applyFill="1" applyBorder="1" applyAlignment="1">
      <alignment horizontal="right" vertical="center" wrapText="1"/>
    </xf>
    <xf numFmtId="3" fontId="10" fillId="0" borderId="18" xfId="1" applyNumberFormat="1" applyFont="1" applyFill="1" applyBorder="1" applyAlignment="1">
      <alignment horizontal="right" vertical="center" wrapText="1"/>
    </xf>
    <xf numFmtId="3" fontId="11" fillId="0" borderId="42" xfId="1" applyNumberFormat="1" applyFont="1" applyFill="1" applyBorder="1" applyAlignment="1">
      <alignment horizontal="right" vertical="center" wrapText="1"/>
    </xf>
    <xf numFmtId="3" fontId="11" fillId="0" borderId="61" xfId="1" applyNumberFormat="1" applyFont="1" applyFill="1" applyBorder="1" applyAlignment="1">
      <alignment horizontal="right" vertical="center" wrapText="1"/>
    </xf>
    <xf numFmtId="3" fontId="11" fillId="0" borderId="33" xfId="1" applyNumberFormat="1" applyFont="1" applyFill="1" applyBorder="1" applyAlignment="1">
      <alignment horizontal="right" vertical="center" wrapText="1"/>
    </xf>
    <xf numFmtId="3" fontId="11" fillId="0" borderId="62" xfId="1" applyNumberFormat="1" applyFont="1" applyFill="1" applyBorder="1" applyAlignment="1">
      <alignment horizontal="right" vertical="center" wrapText="1"/>
    </xf>
    <xf numFmtId="3" fontId="11" fillId="0" borderId="63" xfId="1" applyNumberFormat="1" applyFont="1" applyFill="1" applyBorder="1" applyAlignment="1">
      <alignment horizontal="right" vertical="center" wrapText="1"/>
    </xf>
    <xf numFmtId="3" fontId="11" fillId="0" borderId="64" xfId="1" applyNumberFormat="1" applyFont="1" applyFill="1" applyBorder="1" applyAlignment="1">
      <alignment horizontal="right" vertical="center" wrapText="1"/>
    </xf>
    <xf numFmtId="0" fontId="7" fillId="0" borderId="36" xfId="1" applyFont="1" applyFill="1" applyBorder="1" applyAlignment="1">
      <alignment horizontal="left" vertical="center" wrapText="1"/>
    </xf>
    <xf numFmtId="0" fontId="7" fillId="0" borderId="23" xfId="1" applyFont="1" applyFill="1" applyBorder="1" applyAlignment="1">
      <alignment horizontal="left" vertical="center" wrapText="1"/>
    </xf>
    <xf numFmtId="3" fontId="7" fillId="0" borderId="60" xfId="1" applyNumberFormat="1" applyFont="1" applyFill="1" applyBorder="1" applyAlignment="1">
      <alignment horizontal="right" vertical="center" wrapText="1"/>
    </xf>
    <xf numFmtId="3" fontId="7" fillId="0" borderId="18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left" vertical="center" wrapText="1"/>
    </xf>
    <xf numFmtId="3" fontId="8" fillId="0" borderId="2" xfId="1" applyNumberFormat="1" applyFont="1" applyFill="1" applyBorder="1" applyAlignment="1">
      <alignment horizontal="right" vertical="center" wrapText="1"/>
    </xf>
    <xf numFmtId="3" fontId="8" fillId="0" borderId="3" xfId="1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5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Normál" xfId="0" builtinId="0"/>
    <cellStyle name="Normál 2 2" xfId="1" xr:uid="{00000000-0005-0000-0000-000001000000}"/>
    <cellStyle name="Normál_vagyonkimutatás_Vagyonkimutatás (2)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35"/>
  <sheetViews>
    <sheetView zoomScaleNormal="100" workbookViewId="0">
      <selection activeCell="C3" sqref="C3:E3"/>
    </sheetView>
  </sheetViews>
  <sheetFormatPr defaultRowHeight="15" x14ac:dyDescent="0.25"/>
  <cols>
    <col min="2" max="2" width="7" bestFit="1" customWidth="1"/>
    <col min="3" max="3" width="57.140625" bestFit="1" customWidth="1"/>
    <col min="4" max="6" width="15.7109375" customWidth="1"/>
  </cols>
  <sheetData>
    <row r="3" spans="2:6" x14ac:dyDescent="0.25">
      <c r="C3" s="153" t="s">
        <v>188</v>
      </c>
      <c r="D3" s="153"/>
      <c r="E3" s="153"/>
    </row>
    <row r="4" spans="2:6" ht="15.75" thickBot="1" x14ac:dyDescent="0.3">
      <c r="F4" s="128" t="s">
        <v>177</v>
      </c>
    </row>
    <row r="5" spans="2:6" ht="19.5" thickBot="1" x14ac:dyDescent="0.35">
      <c r="B5" s="146" t="s">
        <v>182</v>
      </c>
      <c r="C5" s="147"/>
      <c r="D5" s="147"/>
      <c r="E5" s="147"/>
      <c r="F5" s="148"/>
    </row>
    <row r="6" spans="2:6" ht="16.5" thickBot="1" x14ac:dyDescent="0.3">
      <c r="B6" s="1"/>
      <c r="C6" s="2" t="s">
        <v>0</v>
      </c>
      <c r="D6" s="3">
        <v>42736</v>
      </c>
      <c r="E6" s="2" t="s">
        <v>1</v>
      </c>
      <c r="F6" s="4">
        <v>43100</v>
      </c>
    </row>
    <row r="7" spans="2:6" x14ac:dyDescent="0.25">
      <c r="B7" s="5" t="s">
        <v>2</v>
      </c>
      <c r="C7" s="6" t="s">
        <v>3</v>
      </c>
      <c r="D7" s="25">
        <v>194688737</v>
      </c>
      <c r="E7" s="134">
        <v>0</v>
      </c>
      <c r="F7" s="8">
        <v>186997367</v>
      </c>
    </row>
    <row r="8" spans="2:6" x14ac:dyDescent="0.25">
      <c r="B8" s="5" t="s">
        <v>4</v>
      </c>
      <c r="C8" s="6" t="s">
        <v>5</v>
      </c>
      <c r="D8" s="7">
        <v>588763</v>
      </c>
      <c r="E8" s="134">
        <v>0</v>
      </c>
      <c r="F8" s="8">
        <v>1743171</v>
      </c>
    </row>
    <row r="9" spans="2:6" x14ac:dyDescent="0.25">
      <c r="B9" s="5" t="s">
        <v>6</v>
      </c>
      <c r="C9" s="6" t="s">
        <v>7</v>
      </c>
      <c r="D9" s="7">
        <v>0</v>
      </c>
      <c r="E9" s="134">
        <v>0</v>
      </c>
      <c r="F9" s="8">
        <v>2153755</v>
      </c>
    </row>
    <row r="10" spans="2:6" x14ac:dyDescent="0.25">
      <c r="B10" s="9" t="s">
        <v>8</v>
      </c>
      <c r="C10" s="10" t="s">
        <v>9</v>
      </c>
      <c r="D10" s="11">
        <f>SUM(D7:D9)</f>
        <v>195277500</v>
      </c>
      <c r="E10" s="135">
        <f>SUM(E7:E9)</f>
        <v>0</v>
      </c>
      <c r="F10" s="12">
        <f>SUM(F7:F9)</f>
        <v>190894293</v>
      </c>
    </row>
    <row r="11" spans="2:6" x14ac:dyDescent="0.25">
      <c r="B11" s="5" t="s">
        <v>10</v>
      </c>
      <c r="C11" s="6" t="s">
        <v>11</v>
      </c>
      <c r="D11" s="7">
        <v>810000</v>
      </c>
      <c r="E11" s="134">
        <v>0</v>
      </c>
      <c r="F11" s="8">
        <v>810000</v>
      </c>
    </row>
    <row r="12" spans="2:6" x14ac:dyDescent="0.25">
      <c r="B12" s="9" t="s">
        <v>12</v>
      </c>
      <c r="C12" s="10" t="s">
        <v>13</v>
      </c>
      <c r="D12" s="11">
        <f>D11</f>
        <v>810000</v>
      </c>
      <c r="E12" s="135">
        <f>E11</f>
        <v>0</v>
      </c>
      <c r="F12" s="12">
        <f>F11</f>
        <v>810000</v>
      </c>
    </row>
    <row r="13" spans="2:6" x14ac:dyDescent="0.25">
      <c r="B13" s="9" t="s">
        <v>14</v>
      </c>
      <c r="C13" s="10" t="s">
        <v>15</v>
      </c>
      <c r="D13" s="11">
        <v>0</v>
      </c>
      <c r="E13" s="135">
        <v>0</v>
      </c>
      <c r="F13" s="12">
        <v>0</v>
      </c>
    </row>
    <row r="14" spans="2:6" x14ac:dyDescent="0.25">
      <c r="B14" s="13" t="s">
        <v>16</v>
      </c>
      <c r="C14" s="14" t="s">
        <v>17</v>
      </c>
      <c r="D14" s="15">
        <f>D10+D12+D13</f>
        <v>196087500</v>
      </c>
      <c r="E14" s="136">
        <f>E10+E12+E13</f>
        <v>0</v>
      </c>
      <c r="F14" s="16">
        <f>F10+F12+F13</f>
        <v>191704293</v>
      </c>
    </row>
    <row r="15" spans="2:6" x14ac:dyDescent="0.25">
      <c r="B15" s="9" t="s">
        <v>18</v>
      </c>
      <c r="C15" s="10" t="s">
        <v>19</v>
      </c>
      <c r="D15" s="11">
        <v>20690</v>
      </c>
      <c r="E15" s="135">
        <v>0</v>
      </c>
      <c r="F15" s="12">
        <v>124535</v>
      </c>
    </row>
    <row r="16" spans="2:6" x14ac:dyDescent="0.25">
      <c r="B16" s="9" t="s">
        <v>20</v>
      </c>
      <c r="C16" s="10" t="s">
        <v>21</v>
      </c>
      <c r="D16" s="11">
        <v>9577825</v>
      </c>
      <c r="E16" s="135">
        <v>0</v>
      </c>
      <c r="F16" s="12">
        <v>13912300</v>
      </c>
    </row>
    <row r="17" spans="2:6" x14ac:dyDescent="0.25">
      <c r="B17" s="13" t="s">
        <v>22</v>
      </c>
      <c r="C17" s="14" t="s">
        <v>23</v>
      </c>
      <c r="D17" s="15">
        <f>SUM(D15:D16)</f>
        <v>9598515</v>
      </c>
      <c r="E17" s="136">
        <f>SUM(E15:E16)</f>
        <v>0</v>
      </c>
      <c r="F17" s="16">
        <f>SUM(F15:F16)</f>
        <v>14036835</v>
      </c>
    </row>
    <row r="18" spans="2:6" x14ac:dyDescent="0.25">
      <c r="B18" s="5" t="s">
        <v>24</v>
      </c>
      <c r="C18" s="6" t="s">
        <v>25</v>
      </c>
      <c r="D18" s="7">
        <v>1668180</v>
      </c>
      <c r="E18" s="134">
        <v>0</v>
      </c>
      <c r="F18" s="8">
        <v>1398708</v>
      </c>
    </row>
    <row r="19" spans="2:6" x14ac:dyDescent="0.25">
      <c r="B19" s="5" t="s">
        <v>26</v>
      </c>
      <c r="C19" s="6" t="s">
        <v>27</v>
      </c>
      <c r="D19" s="7">
        <v>33280</v>
      </c>
      <c r="E19" s="134">
        <v>0</v>
      </c>
      <c r="F19" s="8">
        <v>0</v>
      </c>
    </row>
    <row r="20" spans="2:6" x14ac:dyDescent="0.25">
      <c r="B20" s="9" t="s">
        <v>28</v>
      </c>
      <c r="C20" s="10" t="s">
        <v>29</v>
      </c>
      <c r="D20" s="11">
        <f>SUM(D18:D19)</f>
        <v>1701460</v>
      </c>
      <c r="E20" s="135">
        <f>SUM(E18:E19)</f>
        <v>0</v>
      </c>
      <c r="F20" s="12">
        <f>SUM(F18:F19)</f>
        <v>1398708</v>
      </c>
    </row>
    <row r="21" spans="2:6" x14ac:dyDescent="0.25">
      <c r="B21" s="9" t="s">
        <v>30</v>
      </c>
      <c r="C21" s="10" t="s">
        <v>149</v>
      </c>
      <c r="D21" s="11">
        <v>145000</v>
      </c>
      <c r="E21" s="135">
        <v>0</v>
      </c>
      <c r="F21" s="12">
        <v>150000</v>
      </c>
    </row>
    <row r="22" spans="2:6" x14ac:dyDescent="0.25">
      <c r="B22" s="17" t="s">
        <v>31</v>
      </c>
      <c r="C22" s="18" t="s">
        <v>32</v>
      </c>
      <c r="D22" s="19">
        <f>SUM(D20:D21)</f>
        <v>1846460</v>
      </c>
      <c r="E22" s="137">
        <f>SUM(E20:E21)</f>
        <v>0</v>
      </c>
      <c r="F22" s="20">
        <f>SUM(F20:F21)</f>
        <v>1548708</v>
      </c>
    </row>
    <row r="23" spans="2:6" x14ac:dyDescent="0.25">
      <c r="B23" s="5" t="s">
        <v>33</v>
      </c>
      <c r="C23" s="6" t="s">
        <v>34</v>
      </c>
      <c r="D23" s="7">
        <v>159898</v>
      </c>
      <c r="E23" s="134">
        <v>0</v>
      </c>
      <c r="F23" s="8">
        <v>220405</v>
      </c>
    </row>
    <row r="24" spans="2:6" ht="15.75" thickBot="1" x14ac:dyDescent="0.3">
      <c r="B24" s="17" t="s">
        <v>35</v>
      </c>
      <c r="C24" s="18" t="s">
        <v>36</v>
      </c>
      <c r="D24" s="138">
        <f>D23</f>
        <v>159898</v>
      </c>
      <c r="E24" s="137">
        <f>E23</f>
        <v>0</v>
      </c>
      <c r="F24" s="20">
        <f>F23</f>
        <v>220405</v>
      </c>
    </row>
    <row r="25" spans="2:6" ht="16.5" thickBot="1" x14ac:dyDescent="0.3">
      <c r="B25" s="149" t="s">
        <v>37</v>
      </c>
      <c r="C25" s="150"/>
      <c r="D25" s="21">
        <f>D14+D17+D22+D24</f>
        <v>207692373</v>
      </c>
      <c r="E25" s="21">
        <f>E14+E17+E22+E24</f>
        <v>0</v>
      </c>
      <c r="F25" s="22">
        <f>F14+F17+F22+F24</f>
        <v>207510241</v>
      </c>
    </row>
    <row r="26" spans="2:6" x14ac:dyDescent="0.25">
      <c r="B26" s="23" t="s">
        <v>38</v>
      </c>
      <c r="C26" s="24" t="s">
        <v>39</v>
      </c>
      <c r="D26" s="25">
        <v>222269021</v>
      </c>
      <c r="E26" s="139">
        <v>0</v>
      </c>
      <c r="F26" s="26">
        <v>222269021</v>
      </c>
    </row>
    <row r="27" spans="2:6" x14ac:dyDescent="0.25">
      <c r="B27" s="5" t="s">
        <v>40</v>
      </c>
      <c r="C27" s="6" t="s">
        <v>41</v>
      </c>
      <c r="D27" s="7">
        <v>-66992024</v>
      </c>
      <c r="E27" s="134">
        <v>0</v>
      </c>
      <c r="F27" s="8">
        <v>-15682527</v>
      </c>
    </row>
    <row r="28" spans="2:6" x14ac:dyDescent="0.25">
      <c r="B28" s="5" t="s">
        <v>42</v>
      </c>
      <c r="C28" s="6" t="s">
        <v>43</v>
      </c>
      <c r="D28" s="7">
        <v>51309497</v>
      </c>
      <c r="E28" s="134">
        <v>0</v>
      </c>
      <c r="F28" s="8">
        <v>-711846</v>
      </c>
    </row>
    <row r="29" spans="2:6" x14ac:dyDescent="0.25">
      <c r="B29" s="13" t="s">
        <v>44</v>
      </c>
      <c r="C29" s="14" t="s">
        <v>45</v>
      </c>
      <c r="D29" s="15">
        <f>SUM(D26:D28)</f>
        <v>206586494</v>
      </c>
      <c r="E29" s="136">
        <f>SUM(E26:E28)</f>
        <v>0</v>
      </c>
      <c r="F29" s="16">
        <f>SUM(F26:F28)</f>
        <v>205874648</v>
      </c>
    </row>
    <row r="30" spans="2:6" x14ac:dyDescent="0.25">
      <c r="B30" s="5" t="s">
        <v>46</v>
      </c>
      <c r="C30" s="6" t="s">
        <v>47</v>
      </c>
      <c r="D30" s="7">
        <v>0</v>
      </c>
      <c r="E30" s="134">
        <v>0</v>
      </c>
      <c r="F30" s="8">
        <v>0</v>
      </c>
    </row>
    <row r="31" spans="2:6" x14ac:dyDescent="0.25">
      <c r="B31" s="5" t="s">
        <v>48</v>
      </c>
      <c r="C31" s="6" t="s">
        <v>49</v>
      </c>
      <c r="D31" s="7">
        <v>593057</v>
      </c>
      <c r="E31" s="134">
        <v>0</v>
      </c>
      <c r="F31" s="8">
        <v>748453</v>
      </c>
    </row>
    <row r="32" spans="2:6" x14ac:dyDescent="0.25">
      <c r="B32" s="5" t="s">
        <v>50</v>
      </c>
      <c r="C32" s="6" t="s">
        <v>51</v>
      </c>
      <c r="D32" s="7">
        <v>10650</v>
      </c>
      <c r="E32" s="134">
        <v>0</v>
      </c>
      <c r="F32" s="8">
        <v>45419</v>
      </c>
    </row>
    <row r="33" spans="2:6" x14ac:dyDescent="0.25">
      <c r="B33" s="13" t="s">
        <v>52</v>
      </c>
      <c r="C33" s="14" t="s">
        <v>53</v>
      </c>
      <c r="D33" s="15">
        <f>SUM(D30:D32)</f>
        <v>603707</v>
      </c>
      <c r="E33" s="136">
        <f>SUM(E30:E32)</f>
        <v>0</v>
      </c>
      <c r="F33" s="16">
        <f>SUM(F30:F32)</f>
        <v>793872</v>
      </c>
    </row>
    <row r="34" spans="2:6" ht="15.75" thickBot="1" x14ac:dyDescent="0.3">
      <c r="B34" s="17" t="s">
        <v>54</v>
      </c>
      <c r="C34" s="18" t="s">
        <v>55</v>
      </c>
      <c r="D34" s="138">
        <v>502172</v>
      </c>
      <c r="E34" s="137">
        <v>0</v>
      </c>
      <c r="F34" s="20">
        <v>841721</v>
      </c>
    </row>
    <row r="35" spans="2:6" ht="16.5" thickBot="1" x14ac:dyDescent="0.3">
      <c r="B35" s="151" t="s">
        <v>56</v>
      </c>
      <c r="C35" s="152"/>
      <c r="D35" s="27">
        <f>D29+D33+D34</f>
        <v>207692373</v>
      </c>
      <c r="E35" s="27">
        <f>E29+E33+E34</f>
        <v>0</v>
      </c>
      <c r="F35" s="28">
        <f>F29+F33+F34</f>
        <v>207510241</v>
      </c>
    </row>
  </sheetData>
  <mergeCells count="4">
    <mergeCell ref="B5:F5"/>
    <mergeCell ref="B25:C25"/>
    <mergeCell ref="B35:C35"/>
    <mergeCell ref="C3:E3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35"/>
  <sheetViews>
    <sheetView zoomScaleNormal="100" workbookViewId="0">
      <selection activeCell="H29" sqref="H29"/>
    </sheetView>
  </sheetViews>
  <sheetFormatPr defaultRowHeight="15" x14ac:dyDescent="0.25"/>
  <cols>
    <col min="2" max="2" width="5.140625" bestFit="1" customWidth="1"/>
    <col min="3" max="3" width="66" bestFit="1" customWidth="1"/>
    <col min="4" max="4" width="12.5703125" bestFit="1" customWidth="1"/>
    <col min="5" max="5" width="14" bestFit="1" customWidth="1"/>
    <col min="6" max="6" width="12.5703125" bestFit="1" customWidth="1"/>
  </cols>
  <sheetData>
    <row r="1" spans="2:6" ht="15.75" thickBot="1" x14ac:dyDescent="0.3">
      <c r="F1" s="128" t="s">
        <v>177</v>
      </c>
    </row>
    <row r="2" spans="2:6" ht="19.5" thickBot="1" x14ac:dyDescent="0.35">
      <c r="B2" s="154" t="s">
        <v>183</v>
      </c>
      <c r="C2" s="155"/>
      <c r="D2" s="155"/>
      <c r="E2" s="155"/>
      <c r="F2" s="156"/>
    </row>
    <row r="3" spans="2:6" ht="16.5" thickBot="1" x14ac:dyDescent="0.3">
      <c r="B3" s="157" t="s">
        <v>0</v>
      </c>
      <c r="C3" s="158"/>
      <c r="D3" s="29">
        <v>42736</v>
      </c>
      <c r="E3" s="30" t="s">
        <v>1</v>
      </c>
      <c r="F3" s="31">
        <v>43100</v>
      </c>
    </row>
    <row r="4" spans="2:6" x14ac:dyDescent="0.25">
      <c r="B4" s="32" t="s">
        <v>57</v>
      </c>
      <c r="C4" s="33" t="s">
        <v>58</v>
      </c>
      <c r="D4" s="34">
        <v>8862252</v>
      </c>
      <c r="E4" s="140">
        <v>0</v>
      </c>
      <c r="F4" s="35">
        <v>9266314</v>
      </c>
    </row>
    <row r="5" spans="2:6" ht="30" x14ac:dyDescent="0.25">
      <c r="B5" s="36" t="s">
        <v>59</v>
      </c>
      <c r="C5" s="37" t="s">
        <v>60</v>
      </c>
      <c r="D5" s="38">
        <v>343462</v>
      </c>
      <c r="E5" s="141">
        <v>0</v>
      </c>
      <c r="F5" s="39">
        <v>723266</v>
      </c>
    </row>
    <row r="6" spans="2:6" x14ac:dyDescent="0.25">
      <c r="B6" s="36" t="s">
        <v>61</v>
      </c>
      <c r="C6" s="37" t="s">
        <v>62</v>
      </c>
      <c r="D6" s="38">
        <v>901338</v>
      </c>
      <c r="E6" s="141">
        <v>0</v>
      </c>
      <c r="F6" s="39">
        <v>832054</v>
      </c>
    </row>
    <row r="7" spans="2:6" x14ac:dyDescent="0.25">
      <c r="B7" s="40" t="s">
        <v>63</v>
      </c>
      <c r="C7" s="41" t="s">
        <v>64</v>
      </c>
      <c r="D7" s="42">
        <f>SUM(D4:D6)</f>
        <v>10107052</v>
      </c>
      <c r="E7" s="142">
        <f>SUM(E4:E6)</f>
        <v>0</v>
      </c>
      <c r="F7" s="43">
        <f>SUM(F4:F6)</f>
        <v>10821634</v>
      </c>
    </row>
    <row r="8" spans="2:6" x14ac:dyDescent="0.25">
      <c r="B8" s="36" t="s">
        <v>65</v>
      </c>
      <c r="C8" s="37" t="s">
        <v>66</v>
      </c>
      <c r="D8" s="38">
        <v>14740529</v>
      </c>
      <c r="E8" s="141">
        <v>0</v>
      </c>
      <c r="F8" s="39">
        <v>17078121</v>
      </c>
    </row>
    <row r="9" spans="2:6" x14ac:dyDescent="0.25">
      <c r="B9" s="36" t="s">
        <v>67</v>
      </c>
      <c r="C9" s="37" t="s">
        <v>68</v>
      </c>
      <c r="D9" s="38">
        <v>391720</v>
      </c>
      <c r="E9" s="141">
        <v>0</v>
      </c>
      <c r="F9" s="39">
        <v>0</v>
      </c>
    </row>
    <row r="10" spans="2:6" x14ac:dyDescent="0.25">
      <c r="B10" s="36" t="s">
        <v>69</v>
      </c>
      <c r="C10" s="37" t="s">
        <v>184</v>
      </c>
      <c r="D10" s="38">
        <v>0</v>
      </c>
      <c r="E10" s="141"/>
      <c r="F10" s="39">
        <v>100000</v>
      </c>
    </row>
    <row r="11" spans="2:6" x14ac:dyDescent="0.25">
      <c r="B11" s="36" t="s">
        <v>73</v>
      </c>
      <c r="C11" s="37" t="s">
        <v>70</v>
      </c>
      <c r="D11" s="38">
        <v>58754716</v>
      </c>
      <c r="E11" s="141">
        <v>0</v>
      </c>
      <c r="F11" s="39">
        <v>7451119</v>
      </c>
    </row>
    <row r="12" spans="2:6" x14ac:dyDescent="0.25">
      <c r="B12" s="40" t="s">
        <v>71</v>
      </c>
      <c r="C12" s="41" t="s">
        <v>72</v>
      </c>
      <c r="D12" s="42">
        <f>SUM(D8:D11)</f>
        <v>73886965</v>
      </c>
      <c r="E12" s="42">
        <f>SUM(E8:E11)</f>
        <v>0</v>
      </c>
      <c r="F12" s="43">
        <f>SUM(F8:F11)</f>
        <v>24629240</v>
      </c>
    </row>
    <row r="13" spans="2:6" x14ac:dyDescent="0.25">
      <c r="B13" s="36" t="s">
        <v>73</v>
      </c>
      <c r="C13" s="37" t="s">
        <v>74</v>
      </c>
      <c r="D13" s="38">
        <v>639077</v>
      </c>
      <c r="E13" s="141">
        <v>0</v>
      </c>
      <c r="F13" s="39">
        <v>477219</v>
      </c>
    </row>
    <row r="14" spans="2:6" x14ac:dyDescent="0.25">
      <c r="B14" s="36" t="s">
        <v>75</v>
      </c>
      <c r="C14" s="37" t="s">
        <v>76</v>
      </c>
      <c r="D14" s="38">
        <v>5014261</v>
      </c>
      <c r="E14" s="141">
        <v>0</v>
      </c>
      <c r="F14" s="39">
        <v>5867377</v>
      </c>
    </row>
    <row r="15" spans="2:6" x14ac:dyDescent="0.25">
      <c r="B15" s="36" t="s">
        <v>77</v>
      </c>
      <c r="C15" s="37" t="s">
        <v>78</v>
      </c>
      <c r="D15" s="38">
        <v>99520</v>
      </c>
      <c r="E15" s="141">
        <v>0</v>
      </c>
      <c r="F15" s="39">
        <v>417204</v>
      </c>
    </row>
    <row r="16" spans="2:6" x14ac:dyDescent="0.25">
      <c r="B16" s="40" t="s">
        <v>79</v>
      </c>
      <c r="C16" s="41" t="s">
        <v>80</v>
      </c>
      <c r="D16" s="42">
        <f>SUM(D13:D15)</f>
        <v>5752858</v>
      </c>
      <c r="E16" s="142">
        <f>SUM(E13:E15)</f>
        <v>0</v>
      </c>
      <c r="F16" s="43">
        <f>SUM(F13:F15)</f>
        <v>6761800</v>
      </c>
    </row>
    <row r="17" spans="2:6" x14ac:dyDescent="0.25">
      <c r="B17" s="36" t="s">
        <v>81</v>
      </c>
      <c r="C17" s="37" t="s">
        <v>82</v>
      </c>
      <c r="D17" s="38">
        <v>2940851</v>
      </c>
      <c r="E17" s="141">
        <v>0</v>
      </c>
      <c r="F17" s="39">
        <v>3331127</v>
      </c>
    </row>
    <row r="18" spans="2:6" x14ac:dyDescent="0.25">
      <c r="B18" s="36" t="s">
        <v>83</v>
      </c>
      <c r="C18" s="37" t="s">
        <v>84</v>
      </c>
      <c r="D18" s="38">
        <v>2937573</v>
      </c>
      <c r="E18" s="141">
        <v>0</v>
      </c>
      <c r="F18" s="39">
        <v>5788549</v>
      </c>
    </row>
    <row r="19" spans="2:6" x14ac:dyDescent="0.25">
      <c r="B19" s="36" t="s">
        <v>85</v>
      </c>
      <c r="C19" s="37" t="s">
        <v>86</v>
      </c>
      <c r="D19" s="38">
        <v>1674910</v>
      </c>
      <c r="E19" s="141">
        <v>0</v>
      </c>
      <c r="F19" s="39">
        <v>2057725</v>
      </c>
    </row>
    <row r="20" spans="2:6" x14ac:dyDescent="0.25">
      <c r="B20" s="40" t="s">
        <v>87</v>
      </c>
      <c r="C20" s="41" t="s">
        <v>88</v>
      </c>
      <c r="D20" s="42">
        <f>SUM(D17:D19)</f>
        <v>7553334</v>
      </c>
      <c r="E20" s="42">
        <f>SUM(E17:E19)</f>
        <v>0</v>
      </c>
      <c r="F20" s="43">
        <f>SUM(F17:F19)</f>
        <v>11177401</v>
      </c>
    </row>
    <row r="21" spans="2:6" x14ac:dyDescent="0.25">
      <c r="B21" s="40" t="s">
        <v>89</v>
      </c>
      <c r="C21" s="41" t="s">
        <v>90</v>
      </c>
      <c r="D21" s="43">
        <v>9199425</v>
      </c>
      <c r="E21" s="42">
        <v>0</v>
      </c>
      <c r="F21" s="43">
        <v>9474436</v>
      </c>
    </row>
    <row r="22" spans="2:6" ht="15.75" thickBot="1" x14ac:dyDescent="0.3">
      <c r="B22" s="44" t="s">
        <v>91</v>
      </c>
      <c r="C22" s="45" t="s">
        <v>92</v>
      </c>
      <c r="D22" s="47">
        <v>10163563</v>
      </c>
      <c r="E22" s="46">
        <v>0</v>
      </c>
      <c r="F22" s="47">
        <v>8752331</v>
      </c>
    </row>
    <row r="23" spans="2:6" ht="16.5" thickBot="1" x14ac:dyDescent="0.3">
      <c r="B23" s="48" t="s">
        <v>16</v>
      </c>
      <c r="C23" s="49" t="s">
        <v>93</v>
      </c>
      <c r="D23" s="50">
        <f>D7+D12-D16-D20-D21-D22</f>
        <v>51324837</v>
      </c>
      <c r="E23" s="50">
        <f>E7+E12-E16-E20-E21-E22</f>
        <v>0</v>
      </c>
      <c r="F23" s="51">
        <f>F7+F12-F16-F20-F21-F22</f>
        <v>-715094</v>
      </c>
    </row>
    <row r="24" spans="2:6" x14ac:dyDescent="0.25">
      <c r="B24" s="52" t="s">
        <v>94</v>
      </c>
      <c r="C24" s="53" t="s">
        <v>95</v>
      </c>
      <c r="D24" s="55">
        <v>23660</v>
      </c>
      <c r="E24" s="54">
        <v>0</v>
      </c>
      <c r="F24" s="55">
        <v>3248</v>
      </c>
    </row>
    <row r="25" spans="2:6" x14ac:dyDescent="0.25">
      <c r="B25" s="40" t="s">
        <v>96</v>
      </c>
      <c r="C25" s="41" t="s">
        <v>97</v>
      </c>
      <c r="D25" s="42">
        <f>D24</f>
        <v>23660</v>
      </c>
      <c r="E25" s="42">
        <f>E24</f>
        <v>0</v>
      </c>
      <c r="F25" s="43">
        <f>F24</f>
        <v>3248</v>
      </c>
    </row>
    <row r="26" spans="2:6" x14ac:dyDescent="0.25">
      <c r="B26" s="36" t="s">
        <v>98</v>
      </c>
      <c r="C26" s="37" t="s">
        <v>99</v>
      </c>
      <c r="D26" s="39">
        <v>0</v>
      </c>
      <c r="E26" s="38">
        <v>0</v>
      </c>
      <c r="F26" s="39">
        <v>0</v>
      </c>
    </row>
    <row r="27" spans="2:6" x14ac:dyDescent="0.25">
      <c r="B27" s="56" t="s">
        <v>100</v>
      </c>
      <c r="C27" s="57" t="s">
        <v>101</v>
      </c>
      <c r="D27" s="59">
        <v>0</v>
      </c>
      <c r="E27" s="58">
        <v>0</v>
      </c>
      <c r="F27" s="59">
        <v>0</v>
      </c>
    </row>
    <row r="28" spans="2:6" x14ac:dyDescent="0.25">
      <c r="B28" s="56" t="s">
        <v>113</v>
      </c>
      <c r="C28" s="57" t="s">
        <v>114</v>
      </c>
      <c r="D28" s="59">
        <v>39000</v>
      </c>
      <c r="E28" s="58">
        <v>0</v>
      </c>
      <c r="F28" s="59">
        <v>0</v>
      </c>
    </row>
    <row r="29" spans="2:6" ht="15.75" thickBot="1" x14ac:dyDescent="0.3">
      <c r="B29" s="44" t="s">
        <v>102</v>
      </c>
      <c r="C29" s="45" t="s">
        <v>103</v>
      </c>
      <c r="D29" s="46">
        <f>SUM(D26:D28)</f>
        <v>39000</v>
      </c>
      <c r="E29" s="46">
        <f>SUM(E26:E28)</f>
        <v>0</v>
      </c>
      <c r="F29" s="47">
        <f>SUM(F26:F28)</f>
        <v>0</v>
      </c>
    </row>
    <row r="30" spans="2:6" ht="16.5" thickBot="1" x14ac:dyDescent="0.3">
      <c r="B30" s="48" t="s">
        <v>104</v>
      </c>
      <c r="C30" s="49" t="s">
        <v>105</v>
      </c>
      <c r="D30" s="50">
        <f>D25-D29</f>
        <v>-15340</v>
      </c>
      <c r="E30" s="50">
        <f>E25-E29</f>
        <v>0</v>
      </c>
      <c r="F30" s="51">
        <f>F25-F29</f>
        <v>3248</v>
      </c>
    </row>
    <row r="31" spans="2:6" ht="16.5" thickBot="1" x14ac:dyDescent="0.3">
      <c r="B31" s="48" t="s">
        <v>22</v>
      </c>
      <c r="C31" s="49" t="s">
        <v>106</v>
      </c>
      <c r="D31" s="50">
        <f>D23+D30</f>
        <v>51309497</v>
      </c>
      <c r="E31" s="50">
        <f>E23+E30</f>
        <v>0</v>
      </c>
      <c r="F31" s="51">
        <f>F23+F30</f>
        <v>-711846</v>
      </c>
    </row>
    <row r="32" spans="2:6" x14ac:dyDescent="0.25">
      <c r="B32" s="40" t="s">
        <v>107</v>
      </c>
      <c r="C32" s="41" t="s">
        <v>108</v>
      </c>
      <c r="D32" s="42">
        <v>0</v>
      </c>
      <c r="E32" s="42">
        <v>0</v>
      </c>
      <c r="F32" s="43">
        <v>0</v>
      </c>
    </row>
    <row r="33" spans="2:6" ht="15.75" thickBot="1" x14ac:dyDescent="0.3">
      <c r="B33" s="44" t="s">
        <v>109</v>
      </c>
      <c r="C33" s="45" t="s">
        <v>110</v>
      </c>
      <c r="D33" s="46">
        <v>0</v>
      </c>
      <c r="E33" s="46">
        <v>0</v>
      </c>
      <c r="F33" s="47">
        <v>0</v>
      </c>
    </row>
    <row r="34" spans="2:6" ht="16.5" thickBot="1" x14ac:dyDescent="0.3">
      <c r="B34" s="48" t="s">
        <v>31</v>
      </c>
      <c r="C34" s="49" t="s">
        <v>111</v>
      </c>
      <c r="D34" s="50">
        <f>D32-D33</f>
        <v>0</v>
      </c>
      <c r="E34" s="50">
        <f>E32-E33</f>
        <v>0</v>
      </c>
      <c r="F34" s="51">
        <f>F32-F33</f>
        <v>0</v>
      </c>
    </row>
    <row r="35" spans="2:6" ht="16.5" thickBot="1" x14ac:dyDescent="0.3">
      <c r="B35" s="60" t="s">
        <v>35</v>
      </c>
      <c r="C35" s="61" t="s">
        <v>112</v>
      </c>
      <c r="D35" s="62">
        <f>D31+D34</f>
        <v>51309497</v>
      </c>
      <c r="E35" s="62">
        <f>E31+E34</f>
        <v>0</v>
      </c>
      <c r="F35" s="63">
        <f>F31+F34</f>
        <v>-711846</v>
      </c>
    </row>
  </sheetData>
  <mergeCells count="2">
    <mergeCell ref="B2:F2"/>
    <mergeCell ref="B3:C3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L96"/>
  <sheetViews>
    <sheetView zoomScaleNormal="100" workbookViewId="0">
      <selection activeCell="L27" sqref="L27"/>
    </sheetView>
  </sheetViews>
  <sheetFormatPr defaultRowHeight="15" x14ac:dyDescent="0.25"/>
  <cols>
    <col min="2" max="2" width="4.28515625" customWidth="1"/>
    <col min="3" max="3" width="8.7109375" customWidth="1"/>
    <col min="4" max="4" width="4.28515625" customWidth="1"/>
    <col min="5" max="5" width="19.7109375" customWidth="1"/>
    <col min="6" max="6" width="3.140625" customWidth="1"/>
    <col min="7" max="7" width="65.42578125" customWidth="1"/>
    <col min="8" max="9" width="15.7109375" bestFit="1" customWidth="1"/>
  </cols>
  <sheetData>
    <row r="2" spans="2:9" ht="15.75" thickBot="1" x14ac:dyDescent="0.3"/>
    <row r="3" spans="2:9" ht="19.5" thickBot="1" x14ac:dyDescent="0.3">
      <c r="B3" s="162" t="s">
        <v>185</v>
      </c>
      <c r="C3" s="163"/>
      <c r="D3" s="163"/>
      <c r="E3" s="163"/>
      <c r="F3" s="163"/>
      <c r="G3" s="163"/>
      <c r="H3" s="163"/>
      <c r="I3" s="164"/>
    </row>
    <row r="4" spans="2:9" ht="32.25" thickBot="1" x14ac:dyDescent="0.3">
      <c r="B4" s="165" t="s">
        <v>0</v>
      </c>
      <c r="C4" s="166"/>
      <c r="D4" s="166"/>
      <c r="E4" s="166"/>
      <c r="F4" s="166"/>
      <c r="G4" s="166"/>
      <c r="H4" s="64" t="s">
        <v>179</v>
      </c>
      <c r="I4" s="65" t="s">
        <v>178</v>
      </c>
    </row>
    <row r="5" spans="2:9" x14ac:dyDescent="0.25">
      <c r="B5" s="167" t="s">
        <v>115</v>
      </c>
      <c r="C5" s="170" t="s">
        <v>17</v>
      </c>
      <c r="D5" s="173" t="s">
        <v>116</v>
      </c>
      <c r="E5" s="174"/>
      <c r="F5" s="179" t="s">
        <v>116</v>
      </c>
      <c r="G5" s="179"/>
      <c r="H5" s="66">
        <f>H6+H10</f>
        <v>4486560</v>
      </c>
      <c r="I5" s="67">
        <f>I6+I10</f>
        <v>0</v>
      </c>
    </row>
    <row r="6" spans="2:9" x14ac:dyDescent="0.25">
      <c r="B6" s="168"/>
      <c r="C6" s="171"/>
      <c r="D6" s="175"/>
      <c r="E6" s="176"/>
      <c r="F6" s="180" t="s">
        <v>117</v>
      </c>
      <c r="G6" s="181"/>
      <c r="H6" s="68">
        <f>SUM(H7:H9)</f>
        <v>4105560</v>
      </c>
      <c r="I6" s="69">
        <f>SUM(I7:I9)</f>
        <v>0</v>
      </c>
    </row>
    <row r="7" spans="2:9" x14ac:dyDescent="0.25">
      <c r="B7" s="168"/>
      <c r="C7" s="171"/>
      <c r="D7" s="175"/>
      <c r="E7" s="176"/>
      <c r="F7" s="70"/>
      <c r="G7" s="71" t="s">
        <v>118</v>
      </c>
      <c r="H7" s="72">
        <v>0</v>
      </c>
      <c r="I7" s="73">
        <v>0</v>
      </c>
    </row>
    <row r="8" spans="2:9" x14ac:dyDescent="0.25">
      <c r="B8" s="168"/>
      <c r="C8" s="171"/>
      <c r="D8" s="175"/>
      <c r="E8" s="176"/>
      <c r="F8" s="74"/>
      <c r="G8" s="71" t="s">
        <v>119</v>
      </c>
      <c r="H8" s="72">
        <v>0</v>
      </c>
      <c r="I8" s="73">
        <v>0</v>
      </c>
    </row>
    <row r="9" spans="2:9" x14ac:dyDescent="0.25">
      <c r="B9" s="168"/>
      <c r="C9" s="171"/>
      <c r="D9" s="175"/>
      <c r="E9" s="176"/>
      <c r="F9" s="70"/>
      <c r="G9" s="71" t="s">
        <v>120</v>
      </c>
      <c r="H9" s="72">
        <v>4105560</v>
      </c>
      <c r="I9" s="94">
        <v>0</v>
      </c>
    </row>
    <row r="10" spans="2:9" ht="15.75" thickBot="1" x14ac:dyDescent="0.3">
      <c r="B10" s="168"/>
      <c r="C10" s="171"/>
      <c r="D10" s="177"/>
      <c r="E10" s="178"/>
      <c r="F10" s="182" t="s">
        <v>121</v>
      </c>
      <c r="G10" s="182"/>
      <c r="H10" s="75">
        <v>381000</v>
      </c>
      <c r="I10" s="95">
        <v>0</v>
      </c>
    </row>
    <row r="11" spans="2:9" ht="15" customHeight="1" x14ac:dyDescent="0.25">
      <c r="B11" s="168"/>
      <c r="C11" s="171"/>
      <c r="D11" s="183" t="s">
        <v>9</v>
      </c>
      <c r="E11" s="159" t="s">
        <v>122</v>
      </c>
      <c r="F11" s="179" t="s">
        <v>123</v>
      </c>
      <c r="G11" s="179"/>
      <c r="H11" s="66">
        <f>H12+H16</f>
        <v>309632476</v>
      </c>
      <c r="I11" s="67">
        <f>I12+I16</f>
        <v>186997367</v>
      </c>
    </row>
    <row r="12" spans="2:9" x14ac:dyDescent="0.25">
      <c r="B12" s="168"/>
      <c r="C12" s="171"/>
      <c r="D12" s="184"/>
      <c r="E12" s="160"/>
      <c r="F12" s="180" t="s">
        <v>117</v>
      </c>
      <c r="G12" s="181"/>
      <c r="H12" s="68">
        <f>SUM(H13:H15)</f>
        <v>288503093</v>
      </c>
      <c r="I12" s="69">
        <f>SUM(I13:I15)</f>
        <v>167794423</v>
      </c>
    </row>
    <row r="13" spans="2:9" x14ac:dyDescent="0.25">
      <c r="B13" s="168"/>
      <c r="C13" s="171"/>
      <c r="D13" s="184"/>
      <c r="E13" s="160"/>
      <c r="F13" s="70"/>
      <c r="G13" s="71" t="s">
        <v>118</v>
      </c>
      <c r="H13" s="77">
        <v>139666246</v>
      </c>
      <c r="I13" s="78">
        <v>89006492</v>
      </c>
    </row>
    <row r="14" spans="2:9" x14ac:dyDescent="0.25">
      <c r="B14" s="168"/>
      <c r="C14" s="171"/>
      <c r="D14" s="184"/>
      <c r="E14" s="160"/>
      <c r="F14" s="74"/>
      <c r="G14" s="71" t="s">
        <v>119</v>
      </c>
      <c r="H14" s="72"/>
      <c r="I14" s="73"/>
    </row>
    <row r="15" spans="2:9" x14ac:dyDescent="0.25">
      <c r="B15" s="168"/>
      <c r="C15" s="171"/>
      <c r="D15" s="184"/>
      <c r="E15" s="160"/>
      <c r="F15" s="70"/>
      <c r="G15" s="71" t="s">
        <v>120</v>
      </c>
      <c r="H15" s="72">
        <v>148836847</v>
      </c>
      <c r="I15" s="73">
        <v>78787931</v>
      </c>
    </row>
    <row r="16" spans="2:9" x14ac:dyDescent="0.25">
      <c r="B16" s="168"/>
      <c r="C16" s="171"/>
      <c r="D16" s="184"/>
      <c r="E16" s="160"/>
      <c r="F16" s="186" t="s">
        <v>121</v>
      </c>
      <c r="G16" s="186"/>
      <c r="H16" s="72">
        <f>24170259-3040876</f>
        <v>21129383</v>
      </c>
      <c r="I16" s="73">
        <f>21940288-2737344</f>
        <v>19202944</v>
      </c>
    </row>
    <row r="17" spans="2:12" ht="15.75" thickBot="1" x14ac:dyDescent="0.3">
      <c r="B17" s="168"/>
      <c r="C17" s="171"/>
      <c r="D17" s="184"/>
      <c r="E17" s="161"/>
      <c r="F17" s="131"/>
      <c r="G17" s="133" t="s">
        <v>181</v>
      </c>
      <c r="H17" s="132">
        <v>4637844</v>
      </c>
      <c r="I17" s="69"/>
      <c r="L17" s="143"/>
    </row>
    <row r="18" spans="2:12" x14ac:dyDescent="0.25">
      <c r="B18" s="168"/>
      <c r="C18" s="171"/>
      <c r="D18" s="184"/>
      <c r="E18" s="159" t="s">
        <v>5</v>
      </c>
      <c r="F18" s="179" t="s">
        <v>124</v>
      </c>
      <c r="G18" s="179"/>
      <c r="H18" s="66">
        <f>H19+H23</f>
        <v>7780755</v>
      </c>
      <c r="I18" s="67">
        <f>I19+I23</f>
        <v>1743171</v>
      </c>
    </row>
    <row r="19" spans="2:12" x14ac:dyDescent="0.25">
      <c r="B19" s="168"/>
      <c r="C19" s="171"/>
      <c r="D19" s="184"/>
      <c r="E19" s="160"/>
      <c r="F19" s="180" t="s">
        <v>117</v>
      </c>
      <c r="G19" s="181"/>
      <c r="H19" s="68">
        <f>SUM(H20:H22)</f>
        <v>0</v>
      </c>
      <c r="I19" s="69">
        <f>SUM(I20:I22)</f>
        <v>0</v>
      </c>
    </row>
    <row r="20" spans="2:12" x14ac:dyDescent="0.25">
      <c r="B20" s="168"/>
      <c r="C20" s="171"/>
      <c r="D20" s="184"/>
      <c r="E20" s="160"/>
      <c r="F20" s="70"/>
      <c r="G20" s="71" t="s">
        <v>118</v>
      </c>
      <c r="H20" s="72"/>
      <c r="I20" s="73"/>
    </row>
    <row r="21" spans="2:12" x14ac:dyDescent="0.25">
      <c r="B21" s="168"/>
      <c r="C21" s="171"/>
      <c r="D21" s="184"/>
      <c r="E21" s="160"/>
      <c r="F21" s="74"/>
      <c r="G21" s="71" t="s">
        <v>119</v>
      </c>
      <c r="H21" s="72"/>
      <c r="I21" s="73"/>
    </row>
    <row r="22" spans="2:12" x14ac:dyDescent="0.25">
      <c r="B22" s="168"/>
      <c r="C22" s="171"/>
      <c r="D22" s="184"/>
      <c r="E22" s="160"/>
      <c r="F22" s="70"/>
      <c r="G22" s="71" t="s">
        <v>120</v>
      </c>
      <c r="H22" s="72"/>
      <c r="I22" s="73"/>
    </row>
    <row r="23" spans="2:12" x14ac:dyDescent="0.25">
      <c r="B23" s="168"/>
      <c r="C23" s="171"/>
      <c r="D23" s="184"/>
      <c r="E23" s="160"/>
      <c r="F23" s="186" t="s">
        <v>121</v>
      </c>
      <c r="G23" s="186"/>
      <c r="H23" s="72">
        <v>7780755</v>
      </c>
      <c r="I23" s="73">
        <v>1743171</v>
      </c>
    </row>
    <row r="24" spans="2:12" ht="15.75" thickBot="1" x14ac:dyDescent="0.3">
      <c r="B24" s="168"/>
      <c r="C24" s="171"/>
      <c r="D24" s="184"/>
      <c r="E24" s="160"/>
      <c r="F24" s="79"/>
      <c r="G24" s="80" t="s">
        <v>125</v>
      </c>
      <c r="H24" s="130">
        <v>4648938</v>
      </c>
      <c r="I24" s="81">
        <v>0</v>
      </c>
      <c r="L24" s="143"/>
    </row>
    <row r="25" spans="2:12" x14ac:dyDescent="0.25">
      <c r="B25" s="168"/>
      <c r="C25" s="171"/>
      <c r="D25" s="184"/>
      <c r="E25" s="159" t="s">
        <v>126</v>
      </c>
      <c r="F25" s="179" t="s">
        <v>127</v>
      </c>
      <c r="G25" s="179"/>
      <c r="H25" s="66">
        <f>H26+H30</f>
        <v>0</v>
      </c>
      <c r="I25" s="67">
        <f>I26+I30</f>
        <v>0</v>
      </c>
    </row>
    <row r="26" spans="2:12" x14ac:dyDescent="0.25">
      <c r="B26" s="168"/>
      <c r="C26" s="171"/>
      <c r="D26" s="184"/>
      <c r="E26" s="160"/>
      <c r="F26" s="180" t="s">
        <v>117</v>
      </c>
      <c r="G26" s="181"/>
      <c r="H26" s="68">
        <f>SUM(H27:H29)</f>
        <v>0</v>
      </c>
      <c r="I26" s="69">
        <f>SUM(I27:I29)</f>
        <v>0</v>
      </c>
    </row>
    <row r="27" spans="2:12" x14ac:dyDescent="0.25">
      <c r="B27" s="168"/>
      <c r="C27" s="171"/>
      <c r="D27" s="184"/>
      <c r="E27" s="160"/>
      <c r="F27" s="70"/>
      <c r="G27" s="71" t="s">
        <v>118</v>
      </c>
      <c r="H27" s="72"/>
      <c r="I27" s="73"/>
    </row>
    <row r="28" spans="2:12" x14ac:dyDescent="0.25">
      <c r="B28" s="168"/>
      <c r="C28" s="171"/>
      <c r="D28" s="184"/>
      <c r="E28" s="160"/>
      <c r="F28" s="74"/>
      <c r="G28" s="71" t="s">
        <v>119</v>
      </c>
      <c r="H28" s="72"/>
      <c r="I28" s="73"/>
    </row>
    <row r="29" spans="2:12" x14ac:dyDescent="0.25">
      <c r="B29" s="168"/>
      <c r="C29" s="171"/>
      <c r="D29" s="184"/>
      <c r="E29" s="160"/>
      <c r="F29" s="70"/>
      <c r="G29" s="71" t="s">
        <v>120</v>
      </c>
      <c r="H29" s="72"/>
      <c r="I29" s="73"/>
    </row>
    <row r="30" spans="2:12" ht="15.75" thickBot="1" x14ac:dyDescent="0.3">
      <c r="B30" s="168"/>
      <c r="C30" s="171"/>
      <c r="D30" s="184"/>
      <c r="E30" s="161"/>
      <c r="F30" s="186" t="s">
        <v>121</v>
      </c>
      <c r="G30" s="186"/>
      <c r="H30" s="72"/>
      <c r="I30" s="73"/>
    </row>
    <row r="31" spans="2:12" x14ac:dyDescent="0.25">
      <c r="B31" s="168"/>
      <c r="C31" s="171"/>
      <c r="D31" s="184"/>
      <c r="E31" s="159" t="s">
        <v>7</v>
      </c>
      <c r="F31" s="179" t="s">
        <v>128</v>
      </c>
      <c r="G31" s="179"/>
      <c r="H31" s="66">
        <f>H32+H36</f>
        <v>2153755</v>
      </c>
      <c r="I31" s="67">
        <f>I32+I36</f>
        <v>2153755</v>
      </c>
    </row>
    <row r="32" spans="2:12" x14ac:dyDescent="0.25">
      <c r="B32" s="168"/>
      <c r="C32" s="171"/>
      <c r="D32" s="184"/>
      <c r="E32" s="160"/>
      <c r="F32" s="180" t="s">
        <v>117</v>
      </c>
      <c r="G32" s="181"/>
      <c r="H32" s="68">
        <f>SUM(H33:H35)</f>
        <v>0</v>
      </c>
      <c r="I32" s="69">
        <f>SUM(I33:I35)</f>
        <v>0</v>
      </c>
    </row>
    <row r="33" spans="2:9" x14ac:dyDescent="0.25">
      <c r="B33" s="168"/>
      <c r="C33" s="171"/>
      <c r="D33" s="184"/>
      <c r="E33" s="160"/>
      <c r="F33" s="70"/>
      <c r="G33" s="71" t="s">
        <v>118</v>
      </c>
      <c r="H33" s="72"/>
      <c r="I33" s="73"/>
    </row>
    <row r="34" spans="2:9" x14ac:dyDescent="0.25">
      <c r="B34" s="168"/>
      <c r="C34" s="171"/>
      <c r="D34" s="184"/>
      <c r="E34" s="160"/>
      <c r="F34" s="74"/>
      <c r="G34" s="71" t="s">
        <v>119</v>
      </c>
      <c r="H34" s="72"/>
      <c r="I34" s="73"/>
    </row>
    <row r="35" spans="2:9" x14ac:dyDescent="0.25">
      <c r="B35" s="168"/>
      <c r="C35" s="171"/>
      <c r="D35" s="184"/>
      <c r="E35" s="160"/>
      <c r="F35" s="70"/>
      <c r="G35" s="71" t="s">
        <v>120</v>
      </c>
      <c r="H35" s="72"/>
      <c r="I35" s="73"/>
    </row>
    <row r="36" spans="2:9" ht="15.75" thickBot="1" x14ac:dyDescent="0.3">
      <c r="B36" s="168"/>
      <c r="C36" s="171"/>
      <c r="D36" s="184"/>
      <c r="E36" s="161"/>
      <c r="F36" s="186" t="s">
        <v>121</v>
      </c>
      <c r="G36" s="186"/>
      <c r="H36" s="72">
        <v>2153755</v>
      </c>
      <c r="I36" s="73">
        <v>2153755</v>
      </c>
    </row>
    <row r="37" spans="2:9" x14ac:dyDescent="0.25">
      <c r="B37" s="168"/>
      <c r="C37" s="171"/>
      <c r="D37" s="184"/>
      <c r="E37" s="159" t="s">
        <v>129</v>
      </c>
      <c r="F37" s="179" t="s">
        <v>130</v>
      </c>
      <c r="G37" s="179"/>
      <c r="H37" s="66">
        <f>H38+H42</f>
        <v>0</v>
      </c>
      <c r="I37" s="67">
        <f>I38+I42</f>
        <v>0</v>
      </c>
    </row>
    <row r="38" spans="2:9" x14ac:dyDescent="0.25">
      <c r="B38" s="168"/>
      <c r="C38" s="171"/>
      <c r="D38" s="184"/>
      <c r="E38" s="160"/>
      <c r="F38" s="180" t="s">
        <v>117</v>
      </c>
      <c r="G38" s="181"/>
      <c r="H38" s="68">
        <f>SUM(H39:H41)</f>
        <v>0</v>
      </c>
      <c r="I38" s="69">
        <f>SUM(I39:I41)</f>
        <v>0</v>
      </c>
    </row>
    <row r="39" spans="2:9" x14ac:dyDescent="0.25">
      <c r="B39" s="168"/>
      <c r="C39" s="171"/>
      <c r="D39" s="184"/>
      <c r="E39" s="160"/>
      <c r="F39" s="70"/>
      <c r="G39" s="71" t="s">
        <v>118</v>
      </c>
      <c r="H39" s="72">
        <v>0</v>
      </c>
      <c r="I39" s="73">
        <v>0</v>
      </c>
    </row>
    <row r="40" spans="2:9" x14ac:dyDescent="0.25">
      <c r="B40" s="168"/>
      <c r="C40" s="171"/>
      <c r="D40" s="184"/>
      <c r="E40" s="160"/>
      <c r="F40" s="74"/>
      <c r="G40" s="71" t="s">
        <v>119</v>
      </c>
      <c r="H40" s="72">
        <v>0</v>
      </c>
      <c r="I40" s="73">
        <v>0</v>
      </c>
    </row>
    <row r="41" spans="2:9" x14ac:dyDescent="0.25">
      <c r="B41" s="168"/>
      <c r="C41" s="171"/>
      <c r="D41" s="184"/>
      <c r="E41" s="160"/>
      <c r="F41" s="70"/>
      <c r="G41" s="71" t="s">
        <v>120</v>
      </c>
      <c r="H41" s="72">
        <v>0</v>
      </c>
      <c r="I41" s="73">
        <v>0</v>
      </c>
    </row>
    <row r="42" spans="2:9" ht="15.75" thickBot="1" x14ac:dyDescent="0.3">
      <c r="B42" s="168"/>
      <c r="C42" s="171"/>
      <c r="D42" s="184"/>
      <c r="E42" s="161"/>
      <c r="F42" s="186" t="s">
        <v>121</v>
      </c>
      <c r="G42" s="186"/>
      <c r="H42" s="72">
        <v>0</v>
      </c>
      <c r="I42" s="73">
        <v>0</v>
      </c>
    </row>
    <row r="43" spans="2:9" x14ac:dyDescent="0.25">
      <c r="B43" s="168"/>
      <c r="C43" s="171"/>
      <c r="D43" s="184"/>
      <c r="E43" s="187" t="s">
        <v>131</v>
      </c>
      <c r="F43" s="179" t="s">
        <v>131</v>
      </c>
      <c r="G43" s="179"/>
      <c r="H43" s="66">
        <f>H44+H48</f>
        <v>319566986</v>
      </c>
      <c r="I43" s="67">
        <f>I44+I48</f>
        <v>190894293</v>
      </c>
    </row>
    <row r="44" spans="2:9" x14ac:dyDescent="0.25">
      <c r="B44" s="168"/>
      <c r="C44" s="171"/>
      <c r="D44" s="184"/>
      <c r="E44" s="188"/>
      <c r="F44" s="180" t="s">
        <v>117</v>
      </c>
      <c r="G44" s="181"/>
      <c r="H44" s="68">
        <f>SUM(H45:H47)</f>
        <v>288503093</v>
      </c>
      <c r="I44" s="69">
        <f>SUM(I45:I47)</f>
        <v>167794423</v>
      </c>
    </row>
    <row r="45" spans="2:9" x14ac:dyDescent="0.25">
      <c r="B45" s="168"/>
      <c r="C45" s="171"/>
      <c r="D45" s="184"/>
      <c r="E45" s="188"/>
      <c r="F45" s="70"/>
      <c r="G45" s="71" t="s">
        <v>118</v>
      </c>
      <c r="H45" s="72">
        <f t="shared" ref="H45:I48" si="0">H13+H20+H27+H33+H39</f>
        <v>139666246</v>
      </c>
      <c r="I45" s="73">
        <f t="shared" si="0"/>
        <v>89006492</v>
      </c>
    </row>
    <row r="46" spans="2:9" x14ac:dyDescent="0.25">
      <c r="B46" s="168"/>
      <c r="C46" s="171"/>
      <c r="D46" s="184"/>
      <c r="E46" s="188"/>
      <c r="F46" s="74"/>
      <c r="G46" s="71" t="s">
        <v>119</v>
      </c>
      <c r="H46" s="72">
        <f t="shared" si="0"/>
        <v>0</v>
      </c>
      <c r="I46" s="73">
        <f t="shared" si="0"/>
        <v>0</v>
      </c>
    </row>
    <row r="47" spans="2:9" x14ac:dyDescent="0.25">
      <c r="B47" s="168"/>
      <c r="C47" s="171"/>
      <c r="D47" s="184"/>
      <c r="E47" s="188"/>
      <c r="F47" s="70"/>
      <c r="G47" s="71" t="s">
        <v>120</v>
      </c>
      <c r="H47" s="72">
        <f t="shared" si="0"/>
        <v>148836847</v>
      </c>
      <c r="I47" s="73">
        <f t="shared" si="0"/>
        <v>78787931</v>
      </c>
    </row>
    <row r="48" spans="2:9" ht="15.75" thickBot="1" x14ac:dyDescent="0.3">
      <c r="B48" s="168"/>
      <c r="C48" s="171"/>
      <c r="D48" s="185"/>
      <c r="E48" s="189"/>
      <c r="F48" s="182" t="s">
        <v>121</v>
      </c>
      <c r="G48" s="182"/>
      <c r="H48" s="75">
        <f t="shared" si="0"/>
        <v>31063893</v>
      </c>
      <c r="I48" s="76">
        <f t="shared" si="0"/>
        <v>23099870</v>
      </c>
    </row>
    <row r="49" spans="2:9" x14ac:dyDescent="0.25">
      <c r="B49" s="168"/>
      <c r="C49" s="171"/>
      <c r="D49" s="190" t="s">
        <v>13</v>
      </c>
      <c r="E49" s="159" t="s">
        <v>11</v>
      </c>
      <c r="F49" s="179" t="s">
        <v>132</v>
      </c>
      <c r="G49" s="179"/>
      <c r="H49" s="66">
        <f>SUM(H50:H51)</f>
        <v>810000</v>
      </c>
      <c r="I49" s="67">
        <f>SUM(I50:I51)</f>
        <v>810000</v>
      </c>
    </row>
    <row r="50" spans="2:9" x14ac:dyDescent="0.25">
      <c r="B50" s="168"/>
      <c r="C50" s="171"/>
      <c r="D50" s="191"/>
      <c r="E50" s="160"/>
      <c r="F50" s="194" t="s">
        <v>133</v>
      </c>
      <c r="G50" s="195"/>
      <c r="H50" s="68"/>
      <c r="I50" s="69"/>
    </row>
    <row r="51" spans="2:9" ht="15.75" thickBot="1" x14ac:dyDescent="0.3">
      <c r="B51" s="168"/>
      <c r="C51" s="171"/>
      <c r="D51" s="191"/>
      <c r="E51" s="161"/>
      <c r="F51" s="182" t="s">
        <v>121</v>
      </c>
      <c r="G51" s="182"/>
      <c r="H51" s="82">
        <v>810000</v>
      </c>
      <c r="I51" s="83">
        <v>810000</v>
      </c>
    </row>
    <row r="52" spans="2:9" x14ac:dyDescent="0.25">
      <c r="B52" s="168"/>
      <c r="C52" s="171"/>
      <c r="D52" s="192"/>
      <c r="E52" s="159" t="s">
        <v>134</v>
      </c>
      <c r="F52" s="179" t="s">
        <v>135</v>
      </c>
      <c r="G52" s="179"/>
      <c r="H52" s="66">
        <f>SUM(H53:H54)</f>
        <v>0</v>
      </c>
      <c r="I52" s="67">
        <f>SUM(I53:I54)</f>
        <v>0</v>
      </c>
    </row>
    <row r="53" spans="2:9" x14ac:dyDescent="0.25">
      <c r="B53" s="168"/>
      <c r="C53" s="171"/>
      <c r="D53" s="192"/>
      <c r="E53" s="160"/>
      <c r="F53" s="194" t="s">
        <v>133</v>
      </c>
      <c r="G53" s="195"/>
      <c r="H53" s="68">
        <v>0</v>
      </c>
      <c r="I53" s="69">
        <v>0</v>
      </c>
    </row>
    <row r="54" spans="2:9" ht="15.75" thickBot="1" x14ac:dyDescent="0.3">
      <c r="B54" s="168"/>
      <c r="C54" s="171"/>
      <c r="D54" s="192"/>
      <c r="E54" s="161"/>
      <c r="F54" s="182" t="s">
        <v>121</v>
      </c>
      <c r="G54" s="182"/>
      <c r="H54" s="82">
        <v>0</v>
      </c>
      <c r="I54" s="83">
        <v>0</v>
      </c>
    </row>
    <row r="55" spans="2:9" x14ac:dyDescent="0.25">
      <c r="B55" s="168"/>
      <c r="C55" s="171"/>
      <c r="D55" s="192"/>
      <c r="E55" s="159" t="s">
        <v>136</v>
      </c>
      <c r="F55" s="179" t="s">
        <v>132</v>
      </c>
      <c r="G55" s="179"/>
      <c r="H55" s="66">
        <f>SUM(H56:H57)</f>
        <v>0</v>
      </c>
      <c r="I55" s="67">
        <f>SUM(I56:I57)</f>
        <v>0</v>
      </c>
    </row>
    <row r="56" spans="2:9" x14ac:dyDescent="0.25">
      <c r="B56" s="168"/>
      <c r="C56" s="171"/>
      <c r="D56" s="192"/>
      <c r="E56" s="160"/>
      <c r="F56" s="194" t="s">
        <v>133</v>
      </c>
      <c r="G56" s="195"/>
      <c r="H56" s="68">
        <v>0</v>
      </c>
      <c r="I56" s="69">
        <v>0</v>
      </c>
    </row>
    <row r="57" spans="2:9" ht="15.75" thickBot="1" x14ac:dyDescent="0.3">
      <c r="B57" s="168"/>
      <c r="C57" s="171"/>
      <c r="D57" s="192"/>
      <c r="E57" s="161"/>
      <c r="F57" s="182" t="s">
        <v>121</v>
      </c>
      <c r="G57" s="182"/>
      <c r="H57" s="82">
        <v>0</v>
      </c>
      <c r="I57" s="83">
        <v>0</v>
      </c>
    </row>
    <row r="58" spans="2:9" x14ac:dyDescent="0.25">
      <c r="B58" s="168"/>
      <c r="C58" s="171"/>
      <c r="D58" s="192"/>
      <c r="E58" s="187" t="s">
        <v>137</v>
      </c>
      <c r="F58" s="179" t="s">
        <v>137</v>
      </c>
      <c r="G58" s="179"/>
      <c r="H58" s="66">
        <f>SUM(H59:H60)</f>
        <v>810000</v>
      </c>
      <c r="I58" s="67">
        <f>SUM(I59:I60)</f>
        <v>810000</v>
      </c>
    </row>
    <row r="59" spans="2:9" x14ac:dyDescent="0.25">
      <c r="B59" s="168"/>
      <c r="C59" s="171"/>
      <c r="D59" s="192"/>
      <c r="E59" s="188"/>
      <c r="F59" s="194" t="s">
        <v>133</v>
      </c>
      <c r="G59" s="195"/>
      <c r="H59" s="68">
        <f>H50+H53+H56</f>
        <v>0</v>
      </c>
      <c r="I59" s="69">
        <f>I50+I53+I56</f>
        <v>0</v>
      </c>
    </row>
    <row r="60" spans="2:9" ht="15.75" thickBot="1" x14ac:dyDescent="0.3">
      <c r="B60" s="168"/>
      <c r="C60" s="171"/>
      <c r="D60" s="193"/>
      <c r="E60" s="189"/>
      <c r="F60" s="182" t="s">
        <v>121</v>
      </c>
      <c r="G60" s="182"/>
      <c r="H60" s="129">
        <f>H51+H54+H57</f>
        <v>810000</v>
      </c>
      <c r="I60" s="76">
        <f>I51+I54+I57</f>
        <v>810000</v>
      </c>
    </row>
    <row r="61" spans="2:9" x14ac:dyDescent="0.25">
      <c r="B61" s="168"/>
      <c r="C61" s="171"/>
      <c r="D61" s="173" t="s">
        <v>15</v>
      </c>
      <c r="E61" s="174"/>
      <c r="F61" s="196" t="s">
        <v>138</v>
      </c>
      <c r="G61" s="197"/>
      <c r="H61" s="66">
        <f>H62+H65</f>
        <v>0</v>
      </c>
      <c r="I61" s="67">
        <f>I62+I65</f>
        <v>0</v>
      </c>
    </row>
    <row r="62" spans="2:9" x14ac:dyDescent="0.25">
      <c r="B62" s="168"/>
      <c r="C62" s="171"/>
      <c r="D62" s="175"/>
      <c r="E62" s="176"/>
      <c r="F62" s="194" t="s">
        <v>117</v>
      </c>
      <c r="G62" s="195"/>
      <c r="H62" s="72">
        <v>0</v>
      </c>
      <c r="I62" s="73">
        <v>0</v>
      </c>
    </row>
    <row r="63" spans="2:9" x14ac:dyDescent="0.25">
      <c r="B63" s="168"/>
      <c r="C63" s="171"/>
      <c r="D63" s="175"/>
      <c r="E63" s="176"/>
      <c r="F63" s="70"/>
      <c r="G63" s="71" t="s">
        <v>119</v>
      </c>
      <c r="H63" s="72">
        <v>0</v>
      </c>
      <c r="I63" s="73">
        <v>0</v>
      </c>
    </row>
    <row r="64" spans="2:9" x14ac:dyDescent="0.25">
      <c r="B64" s="168"/>
      <c r="C64" s="171"/>
      <c r="D64" s="175"/>
      <c r="E64" s="176"/>
      <c r="F64" s="70"/>
      <c r="G64" s="71" t="s">
        <v>120</v>
      </c>
      <c r="H64" s="72"/>
      <c r="I64" s="73"/>
    </row>
    <row r="65" spans="2:9" ht="15.75" thickBot="1" x14ac:dyDescent="0.3">
      <c r="B65" s="168"/>
      <c r="C65" s="171"/>
      <c r="D65" s="177"/>
      <c r="E65" s="178"/>
      <c r="F65" s="182" t="s">
        <v>121</v>
      </c>
      <c r="G65" s="182"/>
      <c r="H65" s="75"/>
      <c r="I65" s="76"/>
    </row>
    <row r="66" spans="2:9" x14ac:dyDescent="0.25">
      <c r="B66" s="168"/>
      <c r="C66" s="171"/>
      <c r="D66" s="173" t="s">
        <v>17</v>
      </c>
      <c r="E66" s="174"/>
      <c r="F66" s="196" t="s">
        <v>139</v>
      </c>
      <c r="G66" s="197"/>
      <c r="H66" s="66">
        <f>H67+H71</f>
        <v>324863546</v>
      </c>
      <c r="I66" s="67">
        <f>I67+I71</f>
        <v>191704293</v>
      </c>
    </row>
    <row r="67" spans="2:9" x14ac:dyDescent="0.25">
      <c r="B67" s="168"/>
      <c r="C67" s="171"/>
      <c r="D67" s="175"/>
      <c r="E67" s="176"/>
      <c r="F67" s="198" t="s">
        <v>117</v>
      </c>
      <c r="G67" s="199"/>
      <c r="H67" s="72">
        <f>SUM(H68:H70)</f>
        <v>292608653</v>
      </c>
      <c r="I67" s="73">
        <f>SUM(I68:I70)</f>
        <v>167794423</v>
      </c>
    </row>
    <row r="68" spans="2:9" x14ac:dyDescent="0.25">
      <c r="B68" s="168"/>
      <c r="C68" s="171"/>
      <c r="D68" s="175"/>
      <c r="E68" s="176"/>
      <c r="F68" s="70"/>
      <c r="G68" s="71" t="s">
        <v>118</v>
      </c>
      <c r="H68" s="72">
        <f>H7+H45</f>
        <v>139666246</v>
      </c>
      <c r="I68" s="73">
        <f>I7+I45</f>
        <v>89006492</v>
      </c>
    </row>
    <row r="69" spans="2:9" x14ac:dyDescent="0.25">
      <c r="B69" s="168"/>
      <c r="C69" s="171"/>
      <c r="D69" s="175"/>
      <c r="E69" s="176"/>
      <c r="F69" s="74"/>
      <c r="G69" s="71" t="s">
        <v>119</v>
      </c>
      <c r="H69" s="72">
        <f>H8+H46+H63</f>
        <v>0</v>
      </c>
      <c r="I69" s="73">
        <f>I8+I46+I63</f>
        <v>0</v>
      </c>
    </row>
    <row r="70" spans="2:9" x14ac:dyDescent="0.25">
      <c r="B70" s="168"/>
      <c r="C70" s="171"/>
      <c r="D70" s="175"/>
      <c r="E70" s="176"/>
      <c r="F70" s="70"/>
      <c r="G70" s="71" t="s">
        <v>120</v>
      </c>
      <c r="H70" s="72">
        <f>H9+H47+H59+H64</f>
        <v>152942407</v>
      </c>
      <c r="I70" s="73">
        <f>I9+I47+I59+I64</f>
        <v>78787931</v>
      </c>
    </row>
    <row r="71" spans="2:9" ht="15.75" thickBot="1" x14ac:dyDescent="0.3">
      <c r="B71" s="168"/>
      <c r="C71" s="172"/>
      <c r="D71" s="177"/>
      <c r="E71" s="178"/>
      <c r="F71" s="182" t="s">
        <v>121</v>
      </c>
      <c r="G71" s="182"/>
      <c r="H71" s="75">
        <f>H10+H48+H60+H65</f>
        <v>32254893</v>
      </c>
      <c r="I71" s="76">
        <f>I10+I48+I60+I65</f>
        <v>23909870</v>
      </c>
    </row>
    <row r="72" spans="2:9" x14ac:dyDescent="0.25">
      <c r="B72" s="168"/>
      <c r="C72" s="203" t="s">
        <v>140</v>
      </c>
      <c r="D72" s="206" t="s">
        <v>141</v>
      </c>
      <c r="E72" s="207"/>
      <c r="F72" s="207"/>
      <c r="G72" s="208"/>
      <c r="H72" s="84">
        <v>0</v>
      </c>
      <c r="I72" s="85">
        <v>0</v>
      </c>
    </row>
    <row r="73" spans="2:9" ht="15.75" thickBot="1" x14ac:dyDescent="0.3">
      <c r="B73" s="168"/>
      <c r="C73" s="204"/>
      <c r="D73" s="209" t="s">
        <v>142</v>
      </c>
      <c r="E73" s="210"/>
      <c r="F73" s="210"/>
      <c r="G73" s="211"/>
      <c r="H73" s="75">
        <v>0</v>
      </c>
      <c r="I73" s="76">
        <v>0</v>
      </c>
    </row>
    <row r="74" spans="2:9" ht="15.75" thickBot="1" x14ac:dyDescent="0.3">
      <c r="B74" s="168"/>
      <c r="C74" s="205"/>
      <c r="D74" s="200" t="s">
        <v>143</v>
      </c>
      <c r="E74" s="201"/>
      <c r="F74" s="201"/>
      <c r="G74" s="202"/>
      <c r="H74" s="86">
        <f>SUM(H72:H73)</f>
        <v>0</v>
      </c>
      <c r="I74" s="87">
        <f>SUM(I72:I73)</f>
        <v>0</v>
      </c>
    </row>
    <row r="75" spans="2:9" x14ac:dyDescent="0.25">
      <c r="B75" s="168"/>
      <c r="C75" s="170" t="s">
        <v>23</v>
      </c>
      <c r="D75" s="206" t="s">
        <v>144</v>
      </c>
      <c r="E75" s="207"/>
      <c r="F75" s="207"/>
      <c r="G75" s="208"/>
      <c r="H75" s="84">
        <v>0</v>
      </c>
      <c r="I75" s="85">
        <v>0</v>
      </c>
    </row>
    <row r="76" spans="2:9" x14ac:dyDescent="0.25">
      <c r="B76" s="168"/>
      <c r="C76" s="171"/>
      <c r="D76" s="212" t="s">
        <v>145</v>
      </c>
      <c r="E76" s="213"/>
      <c r="F76" s="213"/>
      <c r="G76" s="195"/>
      <c r="H76" s="72">
        <v>124535</v>
      </c>
      <c r="I76" s="73">
        <v>124535</v>
      </c>
    </row>
    <row r="77" spans="2:9" x14ac:dyDescent="0.25">
      <c r="B77" s="168"/>
      <c r="C77" s="171"/>
      <c r="D77" s="212" t="s">
        <v>21</v>
      </c>
      <c r="E77" s="213"/>
      <c r="F77" s="213"/>
      <c r="G77" s="195"/>
      <c r="H77" s="72">
        <v>13912300</v>
      </c>
      <c r="I77" s="73">
        <v>13912300</v>
      </c>
    </row>
    <row r="78" spans="2:9" ht="15.75" thickBot="1" x14ac:dyDescent="0.3">
      <c r="B78" s="168"/>
      <c r="C78" s="171"/>
      <c r="D78" s="209" t="s">
        <v>146</v>
      </c>
      <c r="E78" s="210"/>
      <c r="F78" s="210"/>
      <c r="G78" s="211"/>
      <c r="H78" s="75">
        <v>0</v>
      </c>
      <c r="I78" s="76">
        <v>0</v>
      </c>
    </row>
    <row r="79" spans="2:9" ht="15.75" thickBot="1" x14ac:dyDescent="0.3">
      <c r="B79" s="168"/>
      <c r="C79" s="172"/>
      <c r="D79" s="200" t="s">
        <v>147</v>
      </c>
      <c r="E79" s="201"/>
      <c r="F79" s="201"/>
      <c r="G79" s="202"/>
      <c r="H79" s="86">
        <f>SUM(H75:H78)</f>
        <v>14036835</v>
      </c>
      <c r="I79" s="87">
        <f>SUM(I75:I78)</f>
        <v>14036835</v>
      </c>
    </row>
    <row r="80" spans="2:9" x14ac:dyDescent="0.25">
      <c r="B80" s="168"/>
      <c r="C80" s="170" t="s">
        <v>32</v>
      </c>
      <c r="D80" s="206" t="s">
        <v>29</v>
      </c>
      <c r="E80" s="207"/>
      <c r="F80" s="207"/>
      <c r="G80" s="208"/>
      <c r="H80" s="84">
        <v>1398708</v>
      </c>
      <c r="I80" s="85">
        <v>1398708</v>
      </c>
    </row>
    <row r="81" spans="2:9" x14ac:dyDescent="0.25">
      <c r="B81" s="168"/>
      <c r="C81" s="171"/>
      <c r="D81" s="214" t="s">
        <v>148</v>
      </c>
      <c r="E81" s="215"/>
      <c r="F81" s="215"/>
      <c r="G81" s="216"/>
      <c r="H81" s="88">
        <v>0</v>
      </c>
      <c r="I81" s="89">
        <v>0</v>
      </c>
    </row>
    <row r="82" spans="2:9" ht="15.75" thickBot="1" x14ac:dyDescent="0.3">
      <c r="B82" s="168"/>
      <c r="C82" s="171"/>
      <c r="D82" s="214" t="s">
        <v>149</v>
      </c>
      <c r="E82" s="215"/>
      <c r="F82" s="215"/>
      <c r="G82" s="216"/>
      <c r="H82" s="88">
        <v>150000</v>
      </c>
      <c r="I82" s="89">
        <v>150000</v>
      </c>
    </row>
    <row r="83" spans="2:9" ht="15.75" thickBot="1" x14ac:dyDescent="0.3">
      <c r="B83" s="168"/>
      <c r="C83" s="172"/>
      <c r="D83" s="200" t="s">
        <v>150</v>
      </c>
      <c r="E83" s="201"/>
      <c r="F83" s="201"/>
      <c r="G83" s="202"/>
      <c r="H83" s="90">
        <f>SUM(H80:H82)</f>
        <v>1548708</v>
      </c>
      <c r="I83" s="91">
        <f>SUM(I80:I82)</f>
        <v>1548708</v>
      </c>
    </row>
    <row r="84" spans="2:9" ht="15.75" thickBot="1" x14ac:dyDescent="0.3">
      <c r="B84" s="168"/>
      <c r="C84" s="200" t="s">
        <v>151</v>
      </c>
      <c r="D84" s="201"/>
      <c r="E84" s="201"/>
      <c r="F84" s="201"/>
      <c r="G84" s="202"/>
      <c r="H84" s="90">
        <v>220405</v>
      </c>
      <c r="I84" s="91">
        <v>220405</v>
      </c>
    </row>
    <row r="85" spans="2:9" ht="15.75" thickBot="1" x14ac:dyDescent="0.3">
      <c r="B85" s="168"/>
      <c r="C85" s="200" t="s">
        <v>152</v>
      </c>
      <c r="D85" s="201"/>
      <c r="E85" s="201"/>
      <c r="F85" s="201"/>
      <c r="G85" s="202"/>
      <c r="H85" s="90">
        <v>0</v>
      </c>
      <c r="I85" s="91">
        <v>0</v>
      </c>
    </row>
    <row r="86" spans="2:9" ht="19.5" thickBot="1" x14ac:dyDescent="0.3">
      <c r="B86" s="169"/>
      <c r="C86" s="217" t="s">
        <v>153</v>
      </c>
      <c r="D86" s="218"/>
      <c r="E86" s="218"/>
      <c r="F86" s="218"/>
      <c r="G86" s="218"/>
      <c r="H86" s="92">
        <f>H66+H74+H79+H83+H84+H85</f>
        <v>340669494</v>
      </c>
      <c r="I86" s="93">
        <f>I66+I74+I79+I83+I84+I85</f>
        <v>207510241</v>
      </c>
    </row>
    <row r="87" spans="2:9" ht="15.75" thickBot="1" x14ac:dyDescent="0.3">
      <c r="B87" s="203" t="s">
        <v>154</v>
      </c>
      <c r="C87" s="200" t="s">
        <v>155</v>
      </c>
      <c r="D87" s="201"/>
      <c r="E87" s="201"/>
      <c r="F87" s="201"/>
      <c r="G87" s="202"/>
      <c r="H87" s="219">
        <v>205874648</v>
      </c>
      <c r="I87" s="220"/>
    </row>
    <row r="88" spans="2:9" x14ac:dyDescent="0.25">
      <c r="B88" s="171"/>
      <c r="C88" s="170" t="s">
        <v>156</v>
      </c>
      <c r="D88" s="206" t="s">
        <v>47</v>
      </c>
      <c r="E88" s="207"/>
      <c r="F88" s="207"/>
      <c r="G88" s="208"/>
      <c r="H88" s="221">
        <v>0</v>
      </c>
      <c r="I88" s="222"/>
    </row>
    <row r="89" spans="2:9" x14ac:dyDescent="0.25">
      <c r="B89" s="171"/>
      <c r="C89" s="171"/>
      <c r="D89" s="212" t="s">
        <v>49</v>
      </c>
      <c r="E89" s="213"/>
      <c r="F89" s="213"/>
      <c r="G89" s="195"/>
      <c r="H89" s="223">
        <v>748453</v>
      </c>
      <c r="I89" s="224"/>
    </row>
    <row r="90" spans="2:9" ht="15.75" thickBot="1" x14ac:dyDescent="0.3">
      <c r="B90" s="171"/>
      <c r="C90" s="171"/>
      <c r="D90" s="209" t="s">
        <v>51</v>
      </c>
      <c r="E90" s="210"/>
      <c r="F90" s="210"/>
      <c r="G90" s="211"/>
      <c r="H90" s="225">
        <v>45419</v>
      </c>
      <c r="I90" s="226"/>
    </row>
    <row r="91" spans="2:9" ht="15.75" thickBot="1" x14ac:dyDescent="0.3">
      <c r="B91" s="171"/>
      <c r="C91" s="172"/>
      <c r="D91" s="200" t="s">
        <v>157</v>
      </c>
      <c r="E91" s="201"/>
      <c r="F91" s="201"/>
      <c r="G91" s="202"/>
      <c r="H91" s="219">
        <f>SUM(H88:I90)</f>
        <v>793872</v>
      </c>
      <c r="I91" s="220"/>
    </row>
    <row r="92" spans="2:9" ht="15.75" thickBot="1" x14ac:dyDescent="0.3">
      <c r="B92" s="171"/>
      <c r="C92" s="200" t="s">
        <v>158</v>
      </c>
      <c r="D92" s="201"/>
      <c r="E92" s="201"/>
      <c r="F92" s="201"/>
      <c r="G92" s="202"/>
      <c r="H92" s="219">
        <v>0</v>
      </c>
      <c r="I92" s="220"/>
    </row>
    <row r="93" spans="2:9" ht="15.75" thickBot="1" x14ac:dyDescent="0.3">
      <c r="B93" s="171"/>
      <c r="C93" s="200" t="s">
        <v>55</v>
      </c>
      <c r="D93" s="201"/>
      <c r="E93" s="201"/>
      <c r="F93" s="201"/>
      <c r="G93" s="202"/>
      <c r="H93" s="219">
        <v>841721</v>
      </c>
      <c r="I93" s="220"/>
    </row>
    <row r="94" spans="2:9" ht="19.5" thickBot="1" x14ac:dyDescent="0.3">
      <c r="B94" s="205"/>
      <c r="C94" s="227" t="s">
        <v>159</v>
      </c>
      <c r="D94" s="228"/>
      <c r="E94" s="228"/>
      <c r="F94" s="228"/>
      <c r="G94" s="228"/>
      <c r="H94" s="229">
        <f>H87+H91+H92+H93</f>
        <v>207510241</v>
      </c>
      <c r="I94" s="230"/>
    </row>
    <row r="95" spans="2:9" ht="15.75" thickBot="1" x14ac:dyDescent="0.3">
      <c r="B95" s="96"/>
      <c r="C95" s="96"/>
      <c r="D95" s="96"/>
      <c r="E95" s="96"/>
      <c r="F95" s="96"/>
      <c r="G95" s="96"/>
      <c r="H95" s="97"/>
      <c r="I95" s="97"/>
    </row>
    <row r="96" spans="2:9" ht="16.5" thickBot="1" x14ac:dyDescent="0.3">
      <c r="B96" s="231" t="s">
        <v>160</v>
      </c>
      <c r="C96" s="232"/>
      <c r="D96" s="232"/>
      <c r="E96" s="232"/>
      <c r="F96" s="232"/>
      <c r="G96" s="232"/>
      <c r="H96" s="233">
        <v>0</v>
      </c>
      <c r="I96" s="234"/>
    </row>
  </sheetData>
  <protectedRanges>
    <protectedRange sqref="H27:I30 H33:I36 H39:I42 H50:I51 H53:I54 H56:I57 H64:I65 H68:I73 H75:I78 H80:I82 H84:I85 H87:H90 H92:H93 H7:I10 L17 L24 H13:I17 H20:I24" name="Tartomány1_1"/>
  </protectedRanges>
  <mergeCells count="96">
    <mergeCell ref="C93:G93"/>
    <mergeCell ref="H93:I93"/>
    <mergeCell ref="C94:G94"/>
    <mergeCell ref="H94:I94"/>
    <mergeCell ref="B96:G96"/>
    <mergeCell ref="H96:I96"/>
    <mergeCell ref="C85:G85"/>
    <mergeCell ref="C86:G86"/>
    <mergeCell ref="B87:B94"/>
    <mergeCell ref="C87:G87"/>
    <mergeCell ref="H87:I87"/>
    <mergeCell ref="C88:C91"/>
    <mergeCell ref="D88:G88"/>
    <mergeCell ref="H88:I88"/>
    <mergeCell ref="D89:G89"/>
    <mergeCell ref="H89:I89"/>
    <mergeCell ref="D90:G90"/>
    <mergeCell ref="H90:I90"/>
    <mergeCell ref="D91:G91"/>
    <mergeCell ref="H91:I91"/>
    <mergeCell ref="C92:G92"/>
    <mergeCell ref="H92:I92"/>
    <mergeCell ref="C84:G84"/>
    <mergeCell ref="C72:C74"/>
    <mergeCell ref="D72:G72"/>
    <mergeCell ref="D73:G73"/>
    <mergeCell ref="D74:G74"/>
    <mergeCell ref="C75:C79"/>
    <mergeCell ref="D75:G75"/>
    <mergeCell ref="D76:G76"/>
    <mergeCell ref="D77:G77"/>
    <mergeCell ref="D78:G78"/>
    <mergeCell ref="D79:G79"/>
    <mergeCell ref="C80:C83"/>
    <mergeCell ref="D80:G80"/>
    <mergeCell ref="D81:G81"/>
    <mergeCell ref="D82:G82"/>
    <mergeCell ref="D83:G83"/>
    <mergeCell ref="D61:E65"/>
    <mergeCell ref="F61:G61"/>
    <mergeCell ref="F62:G62"/>
    <mergeCell ref="F65:G65"/>
    <mergeCell ref="D66:E71"/>
    <mergeCell ref="F66:G66"/>
    <mergeCell ref="F67:G67"/>
    <mergeCell ref="F71:G71"/>
    <mergeCell ref="F57:G57"/>
    <mergeCell ref="E58:E60"/>
    <mergeCell ref="F58:G58"/>
    <mergeCell ref="F59:G59"/>
    <mergeCell ref="F60:G60"/>
    <mergeCell ref="E43:E48"/>
    <mergeCell ref="F43:G43"/>
    <mergeCell ref="F44:G44"/>
    <mergeCell ref="F48:G48"/>
    <mergeCell ref="D49:D60"/>
    <mergeCell ref="E49:E51"/>
    <mergeCell ref="F49:G49"/>
    <mergeCell ref="F50:G50"/>
    <mergeCell ref="F51:G51"/>
    <mergeCell ref="E52:E54"/>
    <mergeCell ref="F52:G52"/>
    <mergeCell ref="F53:G53"/>
    <mergeCell ref="F54:G54"/>
    <mergeCell ref="E55:E57"/>
    <mergeCell ref="F55:G55"/>
    <mergeCell ref="F56:G56"/>
    <mergeCell ref="E31:E36"/>
    <mergeCell ref="F31:G31"/>
    <mergeCell ref="F32:G32"/>
    <mergeCell ref="F36:G36"/>
    <mergeCell ref="E37:E42"/>
    <mergeCell ref="F37:G37"/>
    <mergeCell ref="F38:G38"/>
    <mergeCell ref="F42:G42"/>
    <mergeCell ref="F23:G23"/>
    <mergeCell ref="E25:E30"/>
    <mergeCell ref="F25:G25"/>
    <mergeCell ref="F26:G26"/>
    <mergeCell ref="F30:G30"/>
    <mergeCell ref="E11:E17"/>
    <mergeCell ref="B3:I3"/>
    <mergeCell ref="B4:G4"/>
    <mergeCell ref="B5:B86"/>
    <mergeCell ref="C5:C71"/>
    <mergeCell ref="D5:E10"/>
    <mergeCell ref="F5:G5"/>
    <mergeCell ref="F6:G6"/>
    <mergeCell ref="F10:G10"/>
    <mergeCell ref="D11:D48"/>
    <mergeCell ref="F11:G11"/>
    <mergeCell ref="F12:G12"/>
    <mergeCell ref="F16:G16"/>
    <mergeCell ref="E18:E24"/>
    <mergeCell ref="F18:G18"/>
    <mergeCell ref="F19:G19"/>
  </mergeCells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8"/>
  <sheetViews>
    <sheetView workbookViewId="0">
      <selection activeCell="C24" sqref="C24"/>
    </sheetView>
  </sheetViews>
  <sheetFormatPr defaultRowHeight="15" x14ac:dyDescent="0.25"/>
  <cols>
    <col min="2" max="2" width="5.7109375" customWidth="1"/>
    <col min="3" max="3" width="33.140625" bestFit="1" customWidth="1"/>
    <col min="4" max="4" width="14" bestFit="1" customWidth="1"/>
    <col min="5" max="6" width="9.85546875" bestFit="1" customWidth="1"/>
    <col min="8" max="8" width="9.85546875" bestFit="1" customWidth="1"/>
  </cols>
  <sheetData>
    <row r="1" spans="1:11" x14ac:dyDescent="0.25">
      <c r="A1" s="145" t="s">
        <v>189</v>
      </c>
    </row>
    <row r="2" spans="1:11" ht="15.75" thickBot="1" x14ac:dyDescent="0.3"/>
    <row r="3" spans="1:11" ht="19.5" thickBot="1" x14ac:dyDescent="0.35">
      <c r="B3" s="239" t="s">
        <v>161</v>
      </c>
      <c r="C3" s="240"/>
      <c r="D3" s="241"/>
    </row>
    <row r="4" spans="1:11" ht="16.5" thickBot="1" x14ac:dyDescent="0.3">
      <c r="B4" s="242" t="s">
        <v>0</v>
      </c>
      <c r="C4" s="243"/>
      <c r="D4" s="98" t="s">
        <v>180</v>
      </c>
    </row>
    <row r="5" spans="1:11" ht="15.75" thickBot="1" x14ac:dyDescent="0.3">
      <c r="B5" s="237" t="s">
        <v>162</v>
      </c>
      <c r="C5" s="238"/>
      <c r="D5" s="99">
        <f>SUM(D6:D7)</f>
        <v>9598515</v>
      </c>
    </row>
    <row r="6" spans="1:11" x14ac:dyDescent="0.25">
      <c r="B6" s="100"/>
      <c r="C6" s="101" t="s">
        <v>163</v>
      </c>
      <c r="D6" s="102">
        <v>9577825</v>
      </c>
    </row>
    <row r="7" spans="1:11" ht="15.75" thickBot="1" x14ac:dyDescent="0.3">
      <c r="B7" s="103"/>
      <c r="C7" s="104" t="s">
        <v>19</v>
      </c>
      <c r="D7" s="105">
        <v>20690</v>
      </c>
    </row>
    <row r="8" spans="1:11" ht="15.75" thickBot="1" x14ac:dyDescent="0.3">
      <c r="B8" s="237" t="s">
        <v>164</v>
      </c>
      <c r="C8" s="238"/>
      <c r="D8" s="99">
        <f>SUM(D9:D10)</f>
        <v>45181689</v>
      </c>
    </row>
    <row r="9" spans="1:11" ht="15.75" thickBot="1" x14ac:dyDescent="0.3">
      <c r="B9" s="106"/>
      <c r="C9" s="107" t="s">
        <v>165</v>
      </c>
      <c r="D9" s="108">
        <v>45181689</v>
      </c>
    </row>
    <row r="10" spans="1:11" ht="15.75" hidden="1" thickBot="1" x14ac:dyDescent="0.3">
      <c r="B10" s="109"/>
      <c r="C10" s="110" t="s">
        <v>166</v>
      </c>
      <c r="D10" s="111">
        <v>0</v>
      </c>
      <c r="F10" s="115"/>
      <c r="H10" s="115"/>
    </row>
    <row r="11" spans="1:11" ht="15.75" thickBot="1" x14ac:dyDescent="0.3">
      <c r="B11" s="237" t="s">
        <v>167</v>
      </c>
      <c r="C11" s="238"/>
      <c r="D11" s="99">
        <f>SUM(D12:D13)</f>
        <v>40743369</v>
      </c>
      <c r="F11" s="115"/>
    </row>
    <row r="12" spans="1:11" ht="15.75" thickBot="1" x14ac:dyDescent="0.3">
      <c r="B12" s="109"/>
      <c r="C12" s="110" t="s">
        <v>168</v>
      </c>
      <c r="D12" s="111">
        <v>40743369</v>
      </c>
      <c r="F12" s="115"/>
      <c r="H12" s="115"/>
    </row>
    <row r="13" spans="1:11" ht="15.75" hidden="1" thickBot="1" x14ac:dyDescent="0.3">
      <c r="B13" s="109"/>
      <c r="C13" s="110" t="s">
        <v>169</v>
      </c>
      <c r="D13" s="111">
        <v>0</v>
      </c>
      <c r="K13" s="115"/>
    </row>
    <row r="14" spans="1:11" ht="15.75" thickBot="1" x14ac:dyDescent="0.3">
      <c r="B14" s="237" t="s">
        <v>170</v>
      </c>
      <c r="C14" s="238"/>
      <c r="D14" s="99">
        <f>SUM(D15:D16)</f>
        <v>14036835</v>
      </c>
    </row>
    <row r="15" spans="1:11" x14ac:dyDescent="0.25">
      <c r="B15" s="106"/>
      <c r="C15" s="107" t="s">
        <v>163</v>
      </c>
      <c r="D15" s="108">
        <v>13912300</v>
      </c>
      <c r="F15" s="115"/>
      <c r="G15" s="115"/>
    </row>
    <row r="16" spans="1:11" ht="15.75" thickBot="1" x14ac:dyDescent="0.3">
      <c r="B16" s="112"/>
      <c r="C16" s="113" t="s">
        <v>19</v>
      </c>
      <c r="D16" s="114">
        <v>124535</v>
      </c>
    </row>
    <row r="17" spans="2:11" ht="15.75" thickBot="1" x14ac:dyDescent="0.3">
      <c r="B17" s="235" t="s">
        <v>186</v>
      </c>
      <c r="C17" s="236"/>
      <c r="D17" s="144">
        <v>486195</v>
      </c>
      <c r="E17" s="115"/>
      <c r="K17" s="115"/>
    </row>
    <row r="18" spans="2:11" ht="15.75" thickBot="1" x14ac:dyDescent="0.3">
      <c r="B18" s="235" t="s">
        <v>187</v>
      </c>
      <c r="C18" s="236"/>
      <c r="D18" s="144">
        <f>D5+D8-D11+D17</f>
        <v>14523030</v>
      </c>
      <c r="H18" s="115"/>
    </row>
  </sheetData>
  <mergeCells count="8">
    <mergeCell ref="B17:C17"/>
    <mergeCell ref="B18:C18"/>
    <mergeCell ref="B14:C14"/>
    <mergeCell ref="B3:D3"/>
    <mergeCell ref="B4:C4"/>
    <mergeCell ref="B5:C5"/>
    <mergeCell ref="B8:C8"/>
    <mergeCell ref="B11:C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7"/>
  <sheetViews>
    <sheetView tabSelected="1" workbookViewId="0">
      <selection activeCell="B16" sqref="B16"/>
    </sheetView>
  </sheetViews>
  <sheetFormatPr defaultRowHeight="15" x14ac:dyDescent="0.25"/>
  <cols>
    <col min="2" max="2" width="51.85546875" customWidth="1"/>
    <col min="3" max="3" width="19.42578125" bestFit="1" customWidth="1"/>
  </cols>
  <sheetData>
    <row r="1" spans="2:3" ht="15.75" thickBot="1" x14ac:dyDescent="0.3"/>
    <row r="2" spans="2:3" ht="32.25" thickBot="1" x14ac:dyDescent="0.3">
      <c r="B2" s="116" t="s">
        <v>0</v>
      </c>
      <c r="C2" s="117" t="s">
        <v>171</v>
      </c>
    </row>
    <row r="3" spans="2:3" ht="30" x14ac:dyDescent="0.25">
      <c r="B3" s="118" t="s">
        <v>172</v>
      </c>
      <c r="C3" s="119">
        <v>2</v>
      </c>
    </row>
    <row r="4" spans="2:3" ht="15.75" thickBot="1" x14ac:dyDescent="0.3">
      <c r="B4" s="120" t="s">
        <v>173</v>
      </c>
      <c r="C4" s="121">
        <f>C3</f>
        <v>2</v>
      </c>
    </row>
    <row r="5" spans="2:3" x14ac:dyDescent="0.25">
      <c r="B5" s="122" t="s">
        <v>174</v>
      </c>
      <c r="C5" s="123">
        <v>1</v>
      </c>
    </row>
    <row r="6" spans="2:3" ht="15.75" thickBot="1" x14ac:dyDescent="0.3">
      <c r="B6" s="124" t="s">
        <v>175</v>
      </c>
      <c r="C6" s="125">
        <f>C5</f>
        <v>1</v>
      </c>
    </row>
    <row r="7" spans="2:3" ht="15.75" thickBot="1" x14ac:dyDescent="0.3">
      <c r="B7" s="126" t="s">
        <v>176</v>
      </c>
      <c r="C7" s="127">
        <f>C4+C6</f>
        <v>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Mérleg</vt:lpstr>
      <vt:lpstr>Eredménykimutatás</vt:lpstr>
      <vt:lpstr>Vagyonkimutatás</vt:lpstr>
      <vt:lpstr>Pénzeszközök</vt:lpstr>
      <vt:lpstr>Létszám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Freész Józsefné</cp:lastModifiedBy>
  <cp:lastPrinted>2018-06-04T07:50:45Z</cp:lastPrinted>
  <dcterms:created xsi:type="dcterms:W3CDTF">2017-05-10T13:11:21Z</dcterms:created>
  <dcterms:modified xsi:type="dcterms:W3CDTF">2018-06-04T07:51:09Z</dcterms:modified>
</cp:coreProperties>
</file>