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0" windowWidth="16380" windowHeight="11700" tabRatio="592" activeTab="0"/>
  </bookViews>
  <sheets>
    <sheet name="1.1.mell" sheetId="1" r:id="rId1"/>
    <sheet name="1.2.mell" sheetId="2" r:id="rId2"/>
    <sheet name="1.3.mell" sheetId="3" r:id="rId3"/>
    <sheet name="1.4.mell" sheetId="4" r:id="rId4"/>
    <sheet name="2.1 mell  " sheetId="5" r:id="rId5"/>
    <sheet name="2.2. mell" sheetId="6" r:id="rId6"/>
  </sheets>
  <externalReferences>
    <externalReference r:id="rId9"/>
  </externalReferences>
  <definedNames>
    <definedName name="_xlfn.IFERROR" hidden="1">#NAME?</definedName>
    <definedName name="_xlnm.Print_Titles" localSheetId="1">'1.2.mell'!$1:$6</definedName>
    <definedName name="_xlnm.Print_Titles" localSheetId="2">'1.3.mell'!$1:$6</definedName>
    <definedName name="_xlnm.Print_Titles" localSheetId="3">'1.4.mell'!$1:$6</definedName>
    <definedName name="_xlnm.Print_Area" localSheetId="0">'1.1.mell'!$A$1:$F$152</definedName>
    <definedName name="_xlnm.Print_Area" localSheetId="4">'2.1 mell  '!$A$1:$J$33</definedName>
    <definedName name="_xlnm.Print_Area" localSheetId="5">'2.2. mell'!$A$1:$J$36</definedName>
  </definedNames>
  <calcPr fullCalcOnLoad="1"/>
</workbook>
</file>

<file path=xl/sharedStrings.xml><?xml version="1.0" encoding="utf-8"?>
<sst xmlns="http://schemas.openxmlformats.org/spreadsheetml/2006/main" count="1317" uniqueCount="373">
  <si>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</si>
  <si>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</si>
  <si>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</si>
  <si>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</si>
  <si>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</si>
  <si>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</si>
  <si>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</si>
  <si>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</si>
  <si>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</si>
  <si>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</si>
  <si>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</si>
  <si>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</si>
  <si>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</si>
  <si>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</si>
  <si>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</si>
  <si>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</si>
  <si>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</si>
  <si>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</si>
  <si>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</si>
  <si>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</si>
  <si>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</si>
  <si>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</si>
  <si>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</si>
  <si>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</si>
  <si>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</si>
  <si>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</si>
  <si>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</si>
  <si>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</si>
  <si>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</si>
  <si>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</si>
  <si>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</si>
  <si>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</si>
  <si>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</si>
  <si>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Ezer forintban !</t>
  </si>
  <si>
    <t>Bevételek</t>
  </si>
  <si>
    <t>Kiadások</t>
  </si>
  <si>
    <t>Általános tartalék</t>
  </si>
  <si>
    <t>Céltartalék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</si>
  <si>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</si>
  <si>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</si>
  <si>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</si>
  <si>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</si>
  <si>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</si>
  <si>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</si>
  <si>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</si>
  <si>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</si>
  <si>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</si>
  <si>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</si>
  <si>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</si>
  <si>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</si>
  <si>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</si>
  <si>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</si>
  <si>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</si>
  <si>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</si>
  <si>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</si>
  <si>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</si>
  <si>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</si>
  <si>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</si>
  <si>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</si>
  <si>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</si>
  <si>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</si>
  <si>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</si>
  <si>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</si>
  <si>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</si>
  <si>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</si>
  <si>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</si>
  <si>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</si>
  <si>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</si>
  <si>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</si>
  <si>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</si>
  <si>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</si>
  <si>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</si>
  <si>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</si>
  <si>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</si>
  <si>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</si>
  <si>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</si>
  <si>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</si>
  <si>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</si>
  <si>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</si>
  <si>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</si>
  <si>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</si>
  <si>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</si>
  <si>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</si>
  <si>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</si>
  <si>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</si>
  <si>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</si>
  <si>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</si>
  <si>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</si>
  <si>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</si>
  <si>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</si>
  <si>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</si>
  <si>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</si>
  <si>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</si>
  <si>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</si>
  <si>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</si>
  <si>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</si>
  <si>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</si>
  <si>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</si>
  <si>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</si>
  <si>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</si>
  <si>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</si>
  <si>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</si>
  <si>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</si>
  <si>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</si>
  <si>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</si>
  <si>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</si>
  <si>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</si>
  <si>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</si>
  <si>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</si>
  <si>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</si>
  <si>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</si>
  <si>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</si>
  <si>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</si>
  <si>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</si>
  <si>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</si>
  <si>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</si>
  <si>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</si>
  <si>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</si>
  <si>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</si>
  <si>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</si>
  <si>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</si>
  <si>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</si>
  <si>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</si>
  <si>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</si>
  <si>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</si>
  <si>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</si>
  <si>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</si>
  <si>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</si>
  <si>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</si>
  <si>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</si>
  <si>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</si>
  <si>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</si>
  <si>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Eredeti előirányzat</t>
  </si>
  <si>
    <t>Módosított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</si>
  <si>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</si>
  <si>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</si>
  <si>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</si>
  <si>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</si>
  <si>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</si>
  <si>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</si>
  <si>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</si>
  <si>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</si>
  <si>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</si>
  <si>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</si>
  <si>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</si>
  <si>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</si>
  <si>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</si>
  <si>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</si>
  <si>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</si>
  <si>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</si>
  <si>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</si>
  <si>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</si>
  <si>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</si>
  <si>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</si>
  <si>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</si>
  <si>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</si>
  <si>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</si>
  <si>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</si>
  <si>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</si>
  <si>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</si>
  <si>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</si>
  <si>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</si>
  <si>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</si>
  <si>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</si>
  <si>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</si>
  <si>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</si>
  <si>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</si>
  <si>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</si>
  <si>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</si>
  <si>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</si>
  <si>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</si>
  <si>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</si>
  <si>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</si>
  <si>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</si>
  <si>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</si>
  <si>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</si>
  <si>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</si>
  <si>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</si>
  <si>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</si>
  <si>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</si>
  <si>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</si>
  <si>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</si>
  <si>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</si>
  <si>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</si>
  <si>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</si>
  <si>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</si>
  <si>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</si>
  <si>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</si>
  <si>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</si>
  <si>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</si>
  <si>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</si>
  <si>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</si>
  <si>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</si>
  <si>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</si>
  <si>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</si>
  <si>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</si>
  <si>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</si>
  <si>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</si>
  <si>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</si>
  <si>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</si>
  <si>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</si>
  <si>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</si>
  <si>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</si>
  <si>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</si>
  <si>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</si>
  <si>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</si>
  <si>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</si>
  <si>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</si>
  <si>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</si>
  <si>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</si>
  <si>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</si>
  <si>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</si>
  <si>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</si>
  <si>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</si>
  <si>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</si>
  <si>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</si>
  <si>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</si>
  <si>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</si>
  <si>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</si>
  <si>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</si>
  <si>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</si>
  <si>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</si>
  <si>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</si>
  <si>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</si>
  <si>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</si>
  <si>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</si>
  <si>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</si>
  <si>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</si>
  <si>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</si>
  <si>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</si>
  <si>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</si>
  <si>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</si>
  <si>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</si>
  <si>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</si>
  <si>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</si>
  <si>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</si>
  <si>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</si>
  <si>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</si>
  <si>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</si>
  <si>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</si>
  <si>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</si>
  <si>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</si>
  <si>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</si>
  <si>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</si>
  <si>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</si>
  <si>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</si>
  <si>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</si>
  <si>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</si>
  <si>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</si>
  <si>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</si>
  <si>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</si>
  <si>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</si>
  <si>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</si>
  <si>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</si>
  <si>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</si>
  <si>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</si>
  <si>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</si>
  <si>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</si>
  <si>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</si>
  <si>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</si>
  <si>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</si>
  <si>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</si>
  <si>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</si>
  <si>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</si>
  <si>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</si>
  <si>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</si>
  <si>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</si>
  <si>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</si>
  <si>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</si>
  <si>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</si>
  <si>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</si>
  <si>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</si>
  <si>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</si>
  <si>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</si>
  <si>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</si>
  <si>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</si>
  <si>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</si>
  <si>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</si>
  <si>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</si>
  <si>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</si>
  <si>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</si>
  <si>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</si>
  <si>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</si>
  <si>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</si>
  <si>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</si>
  <si>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</si>
  <si>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</si>
  <si>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</si>
  <si>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</si>
  <si>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</si>
  <si>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</si>
  <si>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</si>
  <si>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</si>
  <si>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</si>
  <si>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</si>
  <si>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</si>
  <si>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</si>
  <si>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</si>
  <si>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</si>
  <si>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</si>
  <si>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</si>
  <si>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</si>
  <si>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</si>
  <si>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</si>
  <si>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</si>
  <si>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</si>
  <si>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</si>
  <si>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</si>
  <si>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</si>
  <si>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</si>
  <si>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</si>
  <si>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</si>
  <si>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Felhalmozási célú finanszírozási kiadások összesen
(13.+...+24.)</t>
  </si>
  <si>
    <t>KIADÁSOK ÖSSZESEN (12+25)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</si>
  <si>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</si>
  <si>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</si>
  <si>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</si>
  <si>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</si>
  <si>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</si>
  <si>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</si>
  <si>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</si>
  <si>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</si>
  <si>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   Rövid lejáratú  hitelek, kölcsönök felvétele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</si>
  <si>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</si>
  <si>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</si>
  <si>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</si>
  <si>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</si>
  <si>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</si>
  <si>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</si>
  <si>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</si>
  <si>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Kiadási jogcím</t>
  </si>
  <si>
    <t>5.-ből EU-s támogatás</t>
  </si>
  <si>
    <t>Önkormányzat</t>
  </si>
  <si>
    <t>Feladat megnevezése</t>
  </si>
  <si>
    <t>Kötelező feladatok bevételei, kiadása</t>
  </si>
  <si>
    <t>Száma</t>
  </si>
  <si>
    <t>Előirányzat-csoport, kiemelt előirányzat megnevezése</t>
  </si>
  <si>
    <t>Előirányzat</t>
  </si>
  <si>
    <t>Működési célú visszatérítendő támogatások, kölcsönök visszatér. ÁH-n kívülről</t>
  </si>
  <si>
    <t>Felhalm. célú visszatérítendő támogatások, kölcsönök visszatér. ÁH-n kívülről</t>
  </si>
  <si>
    <t xml:space="preserve"> 10.</t>
  </si>
  <si>
    <t xml:space="preserve">    Rövid lejáratú  hitelek, kölcsönök felvétele</t>
  </si>
  <si>
    <t>BEVÉTELEK ÖSSZESEN: (9+16)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</si>
  <si>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</si>
  <si>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</si>
  <si>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</si>
  <si>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</si>
  <si>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</si>
  <si>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</si>
  <si>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</si>
  <si>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</si>
  <si>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</si>
  <si>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 xml:space="preserve"> Pénzeszközök betétként elhelyezése </t>
  </si>
  <si>
    <t xml:space="preserve"> Pénzügyi lízing kiadásai</t>
  </si>
  <si>
    <t>Éves engedélyezett létszám előirányzat (fő)</t>
  </si>
  <si>
    <t>Közfoglalkoztatottak létszáma (fő)</t>
  </si>
  <si>
    <t>Önként vállalt feladatok bevételei, kiadása</t>
  </si>
  <si>
    <t>Állami (államigazgatási) feladatok bevételei, kiadása</t>
  </si>
  <si>
    <t>Mód.Előirányzat</t>
  </si>
  <si>
    <t xml:space="preserve">2.1 melléklet   </t>
  </si>
  <si>
    <t>2.2 melléklet</t>
  </si>
  <si>
    <t>Módosítás
(XII.31)</t>
  </si>
  <si>
    <t xml:space="preserve"> Ft-ban</t>
  </si>
  <si>
    <t xml:space="preserve">2017. évi </t>
  </si>
  <si>
    <t xml:space="preserve"> forintban !</t>
  </si>
  <si>
    <t>forintban !</t>
  </si>
  <si>
    <t>2017. évi eredeti előirányzat</t>
  </si>
  <si>
    <t>2017. évi módosított előirányzat</t>
  </si>
  <si>
    <t>1.2. melléklet az   6  /2018. (V.22) önkormányzati rendelethez</t>
  </si>
  <si>
    <t>1.3. melléklet a  6  /2018. (V.22) önkormányzati rendelethez</t>
  </si>
  <si>
    <t>Módosítás (XII.31)</t>
  </si>
  <si>
    <t>Módosítás (XII.31.)</t>
  </si>
  <si>
    <t>1.4. melléklet a       6    /2018. (V.22) önkormányzati rendelethez</t>
  </si>
</sst>
</file>

<file path=xl/styles.xml><?xml version="1.0" encoding="utf-8"?>
<styleSheet xmlns="http://schemas.openxmlformats.org/spreadsheetml/2006/main">
  <numFmts count="2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.0"/>
    <numFmt numFmtId="180" formatCode="#,##0_ ;\-#,##0\ "/>
    <numFmt numFmtId="181" formatCode="[$€-2]\ #\ ##,000_);[Red]\([$€-2]\ #\ ##,000\)"/>
  </numFmts>
  <fonts count="60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i/>
      <sz val="11"/>
      <name val="Times New Roman C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8" borderId="7" applyNumberFormat="0" applyFont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5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61" applyFont="1" applyFill="1">
      <alignment/>
      <protection/>
    </xf>
    <xf numFmtId="49" fontId="12" fillId="0" borderId="10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11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14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15" xfId="61" applyNumberFormat="1" applyFont="1" applyFill="1" applyBorder="1" applyAlignment="1" applyProtection="1">
      <alignment horizontal="left" vertical="center" wrapText="1" indent="1"/>
      <protection/>
    </xf>
    <xf numFmtId="0" fontId="11" fillId="0" borderId="16" xfId="61" applyFont="1" applyFill="1" applyBorder="1" applyAlignment="1" applyProtection="1">
      <alignment horizontal="left" vertical="center" wrapText="1" indent="1"/>
      <protection/>
    </xf>
    <xf numFmtId="0" fontId="11" fillId="0" borderId="17" xfId="61" applyFont="1" applyFill="1" applyBorder="1" applyAlignment="1" applyProtection="1">
      <alignment horizontal="left" vertical="center" wrapText="1" indent="1"/>
      <protection/>
    </xf>
    <xf numFmtId="0" fontId="11" fillId="0" borderId="18" xfId="61" applyFont="1" applyFill="1" applyBorder="1" applyAlignment="1" applyProtection="1">
      <alignment vertical="center" wrapText="1"/>
      <protection/>
    </xf>
    <xf numFmtId="0" fontId="11" fillId="0" borderId="19" xfId="61" applyFont="1" applyFill="1" applyBorder="1" applyAlignment="1" applyProtection="1">
      <alignment vertical="center" wrapText="1"/>
      <protection/>
    </xf>
    <xf numFmtId="0" fontId="11" fillId="0" borderId="16" xfId="61" applyFont="1" applyFill="1" applyBorder="1" applyAlignment="1" applyProtection="1">
      <alignment horizontal="center" vertical="center" wrapText="1"/>
      <protection/>
    </xf>
    <xf numFmtId="0" fontId="11" fillId="0" borderId="18" xfId="61" applyFont="1" applyFill="1" applyBorder="1" applyAlignment="1" applyProtection="1">
      <alignment horizontal="center" vertical="center" wrapText="1"/>
      <protection/>
    </xf>
    <xf numFmtId="0" fontId="6" fillId="0" borderId="0" xfId="61" applyFill="1">
      <alignment/>
      <protection/>
    </xf>
    <xf numFmtId="0" fontId="12" fillId="0" borderId="0" xfId="61" applyFont="1" applyFill="1">
      <alignment/>
      <protection/>
    </xf>
    <xf numFmtId="0" fontId="13" fillId="0" borderId="0" xfId="61" applyFont="1" applyFill="1">
      <alignment/>
      <protection/>
    </xf>
    <xf numFmtId="172" fontId="1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0" xfId="0" applyNumberFormat="1" applyFill="1" applyAlignment="1" applyProtection="1">
      <alignment vertical="center" wrapText="1"/>
      <protection/>
    </xf>
    <xf numFmtId="172" fontId="1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61" applyFont="1" applyFill="1">
      <alignment/>
      <protection/>
    </xf>
    <xf numFmtId="172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18" xfId="61" applyFont="1" applyFill="1" applyBorder="1" applyAlignment="1" applyProtection="1">
      <alignment horizontal="left" vertical="center" wrapText="1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left" vertical="center" wrapText="1" indent="1"/>
      <protection/>
    </xf>
    <xf numFmtId="172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8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4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3" fillId="0" borderId="0" xfId="0" applyNumberFormat="1" applyFont="1" applyFill="1" applyAlignment="1" applyProtection="1">
      <alignment horizontal="right" vertical="center"/>
      <protection/>
    </xf>
    <xf numFmtId="172" fontId="5" fillId="0" borderId="16" xfId="0" applyNumberFormat="1" applyFont="1" applyFill="1" applyBorder="1" applyAlignment="1" applyProtection="1">
      <alignment horizontal="centerContinuous" vertical="center" wrapText="1"/>
      <protection/>
    </xf>
    <xf numFmtId="172" fontId="5" fillId="0" borderId="18" xfId="0" applyNumberFormat="1" applyFont="1" applyFill="1" applyBorder="1" applyAlignment="1" applyProtection="1">
      <alignment horizontal="centerContinuous" vertical="center" wrapText="1"/>
      <protection/>
    </xf>
    <xf numFmtId="172" fontId="5" fillId="0" borderId="27" xfId="0" applyNumberFormat="1" applyFont="1" applyFill="1" applyBorder="1" applyAlignment="1" applyProtection="1">
      <alignment horizontal="centerContinuous" vertical="center" wrapText="1"/>
      <protection/>
    </xf>
    <xf numFmtId="172" fontId="2" fillId="0" borderId="0" xfId="0" applyNumberFormat="1" applyFont="1" applyFill="1" applyAlignment="1" applyProtection="1">
      <alignment horizontal="center" vertical="center" wrapText="1"/>
      <protection/>
    </xf>
    <xf numFmtId="172" fontId="11" fillId="0" borderId="28" xfId="0" applyNumberFormat="1" applyFont="1" applyFill="1" applyBorder="1" applyAlignment="1" applyProtection="1">
      <alignment horizontal="center" vertical="center" wrapText="1"/>
      <protection/>
    </xf>
    <xf numFmtId="172" fontId="11" fillId="0" borderId="16" xfId="0" applyNumberFormat="1" applyFont="1" applyFill="1" applyBorder="1" applyAlignment="1" applyProtection="1">
      <alignment horizontal="center" vertical="center" wrapText="1"/>
      <protection/>
    </xf>
    <xf numFmtId="172" fontId="11" fillId="0" borderId="18" xfId="0" applyNumberFormat="1" applyFont="1" applyFill="1" applyBorder="1" applyAlignment="1" applyProtection="1">
      <alignment horizontal="center" vertical="center" wrapText="1"/>
      <protection/>
    </xf>
    <xf numFmtId="172" fontId="11" fillId="0" borderId="27" xfId="0" applyNumberFormat="1" applyFont="1" applyFill="1" applyBorder="1" applyAlignment="1" applyProtection="1">
      <alignment horizontal="center" vertical="center" wrapText="1"/>
      <protection/>
    </xf>
    <xf numFmtId="172" fontId="11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29" xfId="0" applyNumberFormat="1" applyFill="1" applyBorder="1" applyAlignment="1" applyProtection="1">
      <alignment horizontal="left" vertical="center" wrapText="1" indent="1"/>
      <protection/>
    </xf>
    <xf numFmtId="172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0" xfId="0" applyNumberFormat="1" applyFill="1" applyBorder="1" applyAlignment="1" applyProtection="1">
      <alignment horizontal="left" vertical="center" wrapText="1" indent="1"/>
      <protection/>
    </xf>
    <xf numFmtId="172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28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25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20" xfId="0" applyNumberFormat="1" applyFont="1" applyFill="1" applyBorder="1" applyAlignment="1" applyProtection="1">
      <alignment horizontal="right" vertical="center" wrapText="1" indent="1"/>
      <protection/>
    </xf>
    <xf numFmtId="172" fontId="2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32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12" fillId="0" borderId="20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12" xfId="0" applyNumberFormat="1" applyFont="1" applyFill="1" applyBorder="1" applyAlignment="1" applyProtection="1">
      <alignment horizontal="left" vertical="center" wrapText="1" indent="2"/>
      <protection/>
    </xf>
    <xf numFmtId="172" fontId="12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horizontal="right" vertical="center" indent="1"/>
      <protection/>
    </xf>
    <xf numFmtId="0" fontId="5" fillId="0" borderId="33" xfId="61" applyFont="1" applyFill="1" applyBorder="1" applyAlignment="1" applyProtection="1">
      <alignment horizontal="center" vertical="center" wrapText="1"/>
      <protection/>
    </xf>
    <xf numFmtId="172" fontId="5" fillId="0" borderId="18" xfId="0" applyNumberFormat="1" applyFont="1" applyFill="1" applyBorder="1" applyAlignment="1">
      <alignment horizontal="center" vertical="center" wrapText="1"/>
    </xf>
    <xf numFmtId="172" fontId="5" fillId="0" borderId="34" xfId="0" applyNumberFormat="1" applyFont="1" applyFill="1" applyBorder="1" applyAlignment="1">
      <alignment horizontal="center" vertical="center" wrapText="1"/>
    </xf>
    <xf numFmtId="172" fontId="11" fillId="0" borderId="18" xfId="61" applyNumberFormat="1" applyFont="1" applyFill="1" applyBorder="1" applyAlignment="1" applyProtection="1">
      <alignment horizontal="right" vertical="center" wrapText="1" indent="1"/>
      <protection/>
    </xf>
    <xf numFmtId="172" fontId="12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8" xfId="61" applyNumberFormat="1" applyFont="1" applyFill="1" applyBorder="1" applyAlignment="1" applyProtection="1">
      <alignment horizontal="right" vertical="center" wrapText="1" indent="1"/>
      <protection/>
    </xf>
    <xf numFmtId="172" fontId="2" fillId="0" borderId="18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36" xfId="0" applyNumberFormat="1" applyFill="1" applyBorder="1" applyAlignment="1" applyProtection="1">
      <alignment horizontal="left" vertical="center" wrapText="1" inden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8" fillId="0" borderId="37" xfId="61" applyNumberFormat="1" applyFont="1" applyFill="1" applyBorder="1" applyAlignment="1" applyProtection="1">
      <alignment horizontal="left" vertical="center"/>
      <protection/>
    </xf>
    <xf numFmtId="172" fontId="12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33" borderId="20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33" borderId="24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2" xfId="61" applyNumberFormat="1" applyFont="1" applyFill="1" applyBorder="1" applyAlignment="1" applyProtection="1">
      <alignment horizontal="right" vertical="center" wrapText="1" indent="1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5" fillId="0" borderId="12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vertical="center" wrapText="1"/>
      <protection/>
    </xf>
    <xf numFmtId="172" fontId="11" fillId="0" borderId="18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1" xfId="0" applyFont="1" applyBorder="1" applyAlignment="1" applyProtection="1">
      <alignment vertical="center" wrapText="1"/>
      <protection/>
    </xf>
    <xf numFmtId="0" fontId="4" fillId="0" borderId="40" xfId="61" applyFont="1" applyFill="1" applyBorder="1" applyAlignment="1" applyProtection="1">
      <alignment horizontal="center" vertical="center" wrapText="1"/>
      <protection/>
    </xf>
    <xf numFmtId="0" fontId="4" fillId="0" borderId="40" xfId="61" applyFont="1" applyFill="1" applyBorder="1" applyAlignment="1" applyProtection="1">
      <alignment vertical="center" wrapText="1"/>
      <protection/>
    </xf>
    <xf numFmtId="172" fontId="4" fillId="0" borderId="40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40" xfId="61" applyFont="1" applyFill="1" applyBorder="1" applyAlignment="1" applyProtection="1">
      <alignment horizontal="right" vertical="center" wrapText="1" indent="1"/>
      <protection locked="0"/>
    </xf>
    <xf numFmtId="0" fontId="0" fillId="0" borderId="0" xfId="61" applyFont="1" applyFill="1" applyBorder="1">
      <alignment/>
      <protection/>
    </xf>
    <xf numFmtId="172" fontId="11" fillId="0" borderId="41" xfId="61" applyNumberFormat="1" applyFont="1" applyFill="1" applyBorder="1" applyAlignment="1" applyProtection="1">
      <alignment vertical="center" wrapText="1"/>
      <protection/>
    </xf>
    <xf numFmtId="172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0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2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45" xfId="0" applyFont="1" applyBorder="1" applyAlignment="1" applyProtection="1">
      <alignment vertical="center" wrapText="1"/>
      <protection/>
    </xf>
    <xf numFmtId="172" fontId="11" fillId="0" borderId="46" xfId="61" applyNumberFormat="1" applyFont="1" applyFill="1" applyBorder="1" applyAlignment="1" applyProtection="1">
      <alignment horizontal="right" vertical="center" wrapText="1" indent="1"/>
      <protection/>
    </xf>
    <xf numFmtId="172" fontId="12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1" xfId="61" applyNumberFormat="1" applyFont="1" applyFill="1" applyBorder="1" applyAlignment="1" applyProtection="1">
      <alignment horizontal="right" vertical="center" wrapText="1" indent="1"/>
      <protection/>
    </xf>
    <xf numFmtId="172" fontId="12" fillId="0" borderId="50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2" xfId="61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1" xfId="61" applyNumberFormat="1" applyFont="1" applyFill="1" applyBorder="1" applyAlignment="1" applyProtection="1">
      <alignment horizontal="right" vertical="center" wrapText="1" indent="1"/>
      <protection/>
    </xf>
    <xf numFmtId="172" fontId="16" fillId="0" borderId="41" xfId="0" applyNumberFormat="1" applyFont="1" applyBorder="1" applyAlignment="1" applyProtection="1">
      <alignment horizontal="right" vertical="center" wrapText="1" indent="1"/>
      <protection/>
    </xf>
    <xf numFmtId="172" fontId="14" fillId="0" borderId="41" xfId="0" applyNumberFormat="1" applyFont="1" applyBorder="1" applyAlignment="1" applyProtection="1" quotePrefix="1">
      <alignment horizontal="right" vertical="center" wrapText="1" indent="1"/>
      <protection/>
    </xf>
    <xf numFmtId="172" fontId="12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8" xfId="0" applyNumberFormat="1" applyFont="1" applyBorder="1" applyAlignment="1" applyProtection="1">
      <alignment horizontal="right" vertical="center" wrapText="1" indent="1"/>
      <protection/>
    </xf>
    <xf numFmtId="172" fontId="14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24" xfId="0" applyFont="1" applyBorder="1" applyAlignment="1" applyProtection="1">
      <alignment vertical="center" wrapText="1"/>
      <protection/>
    </xf>
    <xf numFmtId="0" fontId="12" fillId="0" borderId="22" xfId="61" applyFont="1" applyFill="1" applyBorder="1" applyAlignment="1" applyProtection="1">
      <alignment horizontal="left" vertical="center" wrapText="1"/>
      <protection/>
    </xf>
    <xf numFmtId="0" fontId="14" fillId="0" borderId="45" xfId="0" applyFont="1" applyBorder="1" applyAlignment="1" applyProtection="1">
      <alignment horizontal="left" vertical="center" wrapText="1"/>
      <protection/>
    </xf>
    <xf numFmtId="0" fontId="12" fillId="0" borderId="35" xfId="61" applyFont="1" applyFill="1" applyBorder="1" applyAlignment="1" applyProtection="1">
      <alignment horizontal="left" vertical="center" wrapText="1"/>
      <protection/>
    </xf>
    <xf numFmtId="0" fontId="12" fillId="0" borderId="20" xfId="61" applyFont="1" applyFill="1" applyBorder="1" applyAlignment="1" applyProtection="1">
      <alignment horizontal="left" vertical="center" wrapText="1"/>
      <protection/>
    </xf>
    <xf numFmtId="0" fontId="12" fillId="0" borderId="42" xfId="61" applyFont="1" applyFill="1" applyBorder="1" applyAlignment="1" applyProtection="1">
      <alignment horizontal="left" vertical="center" wrapText="1"/>
      <protection/>
    </xf>
    <xf numFmtId="0" fontId="12" fillId="0" borderId="0" xfId="61" applyFont="1" applyFill="1" applyBorder="1" applyAlignment="1" applyProtection="1">
      <alignment horizontal="left" vertical="center" wrapText="1"/>
      <protection/>
    </xf>
    <xf numFmtId="0" fontId="12" fillId="0" borderId="20" xfId="61" applyFont="1" applyFill="1" applyBorder="1" applyAlignment="1" applyProtection="1">
      <alignment horizontal="left" vertical="center"/>
      <protection/>
    </xf>
    <xf numFmtId="0" fontId="12" fillId="0" borderId="24" xfId="61" applyFont="1" applyFill="1" applyBorder="1" applyAlignment="1" applyProtection="1">
      <alignment horizontal="left" vertical="center" wrapText="1"/>
      <protection/>
    </xf>
    <xf numFmtId="0" fontId="12" fillId="0" borderId="33" xfId="61" applyFont="1" applyFill="1" applyBorder="1" applyAlignment="1" applyProtection="1">
      <alignment horizontal="left" vertical="center" wrapText="1"/>
      <protection/>
    </xf>
    <xf numFmtId="0" fontId="15" fillId="0" borderId="24" xfId="0" applyFont="1" applyBorder="1" applyAlignment="1" applyProtection="1">
      <alignment horizontal="left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2" fillId="0" borderId="25" xfId="61" applyFont="1" applyFill="1" applyBorder="1" applyAlignment="1" applyProtection="1">
      <alignment horizontal="left" vertical="center" wrapText="1"/>
      <protection/>
    </xf>
    <xf numFmtId="0" fontId="11" fillId="0" borderId="18" xfId="61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left" vertical="center" wrapText="1"/>
      <protection/>
    </xf>
    <xf numFmtId="0" fontId="16" fillId="0" borderId="18" xfId="0" applyFont="1" applyBorder="1" applyAlignment="1" applyProtection="1">
      <alignment horizontal="left" vertical="center" wrapText="1"/>
      <protection/>
    </xf>
    <xf numFmtId="172" fontId="2" fillId="0" borderId="27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1" xfId="0" applyNumberFormat="1" applyFont="1" applyFill="1" applyBorder="1" applyAlignment="1" applyProtection="1" quotePrefix="1">
      <alignment horizontal="left" vertical="center" wrapText="1" indent="1"/>
      <protection locked="0"/>
    </xf>
    <xf numFmtId="172" fontId="18" fillId="0" borderId="0" xfId="61" applyNumberFormat="1" applyFont="1" applyFill="1" applyBorder="1" applyAlignment="1" applyProtection="1">
      <alignment horizontal="left" vertical="center"/>
      <protection/>
    </xf>
    <xf numFmtId="172" fontId="18" fillId="0" borderId="0" xfId="61" applyNumberFormat="1" applyFont="1" applyFill="1" applyBorder="1" applyAlignment="1" applyProtection="1">
      <alignment horizontal="right" vertical="center"/>
      <protection/>
    </xf>
    <xf numFmtId="0" fontId="11" fillId="0" borderId="19" xfId="61" applyFont="1" applyFill="1" applyBorder="1" applyAlignment="1" applyProtection="1">
      <alignment horizontal="center" vertical="center" wrapText="1"/>
      <protection/>
    </xf>
    <xf numFmtId="172" fontId="11" fillId="0" borderId="53" xfId="61" applyNumberFormat="1" applyFont="1" applyFill="1" applyBorder="1" applyAlignment="1" applyProtection="1">
      <alignment horizontal="right" vertical="center" wrapText="1" indent="1"/>
      <protection/>
    </xf>
    <xf numFmtId="172" fontId="11" fillId="0" borderId="28" xfId="61" applyNumberFormat="1" applyFont="1" applyFill="1" applyBorder="1" applyAlignment="1" applyProtection="1">
      <alignment horizontal="right" vertical="center" wrapText="1" indent="1"/>
      <protection/>
    </xf>
    <xf numFmtId="172" fontId="11" fillId="0" borderId="28" xfId="61" applyNumberFormat="1" applyFont="1" applyFill="1" applyBorder="1" applyAlignment="1" applyProtection="1">
      <alignment vertical="center" wrapText="1"/>
      <protection/>
    </xf>
    <xf numFmtId="172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1" xfId="0" applyNumberFormat="1" applyFont="1" applyFill="1" applyBorder="1" applyAlignment="1" applyProtection="1">
      <alignment horizontal="right" vertical="center" wrapText="1" indent="1"/>
      <protection/>
    </xf>
    <xf numFmtId="172" fontId="11" fillId="0" borderId="28" xfId="0" applyNumberFormat="1" applyFont="1" applyFill="1" applyBorder="1" applyAlignment="1" applyProtection="1">
      <alignment horizontal="right" vertical="center" wrapText="1" indent="1"/>
      <protection/>
    </xf>
    <xf numFmtId="172" fontId="5" fillId="0" borderId="32" xfId="0" applyNumberFormat="1" applyFont="1" applyFill="1" applyBorder="1" applyAlignment="1">
      <alignment horizontal="center" vertical="center" wrapText="1"/>
    </xf>
    <xf numFmtId="172" fontId="1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left" vertical="center" wrapText="1"/>
      <protection/>
    </xf>
    <xf numFmtId="172" fontId="10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Alignment="1" applyProtection="1">
      <alignment horizontal="right" vertical="top"/>
      <protection locked="0"/>
    </xf>
    <xf numFmtId="172" fontId="6" fillId="0" borderId="0" xfId="0" applyNumberFormat="1" applyFont="1" applyFill="1" applyAlignment="1">
      <alignment vertical="center" wrapText="1"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 quotePrefix="1">
      <alignment horizontal="right" vertical="center" indent="1"/>
      <protection/>
    </xf>
    <xf numFmtId="0" fontId="4" fillId="0" borderId="0" xfId="0" applyFont="1" applyFill="1" applyAlignment="1">
      <alignment vertical="center"/>
    </xf>
    <xf numFmtId="0" fontId="5" fillId="0" borderId="58" xfId="0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>
      <alignment vertical="center"/>
    </xf>
    <xf numFmtId="0" fontId="5" fillId="0" borderId="6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61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62" xfId="0" applyFont="1" applyFill="1" applyBorder="1" applyAlignment="1" applyProtection="1">
      <alignment horizontal="center" vertical="center" wrapText="1"/>
      <protection/>
    </xf>
    <xf numFmtId="0" fontId="5" fillId="0" borderId="52" xfId="0" applyFont="1" applyFill="1" applyBorder="1" applyAlignment="1" applyProtection="1">
      <alignment horizontal="center" vertical="center" wrapText="1"/>
      <protection/>
    </xf>
    <xf numFmtId="172" fontId="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8" xfId="61" applyFont="1" applyFill="1" applyBorder="1" applyAlignment="1" applyProtection="1">
      <alignment horizontal="left" vertical="center" wrapText="1" indent="1"/>
      <protection/>
    </xf>
    <xf numFmtId="172" fontId="11" fillId="0" borderId="27" xfId="61" applyNumberFormat="1" applyFont="1" applyFill="1" applyBorder="1" applyAlignment="1" applyProtection="1">
      <alignment horizontal="right" vertical="center" wrapText="1" indent="1"/>
      <protection/>
    </xf>
    <xf numFmtId="49" fontId="12" fillId="0" borderId="12" xfId="61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left" wrapText="1" indent="1"/>
      <protection/>
    </xf>
    <xf numFmtId="172" fontId="12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>
      <alignment vertical="center" wrapText="1"/>
    </xf>
    <xf numFmtId="49" fontId="12" fillId="0" borderId="11" xfId="61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left" wrapText="1" indent="1"/>
      <protection/>
    </xf>
    <xf numFmtId="0" fontId="1" fillId="0" borderId="0" xfId="0" applyFont="1" applyFill="1" applyAlignment="1">
      <alignment vertical="center" wrapText="1"/>
    </xf>
    <xf numFmtId="49" fontId="12" fillId="0" borderId="13" xfId="61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horizontal="left" vertical="center" wrapText="1" indent="1"/>
      <protection/>
    </xf>
    <xf numFmtId="172" fontId="12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63" xfId="61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7" xfId="61" applyNumberFormat="1" applyFont="1" applyFill="1" applyBorder="1" applyAlignment="1" applyProtection="1">
      <alignment horizontal="right" vertical="center" wrapText="1" indent="1"/>
      <protection/>
    </xf>
    <xf numFmtId="172" fontId="12" fillId="0" borderId="54" xfId="61" applyNumberFormat="1" applyFont="1" applyFill="1" applyBorder="1" applyAlignment="1" applyProtection="1">
      <alignment horizontal="right" vertical="center" wrapText="1" indent="1"/>
      <protection/>
    </xf>
    <xf numFmtId="172" fontId="12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63" xfId="61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6" xfId="0" applyFont="1" applyBorder="1" applyAlignment="1" applyProtection="1">
      <alignment horizontal="center" wrapText="1"/>
      <protection/>
    </xf>
    <xf numFmtId="0" fontId="15" fillId="0" borderId="24" xfId="0" applyFont="1" applyBorder="1" applyAlignment="1" applyProtection="1">
      <alignment wrapText="1"/>
      <protection/>
    </xf>
    <xf numFmtId="0" fontId="15" fillId="0" borderId="12" xfId="0" applyFont="1" applyBorder="1" applyAlignment="1" applyProtection="1">
      <alignment horizont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5" fillId="0" borderId="13" xfId="0" applyFont="1" applyBorder="1" applyAlignment="1" applyProtection="1">
      <alignment horizontal="center" wrapText="1"/>
      <protection/>
    </xf>
    <xf numFmtId="172" fontId="11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Border="1" applyAlignment="1" applyProtection="1">
      <alignment wrapText="1"/>
      <protection/>
    </xf>
    <xf numFmtId="0" fontId="16" fillId="0" borderId="21" xfId="0" applyFont="1" applyBorder="1" applyAlignment="1" applyProtection="1">
      <alignment horizontal="center" wrapText="1"/>
      <protection/>
    </xf>
    <xf numFmtId="0" fontId="16" fillId="0" borderId="45" xfId="0" applyFont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72" fontId="1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right" vertical="center" wrapText="1" indent="1"/>
      <protection/>
    </xf>
    <xf numFmtId="0" fontId="11" fillId="0" borderId="60" xfId="0" applyFont="1" applyFill="1" applyBorder="1" applyAlignment="1" applyProtection="1">
      <alignment horizontal="center" vertical="center" wrapText="1"/>
      <protection/>
    </xf>
    <xf numFmtId="0" fontId="5" fillId="0" borderId="64" xfId="0" applyFont="1" applyFill="1" applyBorder="1" applyAlignment="1" applyProtection="1">
      <alignment horizontal="center" vertical="center" wrapText="1"/>
      <protection/>
    </xf>
    <xf numFmtId="0" fontId="11" fillId="0" borderId="17" xfId="61" applyFont="1" applyFill="1" applyBorder="1" applyAlignment="1" applyProtection="1">
      <alignment horizontal="center" vertical="center" wrapText="1"/>
      <protection/>
    </xf>
    <xf numFmtId="172" fontId="11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Fill="1" applyAlignment="1">
      <alignment vertical="center" wrapText="1"/>
    </xf>
    <xf numFmtId="49" fontId="12" fillId="0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35" xfId="61" applyFont="1" applyFill="1" applyBorder="1" applyAlignment="1" applyProtection="1">
      <alignment horizontal="left" vertical="center" wrapText="1" indent="1"/>
      <protection/>
    </xf>
    <xf numFmtId="172" fontId="12" fillId="0" borderId="57" xfId="6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61" applyFont="1" applyFill="1" applyBorder="1" applyAlignment="1" applyProtection="1">
      <alignment horizontal="left" vertical="center" wrapText="1" indent="1"/>
      <protection/>
    </xf>
    <xf numFmtId="0" fontId="12" fillId="0" borderId="42" xfId="61" applyFont="1" applyFill="1" applyBorder="1" applyAlignment="1" applyProtection="1">
      <alignment horizontal="left" vertical="center" wrapText="1" indent="1"/>
      <protection/>
    </xf>
    <xf numFmtId="0" fontId="12" fillId="0" borderId="0" xfId="61" applyFont="1" applyFill="1" applyBorder="1" applyAlignment="1" applyProtection="1">
      <alignment horizontal="left" vertical="center" wrapText="1" indent="1"/>
      <protection/>
    </xf>
    <xf numFmtId="0" fontId="12" fillId="0" borderId="20" xfId="61" applyFont="1" applyFill="1" applyBorder="1" applyAlignment="1" applyProtection="1">
      <alignment horizontal="left" indent="6"/>
      <protection/>
    </xf>
    <xf numFmtId="0" fontId="12" fillId="0" borderId="20" xfId="61" applyFont="1" applyFill="1" applyBorder="1" applyAlignment="1" applyProtection="1">
      <alignment horizontal="left" vertical="center" wrapText="1" indent="6"/>
      <protection/>
    </xf>
    <xf numFmtId="49" fontId="12" fillId="0" borderId="10" xfId="61" applyNumberFormat="1" applyFont="1" applyFill="1" applyBorder="1" applyAlignment="1" applyProtection="1">
      <alignment horizontal="center" vertical="center" wrapText="1"/>
      <protection/>
    </xf>
    <xf numFmtId="0" fontId="12" fillId="0" borderId="24" xfId="61" applyFont="1" applyFill="1" applyBorder="1" applyAlignment="1" applyProtection="1">
      <alignment horizontal="left" vertical="center" wrapText="1" indent="6"/>
      <protection/>
    </xf>
    <xf numFmtId="49" fontId="12" fillId="0" borderId="15" xfId="61" applyNumberFormat="1" applyFont="1" applyFill="1" applyBorder="1" applyAlignment="1" applyProtection="1">
      <alignment horizontal="center" vertical="center" wrapText="1"/>
      <protection/>
    </xf>
    <xf numFmtId="0" fontId="12" fillId="0" borderId="33" xfId="61" applyFont="1" applyFill="1" applyBorder="1" applyAlignment="1" applyProtection="1">
      <alignment horizontal="left" vertical="center" wrapText="1" indent="6"/>
      <protection/>
    </xf>
    <xf numFmtId="172" fontId="12" fillId="0" borderId="55" xfId="6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61" applyFont="1" applyFill="1" applyBorder="1" applyAlignment="1" applyProtection="1">
      <alignment horizontal="left" vertical="center" wrapText="1" indent="1"/>
      <protection/>
    </xf>
    <xf numFmtId="0" fontId="15" fillId="0" borderId="24" xfId="0" applyFont="1" applyBorder="1" applyAlignment="1" applyProtection="1">
      <alignment horizontal="left" vertical="center" wrapText="1" indent="1"/>
      <protection/>
    </xf>
    <xf numFmtId="0" fontId="15" fillId="0" borderId="20" xfId="0" applyFont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6"/>
      <protection/>
    </xf>
    <xf numFmtId="0" fontId="11" fillId="0" borderId="18" xfId="61" applyFont="1" applyFill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1"/>
      <protection/>
    </xf>
    <xf numFmtId="0" fontId="12" fillId="0" borderId="25" xfId="61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72" fontId="16" fillId="0" borderId="27" xfId="0" applyNumberFormat="1" applyFont="1" applyBorder="1" applyAlignment="1" applyProtection="1">
      <alignment horizontal="right" vertical="center" wrapText="1" indent="1"/>
      <protection/>
    </xf>
    <xf numFmtId="172" fontId="14" fillId="0" borderId="27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34" xfId="0" applyFont="1" applyFill="1" applyBorder="1" applyAlignment="1" applyProtection="1">
      <alignment vertical="center" wrapText="1"/>
      <protection/>
    </xf>
    <xf numFmtId="3" fontId="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46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Border="1" applyAlignment="1" applyProtection="1">
      <alignment vertical="center" wrapText="1"/>
      <protection/>
    </xf>
    <xf numFmtId="172" fontId="4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61" applyFont="1" applyFill="1" applyBorder="1" applyAlignment="1" applyProtection="1">
      <alignment horizontal="right" vertical="center" wrapText="1" indent="1"/>
      <protection locked="0"/>
    </xf>
    <xf numFmtId="172" fontId="12" fillId="0" borderId="11" xfId="0" applyNumberFormat="1" applyFont="1" applyFill="1" applyBorder="1" applyAlignment="1" applyProtection="1" quotePrefix="1">
      <alignment horizontal="left" vertical="top" wrapText="1" indent="1"/>
      <protection locked="0"/>
    </xf>
    <xf numFmtId="0" fontId="5" fillId="0" borderId="14" xfId="61" applyFont="1" applyFill="1" applyBorder="1" applyAlignment="1" applyProtection="1">
      <alignment horizontal="center" vertical="center" wrapText="1"/>
      <protection/>
    </xf>
    <xf numFmtId="0" fontId="5" fillId="0" borderId="15" xfId="61" applyFont="1" applyFill="1" applyBorder="1" applyAlignment="1" applyProtection="1">
      <alignment horizontal="center" vertical="center" wrapText="1"/>
      <protection/>
    </xf>
    <xf numFmtId="0" fontId="5" fillId="0" borderId="35" xfId="61" applyFont="1" applyFill="1" applyBorder="1" applyAlignment="1" applyProtection="1">
      <alignment horizontal="center" vertical="center" wrapText="1"/>
      <protection/>
    </xf>
    <xf numFmtId="0" fontId="5" fillId="0" borderId="33" xfId="61" applyFont="1" applyFill="1" applyBorder="1" applyAlignment="1" applyProtection="1">
      <alignment horizontal="center" vertical="center" wrapText="1"/>
      <protection/>
    </xf>
    <xf numFmtId="172" fontId="5" fillId="0" borderId="35" xfId="61" applyNumberFormat="1" applyFont="1" applyFill="1" applyBorder="1" applyAlignment="1" applyProtection="1">
      <alignment horizontal="center" vertical="center"/>
      <protection/>
    </xf>
    <xf numFmtId="172" fontId="5" fillId="0" borderId="57" xfId="61" applyNumberFormat="1" applyFont="1" applyFill="1" applyBorder="1" applyAlignment="1" applyProtection="1">
      <alignment horizontal="center" vertical="center"/>
      <protection/>
    </xf>
    <xf numFmtId="172" fontId="18" fillId="0" borderId="37" xfId="61" applyNumberFormat="1" applyFont="1" applyFill="1" applyBorder="1" applyAlignment="1" applyProtection="1">
      <alignment horizontal="left" vertical="center"/>
      <protection/>
    </xf>
    <xf numFmtId="0" fontId="4" fillId="0" borderId="0" xfId="61" applyFont="1" applyFill="1" applyAlignment="1" applyProtection="1">
      <alignment horizontal="center"/>
      <protection/>
    </xf>
    <xf numFmtId="172" fontId="4" fillId="0" borderId="0" xfId="61" applyNumberFormat="1" applyFont="1" applyFill="1" applyBorder="1" applyAlignment="1" applyProtection="1">
      <alignment horizontal="center" vertical="center"/>
      <protection/>
    </xf>
    <xf numFmtId="172" fontId="18" fillId="0" borderId="37" xfId="61" applyNumberFormat="1" applyFont="1" applyFill="1" applyBorder="1" applyAlignment="1" applyProtection="1">
      <alignment horizontal="left"/>
      <protection/>
    </xf>
    <xf numFmtId="172" fontId="5" fillId="0" borderId="20" xfId="61" applyNumberFormat="1" applyFont="1" applyFill="1" applyBorder="1" applyAlignment="1" applyProtection="1">
      <alignment horizontal="center" vertical="center"/>
      <protection/>
    </xf>
    <xf numFmtId="172" fontId="5" fillId="0" borderId="65" xfId="0" applyNumberFormat="1" applyFont="1" applyFill="1" applyBorder="1" applyAlignment="1" applyProtection="1">
      <alignment horizontal="center" vertical="center" wrapText="1"/>
      <protection/>
    </xf>
    <xf numFmtId="172" fontId="5" fillId="0" borderId="66" xfId="0" applyNumberFormat="1" applyFont="1" applyFill="1" applyBorder="1" applyAlignment="1" applyProtection="1">
      <alignment horizontal="center" vertical="center" wrapText="1"/>
      <protection/>
    </xf>
    <xf numFmtId="172" fontId="9" fillId="0" borderId="0" xfId="0" applyNumberFormat="1" applyFont="1" applyFill="1" applyAlignment="1" applyProtection="1">
      <alignment horizontal="center" textRotation="180" wrapText="1"/>
      <protection/>
    </xf>
    <xf numFmtId="172" fontId="5" fillId="0" borderId="67" xfId="0" applyNumberFormat="1" applyFont="1" applyFill="1" applyBorder="1" applyAlignment="1" applyProtection="1">
      <alignment horizontal="center" vertical="center" wrapText="1"/>
      <protection/>
    </xf>
    <xf numFmtId="172" fontId="5" fillId="0" borderId="68" xfId="0" applyNumberFormat="1" applyFont="1" applyFill="1" applyBorder="1" applyAlignment="1" applyProtection="1">
      <alignment horizontal="center" vertical="center" wrapText="1"/>
      <protection/>
    </xf>
    <xf numFmtId="172" fontId="9" fillId="0" borderId="0" xfId="0" applyNumberFormat="1" applyFont="1" applyFill="1" applyAlignment="1" applyProtection="1">
      <alignment horizontal="center" textRotation="180" wrapText="1"/>
      <protection locked="0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perhivatkozá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 3" xfId="60"/>
    <cellStyle name="Normál_KVRENMUNK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&#252;nde\Desktop\Dokumentumok\TEST&#220;LET\TEST&#220;LETI%20&#220;L&#201;SEK%202014\Janu&#225;r%2030-i%20test&#252;leti%20&#252;l&#233;s\Ktgvet&#233;s%20rendelet%20&#233;s%20mell&#233;kletei\2014.%20&#233;vi%20K&#246;lts&#233;gvet&#233;si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"/>
      <sheetName val="Kiadások"/>
      <sheetName val="1.1.mell"/>
      <sheetName val="1.2.mell"/>
      <sheetName val="1.3.mell"/>
      <sheetName val="1.4.mell"/>
      <sheetName val="2.1.sz.mell.műk.mérleg  "/>
      <sheetName val="2.2.sz.mell.felh.mérleg"/>
      <sheetName val="4.mell"/>
      <sheetName val="5.mell"/>
      <sheetName val="6.sz.mell."/>
      <sheetName val="7.sz.mell."/>
      <sheetName val="7.sz.mell.többéves kihatás"/>
      <sheetName val="8.sz.mell.közvetett tám."/>
      <sheetName val="9.mell.EI.ütemterv"/>
    </sheetNames>
    <sheetDataSet>
      <sheetData sheetId="2">
        <row r="10">
          <cell r="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7"/>
  <sheetViews>
    <sheetView tabSelected="1" view="pageLayout" zoomScaleNormal="120" zoomScaleSheetLayoutView="130" workbookViewId="0" topLeftCell="A1">
      <selection activeCell="A1" sqref="A1:E1"/>
    </sheetView>
  </sheetViews>
  <sheetFormatPr defaultColWidth="9.00390625" defaultRowHeight="12.75"/>
  <cols>
    <col min="1" max="1" width="9.00390625" style="68" customWidth="1"/>
    <col min="2" max="2" width="75.875" style="68" customWidth="1"/>
    <col min="3" max="3" width="15.50390625" style="69" customWidth="1"/>
    <col min="4" max="5" width="15.50390625" style="68" customWidth="1"/>
    <col min="6" max="6" width="9.00390625" style="14" customWidth="1"/>
    <col min="7" max="16384" width="9.375" style="14" customWidth="1"/>
  </cols>
  <sheetData>
    <row r="1" spans="1:5" ht="15.75" customHeight="1">
      <c r="A1" s="270" t="s">
        <v>0</v>
      </c>
      <c r="B1" s="270"/>
      <c r="C1" s="270"/>
      <c r="D1" s="270"/>
      <c r="E1" s="270"/>
    </row>
    <row r="2" spans="1:5" ht="15.75" customHeight="1" thickBot="1">
      <c r="A2" s="268" t="s">
        <v>75</v>
      </c>
      <c r="B2" s="268"/>
      <c r="D2" s="149"/>
      <c r="E2" s="150" t="s">
        <v>362</v>
      </c>
    </row>
    <row r="3" spans="1:5" ht="15.75" customHeight="1">
      <c r="A3" s="262" t="s">
        <v>40</v>
      </c>
      <c r="B3" s="264" t="s">
        <v>1</v>
      </c>
      <c r="C3" s="272" t="s">
        <v>363</v>
      </c>
      <c r="D3" s="272"/>
      <c r="E3" s="272"/>
    </row>
    <row r="4" spans="1:5" ht="37.5" customHeight="1" thickBot="1">
      <c r="A4" s="263"/>
      <c r="B4" s="265"/>
      <c r="C4" s="70" t="s">
        <v>132</v>
      </c>
      <c r="D4" s="70" t="s">
        <v>361</v>
      </c>
      <c r="E4" s="70" t="s">
        <v>133</v>
      </c>
    </row>
    <row r="5" spans="1:5" s="15" customFormat="1" ht="12" customHeight="1" thickBot="1">
      <c r="A5" s="12">
        <v>1</v>
      </c>
      <c r="B5" s="13">
        <v>2</v>
      </c>
      <c r="C5" s="13">
        <v>3</v>
      </c>
      <c r="D5" s="13">
        <v>4</v>
      </c>
      <c r="E5" s="13">
        <v>5</v>
      </c>
    </row>
    <row r="6" spans="1:5" s="1" customFormat="1" ht="12" customHeight="1" thickBot="1">
      <c r="A6" s="8" t="s">
        <v>2</v>
      </c>
      <c r="B6" s="144" t="s">
        <v>134</v>
      </c>
      <c r="C6" s="73">
        <f>+C7+C8+C9+C10+C11+C12</f>
        <v>17004385</v>
      </c>
      <c r="D6" s="73">
        <f>+D7+D8+D9+D10+D11+D12</f>
        <v>6658116</v>
      </c>
      <c r="E6" s="73">
        <f>+E7+E8+E9+E10+E11+E12</f>
        <v>23662501</v>
      </c>
    </row>
    <row r="7" spans="1:5" s="1" customFormat="1" ht="12" customHeight="1">
      <c r="A7" s="4" t="s">
        <v>52</v>
      </c>
      <c r="B7" s="145" t="s">
        <v>135</v>
      </c>
      <c r="C7" s="75">
        <v>9786755</v>
      </c>
      <c r="D7" s="75">
        <f aca="true" t="shared" si="0" ref="D7:D12">E7-C7</f>
        <v>1017272</v>
      </c>
      <c r="E7" s="75">
        <v>10804027</v>
      </c>
    </row>
    <row r="8" spans="1:5" s="1" customFormat="1" ht="12" customHeight="1">
      <c r="A8" s="3" t="s">
        <v>53</v>
      </c>
      <c r="B8" s="142" t="s">
        <v>136</v>
      </c>
      <c r="C8" s="74"/>
      <c r="D8" s="75">
        <f t="shared" si="0"/>
        <v>0</v>
      </c>
      <c r="E8" s="74"/>
    </row>
    <row r="9" spans="1:5" s="1" customFormat="1" ht="12" customHeight="1">
      <c r="A9" s="3" t="s">
        <v>54</v>
      </c>
      <c r="B9" s="142" t="s">
        <v>137</v>
      </c>
      <c r="C9" s="74">
        <v>5584250</v>
      </c>
      <c r="D9" s="75">
        <f t="shared" si="0"/>
        <v>467568</v>
      </c>
      <c r="E9" s="74">
        <v>6051818</v>
      </c>
    </row>
    <row r="10" spans="1:5" s="1" customFormat="1" ht="12" customHeight="1">
      <c r="A10" s="3" t="s">
        <v>55</v>
      </c>
      <c r="B10" s="142" t="s">
        <v>138</v>
      </c>
      <c r="C10" s="74">
        <v>1200000</v>
      </c>
      <c r="D10" s="75">
        <f t="shared" si="0"/>
        <v>0</v>
      </c>
      <c r="E10" s="74">
        <v>1200000</v>
      </c>
    </row>
    <row r="11" spans="1:5" s="1" customFormat="1" ht="12" customHeight="1">
      <c r="A11" s="3" t="s">
        <v>72</v>
      </c>
      <c r="B11" s="142" t="s">
        <v>139</v>
      </c>
      <c r="C11" s="88">
        <v>433380</v>
      </c>
      <c r="D11" s="75">
        <f t="shared" si="0"/>
        <v>5173276</v>
      </c>
      <c r="E11" s="88">
        <v>5606656</v>
      </c>
    </row>
    <row r="12" spans="1:5" s="1" customFormat="1" ht="12" customHeight="1" thickBot="1">
      <c r="A12" s="5" t="s">
        <v>56</v>
      </c>
      <c r="B12" s="141" t="s">
        <v>140</v>
      </c>
      <c r="C12" s="89"/>
      <c r="D12" s="75">
        <f t="shared" si="0"/>
        <v>0</v>
      </c>
      <c r="E12" s="89"/>
    </row>
    <row r="13" spans="1:5" s="1" customFormat="1" ht="12" customHeight="1" thickBot="1">
      <c r="A13" s="8" t="s">
        <v>3</v>
      </c>
      <c r="B13" s="146" t="s">
        <v>141</v>
      </c>
      <c r="C13" s="73">
        <f>+C14+C15+C16+C17+C18</f>
        <v>21565621</v>
      </c>
      <c r="D13" s="73">
        <f>SUM(D14:D18)</f>
        <v>-150981</v>
      </c>
      <c r="E13" s="73">
        <f>+E14+E15+E16+E17+E18</f>
        <v>21414640</v>
      </c>
    </row>
    <row r="14" spans="1:5" s="1" customFormat="1" ht="12" customHeight="1">
      <c r="A14" s="4" t="s">
        <v>58</v>
      </c>
      <c r="B14" s="145" t="s">
        <v>142</v>
      </c>
      <c r="C14" s="75"/>
      <c r="D14" s="75">
        <f aca="true" t="shared" si="1" ref="D14:D19">E14-C14</f>
        <v>0</v>
      </c>
      <c r="E14" s="75"/>
    </row>
    <row r="15" spans="1:5" s="1" customFormat="1" ht="12" customHeight="1">
      <c r="A15" s="3" t="s">
        <v>59</v>
      </c>
      <c r="B15" s="142" t="s">
        <v>143</v>
      </c>
      <c r="C15" s="74"/>
      <c r="D15" s="75">
        <f t="shared" si="1"/>
        <v>0</v>
      </c>
      <c r="E15" s="74"/>
    </row>
    <row r="16" spans="1:5" s="1" customFormat="1" ht="12" customHeight="1">
      <c r="A16" s="3" t="s">
        <v>60</v>
      </c>
      <c r="B16" s="142" t="s">
        <v>323</v>
      </c>
      <c r="C16" s="74"/>
      <c r="D16" s="75">
        <f t="shared" si="1"/>
        <v>0</v>
      </c>
      <c r="E16" s="74"/>
    </row>
    <row r="17" spans="1:5" s="1" customFormat="1" ht="12" customHeight="1">
      <c r="A17" s="3" t="s">
        <v>61</v>
      </c>
      <c r="B17" s="142" t="s">
        <v>324</v>
      </c>
      <c r="C17" s="74"/>
      <c r="D17" s="75">
        <f t="shared" si="1"/>
        <v>0</v>
      </c>
      <c r="E17" s="74"/>
    </row>
    <row r="18" spans="1:5" s="1" customFormat="1" ht="12" customHeight="1">
      <c r="A18" s="3" t="s">
        <v>62</v>
      </c>
      <c r="B18" s="142" t="s">
        <v>144</v>
      </c>
      <c r="C18" s="74">
        <v>21565621</v>
      </c>
      <c r="D18" s="75">
        <f t="shared" si="1"/>
        <v>-150981</v>
      </c>
      <c r="E18" s="74">
        <v>21414640</v>
      </c>
    </row>
    <row r="19" spans="1:5" s="1" customFormat="1" ht="12" customHeight="1" thickBot="1">
      <c r="A19" s="5" t="s">
        <v>68</v>
      </c>
      <c r="B19" s="141" t="s">
        <v>145</v>
      </c>
      <c r="C19" s="76"/>
      <c r="D19" s="75">
        <f t="shared" si="1"/>
        <v>0</v>
      </c>
      <c r="E19" s="76"/>
    </row>
    <row r="20" spans="1:5" s="1" customFormat="1" ht="12" customHeight="1" thickBot="1">
      <c r="A20" s="8" t="s">
        <v>4</v>
      </c>
      <c r="B20" s="144" t="s">
        <v>146</v>
      </c>
      <c r="C20" s="73">
        <f>+C21+C22+C23+C24+C25</f>
        <v>7000558</v>
      </c>
      <c r="D20" s="73">
        <f>+D21+D22+D23+D24+D25</f>
        <v>35675272</v>
      </c>
      <c r="E20" s="73">
        <f>+E21+E22+E23+E24+E25</f>
        <v>42675830</v>
      </c>
    </row>
    <row r="21" spans="1:5" s="1" customFormat="1" ht="12" customHeight="1">
      <c r="A21" s="4" t="s">
        <v>41</v>
      </c>
      <c r="B21" s="145" t="s">
        <v>147</v>
      </c>
      <c r="C21" s="75"/>
      <c r="D21" s="75">
        <f aca="true" t="shared" si="2" ref="D21:D26">E21-C21</f>
        <v>11749081</v>
      </c>
      <c r="E21" s="75">
        <v>11749081</v>
      </c>
    </row>
    <row r="22" spans="1:5" s="1" customFormat="1" ht="12" customHeight="1">
      <c r="A22" s="3" t="s">
        <v>42</v>
      </c>
      <c r="B22" s="142" t="s">
        <v>148</v>
      </c>
      <c r="C22" s="74"/>
      <c r="D22" s="75">
        <f t="shared" si="2"/>
        <v>0</v>
      </c>
      <c r="E22" s="74"/>
    </row>
    <row r="23" spans="1:5" s="1" customFormat="1" ht="12" customHeight="1">
      <c r="A23" s="3" t="s">
        <v>43</v>
      </c>
      <c r="B23" s="142" t="s">
        <v>325</v>
      </c>
      <c r="C23" s="74"/>
      <c r="D23" s="75">
        <f t="shared" si="2"/>
        <v>0</v>
      </c>
      <c r="E23" s="74"/>
    </row>
    <row r="24" spans="1:5" s="1" customFormat="1" ht="12" customHeight="1">
      <c r="A24" s="3" t="s">
        <v>44</v>
      </c>
      <c r="B24" s="142" t="s">
        <v>326</v>
      </c>
      <c r="C24" s="74"/>
      <c r="D24" s="75">
        <f t="shared" si="2"/>
        <v>0</v>
      </c>
      <c r="E24" s="74"/>
    </row>
    <row r="25" spans="1:5" s="1" customFormat="1" ht="12" customHeight="1">
      <c r="A25" s="3" t="s">
        <v>84</v>
      </c>
      <c r="B25" s="142" t="s">
        <v>149</v>
      </c>
      <c r="C25" s="74">
        <v>7000558</v>
      </c>
      <c r="D25" s="75">
        <f t="shared" si="2"/>
        <v>23926191</v>
      </c>
      <c r="E25" s="74">
        <v>30926749</v>
      </c>
    </row>
    <row r="26" spans="1:5" s="1" customFormat="1" ht="12" customHeight="1" thickBot="1">
      <c r="A26" s="5" t="s">
        <v>85</v>
      </c>
      <c r="B26" s="141" t="s">
        <v>150</v>
      </c>
      <c r="C26" s="76"/>
      <c r="D26" s="75">
        <f t="shared" si="2"/>
        <v>0</v>
      </c>
      <c r="E26" s="76"/>
    </row>
    <row r="27" spans="1:5" s="1" customFormat="1" ht="12" customHeight="1" thickBot="1">
      <c r="A27" s="8" t="s">
        <v>86</v>
      </c>
      <c r="B27" s="144" t="s">
        <v>151</v>
      </c>
      <c r="C27" s="80">
        <f>+C28+C31+C32+C33</f>
        <v>1600000</v>
      </c>
      <c r="D27" s="80">
        <f>+D28+D31+D32+D33</f>
        <v>37334</v>
      </c>
      <c r="E27" s="80">
        <f>+E28+E31+E32+E33</f>
        <v>1637334</v>
      </c>
    </row>
    <row r="28" spans="1:5" s="1" customFormat="1" ht="12" customHeight="1">
      <c r="A28" s="4" t="s">
        <v>152</v>
      </c>
      <c r="B28" s="145" t="s">
        <v>153</v>
      </c>
      <c r="C28" s="91">
        <f>+C29+C30</f>
        <v>400000</v>
      </c>
      <c r="D28" s="75">
        <f aca="true" t="shared" si="3" ref="D28:D33">E28-C28</f>
        <v>0</v>
      </c>
      <c r="E28" s="91">
        <f>+E29+E30</f>
        <v>400000</v>
      </c>
    </row>
    <row r="29" spans="1:5" s="1" customFormat="1" ht="12" customHeight="1">
      <c r="A29" s="3" t="s">
        <v>154</v>
      </c>
      <c r="B29" s="142" t="s">
        <v>155</v>
      </c>
      <c r="C29" s="74">
        <v>400000</v>
      </c>
      <c r="D29" s="75">
        <f t="shared" si="3"/>
        <v>0</v>
      </c>
      <c r="E29" s="74">
        <v>400000</v>
      </c>
    </row>
    <row r="30" spans="1:5" s="1" customFormat="1" ht="12" customHeight="1">
      <c r="A30" s="3" t="s">
        <v>156</v>
      </c>
      <c r="B30" s="142" t="s">
        <v>157</v>
      </c>
      <c r="C30" s="74"/>
      <c r="D30" s="75">
        <f t="shared" si="3"/>
        <v>0</v>
      </c>
      <c r="E30" s="74"/>
    </row>
    <row r="31" spans="1:5" s="1" customFormat="1" ht="12" customHeight="1">
      <c r="A31" s="3" t="s">
        <v>158</v>
      </c>
      <c r="B31" s="142" t="s">
        <v>159</v>
      </c>
      <c r="C31" s="74">
        <v>1200000</v>
      </c>
      <c r="D31" s="75">
        <f t="shared" si="3"/>
        <v>0</v>
      </c>
      <c r="E31" s="74">
        <v>1200000</v>
      </c>
    </row>
    <row r="32" spans="1:5" s="1" customFormat="1" ht="12" customHeight="1">
      <c r="A32" s="3" t="s">
        <v>160</v>
      </c>
      <c r="B32" s="142" t="s">
        <v>161</v>
      </c>
      <c r="C32" s="74"/>
      <c r="D32" s="75">
        <f t="shared" si="3"/>
        <v>0</v>
      </c>
      <c r="E32" s="74"/>
    </row>
    <row r="33" spans="1:5" s="1" customFormat="1" ht="12" customHeight="1" thickBot="1">
      <c r="A33" s="5" t="s">
        <v>162</v>
      </c>
      <c r="B33" s="141" t="s">
        <v>163</v>
      </c>
      <c r="C33" s="76"/>
      <c r="D33" s="75">
        <f t="shared" si="3"/>
        <v>37334</v>
      </c>
      <c r="E33" s="76">
        <v>37334</v>
      </c>
    </row>
    <row r="34" spans="1:5" s="1" customFormat="1" ht="12" customHeight="1" thickBot="1">
      <c r="A34" s="8" t="s">
        <v>6</v>
      </c>
      <c r="B34" s="144" t="s">
        <v>164</v>
      </c>
      <c r="C34" s="73">
        <f>SUM(C35:C44)</f>
        <v>50000</v>
      </c>
      <c r="D34" s="73">
        <f>SUM(D35:D44)</f>
        <v>1233960</v>
      </c>
      <c r="E34" s="73">
        <f>SUM(E35:E44)</f>
        <v>1283960</v>
      </c>
    </row>
    <row r="35" spans="1:5" s="1" customFormat="1" ht="12" customHeight="1">
      <c r="A35" s="4" t="s">
        <v>45</v>
      </c>
      <c r="B35" s="145" t="s">
        <v>165</v>
      </c>
      <c r="C35" s="75"/>
      <c r="D35" s="75">
        <f aca="true" t="shared" si="4" ref="D35:D44">E35-C35</f>
        <v>1045550</v>
      </c>
      <c r="E35" s="75">
        <v>1045550</v>
      </c>
    </row>
    <row r="36" spans="1:5" s="1" customFormat="1" ht="12" customHeight="1">
      <c r="A36" s="3" t="s">
        <v>46</v>
      </c>
      <c r="B36" s="142" t="s">
        <v>166</v>
      </c>
      <c r="C36" s="74"/>
      <c r="D36" s="75">
        <f t="shared" si="4"/>
        <v>34410</v>
      </c>
      <c r="E36" s="74">
        <v>34410</v>
      </c>
    </row>
    <row r="37" spans="1:5" s="1" customFormat="1" ht="12" customHeight="1">
      <c r="A37" s="3" t="s">
        <v>47</v>
      </c>
      <c r="B37" s="142" t="s">
        <v>167</v>
      </c>
      <c r="C37" s="74">
        <v>50000</v>
      </c>
      <c r="D37" s="75">
        <f t="shared" si="4"/>
        <v>153000</v>
      </c>
      <c r="E37" s="74">
        <v>203000</v>
      </c>
    </row>
    <row r="38" spans="1:5" s="1" customFormat="1" ht="12" customHeight="1">
      <c r="A38" s="3" t="s">
        <v>88</v>
      </c>
      <c r="B38" s="142" t="s">
        <v>168</v>
      </c>
      <c r="C38" s="74"/>
      <c r="D38" s="75">
        <f t="shared" si="4"/>
        <v>0</v>
      </c>
      <c r="E38" s="74"/>
    </row>
    <row r="39" spans="1:5" s="1" customFormat="1" ht="12" customHeight="1">
      <c r="A39" s="3" t="s">
        <v>89</v>
      </c>
      <c r="B39" s="142" t="s">
        <v>169</v>
      </c>
      <c r="C39" s="74"/>
      <c r="D39" s="75">
        <f t="shared" si="4"/>
        <v>0</v>
      </c>
      <c r="E39" s="74"/>
    </row>
    <row r="40" spans="1:5" s="1" customFormat="1" ht="12" customHeight="1">
      <c r="A40" s="3" t="s">
        <v>90</v>
      </c>
      <c r="B40" s="142" t="s">
        <v>170</v>
      </c>
      <c r="C40" s="74"/>
      <c r="D40" s="75">
        <f t="shared" si="4"/>
        <v>0</v>
      </c>
      <c r="E40" s="74"/>
    </row>
    <row r="41" spans="1:5" s="1" customFormat="1" ht="12" customHeight="1">
      <c r="A41" s="3" t="s">
        <v>91</v>
      </c>
      <c r="B41" s="142" t="s">
        <v>171</v>
      </c>
      <c r="C41" s="74"/>
      <c r="D41" s="75">
        <f t="shared" si="4"/>
        <v>0</v>
      </c>
      <c r="E41" s="74"/>
    </row>
    <row r="42" spans="1:5" s="1" customFormat="1" ht="12" customHeight="1">
      <c r="A42" s="3" t="s">
        <v>92</v>
      </c>
      <c r="B42" s="142" t="s">
        <v>172</v>
      </c>
      <c r="C42" s="74"/>
      <c r="D42" s="75">
        <f t="shared" si="4"/>
        <v>1000</v>
      </c>
      <c r="E42" s="74">
        <v>1000</v>
      </c>
    </row>
    <row r="43" spans="1:5" s="1" customFormat="1" ht="12" customHeight="1">
      <c r="A43" s="3" t="s">
        <v>173</v>
      </c>
      <c r="B43" s="142" t="s">
        <v>174</v>
      </c>
      <c r="C43" s="77"/>
      <c r="D43" s="75">
        <f t="shared" si="4"/>
        <v>0</v>
      </c>
      <c r="E43" s="77"/>
    </row>
    <row r="44" spans="1:5" s="1" customFormat="1" ht="12" customHeight="1" thickBot="1">
      <c r="A44" s="5" t="s">
        <v>175</v>
      </c>
      <c r="B44" s="141" t="s">
        <v>176</v>
      </c>
      <c r="C44" s="78"/>
      <c r="D44" s="75">
        <f t="shared" si="4"/>
        <v>0</v>
      </c>
      <c r="E44" s="78"/>
    </row>
    <row r="45" spans="1:5" s="1" customFormat="1" ht="12" customHeight="1" thickBot="1">
      <c r="A45" s="8" t="s">
        <v>7</v>
      </c>
      <c r="B45" s="144" t="s">
        <v>177</v>
      </c>
      <c r="C45" s="73">
        <f>SUM(C46:C50)</f>
        <v>0</v>
      </c>
      <c r="D45" s="73">
        <f>SUM(D46:D50)</f>
        <v>400000</v>
      </c>
      <c r="E45" s="73">
        <f>SUM(E46:E50)</f>
        <v>400000</v>
      </c>
    </row>
    <row r="46" spans="1:5" s="1" customFormat="1" ht="12" customHeight="1">
      <c r="A46" s="4" t="s">
        <v>48</v>
      </c>
      <c r="B46" s="145" t="s">
        <v>178</v>
      </c>
      <c r="C46" s="79"/>
      <c r="D46" s="75">
        <f>E46-C46</f>
        <v>0</v>
      </c>
      <c r="E46" s="79"/>
    </row>
    <row r="47" spans="1:5" s="1" customFormat="1" ht="12" customHeight="1">
      <c r="A47" s="3" t="s">
        <v>49</v>
      </c>
      <c r="B47" s="142" t="s">
        <v>179</v>
      </c>
      <c r="C47" s="77"/>
      <c r="D47" s="75">
        <f>E47-C47</f>
        <v>0</v>
      </c>
      <c r="E47" s="77"/>
    </row>
    <row r="48" spans="1:8" s="1" customFormat="1" ht="12" customHeight="1">
      <c r="A48" s="3" t="s">
        <v>180</v>
      </c>
      <c r="B48" s="142" t="s">
        <v>181</v>
      </c>
      <c r="C48" s="77"/>
      <c r="D48" s="75">
        <f>E48-C48</f>
        <v>400000</v>
      </c>
      <c r="E48" s="77">
        <v>400000</v>
      </c>
      <c r="H48" s="75"/>
    </row>
    <row r="49" spans="1:5" s="1" customFormat="1" ht="12" customHeight="1">
      <c r="A49" s="3" t="s">
        <v>182</v>
      </c>
      <c r="B49" s="142" t="s">
        <v>183</v>
      </c>
      <c r="C49" s="77"/>
      <c r="D49" s="75">
        <f>E49-C49</f>
        <v>0</v>
      </c>
      <c r="E49" s="77"/>
    </row>
    <row r="50" spans="1:5" s="1" customFormat="1" ht="12" customHeight="1" thickBot="1">
      <c r="A50" s="5" t="s">
        <v>184</v>
      </c>
      <c r="B50" s="141" t="s">
        <v>185</v>
      </c>
      <c r="C50" s="78"/>
      <c r="D50" s="75">
        <f>E50-C50</f>
        <v>0</v>
      </c>
      <c r="E50" s="78"/>
    </row>
    <row r="51" spans="1:5" s="1" customFormat="1" ht="12" customHeight="1" thickBot="1">
      <c r="A51" s="8" t="s">
        <v>93</v>
      </c>
      <c r="B51" s="144" t="s">
        <v>186</v>
      </c>
      <c r="C51" s="73">
        <f>SUM(C52:C54)</f>
        <v>200000</v>
      </c>
      <c r="D51" s="73">
        <f>SUM(D52:D54)</f>
        <v>70110</v>
      </c>
      <c r="E51" s="73">
        <f>SUM(E52:E54)</f>
        <v>270110</v>
      </c>
    </row>
    <row r="52" spans="1:5" s="1" customFormat="1" ht="12" customHeight="1">
      <c r="A52" s="4" t="s">
        <v>50</v>
      </c>
      <c r="B52" s="145" t="s">
        <v>187</v>
      </c>
      <c r="C52" s="75"/>
      <c r="D52" s="75">
        <f>E52-C52</f>
        <v>0</v>
      </c>
      <c r="E52" s="75"/>
    </row>
    <row r="53" spans="1:5" s="1" customFormat="1" ht="12" customHeight="1">
      <c r="A53" s="3" t="s">
        <v>51</v>
      </c>
      <c r="B53" s="142" t="s">
        <v>188</v>
      </c>
      <c r="C53" s="74"/>
      <c r="D53" s="75">
        <f>E53-C53</f>
        <v>0</v>
      </c>
      <c r="E53" s="74"/>
    </row>
    <row r="54" spans="1:5" s="1" customFormat="1" ht="12" customHeight="1">
      <c r="A54" s="3" t="s">
        <v>189</v>
      </c>
      <c r="B54" s="142" t="s">
        <v>190</v>
      </c>
      <c r="C54" s="74">
        <v>200000</v>
      </c>
      <c r="D54" s="75">
        <f>E54-C54</f>
        <v>70110</v>
      </c>
      <c r="E54" s="74">
        <v>270110</v>
      </c>
    </row>
    <row r="55" spans="1:5" s="1" customFormat="1" ht="12" customHeight="1" thickBot="1">
      <c r="A55" s="5" t="s">
        <v>191</v>
      </c>
      <c r="B55" s="141" t="s">
        <v>192</v>
      </c>
      <c r="C55" s="76"/>
      <c r="D55" s="75">
        <f>E55-C55</f>
        <v>0</v>
      </c>
      <c r="E55" s="76"/>
    </row>
    <row r="56" spans="1:5" s="1" customFormat="1" ht="12" customHeight="1" thickBot="1">
      <c r="A56" s="8" t="s">
        <v>9</v>
      </c>
      <c r="B56" s="146" t="s">
        <v>193</v>
      </c>
      <c r="C56" s="73">
        <f>SUM(C57:C59)</f>
        <v>0</v>
      </c>
      <c r="D56" s="73">
        <f>SUM(D57:D59)</f>
        <v>134000</v>
      </c>
      <c r="E56" s="73">
        <f>SUM(E57:E59)</f>
        <v>134000</v>
      </c>
    </row>
    <row r="57" spans="1:5" s="1" customFormat="1" ht="12" customHeight="1">
      <c r="A57" s="3" t="s">
        <v>94</v>
      </c>
      <c r="B57" s="145" t="s">
        <v>194</v>
      </c>
      <c r="C57" s="77"/>
      <c r="D57" s="75">
        <f>E57-C57</f>
        <v>0</v>
      </c>
      <c r="E57" s="77"/>
    </row>
    <row r="58" spans="1:5" s="1" customFormat="1" ht="12" customHeight="1">
      <c r="A58" s="3" t="s">
        <v>95</v>
      </c>
      <c r="B58" s="142" t="s">
        <v>195</v>
      </c>
      <c r="C58" s="77"/>
      <c r="D58" s="75">
        <f>E58-C58</f>
        <v>0</v>
      </c>
      <c r="E58" s="77"/>
    </row>
    <row r="59" spans="1:5" s="1" customFormat="1" ht="12" customHeight="1">
      <c r="A59" s="3" t="s">
        <v>112</v>
      </c>
      <c r="B59" s="142" t="s">
        <v>196</v>
      </c>
      <c r="C59" s="77"/>
      <c r="D59" s="75">
        <f>E59-C59</f>
        <v>134000</v>
      </c>
      <c r="E59" s="74">
        <v>134000</v>
      </c>
    </row>
    <row r="60" spans="1:5" s="1" customFormat="1" ht="12" customHeight="1" thickBot="1">
      <c r="A60" s="3" t="s">
        <v>197</v>
      </c>
      <c r="B60" s="141" t="s">
        <v>198</v>
      </c>
      <c r="C60" s="77"/>
      <c r="D60" s="75">
        <f>E60-C60</f>
        <v>0</v>
      </c>
      <c r="E60" s="77"/>
    </row>
    <row r="61" spans="1:5" s="1" customFormat="1" ht="12" customHeight="1" thickBot="1">
      <c r="A61" s="8" t="s">
        <v>10</v>
      </c>
      <c r="B61" s="144" t="s">
        <v>199</v>
      </c>
      <c r="C61" s="80">
        <f>+C6+C13+C20+C27+C34+C45+C51+C56</f>
        <v>47420564</v>
      </c>
      <c r="D61" s="80">
        <f>+D6+D13+D20+D27+D34+D45+D51+D56</f>
        <v>44057811</v>
      </c>
      <c r="E61" s="80">
        <f>+E6+E13+E20+E27+E34+E45+E51+E56</f>
        <v>91478375</v>
      </c>
    </row>
    <row r="62" spans="1:5" s="1" customFormat="1" ht="12" customHeight="1" thickBot="1">
      <c r="A62" s="92" t="s">
        <v>200</v>
      </c>
      <c r="B62" s="146" t="s">
        <v>201</v>
      </c>
      <c r="C62" s="73">
        <f>SUM(C63:C65)</f>
        <v>0</v>
      </c>
      <c r="D62" s="73">
        <f>SUM(D63:D65)</f>
        <v>0</v>
      </c>
      <c r="E62" s="73">
        <f>SUM(E63:E65)</f>
        <v>0</v>
      </c>
    </row>
    <row r="63" spans="1:5" s="1" customFormat="1" ht="12" customHeight="1">
      <c r="A63" s="3" t="s">
        <v>202</v>
      </c>
      <c r="B63" s="145" t="s">
        <v>203</v>
      </c>
      <c r="C63" s="77"/>
      <c r="D63" s="77"/>
      <c r="E63" s="77"/>
    </row>
    <row r="64" spans="1:5" s="1" customFormat="1" ht="12" customHeight="1">
      <c r="A64" s="3" t="s">
        <v>204</v>
      </c>
      <c r="B64" s="142" t="s">
        <v>205</v>
      </c>
      <c r="C64" s="77"/>
      <c r="D64" s="77"/>
      <c r="E64" s="77"/>
    </row>
    <row r="65" spans="1:5" s="1" customFormat="1" ht="12" customHeight="1" thickBot="1">
      <c r="A65" s="3" t="s">
        <v>206</v>
      </c>
      <c r="B65" s="131" t="s">
        <v>322</v>
      </c>
      <c r="C65" s="77"/>
      <c r="D65" s="77"/>
      <c r="E65" s="77"/>
    </row>
    <row r="66" spans="1:5" s="1" customFormat="1" ht="12" customHeight="1" thickBot="1">
      <c r="A66" s="92" t="s">
        <v>207</v>
      </c>
      <c r="B66" s="146" t="s">
        <v>208</v>
      </c>
      <c r="C66" s="73">
        <f>SUM(C67:C70)</f>
        <v>0</v>
      </c>
      <c r="D66" s="73">
        <f>SUM(D67:D70)</f>
        <v>0</v>
      </c>
      <c r="E66" s="73">
        <f>SUM(E67:E70)</f>
        <v>0</v>
      </c>
    </row>
    <row r="67" spans="1:5" s="1" customFormat="1" ht="12" customHeight="1">
      <c r="A67" s="3" t="s">
        <v>73</v>
      </c>
      <c r="B67" s="145" t="s">
        <v>209</v>
      </c>
      <c r="C67" s="77"/>
      <c r="D67" s="77"/>
      <c r="E67" s="77"/>
    </row>
    <row r="68" spans="1:5" s="1" customFormat="1" ht="12" customHeight="1">
      <c r="A68" s="3" t="s">
        <v>74</v>
      </c>
      <c r="B68" s="142" t="s">
        <v>210</v>
      </c>
      <c r="C68" s="77"/>
      <c r="D68" s="77"/>
      <c r="E68" s="77"/>
    </row>
    <row r="69" spans="1:5" s="1" customFormat="1" ht="12" customHeight="1">
      <c r="A69" s="3" t="s">
        <v>211</v>
      </c>
      <c r="B69" s="142" t="s">
        <v>212</v>
      </c>
      <c r="C69" s="77"/>
      <c r="D69" s="77"/>
      <c r="E69" s="77"/>
    </row>
    <row r="70" spans="1:7" s="1" customFormat="1" ht="12" customHeight="1" thickBot="1">
      <c r="A70" s="3" t="s">
        <v>213</v>
      </c>
      <c r="B70" s="141" t="s">
        <v>214</v>
      </c>
      <c r="C70" s="77"/>
      <c r="D70" s="77"/>
      <c r="E70" s="77"/>
      <c r="G70" s="16"/>
    </row>
    <row r="71" spans="1:5" s="1" customFormat="1" ht="12" customHeight="1" thickBot="1">
      <c r="A71" s="92" t="s">
        <v>215</v>
      </c>
      <c r="B71" s="146" t="s">
        <v>216</v>
      </c>
      <c r="C71" s="73">
        <f>SUM(C72:C73)</f>
        <v>5409436</v>
      </c>
      <c r="D71" s="73">
        <f>SUM(D72:D73)</f>
        <v>138570</v>
      </c>
      <c r="E71" s="73">
        <f>SUM(E72:E73)</f>
        <v>5548006</v>
      </c>
    </row>
    <row r="72" spans="1:5" s="1" customFormat="1" ht="12" customHeight="1">
      <c r="A72" s="3" t="s">
        <v>217</v>
      </c>
      <c r="B72" s="145" t="s">
        <v>218</v>
      </c>
      <c r="C72" s="77">
        <v>5409436</v>
      </c>
      <c r="D72" s="75">
        <f>E72-C72</f>
        <v>138570</v>
      </c>
      <c r="E72" s="77">
        <v>5548006</v>
      </c>
    </row>
    <row r="73" spans="1:5" s="1" customFormat="1" ht="13.5" thickBot="1">
      <c r="A73" s="3" t="s">
        <v>219</v>
      </c>
      <c r="B73" s="141" t="s">
        <v>220</v>
      </c>
      <c r="C73" s="77"/>
      <c r="D73" s="77"/>
      <c r="E73" s="77"/>
    </row>
    <row r="74" spans="1:5" s="1" customFormat="1" ht="12" customHeight="1" thickBot="1">
      <c r="A74" s="92" t="s">
        <v>221</v>
      </c>
      <c r="B74" s="146" t="s">
        <v>222</v>
      </c>
      <c r="C74" s="73">
        <f>SUM(C75:C77)</f>
        <v>0</v>
      </c>
      <c r="D74" s="73">
        <f>SUM(D75:D77)</f>
        <v>0</v>
      </c>
      <c r="E74" s="73">
        <f>SUM(E75:E77)</f>
        <v>0</v>
      </c>
    </row>
    <row r="75" spans="1:5" s="1" customFormat="1" ht="12" customHeight="1">
      <c r="A75" s="3" t="s">
        <v>223</v>
      </c>
      <c r="B75" s="145" t="s">
        <v>224</v>
      </c>
      <c r="C75" s="77">
        <v>0</v>
      </c>
      <c r="D75" s="77">
        <f>E75-C75</f>
        <v>0</v>
      </c>
      <c r="E75" s="77"/>
    </row>
    <row r="76" spans="1:5" s="1" customFormat="1" ht="12" customHeight="1">
      <c r="A76" s="3" t="s">
        <v>225</v>
      </c>
      <c r="B76" s="142" t="s">
        <v>226</v>
      </c>
      <c r="C76" s="77"/>
      <c r="D76" s="77"/>
      <c r="E76" s="77"/>
    </row>
    <row r="77" spans="1:5" s="1" customFormat="1" ht="12" customHeight="1" thickBot="1">
      <c r="A77" s="3" t="s">
        <v>227</v>
      </c>
      <c r="B77" s="141" t="s">
        <v>228</v>
      </c>
      <c r="C77" s="77"/>
      <c r="D77" s="77"/>
      <c r="E77" s="77"/>
    </row>
    <row r="78" spans="1:5" s="1" customFormat="1" ht="12" customHeight="1" thickBot="1">
      <c r="A78" s="92" t="s">
        <v>229</v>
      </c>
      <c r="B78" s="146" t="s">
        <v>230</v>
      </c>
      <c r="C78" s="73">
        <f>SUM(C79:C82)</f>
        <v>0</v>
      </c>
      <c r="D78" s="73">
        <f>SUM(D79:D82)</f>
        <v>0</v>
      </c>
      <c r="E78" s="73">
        <f>SUM(E79:E82)</f>
        <v>0</v>
      </c>
    </row>
    <row r="79" spans="1:5" s="1" customFormat="1" ht="12" customHeight="1">
      <c r="A79" s="93" t="s">
        <v>231</v>
      </c>
      <c r="B79" s="145" t="s">
        <v>232</v>
      </c>
      <c r="C79" s="77"/>
      <c r="D79" s="77"/>
      <c r="E79" s="77"/>
    </row>
    <row r="80" spans="1:5" s="1" customFormat="1" ht="12" customHeight="1">
      <c r="A80" s="94" t="s">
        <v>233</v>
      </c>
      <c r="B80" s="142" t="s">
        <v>234</v>
      </c>
      <c r="C80" s="77"/>
      <c r="D80" s="77"/>
      <c r="E80" s="77"/>
    </row>
    <row r="81" spans="1:5" s="1" customFormat="1" ht="12" customHeight="1">
      <c r="A81" s="94" t="s">
        <v>235</v>
      </c>
      <c r="B81" s="142" t="s">
        <v>236</v>
      </c>
      <c r="C81" s="77"/>
      <c r="D81" s="77"/>
      <c r="E81" s="77"/>
    </row>
    <row r="82" spans="1:5" s="1" customFormat="1" ht="12" customHeight="1" thickBot="1">
      <c r="A82" s="95" t="s">
        <v>237</v>
      </c>
      <c r="B82" s="141" t="s">
        <v>238</v>
      </c>
      <c r="C82" s="77"/>
      <c r="D82" s="77"/>
      <c r="E82" s="77"/>
    </row>
    <row r="83" spans="1:5" s="1" customFormat="1" ht="12" customHeight="1" thickBot="1">
      <c r="A83" s="92" t="s">
        <v>239</v>
      </c>
      <c r="B83" s="146" t="s">
        <v>240</v>
      </c>
      <c r="C83" s="96"/>
      <c r="D83" s="96"/>
      <c r="E83" s="96"/>
    </row>
    <row r="84" spans="1:5" s="1" customFormat="1" ht="12" customHeight="1" thickBot="1">
      <c r="A84" s="92" t="s">
        <v>241</v>
      </c>
      <c r="B84" s="113" t="s">
        <v>242</v>
      </c>
      <c r="C84" s="80">
        <f>+C62+C66+C71+C74+C78+C83</f>
        <v>5409436</v>
      </c>
      <c r="D84" s="80">
        <f>+D62+D66+D71+D74+D78+D83</f>
        <v>138570</v>
      </c>
      <c r="E84" s="80">
        <f>+E62+E66+E71+E74+E78+E83</f>
        <v>5548006</v>
      </c>
    </row>
    <row r="85" spans="1:5" s="1" customFormat="1" ht="12" customHeight="1" thickBot="1">
      <c r="A85" s="97" t="s">
        <v>243</v>
      </c>
      <c r="B85" s="114" t="s">
        <v>244</v>
      </c>
      <c r="C85" s="80">
        <f>+C61+C84</f>
        <v>52830000</v>
      </c>
      <c r="D85" s="80">
        <f>+D61+D84</f>
        <v>44196381</v>
      </c>
      <c r="E85" s="80">
        <f>+E61+E84</f>
        <v>97026381</v>
      </c>
    </row>
    <row r="86" spans="1:5" s="1" customFormat="1" ht="12" customHeight="1">
      <c r="A86" s="98"/>
      <c r="B86" s="99"/>
      <c r="C86" s="100"/>
      <c r="D86" s="101"/>
      <c r="E86" s="101"/>
    </row>
    <row r="87" spans="1:5" s="1" customFormat="1" ht="12" customHeight="1">
      <c r="A87" s="257"/>
      <c r="B87" s="258"/>
      <c r="C87" s="259"/>
      <c r="D87" s="260"/>
      <c r="E87" s="260"/>
    </row>
    <row r="88" spans="1:5" s="1" customFormat="1" ht="12" customHeight="1">
      <c r="A88" s="270" t="s">
        <v>30</v>
      </c>
      <c r="B88" s="270"/>
      <c r="C88" s="270"/>
      <c r="D88" s="270"/>
      <c r="E88" s="270"/>
    </row>
    <row r="89" spans="1:5" s="1" customFormat="1" ht="12" customHeight="1" thickBot="1">
      <c r="A89" s="271" t="s">
        <v>76</v>
      </c>
      <c r="B89" s="271"/>
      <c r="C89" s="69"/>
      <c r="D89" s="86"/>
      <c r="E89" s="86"/>
    </row>
    <row r="90" spans="1:5" s="1" customFormat="1" ht="12" customHeight="1">
      <c r="A90" s="262" t="s">
        <v>40</v>
      </c>
      <c r="B90" s="264" t="s">
        <v>330</v>
      </c>
      <c r="C90" s="266" t="s">
        <v>363</v>
      </c>
      <c r="D90" s="266"/>
      <c r="E90" s="267"/>
    </row>
    <row r="91" spans="1:6" s="1" customFormat="1" ht="24" customHeight="1" thickBot="1">
      <c r="A91" s="263"/>
      <c r="B91" s="265"/>
      <c r="C91" s="70" t="s">
        <v>132</v>
      </c>
      <c r="D91" s="70" t="s">
        <v>361</v>
      </c>
      <c r="E91" s="70" t="s">
        <v>133</v>
      </c>
      <c r="F91" s="102"/>
    </row>
    <row r="92" spans="1:6" s="1" customFormat="1" ht="12" customHeight="1" thickBot="1">
      <c r="A92" s="12">
        <v>1</v>
      </c>
      <c r="B92" s="13">
        <v>2</v>
      </c>
      <c r="C92" s="13">
        <v>3</v>
      </c>
      <c r="D92" s="151">
        <v>4</v>
      </c>
      <c r="E92" s="13">
        <v>5</v>
      </c>
      <c r="F92" s="102"/>
    </row>
    <row r="93" spans="1:6" s="1" customFormat="1" ht="15" customHeight="1" thickBot="1">
      <c r="A93" s="9" t="s">
        <v>2</v>
      </c>
      <c r="B93" s="11" t="s">
        <v>328</v>
      </c>
      <c r="C93" s="115">
        <f>SUM(C94:C98)</f>
        <v>47040511</v>
      </c>
      <c r="D93" s="153">
        <f>+D94+D95+D96+D97+D98</f>
        <v>3353994</v>
      </c>
      <c r="E93" s="152">
        <f>+E94+E95+E96+E97+E98</f>
        <v>50394505</v>
      </c>
      <c r="F93" s="102"/>
    </row>
    <row r="94" spans="1:5" s="1" customFormat="1" ht="12.75" customHeight="1">
      <c r="A94" s="6" t="s">
        <v>52</v>
      </c>
      <c r="B94" s="134" t="s">
        <v>31</v>
      </c>
      <c r="C94" s="116">
        <v>23055408</v>
      </c>
      <c r="D94" s="75">
        <f aca="true" t="shared" si="5" ref="D94:D108">E94-C94</f>
        <v>649256</v>
      </c>
      <c r="E94" s="127">
        <v>23704664</v>
      </c>
    </row>
    <row r="95" spans="1:5" ht="16.5" customHeight="1">
      <c r="A95" s="3" t="s">
        <v>53</v>
      </c>
      <c r="B95" s="135" t="s">
        <v>96</v>
      </c>
      <c r="C95" s="117">
        <v>3674606</v>
      </c>
      <c r="D95" s="75">
        <f t="shared" si="5"/>
        <v>0</v>
      </c>
      <c r="E95" s="74">
        <v>3674606</v>
      </c>
    </row>
    <row r="96" spans="1:5" ht="15.75">
      <c r="A96" s="3" t="s">
        <v>54</v>
      </c>
      <c r="B96" s="135" t="s">
        <v>71</v>
      </c>
      <c r="C96" s="118">
        <v>16451497</v>
      </c>
      <c r="D96" s="75">
        <f t="shared" si="5"/>
        <v>-168765</v>
      </c>
      <c r="E96" s="76">
        <v>16282732</v>
      </c>
    </row>
    <row r="97" spans="1:5" s="15" customFormat="1" ht="12" customHeight="1">
      <c r="A97" s="3" t="s">
        <v>55</v>
      </c>
      <c r="B97" s="136" t="s">
        <v>97</v>
      </c>
      <c r="C97" s="118">
        <v>3559000</v>
      </c>
      <c r="D97" s="75">
        <f t="shared" si="5"/>
        <v>23033</v>
      </c>
      <c r="E97" s="76">
        <v>3582033</v>
      </c>
    </row>
    <row r="98" spans="1:5" ht="12" customHeight="1">
      <c r="A98" s="3" t="s">
        <v>63</v>
      </c>
      <c r="B98" s="137" t="s">
        <v>98</v>
      </c>
      <c r="C98" s="118">
        <v>300000</v>
      </c>
      <c r="D98" s="75">
        <f t="shared" si="5"/>
        <v>2850470</v>
      </c>
      <c r="E98" s="74">
        <v>3150470</v>
      </c>
    </row>
    <row r="99" spans="1:5" ht="12" customHeight="1">
      <c r="A99" s="3" t="s">
        <v>56</v>
      </c>
      <c r="B99" s="135" t="s">
        <v>245</v>
      </c>
      <c r="C99" s="118"/>
      <c r="D99" s="75"/>
      <c r="E99" s="76"/>
    </row>
    <row r="100" spans="1:5" ht="12" customHeight="1">
      <c r="A100" s="3" t="s">
        <v>57</v>
      </c>
      <c r="B100" s="138" t="s">
        <v>246</v>
      </c>
      <c r="C100" s="118"/>
      <c r="D100" s="75">
        <f t="shared" si="5"/>
        <v>0</v>
      </c>
      <c r="E100" s="76"/>
    </row>
    <row r="101" spans="1:5" ht="12" customHeight="1">
      <c r="A101" s="3" t="s">
        <v>64</v>
      </c>
      <c r="B101" s="135" t="s">
        <v>247</v>
      </c>
      <c r="C101" s="118"/>
      <c r="D101" s="75">
        <f t="shared" si="5"/>
        <v>0</v>
      </c>
      <c r="E101" s="76"/>
    </row>
    <row r="102" spans="1:5" ht="12" customHeight="1">
      <c r="A102" s="3" t="s">
        <v>65</v>
      </c>
      <c r="B102" s="135" t="s">
        <v>248</v>
      </c>
      <c r="C102" s="118"/>
      <c r="D102" s="75">
        <f t="shared" si="5"/>
        <v>0</v>
      </c>
      <c r="E102" s="76"/>
    </row>
    <row r="103" spans="1:5" ht="12" customHeight="1">
      <c r="A103" s="3" t="s">
        <v>66</v>
      </c>
      <c r="B103" s="138" t="s">
        <v>249</v>
      </c>
      <c r="C103" s="118"/>
      <c r="D103" s="75">
        <f t="shared" si="5"/>
        <v>300000</v>
      </c>
      <c r="E103" s="76">
        <v>300000</v>
      </c>
    </row>
    <row r="104" spans="1:5" ht="12" customHeight="1">
      <c r="A104" s="3" t="s">
        <v>67</v>
      </c>
      <c r="B104" s="138" t="s">
        <v>250</v>
      </c>
      <c r="C104" s="118"/>
      <c r="D104" s="75">
        <f t="shared" si="5"/>
        <v>0</v>
      </c>
      <c r="E104" s="76"/>
    </row>
    <row r="105" spans="1:5" ht="12" customHeight="1">
      <c r="A105" s="3" t="s">
        <v>69</v>
      </c>
      <c r="B105" s="135" t="s">
        <v>251</v>
      </c>
      <c r="C105" s="118"/>
      <c r="D105" s="75">
        <f t="shared" si="5"/>
        <v>0</v>
      </c>
      <c r="E105" s="76"/>
    </row>
    <row r="106" spans="1:5" ht="12" customHeight="1">
      <c r="A106" s="2" t="s">
        <v>99</v>
      </c>
      <c r="B106" s="139" t="s">
        <v>252</v>
      </c>
      <c r="C106" s="118"/>
      <c r="D106" s="75">
        <f t="shared" si="5"/>
        <v>0</v>
      </c>
      <c r="E106" s="76"/>
    </row>
    <row r="107" spans="1:5" ht="12" customHeight="1">
      <c r="A107" s="3" t="s">
        <v>253</v>
      </c>
      <c r="B107" s="139" t="s">
        <v>254</v>
      </c>
      <c r="C107" s="118"/>
      <c r="D107" s="75">
        <f t="shared" si="5"/>
        <v>0</v>
      </c>
      <c r="E107" s="76"/>
    </row>
    <row r="108" spans="1:5" ht="12" customHeight="1" thickBot="1">
      <c r="A108" s="7" t="s">
        <v>255</v>
      </c>
      <c r="B108" s="140" t="s">
        <v>256</v>
      </c>
      <c r="C108" s="119">
        <v>0</v>
      </c>
      <c r="D108" s="75">
        <f t="shared" si="5"/>
        <v>2850470</v>
      </c>
      <c r="E108" s="128">
        <v>2850470</v>
      </c>
    </row>
    <row r="109" spans="1:5" ht="12" customHeight="1" thickBot="1">
      <c r="A109" s="8" t="s">
        <v>3</v>
      </c>
      <c r="B109" s="10" t="s">
        <v>329</v>
      </c>
      <c r="C109" s="120">
        <f>+C110+C112+C114</f>
        <v>5285000</v>
      </c>
      <c r="D109" s="73">
        <f>+D110+D112+D114</f>
        <v>40179547</v>
      </c>
      <c r="E109" s="73">
        <f>+E110+E112+E114</f>
        <v>45464547</v>
      </c>
    </row>
    <row r="110" spans="1:5" ht="12" customHeight="1">
      <c r="A110" s="4" t="s">
        <v>58</v>
      </c>
      <c r="B110" s="135" t="s">
        <v>111</v>
      </c>
      <c r="C110" s="121">
        <v>5285000</v>
      </c>
      <c r="D110" s="75">
        <f aca="true" t="shared" si="6" ref="D110:D122">E110-C110</f>
        <v>3872925</v>
      </c>
      <c r="E110" s="75">
        <v>9157925</v>
      </c>
    </row>
    <row r="111" spans="1:5" ht="12" customHeight="1">
      <c r="A111" s="4" t="s">
        <v>59</v>
      </c>
      <c r="B111" s="139" t="s">
        <v>257</v>
      </c>
      <c r="C111" s="121"/>
      <c r="D111" s="75">
        <f t="shared" si="6"/>
        <v>0</v>
      </c>
      <c r="E111" s="75"/>
    </row>
    <row r="112" spans="1:5" ht="12" customHeight="1">
      <c r="A112" s="4" t="s">
        <v>60</v>
      </c>
      <c r="B112" s="139" t="s">
        <v>100</v>
      </c>
      <c r="C112" s="121"/>
      <c r="D112" s="75">
        <f t="shared" si="6"/>
        <v>36306622</v>
      </c>
      <c r="E112" s="75">
        <v>36306622</v>
      </c>
    </row>
    <row r="113" spans="1:5" ht="12" customHeight="1">
      <c r="A113" s="4" t="s">
        <v>61</v>
      </c>
      <c r="B113" s="139" t="s">
        <v>258</v>
      </c>
      <c r="C113" s="122"/>
      <c r="D113" s="75">
        <f t="shared" si="6"/>
        <v>0</v>
      </c>
      <c r="E113" s="74"/>
    </row>
    <row r="114" spans="1:5" ht="12" customHeight="1">
      <c r="A114" s="4" t="s">
        <v>62</v>
      </c>
      <c r="B114" s="141" t="s">
        <v>113</v>
      </c>
      <c r="C114" s="122"/>
      <c r="D114" s="75">
        <f t="shared" si="6"/>
        <v>0</v>
      </c>
      <c r="E114" s="74"/>
    </row>
    <row r="115" spans="1:5" ht="12" customHeight="1">
      <c r="A115" s="4" t="s">
        <v>68</v>
      </c>
      <c r="B115" s="142" t="s">
        <v>327</v>
      </c>
      <c r="C115" s="122"/>
      <c r="D115" s="75">
        <f t="shared" si="6"/>
        <v>0</v>
      </c>
      <c r="E115" s="74"/>
    </row>
    <row r="116" spans="1:5" ht="15.75">
      <c r="A116" s="4" t="s">
        <v>70</v>
      </c>
      <c r="B116" s="132" t="s">
        <v>259</v>
      </c>
      <c r="C116" s="122"/>
      <c r="D116" s="75">
        <f t="shared" si="6"/>
        <v>0</v>
      </c>
      <c r="E116" s="74"/>
    </row>
    <row r="117" spans="1:5" ht="12" customHeight="1">
      <c r="A117" s="4" t="s">
        <v>101</v>
      </c>
      <c r="B117" s="135" t="s">
        <v>248</v>
      </c>
      <c r="C117" s="122"/>
      <c r="D117" s="75">
        <f t="shared" si="6"/>
        <v>0</v>
      </c>
      <c r="E117" s="74"/>
    </row>
    <row r="118" spans="1:5" ht="12" customHeight="1">
      <c r="A118" s="4" t="s">
        <v>102</v>
      </c>
      <c r="B118" s="135" t="s">
        <v>260</v>
      </c>
      <c r="C118" s="122"/>
      <c r="D118" s="75">
        <f t="shared" si="6"/>
        <v>0</v>
      </c>
      <c r="E118" s="74"/>
    </row>
    <row r="119" spans="1:5" ht="12" customHeight="1">
      <c r="A119" s="4" t="s">
        <v>103</v>
      </c>
      <c r="B119" s="135" t="s">
        <v>261</v>
      </c>
      <c r="C119" s="122"/>
      <c r="D119" s="75">
        <f t="shared" si="6"/>
        <v>0</v>
      </c>
      <c r="E119" s="74"/>
    </row>
    <row r="120" spans="1:5" ht="12" customHeight="1">
      <c r="A120" s="4" t="s">
        <v>262</v>
      </c>
      <c r="B120" s="135" t="s">
        <v>251</v>
      </c>
      <c r="C120" s="122"/>
      <c r="D120" s="75">
        <f t="shared" si="6"/>
        <v>0</v>
      </c>
      <c r="E120" s="74"/>
    </row>
    <row r="121" spans="1:5" ht="12" customHeight="1">
      <c r="A121" s="4" t="s">
        <v>263</v>
      </c>
      <c r="B121" s="135" t="s">
        <v>264</v>
      </c>
      <c r="C121" s="122"/>
      <c r="D121" s="75">
        <f t="shared" si="6"/>
        <v>0</v>
      </c>
      <c r="E121" s="74"/>
    </row>
    <row r="122" spans="1:5" ht="12" customHeight="1" thickBot="1">
      <c r="A122" s="2" t="s">
        <v>265</v>
      </c>
      <c r="B122" s="135" t="s">
        <v>266</v>
      </c>
      <c r="C122" s="123"/>
      <c r="D122" s="75">
        <f t="shared" si="6"/>
        <v>0</v>
      </c>
      <c r="E122" s="76"/>
    </row>
    <row r="123" spans="1:5" ht="12" customHeight="1" thickBot="1">
      <c r="A123" s="8" t="s">
        <v>4</v>
      </c>
      <c r="B123" s="24" t="s">
        <v>267</v>
      </c>
      <c r="C123" s="120">
        <f>+C124+C125</f>
        <v>0</v>
      </c>
      <c r="D123" s="73">
        <f>+D124+D125</f>
        <v>0</v>
      </c>
      <c r="E123" s="73">
        <f>+E124+E125</f>
        <v>0</v>
      </c>
    </row>
    <row r="124" spans="1:5" ht="12" customHeight="1">
      <c r="A124" s="4" t="s">
        <v>41</v>
      </c>
      <c r="B124" s="132" t="s">
        <v>36</v>
      </c>
      <c r="C124" s="121"/>
      <c r="D124" s="75"/>
      <c r="E124" s="75"/>
    </row>
    <row r="125" spans="1:5" ht="12" customHeight="1" thickBot="1">
      <c r="A125" s="5" t="s">
        <v>42</v>
      </c>
      <c r="B125" s="139" t="s">
        <v>37</v>
      </c>
      <c r="C125" s="118"/>
      <c r="D125" s="76"/>
      <c r="E125" s="76"/>
    </row>
    <row r="126" spans="1:5" ht="12" customHeight="1" thickBot="1">
      <c r="A126" s="8" t="s">
        <v>5</v>
      </c>
      <c r="B126" s="24" t="s">
        <v>268</v>
      </c>
      <c r="C126" s="120">
        <f>+C93+C109+C123</f>
        <v>52325511</v>
      </c>
      <c r="D126" s="73">
        <f>+D93+D109+D123</f>
        <v>43533541</v>
      </c>
      <c r="E126" s="73">
        <f>+E93+E109+E123</f>
        <v>95859052</v>
      </c>
    </row>
    <row r="127" spans="1:5" ht="12" customHeight="1" thickBot="1">
      <c r="A127" s="8" t="s">
        <v>6</v>
      </c>
      <c r="B127" s="24" t="s">
        <v>269</v>
      </c>
      <c r="C127" s="120">
        <f>+C128+C129+C130</f>
        <v>504489</v>
      </c>
      <c r="D127" s="73">
        <f>+D128+D129+D130</f>
        <v>0</v>
      </c>
      <c r="E127" s="73">
        <f>+E128+E129+E130</f>
        <v>504489</v>
      </c>
    </row>
    <row r="128" spans="1:5" ht="12" customHeight="1">
      <c r="A128" s="4" t="s">
        <v>45</v>
      </c>
      <c r="B128" s="132" t="s">
        <v>314</v>
      </c>
      <c r="C128" s="122">
        <v>504489</v>
      </c>
      <c r="D128" s="74">
        <f>E128-C128</f>
        <v>-504489</v>
      </c>
      <c r="E128" s="74">
        <v>0</v>
      </c>
    </row>
    <row r="129" spans="1:5" ht="12" customHeight="1">
      <c r="A129" s="4" t="s">
        <v>46</v>
      </c>
      <c r="B129" s="132" t="s">
        <v>315</v>
      </c>
      <c r="C129" s="122"/>
      <c r="D129" s="74">
        <f>E129-C129</f>
        <v>0</v>
      </c>
      <c r="E129" s="74"/>
    </row>
    <row r="130" spans="1:5" ht="12" customHeight="1" thickBot="1">
      <c r="A130" s="2" t="s">
        <v>47</v>
      </c>
      <c r="B130" s="143" t="s">
        <v>316</v>
      </c>
      <c r="C130" s="122">
        <v>0</v>
      </c>
      <c r="D130" s="74">
        <f>E130-C130</f>
        <v>504489</v>
      </c>
      <c r="E130" s="74">
        <v>504489</v>
      </c>
    </row>
    <row r="131" spans="1:5" ht="12" customHeight="1" thickBot="1">
      <c r="A131" s="8" t="s">
        <v>7</v>
      </c>
      <c r="B131" s="24" t="s">
        <v>270</v>
      </c>
      <c r="C131" s="120">
        <f>+C132+C133+C134+C135</f>
        <v>0</v>
      </c>
      <c r="D131" s="73">
        <f>+D132+D133+D134+D135</f>
        <v>0</v>
      </c>
      <c r="E131" s="73">
        <f>+E132+E133+E134+E135</f>
        <v>0</v>
      </c>
    </row>
    <row r="132" spans="1:5" ht="12" customHeight="1">
      <c r="A132" s="4" t="s">
        <v>48</v>
      </c>
      <c r="B132" s="132" t="s">
        <v>317</v>
      </c>
      <c r="C132" s="122"/>
      <c r="D132" s="74"/>
      <c r="E132" s="74"/>
    </row>
    <row r="133" spans="1:5" ht="12" customHeight="1">
      <c r="A133" s="4" t="s">
        <v>49</v>
      </c>
      <c r="B133" s="132" t="s">
        <v>318</v>
      </c>
      <c r="C133" s="122"/>
      <c r="D133" s="74"/>
      <c r="E133" s="74"/>
    </row>
    <row r="134" spans="1:5" ht="12" customHeight="1">
      <c r="A134" s="4" t="s">
        <v>180</v>
      </c>
      <c r="B134" s="132" t="s">
        <v>319</v>
      </c>
      <c r="C134" s="122"/>
      <c r="D134" s="74"/>
      <c r="E134" s="74"/>
    </row>
    <row r="135" spans="1:5" ht="12" customHeight="1" thickBot="1">
      <c r="A135" s="2" t="s">
        <v>182</v>
      </c>
      <c r="B135" s="143" t="s">
        <v>320</v>
      </c>
      <c r="C135" s="122"/>
      <c r="D135" s="74"/>
      <c r="E135" s="74"/>
    </row>
    <row r="136" spans="1:5" ht="12" customHeight="1" thickBot="1">
      <c r="A136" s="8" t="s">
        <v>8</v>
      </c>
      <c r="B136" s="24" t="s">
        <v>271</v>
      </c>
      <c r="C136" s="124">
        <f>+C137+C138+C139+C140</f>
        <v>0</v>
      </c>
      <c r="D136" s="80">
        <f>+D137+D138+D139+D140</f>
        <v>662840</v>
      </c>
      <c r="E136" s="80">
        <f>+E137+E138+E139+E140</f>
        <v>662840</v>
      </c>
    </row>
    <row r="137" spans="1:5" ht="12" customHeight="1">
      <c r="A137" s="4" t="s">
        <v>50</v>
      </c>
      <c r="B137" s="132" t="s">
        <v>272</v>
      </c>
      <c r="C137" s="122"/>
      <c r="D137" s="74"/>
      <c r="E137" s="74"/>
    </row>
    <row r="138" spans="1:5" ht="12" customHeight="1">
      <c r="A138" s="4" t="s">
        <v>51</v>
      </c>
      <c r="B138" s="132" t="s">
        <v>273</v>
      </c>
      <c r="C138" s="122"/>
      <c r="D138" s="74">
        <f>E138-C138</f>
        <v>662840</v>
      </c>
      <c r="E138" s="74">
        <v>662840</v>
      </c>
    </row>
    <row r="139" spans="1:5" ht="12" customHeight="1">
      <c r="A139" s="4" t="s">
        <v>189</v>
      </c>
      <c r="B139" s="132" t="s">
        <v>321</v>
      </c>
      <c r="C139" s="122"/>
      <c r="D139" s="74"/>
      <c r="E139" s="74"/>
    </row>
    <row r="140" spans="1:5" ht="12" customHeight="1" thickBot="1">
      <c r="A140" s="2" t="s">
        <v>191</v>
      </c>
      <c r="B140" s="143" t="s">
        <v>311</v>
      </c>
      <c r="C140" s="122"/>
      <c r="D140" s="74"/>
      <c r="E140" s="74"/>
    </row>
    <row r="141" spans="1:5" ht="12" customHeight="1" thickBot="1">
      <c r="A141" s="8" t="s">
        <v>9</v>
      </c>
      <c r="B141" s="24" t="s">
        <v>274</v>
      </c>
      <c r="C141" s="125">
        <f>+C142+C143+C144+C145</f>
        <v>0</v>
      </c>
      <c r="D141" s="129">
        <f>+D142+D143+D144+D145</f>
        <v>0</v>
      </c>
      <c r="E141" s="129">
        <f>+E142+E143+E144+E145</f>
        <v>0</v>
      </c>
    </row>
    <row r="142" spans="1:5" ht="12" customHeight="1">
      <c r="A142" s="4" t="s">
        <v>94</v>
      </c>
      <c r="B142" s="132" t="s">
        <v>275</v>
      </c>
      <c r="C142" s="122"/>
      <c r="D142" s="74"/>
      <c r="E142" s="74"/>
    </row>
    <row r="143" spans="1:5" ht="12" customHeight="1">
      <c r="A143" s="4" t="s">
        <v>95</v>
      </c>
      <c r="B143" s="132" t="s">
        <v>276</v>
      </c>
      <c r="C143" s="122"/>
      <c r="D143" s="74"/>
      <c r="E143" s="74"/>
    </row>
    <row r="144" spans="1:5" ht="12" customHeight="1">
      <c r="A144" s="4" t="s">
        <v>112</v>
      </c>
      <c r="B144" s="132" t="s">
        <v>277</v>
      </c>
      <c r="C144" s="122"/>
      <c r="D144" s="74"/>
      <c r="E144" s="74"/>
    </row>
    <row r="145" spans="1:5" ht="12" customHeight="1" thickBot="1">
      <c r="A145" s="4" t="s">
        <v>197</v>
      </c>
      <c r="B145" s="132" t="s">
        <v>278</v>
      </c>
      <c r="C145" s="122"/>
      <c r="D145" s="74"/>
      <c r="E145" s="74"/>
    </row>
    <row r="146" spans="1:5" ht="12" customHeight="1" thickBot="1">
      <c r="A146" s="8" t="s">
        <v>10</v>
      </c>
      <c r="B146" s="24" t="s">
        <v>279</v>
      </c>
      <c r="C146" s="126">
        <f>+C127+C131+C136+C141</f>
        <v>504489</v>
      </c>
      <c r="D146" s="130">
        <f>+D127+D131+D136+D141</f>
        <v>662840</v>
      </c>
      <c r="E146" s="130">
        <f>+E127+E131+E136+E141</f>
        <v>1167329</v>
      </c>
    </row>
    <row r="147" spans="1:5" ht="12" customHeight="1" thickBot="1">
      <c r="A147" s="27" t="s">
        <v>11</v>
      </c>
      <c r="B147" s="133" t="s">
        <v>280</v>
      </c>
      <c r="C147" s="126">
        <f>+C126+C146</f>
        <v>52830000</v>
      </c>
      <c r="D147" s="130">
        <f>+D126+D146</f>
        <v>44196381</v>
      </c>
      <c r="E147" s="130">
        <f>+E126+E146</f>
        <v>97026381</v>
      </c>
    </row>
    <row r="148" ht="12" customHeight="1">
      <c r="C148" s="68"/>
    </row>
    <row r="149" spans="1:5" ht="18" customHeight="1">
      <c r="A149" s="269" t="s">
        <v>281</v>
      </c>
      <c r="B149" s="269"/>
      <c r="C149" s="269"/>
      <c r="D149" s="269"/>
      <c r="E149" s="269"/>
    </row>
    <row r="150" spans="1:7" ht="12" customHeight="1" thickBot="1">
      <c r="A150" s="268" t="s">
        <v>77</v>
      </c>
      <c r="B150" s="268"/>
      <c r="C150" s="86"/>
      <c r="D150" s="86"/>
      <c r="E150" s="86"/>
      <c r="F150" s="68"/>
      <c r="G150" s="68"/>
    </row>
    <row r="151" spans="1:7" ht="12" customHeight="1" thickBot="1">
      <c r="A151" s="8">
        <v>1</v>
      </c>
      <c r="B151" s="10" t="s">
        <v>282</v>
      </c>
      <c r="C151" s="103">
        <f>+C61-C126</f>
        <v>-4904947</v>
      </c>
      <c r="D151" s="121">
        <f>E151-C151</f>
        <v>524270</v>
      </c>
      <c r="E151" s="154">
        <f>+E61-E126</f>
        <v>-4380677</v>
      </c>
      <c r="F151" s="68"/>
      <c r="G151" s="68"/>
    </row>
    <row r="152" spans="1:7" ht="25.5" customHeight="1" thickBot="1">
      <c r="A152" s="8" t="s">
        <v>3</v>
      </c>
      <c r="B152" s="10" t="s">
        <v>283</v>
      </c>
      <c r="C152" s="103">
        <f>+C84-C146</f>
        <v>4904947</v>
      </c>
      <c r="D152" s="103">
        <f>+D84-D146</f>
        <v>-524270</v>
      </c>
      <c r="E152" s="154">
        <f>+E84-E146</f>
        <v>4380677</v>
      </c>
      <c r="F152" s="68"/>
      <c r="G152" s="68"/>
    </row>
    <row r="153" spans="3:6" ht="15" customHeight="1">
      <c r="C153" s="22"/>
      <c r="D153" s="22"/>
      <c r="E153" s="22"/>
      <c r="F153" s="22"/>
    </row>
    <row r="154" s="1" customFormat="1" ht="12.75" customHeight="1"/>
    <row r="155" ht="15.75">
      <c r="C155" s="68"/>
    </row>
    <row r="156" ht="15.75">
      <c r="C156" s="68"/>
    </row>
    <row r="157" ht="15.75">
      <c r="C157" s="68"/>
    </row>
    <row r="158" ht="16.5" customHeight="1">
      <c r="C158" s="68"/>
    </row>
    <row r="159" ht="15.75">
      <c r="C159" s="68"/>
    </row>
    <row r="160" ht="15.75">
      <c r="C160" s="68"/>
    </row>
    <row r="161" ht="15.75">
      <c r="C161" s="68"/>
    </row>
    <row r="162" ht="15.75">
      <c r="C162" s="68"/>
    </row>
    <row r="163" ht="15.75">
      <c r="C163" s="68"/>
    </row>
    <row r="164" spans="6:7" s="68" customFormat="1" ht="15.75">
      <c r="F164" s="14"/>
      <c r="G164" s="14"/>
    </row>
    <row r="165" spans="6:7" s="68" customFormat="1" ht="15.75">
      <c r="F165" s="14"/>
      <c r="G165" s="14"/>
    </row>
    <row r="166" spans="6:7" s="68" customFormat="1" ht="15.75">
      <c r="F166" s="14"/>
      <c r="G166" s="14"/>
    </row>
    <row r="167" spans="6:7" s="68" customFormat="1" ht="15.75">
      <c r="F167" s="14"/>
      <c r="G167" s="14"/>
    </row>
  </sheetData>
  <sheetProtection/>
  <mergeCells count="12">
    <mergeCell ref="B3:B4"/>
    <mergeCell ref="C3:E3"/>
    <mergeCell ref="A90:A91"/>
    <mergeCell ref="B90:B91"/>
    <mergeCell ref="C90:E90"/>
    <mergeCell ref="A150:B150"/>
    <mergeCell ref="A149:E149"/>
    <mergeCell ref="A1:E1"/>
    <mergeCell ref="A2:B2"/>
    <mergeCell ref="A88:E88"/>
    <mergeCell ref="A89:B89"/>
    <mergeCell ref="A3:A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 xml:space="preserve">&amp;C&amp;"Times New Roman CE,Félkövér"&amp;12&amp;U
Damak Község Önkormányzat
2017. ÉVI KÖLTSÉGVETÉSÉNEK ÖSSZEVONT MÉRLEGE
&amp;R&amp;"Times New Roman CE,Félkövér dőlt"&amp;11 1.1. melléklet  a 6/2018(V.22.)önkormányzati rendelethez </oddHeader>
  </headerFooter>
  <rowBreaks count="1" manualBreakCount="1">
    <brk id="8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24">
      <selection activeCell="G144" sqref="G144"/>
    </sheetView>
  </sheetViews>
  <sheetFormatPr defaultColWidth="9.00390625" defaultRowHeight="12.75"/>
  <cols>
    <col min="1" max="1" width="19.50390625" style="250" customWidth="1"/>
    <col min="2" max="2" width="72.00390625" style="251" customWidth="1"/>
    <col min="3" max="3" width="19.125" style="252" customWidth="1"/>
    <col min="4" max="4" width="22.375" style="252" customWidth="1"/>
    <col min="5" max="5" width="22.125" style="252" customWidth="1"/>
    <col min="6" max="16384" width="9.375" style="178" customWidth="1"/>
  </cols>
  <sheetData>
    <row r="1" spans="1:5" s="164" customFormat="1" ht="16.5" customHeight="1" thickBot="1">
      <c r="A1" s="161"/>
      <c r="B1" s="162"/>
      <c r="C1" s="163"/>
      <c r="D1" s="163"/>
      <c r="E1" s="163" t="s">
        <v>368</v>
      </c>
    </row>
    <row r="2" spans="1:5" s="168" customFormat="1" ht="21" customHeight="1">
      <c r="A2" s="165" t="s">
        <v>38</v>
      </c>
      <c r="B2" s="166" t="s">
        <v>332</v>
      </c>
      <c r="C2" s="167"/>
      <c r="D2" s="167"/>
      <c r="E2" s="167"/>
    </row>
    <row r="3" spans="1:5" s="168" customFormat="1" ht="16.5" thickBot="1">
      <c r="A3" s="169" t="s">
        <v>333</v>
      </c>
      <c r="B3" s="170" t="s">
        <v>334</v>
      </c>
      <c r="C3" s="171"/>
      <c r="D3" s="171"/>
      <c r="E3" s="171"/>
    </row>
    <row r="4" spans="1:5" s="174" customFormat="1" ht="15.75" customHeight="1" thickBot="1">
      <c r="A4" s="172"/>
      <c r="B4" s="172"/>
      <c r="C4" s="173"/>
      <c r="D4" s="173"/>
      <c r="E4" s="173" t="s">
        <v>365</v>
      </c>
    </row>
    <row r="5" spans="1:5" ht="13.5" thickBot="1">
      <c r="A5" s="175" t="s">
        <v>335</v>
      </c>
      <c r="B5" s="176" t="s">
        <v>336</v>
      </c>
      <c r="C5" s="177" t="s">
        <v>337</v>
      </c>
      <c r="D5" s="177" t="s">
        <v>370</v>
      </c>
      <c r="E5" s="177" t="s">
        <v>358</v>
      </c>
    </row>
    <row r="6" spans="1:5" s="182" customFormat="1" ht="12.75" customHeight="1" thickBot="1">
      <c r="A6" s="179">
        <v>1</v>
      </c>
      <c r="B6" s="180">
        <v>2</v>
      </c>
      <c r="C6" s="181">
        <v>3</v>
      </c>
      <c r="D6" s="181">
        <v>4</v>
      </c>
      <c r="E6" s="181">
        <v>5</v>
      </c>
    </row>
    <row r="7" spans="1:5" s="182" customFormat="1" ht="15.75" customHeight="1" thickBot="1">
      <c r="A7" s="183"/>
      <c r="B7" s="184" t="s">
        <v>34</v>
      </c>
      <c r="C7" s="185"/>
      <c r="D7" s="185"/>
      <c r="E7" s="185"/>
    </row>
    <row r="8" spans="1:5" s="182" customFormat="1" ht="12" customHeight="1" thickBot="1">
      <c r="A8" s="12" t="s">
        <v>2</v>
      </c>
      <c r="B8" s="186" t="s">
        <v>134</v>
      </c>
      <c r="C8" s="187">
        <f>+C9+C10+C11+C12+C13+C14</f>
        <v>17004385</v>
      </c>
      <c r="D8" s="187">
        <f>+D9+D10+D11+D12+D13+D14</f>
        <v>6658116</v>
      </c>
      <c r="E8" s="187">
        <f>+E9+E10+E11+E12+E13+E14</f>
        <v>23662501</v>
      </c>
    </row>
    <row r="9" spans="1:5" s="191" customFormat="1" ht="12" customHeight="1">
      <c r="A9" s="188" t="s">
        <v>52</v>
      </c>
      <c r="B9" s="193" t="s">
        <v>135</v>
      </c>
      <c r="C9" s="190">
        <f>SUM('1.1.mell'!C7)</f>
        <v>9786755</v>
      </c>
      <c r="D9" s="190">
        <f>SUM('1.1.mell'!D7)</f>
        <v>1017272</v>
      </c>
      <c r="E9" s="190">
        <f>SUM('1.1.mell'!E7)</f>
        <v>10804027</v>
      </c>
    </row>
    <row r="10" spans="1:5" s="194" customFormat="1" ht="12" customHeight="1">
      <c r="A10" s="192" t="s">
        <v>53</v>
      </c>
      <c r="B10" s="193" t="s">
        <v>136</v>
      </c>
      <c r="C10" s="190">
        <f>'[1]1.1.mell'!C10</f>
        <v>0</v>
      </c>
      <c r="D10" s="190">
        <f>SUM('1.1.mell'!D8)</f>
        <v>0</v>
      </c>
      <c r="E10" s="190">
        <f>'[1]1.1.mell'!E10</f>
        <v>0</v>
      </c>
    </row>
    <row r="11" spans="1:5" s="194" customFormat="1" ht="12" customHeight="1">
      <c r="A11" s="192" t="s">
        <v>54</v>
      </c>
      <c r="B11" s="193" t="s">
        <v>137</v>
      </c>
      <c r="C11" s="190">
        <f>SUM('1.1.mell'!C9)</f>
        <v>5584250</v>
      </c>
      <c r="D11" s="190">
        <f>SUM('1.1.mell'!D9)</f>
        <v>467568</v>
      </c>
      <c r="E11" s="190">
        <f>SUM('1.1.mell'!E9)</f>
        <v>6051818</v>
      </c>
    </row>
    <row r="12" spans="1:5" s="194" customFormat="1" ht="12" customHeight="1">
      <c r="A12" s="192" t="s">
        <v>55</v>
      </c>
      <c r="B12" s="193" t="s">
        <v>138</v>
      </c>
      <c r="C12" s="190">
        <f>SUM('1.1.mell'!C10)</f>
        <v>1200000</v>
      </c>
      <c r="D12" s="190">
        <f>SUM('1.1.mell'!D10)</f>
        <v>0</v>
      </c>
      <c r="E12" s="190">
        <f>SUM('1.1.mell'!E10)</f>
        <v>1200000</v>
      </c>
    </row>
    <row r="13" spans="1:5" s="194" customFormat="1" ht="12" customHeight="1">
      <c r="A13" s="192" t="s">
        <v>72</v>
      </c>
      <c r="B13" s="193" t="s">
        <v>139</v>
      </c>
      <c r="C13" s="190">
        <f>SUM('1.1.mell'!C11)</f>
        <v>433380</v>
      </c>
      <c r="D13" s="190">
        <f>SUM('1.1.mell'!D11)</f>
        <v>5173276</v>
      </c>
      <c r="E13" s="190">
        <f>SUM('1.1.mell'!E11)</f>
        <v>5606656</v>
      </c>
    </row>
    <row r="14" spans="1:5" s="191" customFormat="1" ht="12" customHeight="1" thickBot="1">
      <c r="A14" s="195" t="s">
        <v>56</v>
      </c>
      <c r="B14" s="193" t="s">
        <v>140</v>
      </c>
      <c r="C14" s="190"/>
      <c r="D14" s="190"/>
      <c r="E14" s="190"/>
    </row>
    <row r="15" spans="1:5" s="191" customFormat="1" ht="12" customHeight="1" thickBot="1">
      <c r="A15" s="12" t="s">
        <v>3</v>
      </c>
      <c r="B15" s="197" t="s">
        <v>141</v>
      </c>
      <c r="C15" s="187">
        <f>+C16+C17+C18+C19+C20</f>
        <v>21565621</v>
      </c>
      <c r="D15" s="187">
        <f>+D16+D17+D18+D19+D20</f>
        <v>-150981</v>
      </c>
      <c r="E15" s="187">
        <f>+E16+E17+E18+E19+E20</f>
        <v>21414640</v>
      </c>
    </row>
    <row r="16" spans="1:5" s="191" customFormat="1" ht="12" customHeight="1">
      <c r="A16" s="188" t="s">
        <v>58</v>
      </c>
      <c r="B16" s="189" t="s">
        <v>142</v>
      </c>
      <c r="C16" s="190"/>
      <c r="D16" s="190"/>
      <c r="E16" s="190"/>
    </row>
    <row r="17" spans="1:5" s="191" customFormat="1" ht="12" customHeight="1">
      <c r="A17" s="192" t="s">
        <v>59</v>
      </c>
      <c r="B17" s="193" t="s">
        <v>143</v>
      </c>
      <c r="C17" s="198"/>
      <c r="D17" s="198"/>
      <c r="E17" s="198"/>
    </row>
    <row r="18" spans="1:5" s="191" customFormat="1" ht="12" customHeight="1">
      <c r="A18" s="192" t="s">
        <v>60</v>
      </c>
      <c r="B18" s="193" t="s">
        <v>323</v>
      </c>
      <c r="C18" s="198"/>
      <c r="D18" s="198"/>
      <c r="E18" s="198"/>
    </row>
    <row r="19" spans="1:5" s="191" customFormat="1" ht="12" customHeight="1">
      <c r="A19" s="192" t="s">
        <v>61</v>
      </c>
      <c r="B19" s="193" t="s">
        <v>324</v>
      </c>
      <c r="C19" s="198"/>
      <c r="D19" s="198"/>
      <c r="E19" s="198"/>
    </row>
    <row r="20" spans="1:5" s="191" customFormat="1" ht="12" customHeight="1">
      <c r="A20" s="192" t="s">
        <v>62</v>
      </c>
      <c r="B20" s="193" t="s">
        <v>144</v>
      </c>
      <c r="C20" s="198">
        <v>21565621</v>
      </c>
      <c r="D20" s="198">
        <f>SUM('1.1.mell'!D18)</f>
        <v>-150981</v>
      </c>
      <c r="E20" s="198">
        <v>21414640</v>
      </c>
    </row>
    <row r="21" spans="1:5" s="194" customFormat="1" ht="12" customHeight="1" thickBot="1">
      <c r="A21" s="195" t="s">
        <v>68</v>
      </c>
      <c r="B21" s="196" t="s">
        <v>145</v>
      </c>
      <c r="C21" s="199"/>
      <c r="D21" s="199"/>
      <c r="E21" s="199"/>
    </row>
    <row r="22" spans="1:5" s="194" customFormat="1" ht="12" customHeight="1" thickBot="1">
      <c r="A22" s="12" t="s">
        <v>4</v>
      </c>
      <c r="B22" s="186" t="s">
        <v>146</v>
      </c>
      <c r="C22" s="187">
        <f>+C23+C24+C25+C26+C27</f>
        <v>0</v>
      </c>
      <c r="D22" s="187">
        <f>+D23+D24+D25+D26+D27</f>
        <v>42675830</v>
      </c>
      <c r="E22" s="187">
        <f>+E23+E24+E25+E26+E27</f>
        <v>42675830</v>
      </c>
    </row>
    <row r="23" spans="1:5" s="194" customFormat="1" ht="12" customHeight="1">
      <c r="A23" s="188" t="s">
        <v>41</v>
      </c>
      <c r="B23" s="189" t="s">
        <v>147</v>
      </c>
      <c r="C23" s="190"/>
      <c r="D23" s="190">
        <v>11749081</v>
      </c>
      <c r="E23" s="190">
        <v>11749081</v>
      </c>
    </row>
    <row r="24" spans="1:5" s="191" customFormat="1" ht="12" customHeight="1">
      <c r="A24" s="192" t="s">
        <v>42</v>
      </c>
      <c r="B24" s="193" t="s">
        <v>148</v>
      </c>
      <c r="C24" s="198"/>
      <c r="D24" s="198"/>
      <c r="E24" s="198"/>
    </row>
    <row r="25" spans="1:5" s="194" customFormat="1" ht="12" customHeight="1">
      <c r="A25" s="192" t="s">
        <v>43</v>
      </c>
      <c r="B25" s="193" t="s">
        <v>325</v>
      </c>
      <c r="C25" s="198"/>
      <c r="D25" s="198"/>
      <c r="E25" s="198"/>
    </row>
    <row r="26" spans="1:5" s="194" customFormat="1" ht="12" customHeight="1">
      <c r="A26" s="192" t="s">
        <v>44</v>
      </c>
      <c r="B26" s="193" t="s">
        <v>326</v>
      </c>
      <c r="C26" s="198"/>
      <c r="D26" s="198"/>
      <c r="E26" s="198"/>
    </row>
    <row r="27" spans="1:5" s="194" customFormat="1" ht="12" customHeight="1">
      <c r="A27" s="192" t="s">
        <v>84</v>
      </c>
      <c r="B27" s="193" t="s">
        <v>149</v>
      </c>
      <c r="C27" s="198"/>
      <c r="D27" s="198">
        <f>E27-C27</f>
        <v>30926749</v>
      </c>
      <c r="E27" s="198">
        <f>SUM('1.1.mell'!E25)</f>
        <v>30926749</v>
      </c>
    </row>
    <row r="28" spans="1:5" s="194" customFormat="1" ht="12" customHeight="1" thickBot="1">
      <c r="A28" s="195" t="s">
        <v>85</v>
      </c>
      <c r="B28" s="196" t="s">
        <v>150</v>
      </c>
      <c r="C28" s="199"/>
      <c r="D28" s="199"/>
      <c r="E28" s="199"/>
    </row>
    <row r="29" spans="1:5" s="194" customFormat="1" ht="12" customHeight="1" thickBot="1">
      <c r="A29" s="12" t="s">
        <v>86</v>
      </c>
      <c r="B29" s="186" t="s">
        <v>151</v>
      </c>
      <c r="C29" s="200">
        <f>+C30+C33+C34+C35</f>
        <v>1600000</v>
      </c>
      <c r="D29" s="200">
        <f>+D30+D33+D34+D35</f>
        <v>37334</v>
      </c>
      <c r="E29" s="200">
        <f>+E30+E33+E34+E35</f>
        <v>1637334</v>
      </c>
    </row>
    <row r="30" spans="1:5" s="194" customFormat="1" ht="12" customHeight="1">
      <c r="A30" s="188" t="s">
        <v>152</v>
      </c>
      <c r="B30" s="189" t="s">
        <v>153</v>
      </c>
      <c r="C30" s="201">
        <f>+C31+C32</f>
        <v>400000</v>
      </c>
      <c r="D30" s="201">
        <f>+D31+D32</f>
        <v>0</v>
      </c>
      <c r="E30" s="201">
        <f>+E31+E32</f>
        <v>400000</v>
      </c>
    </row>
    <row r="31" spans="1:5" s="194" customFormat="1" ht="12" customHeight="1">
      <c r="A31" s="192" t="s">
        <v>154</v>
      </c>
      <c r="B31" s="193" t="s">
        <v>155</v>
      </c>
      <c r="C31" s="198">
        <f>SUM('1.1.mell'!C29)</f>
        <v>400000</v>
      </c>
      <c r="D31" s="198">
        <f>SUM('1.1.mell'!D29)</f>
        <v>0</v>
      </c>
      <c r="E31" s="198">
        <f>SUM('1.1.mell'!E29)</f>
        <v>400000</v>
      </c>
    </row>
    <row r="32" spans="1:5" s="194" customFormat="1" ht="12" customHeight="1">
      <c r="A32" s="192" t="s">
        <v>156</v>
      </c>
      <c r="B32" s="193" t="s">
        <v>157</v>
      </c>
      <c r="C32" s="198"/>
      <c r="D32" s="198">
        <f>'[1]1.1.mell'!D32</f>
        <v>0</v>
      </c>
      <c r="E32" s="198">
        <f>'[1]1.1.mell'!E32</f>
        <v>0</v>
      </c>
    </row>
    <row r="33" spans="1:5" s="194" customFormat="1" ht="12" customHeight="1">
      <c r="A33" s="192" t="s">
        <v>158</v>
      </c>
      <c r="B33" s="193" t="s">
        <v>159</v>
      </c>
      <c r="C33" s="198">
        <f>SUM('1.1.mell'!C31)</f>
        <v>1200000</v>
      </c>
      <c r="D33" s="198">
        <f>SUM('1.1.mell'!D31)</f>
        <v>0</v>
      </c>
      <c r="E33" s="198">
        <f>SUM('1.1.mell'!E31)</f>
        <v>1200000</v>
      </c>
    </row>
    <row r="34" spans="1:5" s="194" customFormat="1" ht="12" customHeight="1">
      <c r="A34" s="192" t="s">
        <v>160</v>
      </c>
      <c r="B34" s="193" t="s">
        <v>161</v>
      </c>
      <c r="C34" s="198"/>
      <c r="D34" s="198"/>
      <c r="E34" s="198"/>
    </row>
    <row r="35" spans="1:5" s="194" customFormat="1" ht="12" customHeight="1" thickBot="1">
      <c r="A35" s="195" t="s">
        <v>162</v>
      </c>
      <c r="B35" s="196" t="s">
        <v>163</v>
      </c>
      <c r="C35" s="199"/>
      <c r="D35" s="198">
        <f>SUM('1.1.mell'!D33)</f>
        <v>37334</v>
      </c>
      <c r="E35" s="198">
        <f>SUM('1.1.mell'!E33)</f>
        <v>37334</v>
      </c>
    </row>
    <row r="36" spans="1:5" s="194" customFormat="1" ht="12" customHeight="1" thickBot="1">
      <c r="A36" s="12" t="s">
        <v>6</v>
      </c>
      <c r="B36" s="186" t="s">
        <v>164</v>
      </c>
      <c r="C36" s="187">
        <f>SUM(C37:C46)</f>
        <v>50000</v>
      </c>
      <c r="D36" s="187">
        <f>SUM(D37:D46)</f>
        <v>484410</v>
      </c>
      <c r="E36" s="187">
        <f>SUM(E37:E46)</f>
        <v>1283960</v>
      </c>
    </row>
    <row r="37" spans="1:5" s="194" customFormat="1" ht="12" customHeight="1">
      <c r="A37" s="188" t="s">
        <v>45</v>
      </c>
      <c r="B37" s="189" t="s">
        <v>165</v>
      </c>
      <c r="C37" s="190"/>
      <c r="D37" s="190">
        <v>296000</v>
      </c>
      <c r="E37" s="190">
        <v>1045550</v>
      </c>
    </row>
    <row r="38" spans="1:5" s="194" customFormat="1" ht="12" customHeight="1">
      <c r="A38" s="192" t="s">
        <v>46</v>
      </c>
      <c r="B38" s="193" t="s">
        <v>166</v>
      </c>
      <c r="C38" s="198">
        <f>SUM('1.1.mell'!C36)</f>
        <v>0</v>
      </c>
      <c r="D38" s="198">
        <f>SUM('1.1.mell'!D36)</f>
        <v>34410</v>
      </c>
      <c r="E38" s="198">
        <f>SUM('1.1.mell'!E36)</f>
        <v>34410</v>
      </c>
    </row>
    <row r="39" spans="1:5" s="194" customFormat="1" ht="12" customHeight="1">
      <c r="A39" s="192" t="s">
        <v>47</v>
      </c>
      <c r="B39" s="193" t="s">
        <v>167</v>
      </c>
      <c r="C39" s="198">
        <v>50000</v>
      </c>
      <c r="D39" s="198">
        <v>153000</v>
      </c>
      <c r="E39" s="198">
        <v>203000</v>
      </c>
    </row>
    <row r="40" spans="1:5" s="194" customFormat="1" ht="12" customHeight="1">
      <c r="A40" s="192" t="s">
        <v>88</v>
      </c>
      <c r="B40" s="193" t="s">
        <v>168</v>
      </c>
      <c r="C40" s="198"/>
      <c r="D40" s="198"/>
      <c r="E40" s="198"/>
    </row>
    <row r="41" spans="1:5" s="194" customFormat="1" ht="12" customHeight="1">
      <c r="A41" s="192" t="s">
        <v>89</v>
      </c>
      <c r="B41" s="193" t="s">
        <v>169</v>
      </c>
      <c r="C41" s="198"/>
      <c r="D41" s="198"/>
      <c r="E41" s="198"/>
    </row>
    <row r="42" spans="1:5" s="194" customFormat="1" ht="12" customHeight="1">
      <c r="A42" s="192" t="s">
        <v>90</v>
      </c>
      <c r="B42" s="193" t="s">
        <v>170</v>
      </c>
      <c r="C42" s="198"/>
      <c r="D42" s="198"/>
      <c r="E42" s="198"/>
    </row>
    <row r="43" spans="1:5" s="194" customFormat="1" ht="12" customHeight="1">
      <c r="A43" s="192" t="s">
        <v>91</v>
      </c>
      <c r="B43" s="193" t="s">
        <v>171</v>
      </c>
      <c r="C43" s="198"/>
      <c r="D43" s="198"/>
      <c r="E43" s="198"/>
    </row>
    <row r="44" spans="1:5" s="194" customFormat="1" ht="12" customHeight="1">
      <c r="A44" s="192" t="s">
        <v>92</v>
      </c>
      <c r="B44" s="193" t="s">
        <v>172</v>
      </c>
      <c r="C44" s="198">
        <f>SUM('1.1.mell'!C42)</f>
        <v>0</v>
      </c>
      <c r="D44" s="198">
        <f>SUM('1.1.mell'!D42)</f>
        <v>1000</v>
      </c>
      <c r="E44" s="198">
        <f>SUM('1.1.mell'!E42)</f>
        <v>1000</v>
      </c>
    </row>
    <row r="45" spans="1:5" s="194" customFormat="1" ht="12" customHeight="1">
      <c r="A45" s="192" t="s">
        <v>173</v>
      </c>
      <c r="B45" s="193" t="s">
        <v>174</v>
      </c>
      <c r="C45" s="202">
        <f>'[1]1.1.mell'!C45</f>
        <v>0</v>
      </c>
      <c r="D45" s="198">
        <f>SUM('1.1.mell'!D43)</f>
        <v>0</v>
      </c>
      <c r="E45" s="198">
        <f>SUM('1.1.mell'!E43)</f>
        <v>0</v>
      </c>
    </row>
    <row r="46" spans="1:5" s="194" customFormat="1" ht="12" customHeight="1" thickBot="1">
      <c r="A46" s="195" t="s">
        <v>175</v>
      </c>
      <c r="B46" s="196" t="s">
        <v>176</v>
      </c>
      <c r="C46" s="203">
        <f>SUM('1.1.mell'!C44)</f>
        <v>0</v>
      </c>
      <c r="D46" s="198">
        <f>SUM('1.1.mell'!D44)</f>
        <v>0</v>
      </c>
      <c r="E46" s="198">
        <f>SUM('1.1.mell'!E44)</f>
        <v>0</v>
      </c>
    </row>
    <row r="47" spans="1:5" s="194" customFormat="1" ht="12" customHeight="1" thickBot="1">
      <c r="A47" s="12" t="s">
        <v>7</v>
      </c>
      <c r="B47" s="186" t="s">
        <v>177</v>
      </c>
      <c r="C47" s="187">
        <f>SUM(C48:C52)</f>
        <v>0</v>
      </c>
      <c r="D47" s="187">
        <f>SUM(D48:D52)</f>
        <v>400000</v>
      </c>
      <c r="E47" s="187">
        <f>SUM(E48:E52)</f>
        <v>400000</v>
      </c>
    </row>
    <row r="48" spans="1:5" s="194" customFormat="1" ht="12" customHeight="1">
      <c r="A48" s="188" t="s">
        <v>48</v>
      </c>
      <c r="B48" s="189" t="s">
        <v>178</v>
      </c>
      <c r="C48" s="204"/>
      <c r="D48" s="204"/>
      <c r="E48" s="204"/>
    </row>
    <row r="49" spans="1:5" s="194" customFormat="1" ht="12" customHeight="1">
      <c r="A49" s="192" t="s">
        <v>49</v>
      </c>
      <c r="B49" s="193" t="s">
        <v>179</v>
      </c>
      <c r="C49" s="202"/>
      <c r="D49" s="202"/>
      <c r="E49" s="202"/>
    </row>
    <row r="50" spans="1:5" s="194" customFormat="1" ht="12" customHeight="1">
      <c r="A50" s="192" t="s">
        <v>180</v>
      </c>
      <c r="B50" s="193" t="s">
        <v>181</v>
      </c>
      <c r="C50" s="202"/>
      <c r="D50" s="202">
        <v>400000</v>
      </c>
      <c r="E50" s="202">
        <v>400000</v>
      </c>
    </row>
    <row r="51" spans="1:5" s="194" customFormat="1" ht="12" customHeight="1">
      <c r="A51" s="192" t="s">
        <v>182</v>
      </c>
      <c r="B51" s="193" t="s">
        <v>183</v>
      </c>
      <c r="C51" s="202"/>
      <c r="D51" s="202"/>
      <c r="E51" s="202"/>
    </row>
    <row r="52" spans="1:5" s="194" customFormat="1" ht="12" customHeight="1" thickBot="1">
      <c r="A52" s="195" t="s">
        <v>184</v>
      </c>
      <c r="B52" s="196" t="s">
        <v>185</v>
      </c>
      <c r="C52" s="203"/>
      <c r="D52" s="203"/>
      <c r="E52" s="203"/>
    </row>
    <row r="53" spans="1:5" s="194" customFormat="1" ht="12" customHeight="1" thickBot="1">
      <c r="A53" s="12" t="s">
        <v>93</v>
      </c>
      <c r="B53" s="186" t="s">
        <v>186</v>
      </c>
      <c r="C53" s="187">
        <f>SUM(C54:C56)</f>
        <v>200000</v>
      </c>
      <c r="D53" s="187">
        <f>SUM(D54:D56)</f>
        <v>70110</v>
      </c>
      <c r="E53" s="187">
        <f>SUM(E54:E56)</f>
        <v>270110</v>
      </c>
    </row>
    <row r="54" spans="1:5" s="194" customFormat="1" ht="12" customHeight="1">
      <c r="A54" s="188" t="s">
        <v>50</v>
      </c>
      <c r="B54" s="189" t="s">
        <v>187</v>
      </c>
      <c r="C54" s="190"/>
      <c r="D54" s="190"/>
      <c r="E54" s="190"/>
    </row>
    <row r="55" spans="1:5" s="194" customFormat="1" ht="12" customHeight="1">
      <c r="A55" s="192" t="s">
        <v>51</v>
      </c>
      <c r="B55" s="193" t="s">
        <v>338</v>
      </c>
      <c r="C55" s="198"/>
      <c r="D55" s="198"/>
      <c r="E55" s="198"/>
    </row>
    <row r="56" spans="1:5" s="194" customFormat="1" ht="12" customHeight="1">
      <c r="A56" s="192" t="s">
        <v>189</v>
      </c>
      <c r="B56" s="193" t="s">
        <v>190</v>
      </c>
      <c r="C56" s="198">
        <v>200000</v>
      </c>
      <c r="D56" s="198">
        <f>E56-C56</f>
        <v>70110</v>
      </c>
      <c r="E56" s="198">
        <v>270110</v>
      </c>
    </row>
    <row r="57" spans="1:5" s="194" customFormat="1" ht="12" customHeight="1" thickBot="1">
      <c r="A57" s="195" t="s">
        <v>191</v>
      </c>
      <c r="B57" s="196" t="s">
        <v>192</v>
      </c>
      <c r="C57" s="199"/>
      <c r="D57" s="199"/>
      <c r="E57" s="199"/>
    </row>
    <row r="58" spans="1:5" s="194" customFormat="1" ht="12" customHeight="1" thickBot="1">
      <c r="A58" s="12" t="s">
        <v>9</v>
      </c>
      <c r="B58" s="197" t="s">
        <v>193</v>
      </c>
      <c r="C58" s="187">
        <f>SUM(C59:C61)</f>
        <v>7000558</v>
      </c>
      <c r="D58" s="187">
        <f>SUM(D59:D61)</f>
        <v>-6866558</v>
      </c>
      <c r="E58" s="187">
        <f>SUM(E59:E61)</f>
        <v>134000</v>
      </c>
    </row>
    <row r="59" spans="1:5" s="194" customFormat="1" ht="12" customHeight="1">
      <c r="A59" s="188" t="s">
        <v>94</v>
      </c>
      <c r="B59" s="189" t="s">
        <v>194</v>
      </c>
      <c r="C59" s="202"/>
      <c r="D59" s="202"/>
      <c r="E59" s="202"/>
    </row>
    <row r="60" spans="1:5" s="194" customFormat="1" ht="12" customHeight="1">
      <c r="A60" s="192" t="s">
        <v>95</v>
      </c>
      <c r="B60" s="193" t="s">
        <v>339</v>
      </c>
      <c r="C60" s="202"/>
      <c r="D60" s="202"/>
      <c r="E60" s="202"/>
    </row>
    <row r="61" spans="1:5" s="194" customFormat="1" ht="12" customHeight="1">
      <c r="A61" s="192" t="s">
        <v>112</v>
      </c>
      <c r="B61" s="193" t="s">
        <v>196</v>
      </c>
      <c r="C61" s="202">
        <v>7000558</v>
      </c>
      <c r="D61" s="202">
        <f>E61-C61</f>
        <v>-6866558</v>
      </c>
      <c r="E61" s="202">
        <v>134000</v>
      </c>
    </row>
    <row r="62" spans="1:5" s="194" customFormat="1" ht="12" customHeight="1" thickBot="1">
      <c r="A62" s="195" t="s">
        <v>197</v>
      </c>
      <c r="B62" s="196" t="s">
        <v>198</v>
      </c>
      <c r="C62" s="202"/>
      <c r="D62" s="202"/>
      <c r="E62" s="202"/>
    </row>
    <row r="63" spans="1:5" s="194" customFormat="1" ht="12" customHeight="1" thickBot="1">
      <c r="A63" s="12" t="s">
        <v>10</v>
      </c>
      <c r="B63" s="186" t="s">
        <v>199</v>
      </c>
      <c r="C63" s="200">
        <f>+C8+C15+C22+C29+C36+C47+C53+C58</f>
        <v>47420564</v>
      </c>
      <c r="D63" s="200">
        <f>+D8+D15+D22+D29+D36+D47+D53+D58</f>
        <v>43308261</v>
      </c>
      <c r="E63" s="200">
        <f>+E8+E15+E22+E29+E36+E47+E53+E58</f>
        <v>91478375</v>
      </c>
    </row>
    <row r="64" spans="1:5" s="194" customFormat="1" ht="12" customHeight="1" thickBot="1">
      <c r="A64" s="205" t="s">
        <v>340</v>
      </c>
      <c r="B64" s="197" t="s">
        <v>201</v>
      </c>
      <c r="C64" s="187">
        <f>SUM(C65:C67)</f>
        <v>0</v>
      </c>
      <c r="D64" s="187">
        <f>SUM(D65:D67)</f>
        <v>0</v>
      </c>
      <c r="E64" s="187">
        <f>SUM(E65:E67)</f>
        <v>0</v>
      </c>
    </row>
    <row r="65" spans="1:5" s="194" customFormat="1" ht="12" customHeight="1">
      <c r="A65" s="188" t="s">
        <v>202</v>
      </c>
      <c r="B65" s="189" t="s">
        <v>203</v>
      </c>
      <c r="C65" s="202"/>
      <c r="D65" s="202"/>
      <c r="E65" s="202"/>
    </row>
    <row r="66" spans="1:5" s="194" customFormat="1" ht="12" customHeight="1">
      <c r="A66" s="192" t="s">
        <v>204</v>
      </c>
      <c r="B66" s="193" t="s">
        <v>205</v>
      </c>
      <c r="C66" s="202"/>
      <c r="D66" s="202"/>
      <c r="E66" s="202"/>
    </row>
    <row r="67" spans="1:5" s="194" customFormat="1" ht="12" customHeight="1" thickBot="1">
      <c r="A67" s="195" t="s">
        <v>206</v>
      </c>
      <c r="B67" s="206" t="s">
        <v>341</v>
      </c>
      <c r="C67" s="202"/>
      <c r="D67" s="202"/>
      <c r="E67" s="202"/>
    </row>
    <row r="68" spans="1:5" s="194" customFormat="1" ht="12" customHeight="1" thickBot="1">
      <c r="A68" s="205" t="s">
        <v>207</v>
      </c>
      <c r="B68" s="197" t="s">
        <v>208</v>
      </c>
      <c r="C68" s="187">
        <f>SUM(C69:C72)</f>
        <v>0</v>
      </c>
      <c r="D68" s="187">
        <f>SUM(D69:D72)</f>
        <v>0</v>
      </c>
      <c r="E68" s="187">
        <f>SUM(E69:E72)</f>
        <v>0</v>
      </c>
    </row>
    <row r="69" spans="1:5" s="194" customFormat="1" ht="12" customHeight="1">
      <c r="A69" s="188" t="s">
        <v>73</v>
      </c>
      <c r="B69" s="189" t="s">
        <v>209</v>
      </c>
      <c r="C69" s="202"/>
      <c r="D69" s="202"/>
      <c r="E69" s="202"/>
    </row>
    <row r="70" spans="1:5" s="194" customFormat="1" ht="12" customHeight="1">
      <c r="A70" s="192" t="s">
        <v>74</v>
      </c>
      <c r="B70" s="193" t="s">
        <v>210</v>
      </c>
      <c r="C70" s="202"/>
      <c r="D70" s="202"/>
      <c r="E70" s="202"/>
    </row>
    <row r="71" spans="1:5" s="194" customFormat="1" ht="12" customHeight="1">
      <c r="A71" s="192" t="s">
        <v>211</v>
      </c>
      <c r="B71" s="193" t="s">
        <v>212</v>
      </c>
      <c r="C71" s="202"/>
      <c r="D71" s="202"/>
      <c r="E71" s="202"/>
    </row>
    <row r="72" spans="1:5" s="194" customFormat="1" ht="12" customHeight="1" thickBot="1">
      <c r="A72" s="195" t="s">
        <v>213</v>
      </c>
      <c r="B72" s="196" t="s">
        <v>214</v>
      </c>
      <c r="C72" s="202"/>
      <c r="D72" s="202"/>
      <c r="E72" s="202"/>
    </row>
    <row r="73" spans="1:5" s="194" customFormat="1" ht="12" customHeight="1" thickBot="1">
      <c r="A73" s="205" t="s">
        <v>215</v>
      </c>
      <c r="B73" s="197" t="s">
        <v>216</v>
      </c>
      <c r="C73" s="187">
        <f>SUM(C74:C75)</f>
        <v>4242107</v>
      </c>
      <c r="D73" s="187">
        <f>SUM(D74:D75)</f>
        <v>138570</v>
      </c>
      <c r="E73" s="187">
        <f>SUM(E74:E75)</f>
        <v>4380677</v>
      </c>
    </row>
    <row r="74" spans="1:5" s="194" customFormat="1" ht="12" customHeight="1">
      <c r="A74" s="188" t="s">
        <v>217</v>
      </c>
      <c r="B74" s="189" t="s">
        <v>218</v>
      </c>
      <c r="C74" s="202">
        <v>4242107</v>
      </c>
      <c r="D74" s="198">
        <f>E74-C74</f>
        <v>138570</v>
      </c>
      <c r="E74" s="202">
        <v>4380677</v>
      </c>
    </row>
    <row r="75" spans="1:5" s="194" customFormat="1" ht="12" customHeight="1" thickBot="1">
      <c r="A75" s="195" t="s">
        <v>219</v>
      </c>
      <c r="B75" s="196" t="s">
        <v>220</v>
      </c>
      <c r="C75" s="202"/>
      <c r="D75" s="202"/>
      <c r="E75" s="202"/>
    </row>
    <row r="76" spans="1:5" s="191" customFormat="1" ht="12" customHeight="1" thickBot="1">
      <c r="A76" s="205" t="s">
        <v>221</v>
      </c>
      <c r="B76" s="197" t="s">
        <v>222</v>
      </c>
      <c r="C76" s="187">
        <f>SUM(C77:C79)</f>
        <v>662840</v>
      </c>
      <c r="D76" s="187">
        <f>SUM(D77:D79)</f>
        <v>0</v>
      </c>
      <c r="E76" s="187">
        <f>SUM(E77:E79)</f>
        <v>662840</v>
      </c>
    </row>
    <row r="77" spans="1:5" s="194" customFormat="1" ht="12" customHeight="1">
      <c r="A77" s="188" t="s">
        <v>223</v>
      </c>
      <c r="B77" s="189" t="s">
        <v>224</v>
      </c>
      <c r="C77" s="202">
        <v>662840</v>
      </c>
      <c r="D77" s="202"/>
      <c r="E77" s="202">
        <v>662840</v>
      </c>
    </row>
    <row r="78" spans="1:5" s="194" customFormat="1" ht="12" customHeight="1">
      <c r="A78" s="192" t="s">
        <v>225</v>
      </c>
      <c r="B78" s="193" t="s">
        <v>226</v>
      </c>
      <c r="C78" s="202"/>
      <c r="D78" s="202"/>
      <c r="E78" s="202"/>
    </row>
    <row r="79" spans="1:5" s="194" customFormat="1" ht="12" customHeight="1" thickBot="1">
      <c r="A79" s="195" t="s">
        <v>227</v>
      </c>
      <c r="B79" s="196" t="s">
        <v>228</v>
      </c>
      <c r="C79" s="202"/>
      <c r="D79" s="202"/>
      <c r="E79" s="202"/>
    </row>
    <row r="80" spans="1:5" s="194" customFormat="1" ht="12" customHeight="1" thickBot="1">
      <c r="A80" s="205" t="s">
        <v>229</v>
      </c>
      <c r="B80" s="197" t="s">
        <v>230</v>
      </c>
      <c r="C80" s="187">
        <f>SUM(C81:C84)</f>
        <v>0</v>
      </c>
      <c r="D80" s="187">
        <f>SUM(D81:D84)</f>
        <v>0</v>
      </c>
      <c r="E80" s="187">
        <f>SUM(E81:E84)</f>
        <v>0</v>
      </c>
    </row>
    <row r="81" spans="1:5" s="194" customFormat="1" ht="12" customHeight="1">
      <c r="A81" s="207" t="s">
        <v>231</v>
      </c>
      <c r="B81" s="189" t="s">
        <v>232</v>
      </c>
      <c r="C81" s="202"/>
      <c r="D81" s="202"/>
      <c r="E81" s="202"/>
    </row>
    <row r="82" spans="1:5" s="194" customFormat="1" ht="12" customHeight="1">
      <c r="A82" s="208" t="s">
        <v>233</v>
      </c>
      <c r="B82" s="193" t="s">
        <v>234</v>
      </c>
      <c r="C82" s="202"/>
      <c r="D82" s="202"/>
      <c r="E82" s="202"/>
    </row>
    <row r="83" spans="1:5" s="194" customFormat="1" ht="12" customHeight="1">
      <c r="A83" s="208" t="s">
        <v>235</v>
      </c>
      <c r="B83" s="193" t="s">
        <v>236</v>
      </c>
      <c r="C83" s="202"/>
      <c r="D83" s="202"/>
      <c r="E83" s="202"/>
    </row>
    <row r="84" spans="1:5" s="191" customFormat="1" ht="12" customHeight="1" thickBot="1">
      <c r="A84" s="209" t="s">
        <v>237</v>
      </c>
      <c r="B84" s="196" t="s">
        <v>238</v>
      </c>
      <c r="C84" s="202"/>
      <c r="D84" s="202"/>
      <c r="E84" s="202"/>
    </row>
    <row r="85" spans="1:5" s="191" customFormat="1" ht="12" customHeight="1" thickBot="1">
      <c r="A85" s="205" t="s">
        <v>239</v>
      </c>
      <c r="B85" s="197" t="s">
        <v>240</v>
      </c>
      <c r="C85" s="210"/>
      <c r="D85" s="210"/>
      <c r="E85" s="210"/>
    </row>
    <row r="86" spans="1:5" s="191" customFormat="1" ht="12" customHeight="1" thickBot="1">
      <c r="A86" s="205" t="s">
        <v>241</v>
      </c>
      <c r="B86" s="211" t="s">
        <v>242</v>
      </c>
      <c r="C86" s="200">
        <f>+C64+C68+C73+C76+C80+C85</f>
        <v>4904947</v>
      </c>
      <c r="D86" s="200">
        <f>+D64+D68+D73+D76+D80+D85</f>
        <v>138570</v>
      </c>
      <c r="E86" s="200">
        <f>+E64+E68+E73+E76+E80+E85</f>
        <v>5043517</v>
      </c>
    </row>
    <row r="87" spans="1:5" s="191" customFormat="1" ht="12" customHeight="1" thickBot="1">
      <c r="A87" s="212" t="s">
        <v>243</v>
      </c>
      <c r="B87" s="213" t="s">
        <v>342</v>
      </c>
      <c r="C87" s="200">
        <f>+C63+C86</f>
        <v>52325511</v>
      </c>
      <c r="D87" s="200">
        <f>+D63+D86</f>
        <v>43446831</v>
      </c>
      <c r="E87" s="200">
        <f>+E63+E86</f>
        <v>96521892</v>
      </c>
    </row>
    <row r="88" spans="1:5" s="194" customFormat="1" ht="15" customHeight="1">
      <c r="A88" s="214"/>
      <c r="B88" s="215"/>
      <c r="C88" s="216"/>
      <c r="D88" s="216"/>
      <c r="E88" s="216"/>
    </row>
    <row r="89" spans="1:5" ht="13.5" thickBot="1">
      <c r="A89" s="217"/>
      <c r="B89" s="218"/>
      <c r="C89" s="219"/>
      <c r="D89" s="219"/>
      <c r="E89" s="219"/>
    </row>
    <row r="90" spans="1:5" s="182" customFormat="1" ht="16.5" customHeight="1" thickBot="1">
      <c r="A90" s="220"/>
      <c r="B90" s="221" t="s">
        <v>35</v>
      </c>
      <c r="C90" s="177" t="s">
        <v>337</v>
      </c>
      <c r="D90" s="177" t="s">
        <v>370</v>
      </c>
      <c r="E90" s="177" t="s">
        <v>358</v>
      </c>
    </row>
    <row r="91" spans="1:5" s="224" customFormat="1" ht="12" customHeight="1" thickBot="1">
      <c r="A91" s="222" t="s">
        <v>2</v>
      </c>
      <c r="B91" s="256" t="s">
        <v>343</v>
      </c>
      <c r="C91" s="153">
        <f>SUM(C92:C96)</f>
        <v>47040511</v>
      </c>
      <c r="D91" s="187">
        <f>SUM(D92:D96)</f>
        <v>3353994</v>
      </c>
      <c r="E91" s="187">
        <f>SUM(E92:E96)</f>
        <v>50394505</v>
      </c>
    </row>
    <row r="92" spans="1:5" ht="12" customHeight="1">
      <c r="A92" s="225" t="s">
        <v>52</v>
      </c>
      <c r="B92" s="134" t="s">
        <v>31</v>
      </c>
      <c r="C92" s="75">
        <f>SUM('1.1.mell'!C94)</f>
        <v>23055408</v>
      </c>
      <c r="D92" s="75">
        <f>SUM('1.1.mell'!D94)</f>
        <v>649256</v>
      </c>
      <c r="E92" s="75">
        <f>SUM('1.1.mell'!E94)</f>
        <v>23704664</v>
      </c>
    </row>
    <row r="93" spans="1:5" ht="12" customHeight="1">
      <c r="A93" s="192" t="s">
        <v>53</v>
      </c>
      <c r="B93" s="135" t="s">
        <v>96</v>
      </c>
      <c r="C93" s="74">
        <f>SUM('1.1.mell'!C95)</f>
        <v>3674606</v>
      </c>
      <c r="D93" s="74">
        <f>SUM('1.1.mell'!D95)</f>
        <v>0</v>
      </c>
      <c r="E93" s="74">
        <f>SUM('1.1.mell'!E95)</f>
        <v>3674606</v>
      </c>
    </row>
    <row r="94" spans="1:5" ht="12" customHeight="1">
      <c r="A94" s="192" t="s">
        <v>54</v>
      </c>
      <c r="B94" s="135" t="s">
        <v>71</v>
      </c>
      <c r="C94" s="74">
        <f>SUM('1.1.mell'!C96)</f>
        <v>16451497</v>
      </c>
      <c r="D94" s="74">
        <f>SUM('1.1.mell'!D96)</f>
        <v>-168765</v>
      </c>
      <c r="E94" s="74">
        <f>SUM('1.1.mell'!E96)</f>
        <v>16282732</v>
      </c>
    </row>
    <row r="95" spans="1:5" ht="12" customHeight="1">
      <c r="A95" s="192" t="s">
        <v>55</v>
      </c>
      <c r="B95" s="136" t="s">
        <v>97</v>
      </c>
      <c r="C95" s="74">
        <v>3559000</v>
      </c>
      <c r="D95" s="74">
        <f>SUM('1.1.mell'!D97)</f>
        <v>23033</v>
      </c>
      <c r="E95" s="74">
        <v>3582033</v>
      </c>
    </row>
    <row r="96" spans="1:5" ht="12" customHeight="1">
      <c r="A96" s="192" t="s">
        <v>63</v>
      </c>
      <c r="B96" s="137" t="s">
        <v>98</v>
      </c>
      <c r="C96" s="74">
        <v>300000</v>
      </c>
      <c r="D96" s="74">
        <f>E96-C96</f>
        <v>2850470</v>
      </c>
      <c r="E96" s="74">
        <v>3150470</v>
      </c>
    </row>
    <row r="97" spans="1:5" ht="12" customHeight="1">
      <c r="A97" s="192" t="s">
        <v>56</v>
      </c>
      <c r="B97" s="135" t="s">
        <v>245</v>
      </c>
      <c r="C97" s="74">
        <f>SUM('1.1.mell'!C99)</f>
        <v>0</v>
      </c>
      <c r="D97" s="74"/>
      <c r="E97" s="74"/>
    </row>
    <row r="98" spans="1:5" ht="12" customHeight="1">
      <c r="A98" s="192" t="s">
        <v>57</v>
      </c>
      <c r="B98" s="138" t="s">
        <v>246</v>
      </c>
      <c r="C98" s="74">
        <f>SUM('1.1.mell'!C100)</f>
        <v>0</v>
      </c>
      <c r="D98" s="74"/>
      <c r="E98" s="74">
        <f>'[1]1.1.mell'!E98</f>
        <v>0</v>
      </c>
    </row>
    <row r="99" spans="1:5" ht="12" customHeight="1">
      <c r="A99" s="192" t="s">
        <v>64</v>
      </c>
      <c r="B99" s="135" t="s">
        <v>247</v>
      </c>
      <c r="C99" s="74">
        <f>SUM('1.1.mell'!C101)</f>
        <v>0</v>
      </c>
      <c r="D99" s="74"/>
      <c r="E99" s="74"/>
    </row>
    <row r="100" spans="1:5" ht="12" customHeight="1">
      <c r="A100" s="192" t="s">
        <v>65</v>
      </c>
      <c r="B100" s="135" t="s">
        <v>248</v>
      </c>
      <c r="C100" s="74">
        <f>SUM('1.1.mell'!C102)</f>
        <v>0</v>
      </c>
      <c r="D100" s="74"/>
      <c r="E100" s="74">
        <f>'[1]1.1.mell'!E100</f>
        <v>0</v>
      </c>
    </row>
    <row r="101" spans="1:5" ht="12" customHeight="1">
      <c r="A101" s="192" t="s">
        <v>66</v>
      </c>
      <c r="B101" s="138" t="s">
        <v>249</v>
      </c>
      <c r="C101" s="74">
        <f>SUM('1.1.mell'!C103)</f>
        <v>0</v>
      </c>
      <c r="D101" s="74">
        <v>300000</v>
      </c>
      <c r="E101" s="74">
        <v>300000</v>
      </c>
    </row>
    <row r="102" spans="1:5" ht="12" customHeight="1">
      <c r="A102" s="192" t="s">
        <v>67</v>
      </c>
      <c r="B102" s="138" t="s">
        <v>250</v>
      </c>
      <c r="C102" s="74">
        <f>SUM('1.1.mell'!C104)</f>
        <v>0</v>
      </c>
      <c r="D102" s="74"/>
      <c r="E102" s="74">
        <f>'[1]1.1.mell'!E102</f>
        <v>0</v>
      </c>
    </row>
    <row r="103" spans="1:5" ht="12" customHeight="1">
      <c r="A103" s="192" t="s">
        <v>69</v>
      </c>
      <c r="B103" s="135" t="s">
        <v>251</v>
      </c>
      <c r="C103" s="74">
        <f>SUM('1.1.mell'!C105)</f>
        <v>0</v>
      </c>
      <c r="D103" s="74"/>
      <c r="E103" s="74">
        <f>'[1]1.1.mell'!E103</f>
        <v>0</v>
      </c>
    </row>
    <row r="104" spans="1:5" ht="12" customHeight="1">
      <c r="A104" s="233" t="s">
        <v>99</v>
      </c>
      <c r="B104" s="139" t="s">
        <v>252</v>
      </c>
      <c r="C104" s="74">
        <f>SUM('1.1.mell'!C106)</f>
        <v>0</v>
      </c>
      <c r="D104" s="74"/>
      <c r="E104" s="74">
        <f>'[1]1.1.mell'!E104</f>
        <v>0</v>
      </c>
    </row>
    <row r="105" spans="1:5" ht="12" customHeight="1">
      <c r="A105" s="192" t="s">
        <v>253</v>
      </c>
      <c r="B105" s="139" t="s">
        <v>254</v>
      </c>
      <c r="C105" s="74">
        <f>SUM('1.1.mell'!C107)</f>
        <v>0</v>
      </c>
      <c r="D105" s="74"/>
      <c r="E105" s="74">
        <f>'[1]1.1.mell'!E105</f>
        <v>0</v>
      </c>
    </row>
    <row r="106" spans="1:5" ht="12" customHeight="1" thickBot="1">
      <c r="A106" s="235" t="s">
        <v>255</v>
      </c>
      <c r="B106" s="140" t="s">
        <v>256</v>
      </c>
      <c r="C106" s="74">
        <f>SUM('1.1.mell'!C108)</f>
        <v>0</v>
      </c>
      <c r="D106" s="74">
        <f>SUM('1.1.mell'!D108)</f>
        <v>2850470</v>
      </c>
      <c r="E106" s="74">
        <f>SUM('1.1.mell'!E108)</f>
        <v>2850470</v>
      </c>
    </row>
    <row r="107" spans="1:5" ht="12" customHeight="1" thickBot="1">
      <c r="A107" s="12" t="s">
        <v>3</v>
      </c>
      <c r="B107" s="10" t="s">
        <v>344</v>
      </c>
      <c r="C107" s="187">
        <f>+C108+C110+C112</f>
        <v>5285000</v>
      </c>
      <c r="D107" s="187">
        <f>+D108+D110+D112</f>
        <v>40179547</v>
      </c>
      <c r="E107" s="187">
        <f>+E108+E110+E112</f>
        <v>45464547</v>
      </c>
    </row>
    <row r="108" spans="1:5" ht="12" customHeight="1">
      <c r="A108" s="188" t="s">
        <v>58</v>
      </c>
      <c r="B108" s="228" t="s">
        <v>111</v>
      </c>
      <c r="C108" s="74">
        <f>SUM('1.1.mell'!C110)</f>
        <v>5285000</v>
      </c>
      <c r="D108" s="74">
        <f>SUM('1.1.mell'!D110)</f>
        <v>3872925</v>
      </c>
      <c r="E108" s="74">
        <f>SUM('1.1.mell'!E110)</f>
        <v>9157925</v>
      </c>
    </row>
    <row r="109" spans="1:5" ht="12" customHeight="1">
      <c r="A109" s="188" t="s">
        <v>59</v>
      </c>
      <c r="B109" s="238" t="s">
        <v>257</v>
      </c>
      <c r="C109" s="190"/>
      <c r="D109" s="190"/>
      <c r="E109" s="190"/>
    </row>
    <row r="110" spans="1:5" ht="12" customHeight="1">
      <c r="A110" s="188" t="s">
        <v>60</v>
      </c>
      <c r="B110" s="238" t="s">
        <v>100</v>
      </c>
      <c r="C110" s="198"/>
      <c r="D110" s="198">
        <f>E110-C110</f>
        <v>36306622</v>
      </c>
      <c r="E110" s="198">
        <v>36306622</v>
      </c>
    </row>
    <row r="111" spans="1:5" ht="12" customHeight="1">
      <c r="A111" s="188" t="s">
        <v>61</v>
      </c>
      <c r="B111" s="238" t="s">
        <v>258</v>
      </c>
      <c r="C111" s="87"/>
      <c r="D111" s="87"/>
      <c r="E111" s="87"/>
    </row>
    <row r="112" spans="1:5" ht="12" customHeight="1">
      <c r="A112" s="188" t="s">
        <v>62</v>
      </c>
      <c r="B112" s="239" t="s">
        <v>113</v>
      </c>
      <c r="C112" s="87"/>
      <c r="D112" s="87"/>
      <c r="E112" s="87"/>
    </row>
    <row r="113" spans="1:5" ht="12" customHeight="1">
      <c r="A113" s="188" t="s">
        <v>68</v>
      </c>
      <c r="B113" s="240" t="s">
        <v>327</v>
      </c>
      <c r="C113" s="87"/>
      <c r="D113" s="87"/>
      <c r="E113" s="87"/>
    </row>
    <row r="114" spans="1:5" ht="12" customHeight="1">
      <c r="A114" s="188" t="s">
        <v>70</v>
      </c>
      <c r="B114" s="241" t="s">
        <v>259</v>
      </c>
      <c r="C114" s="87"/>
      <c r="D114" s="87"/>
      <c r="E114" s="87"/>
    </row>
    <row r="115" spans="1:5" ht="12" customHeight="1">
      <c r="A115" s="188" t="s">
        <v>101</v>
      </c>
      <c r="B115" s="232" t="s">
        <v>248</v>
      </c>
      <c r="C115" s="87"/>
      <c r="D115" s="87"/>
      <c r="E115" s="87"/>
    </row>
    <row r="116" spans="1:5" ht="12" customHeight="1">
      <c r="A116" s="188" t="s">
        <v>102</v>
      </c>
      <c r="B116" s="232" t="s">
        <v>260</v>
      </c>
      <c r="C116" s="87"/>
      <c r="D116" s="87"/>
      <c r="E116" s="87"/>
    </row>
    <row r="117" spans="1:5" ht="12" customHeight="1">
      <c r="A117" s="188" t="s">
        <v>103</v>
      </c>
      <c r="B117" s="232" t="s">
        <v>261</v>
      </c>
      <c r="C117" s="87"/>
      <c r="D117" s="87"/>
      <c r="E117" s="87"/>
    </row>
    <row r="118" spans="1:5" ht="12" customHeight="1">
      <c r="A118" s="188" t="s">
        <v>262</v>
      </c>
      <c r="B118" s="232" t="s">
        <v>251</v>
      </c>
      <c r="C118" s="87"/>
      <c r="D118" s="87"/>
      <c r="E118" s="87"/>
    </row>
    <row r="119" spans="1:5" ht="12" customHeight="1">
      <c r="A119" s="188" t="s">
        <v>263</v>
      </c>
      <c r="B119" s="232" t="s">
        <v>264</v>
      </c>
      <c r="C119" s="87"/>
      <c r="D119" s="87"/>
      <c r="E119" s="87"/>
    </row>
    <row r="120" spans="1:5" ht="12" customHeight="1" thickBot="1">
      <c r="A120" s="233" t="s">
        <v>265</v>
      </c>
      <c r="B120" s="232" t="s">
        <v>266</v>
      </c>
      <c r="C120" s="90"/>
      <c r="D120" s="90"/>
      <c r="E120" s="90"/>
    </row>
    <row r="121" spans="1:5" ht="12" customHeight="1" thickBot="1">
      <c r="A121" s="12" t="s">
        <v>4</v>
      </c>
      <c r="B121" s="242" t="s">
        <v>267</v>
      </c>
      <c r="C121" s="187">
        <f>+C122+C123</f>
        <v>0</v>
      </c>
      <c r="D121" s="187">
        <f>+D122+D123</f>
        <v>0</v>
      </c>
      <c r="E121" s="187">
        <f>+E122+E123</f>
        <v>0</v>
      </c>
    </row>
    <row r="122" spans="1:5" ht="12" customHeight="1">
      <c r="A122" s="188" t="s">
        <v>41</v>
      </c>
      <c r="B122" s="243" t="s">
        <v>36</v>
      </c>
      <c r="C122" s="190"/>
      <c r="D122" s="190"/>
      <c r="E122" s="190"/>
    </row>
    <row r="123" spans="1:5" ht="12" customHeight="1" thickBot="1">
      <c r="A123" s="195" t="s">
        <v>42</v>
      </c>
      <c r="B123" s="238" t="s">
        <v>37</v>
      </c>
      <c r="C123" s="199"/>
      <c r="D123" s="199"/>
      <c r="E123" s="199"/>
    </row>
    <row r="124" spans="1:5" ht="12" customHeight="1" thickBot="1">
      <c r="A124" s="12" t="s">
        <v>5</v>
      </c>
      <c r="B124" s="242" t="s">
        <v>268</v>
      </c>
      <c r="C124" s="187">
        <f>+C91+C107+C121</f>
        <v>52325511</v>
      </c>
      <c r="D124" s="187">
        <f>+D91+D107+D121</f>
        <v>43533541</v>
      </c>
      <c r="E124" s="187">
        <f>+E91+E107+E121</f>
        <v>95859052</v>
      </c>
    </row>
    <row r="125" spans="1:5" ht="12" customHeight="1" thickBot="1">
      <c r="A125" s="12" t="s">
        <v>6</v>
      </c>
      <c r="B125" s="242" t="s">
        <v>269</v>
      </c>
      <c r="C125" s="187">
        <f>+C126+C127+C128</f>
        <v>0</v>
      </c>
      <c r="D125" s="187">
        <f>+D126+D127+D128</f>
        <v>0</v>
      </c>
      <c r="E125" s="187">
        <f>+E126+E127+E128</f>
        <v>0</v>
      </c>
    </row>
    <row r="126" spans="1:5" s="224" customFormat="1" ht="12" customHeight="1">
      <c r="A126" s="188" t="s">
        <v>45</v>
      </c>
      <c r="B126" s="243" t="s">
        <v>345</v>
      </c>
      <c r="C126" s="87"/>
      <c r="D126" s="74"/>
      <c r="E126" s="74"/>
    </row>
    <row r="127" spans="1:5" ht="12" customHeight="1">
      <c r="A127" s="188" t="s">
        <v>46</v>
      </c>
      <c r="B127" s="243" t="s">
        <v>346</v>
      </c>
      <c r="C127" s="87"/>
      <c r="D127" s="87"/>
      <c r="E127" s="87"/>
    </row>
    <row r="128" spans="1:5" ht="12" customHeight="1" thickBot="1">
      <c r="A128" s="233" t="s">
        <v>47</v>
      </c>
      <c r="B128" s="244" t="s">
        <v>347</v>
      </c>
      <c r="C128" s="74"/>
      <c r="D128" s="74"/>
      <c r="E128" s="74"/>
    </row>
    <row r="129" spans="1:5" ht="12" customHeight="1" thickBot="1">
      <c r="A129" s="12" t="s">
        <v>7</v>
      </c>
      <c r="B129" s="242" t="s">
        <v>270</v>
      </c>
      <c r="C129" s="187">
        <f>+C130+C131+C132+C133</f>
        <v>0</v>
      </c>
      <c r="D129" s="187">
        <f>+D130+D131+D132+D133</f>
        <v>0</v>
      </c>
      <c r="E129" s="187">
        <f>+E130+E131+E132+E133</f>
        <v>0</v>
      </c>
    </row>
    <row r="130" spans="1:5" ht="12" customHeight="1">
      <c r="A130" s="188" t="s">
        <v>48</v>
      </c>
      <c r="B130" s="243" t="s">
        <v>348</v>
      </c>
      <c r="C130" s="87"/>
      <c r="D130" s="87"/>
      <c r="E130" s="87"/>
    </row>
    <row r="131" spans="1:5" ht="12" customHeight="1">
      <c r="A131" s="188" t="s">
        <v>49</v>
      </c>
      <c r="B131" s="243" t="s">
        <v>349</v>
      </c>
      <c r="C131" s="87"/>
      <c r="D131" s="87"/>
      <c r="E131" s="87"/>
    </row>
    <row r="132" spans="1:5" ht="12" customHeight="1">
      <c r="A132" s="188" t="s">
        <v>180</v>
      </c>
      <c r="B132" s="243" t="s">
        <v>350</v>
      </c>
      <c r="C132" s="87"/>
      <c r="D132" s="87"/>
      <c r="E132" s="87"/>
    </row>
    <row r="133" spans="1:5" s="224" customFormat="1" ht="12" customHeight="1" thickBot="1">
      <c r="A133" s="233" t="s">
        <v>182</v>
      </c>
      <c r="B133" s="244" t="s">
        <v>351</v>
      </c>
      <c r="C133" s="87"/>
      <c r="D133" s="87"/>
      <c r="E133" s="87"/>
    </row>
    <row r="134" spans="1:11" ht="12" customHeight="1" thickBot="1">
      <c r="A134" s="12" t="s">
        <v>8</v>
      </c>
      <c r="B134" s="242" t="s">
        <v>271</v>
      </c>
      <c r="C134" s="200">
        <f>+C135+C136+C137+C138</f>
        <v>0</v>
      </c>
      <c r="D134" s="200">
        <f>+D135+D136+D137+D138</f>
        <v>662840</v>
      </c>
      <c r="E134" s="200">
        <f>+E135+E136+E137+E138</f>
        <v>662840</v>
      </c>
      <c r="K134" s="245"/>
    </row>
    <row r="135" spans="1:5" ht="12.75">
      <c r="A135" s="188" t="s">
        <v>50</v>
      </c>
      <c r="B135" s="243" t="s">
        <v>272</v>
      </c>
      <c r="C135" s="87"/>
      <c r="D135" s="87"/>
      <c r="E135" s="87"/>
    </row>
    <row r="136" spans="1:5" ht="12" customHeight="1">
      <c r="A136" s="188" t="s">
        <v>51</v>
      </c>
      <c r="B136" s="243" t="s">
        <v>273</v>
      </c>
      <c r="C136" s="87"/>
      <c r="D136" s="74">
        <f>SUM('1.1.mell'!D138)</f>
        <v>662840</v>
      </c>
      <c r="E136" s="74">
        <f>SUM('1.1.mell'!E138)</f>
        <v>662840</v>
      </c>
    </row>
    <row r="137" spans="1:5" s="224" customFormat="1" ht="12" customHeight="1">
      <c r="A137" s="188" t="s">
        <v>189</v>
      </c>
      <c r="B137" s="243" t="s">
        <v>352</v>
      </c>
      <c r="C137" s="87"/>
      <c r="D137" s="87"/>
      <c r="E137" s="87"/>
    </row>
    <row r="138" spans="1:5" s="224" customFormat="1" ht="12" customHeight="1" thickBot="1">
      <c r="A138" s="233" t="s">
        <v>191</v>
      </c>
      <c r="B138" s="244" t="s">
        <v>353</v>
      </c>
      <c r="C138" s="87"/>
      <c r="D138" s="87"/>
      <c r="E138" s="87"/>
    </row>
    <row r="139" spans="1:5" s="224" customFormat="1" ht="12" customHeight="1" thickBot="1">
      <c r="A139" s="12" t="s">
        <v>9</v>
      </c>
      <c r="B139" s="242" t="s">
        <v>274</v>
      </c>
      <c r="C139" s="246">
        <f>+C140+C141+C142+C143</f>
        <v>0</v>
      </c>
      <c r="D139" s="246">
        <f>+D140+D141+D142+D143</f>
        <v>0</v>
      </c>
      <c r="E139" s="246">
        <f>+E140+E141+E142+E143</f>
        <v>0</v>
      </c>
    </row>
    <row r="140" spans="1:5" s="224" customFormat="1" ht="12" customHeight="1">
      <c r="A140" s="188" t="s">
        <v>94</v>
      </c>
      <c r="B140" s="243" t="s">
        <v>275</v>
      </c>
      <c r="C140" s="87"/>
      <c r="D140" s="87"/>
      <c r="E140" s="87"/>
    </row>
    <row r="141" spans="1:5" s="224" customFormat="1" ht="12" customHeight="1">
      <c r="A141" s="188" t="s">
        <v>95</v>
      </c>
      <c r="B141" s="243" t="s">
        <v>276</v>
      </c>
      <c r="C141" s="87"/>
      <c r="D141" s="87"/>
      <c r="E141" s="87"/>
    </row>
    <row r="142" spans="1:5" s="224" customFormat="1" ht="12" customHeight="1">
      <c r="A142" s="188" t="s">
        <v>112</v>
      </c>
      <c r="B142" s="243" t="s">
        <v>277</v>
      </c>
      <c r="C142" s="87"/>
      <c r="D142" s="87"/>
      <c r="E142" s="87"/>
    </row>
    <row r="143" spans="1:5" ht="12.75" customHeight="1" thickBot="1">
      <c r="A143" s="188" t="s">
        <v>197</v>
      </c>
      <c r="B143" s="243" t="s">
        <v>278</v>
      </c>
      <c r="C143" s="87"/>
      <c r="D143" s="87"/>
      <c r="E143" s="87"/>
    </row>
    <row r="144" spans="1:5" ht="12" customHeight="1" thickBot="1">
      <c r="A144" s="12" t="s">
        <v>10</v>
      </c>
      <c r="B144" s="242" t="s">
        <v>279</v>
      </c>
      <c r="C144" s="247">
        <f>+C125+C129+C134+C139</f>
        <v>0</v>
      </c>
      <c r="D144" s="247">
        <f>+D125+D129+D134+D139</f>
        <v>662840</v>
      </c>
      <c r="E144" s="247">
        <f>+E125+E129+E134+E139</f>
        <v>662840</v>
      </c>
    </row>
    <row r="145" spans="1:5" ht="15" customHeight="1" thickBot="1">
      <c r="A145" s="248" t="s">
        <v>11</v>
      </c>
      <c r="B145" s="249" t="s">
        <v>280</v>
      </c>
      <c r="C145" s="247">
        <f>+C124+C144</f>
        <v>52325511</v>
      </c>
      <c r="D145" s="247">
        <f>+D124+D144</f>
        <v>44196381</v>
      </c>
      <c r="E145" s="247">
        <f>+E124+E144</f>
        <v>96521892</v>
      </c>
    </row>
    <row r="146" ht="13.5" thickBot="1"/>
    <row r="147" spans="1:5" ht="15" customHeight="1" thickBot="1">
      <c r="A147" s="253" t="s">
        <v>354</v>
      </c>
      <c r="B147" s="254"/>
      <c r="C147" s="255"/>
      <c r="D147" s="255"/>
      <c r="E147" s="255">
        <v>16</v>
      </c>
    </row>
    <row r="148" spans="1:5" ht="14.25" customHeight="1" thickBot="1">
      <c r="A148" s="253" t="s">
        <v>355</v>
      </c>
      <c r="B148" s="254"/>
      <c r="C148" s="255"/>
      <c r="D148" s="255"/>
      <c r="E148" s="255">
        <v>14</v>
      </c>
    </row>
  </sheetData>
  <sheetProtection formatCells="0"/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5" r:id="rId1"/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33">
      <selection activeCell="B172" sqref="B172"/>
    </sheetView>
  </sheetViews>
  <sheetFormatPr defaultColWidth="9.00390625" defaultRowHeight="12.75"/>
  <cols>
    <col min="1" max="1" width="19.50390625" style="250" customWidth="1"/>
    <col min="2" max="2" width="72.00390625" style="251" customWidth="1"/>
    <col min="3" max="3" width="20.625" style="252" customWidth="1"/>
    <col min="4" max="4" width="20.00390625" style="252" customWidth="1"/>
    <col min="5" max="5" width="22.50390625" style="252" customWidth="1"/>
    <col min="6" max="16384" width="9.375" style="178" customWidth="1"/>
  </cols>
  <sheetData>
    <row r="1" spans="1:5" s="164" customFormat="1" ht="16.5" customHeight="1" thickBot="1">
      <c r="A1" s="161"/>
      <c r="B1" s="162"/>
      <c r="C1" s="163"/>
      <c r="D1" s="163"/>
      <c r="E1" s="163" t="s">
        <v>369</v>
      </c>
    </row>
    <row r="2" spans="1:5" s="168" customFormat="1" ht="21" customHeight="1">
      <c r="A2" s="165" t="s">
        <v>38</v>
      </c>
      <c r="B2" s="166" t="s">
        <v>332</v>
      </c>
      <c r="C2" s="167"/>
      <c r="D2" s="167"/>
      <c r="E2" s="167"/>
    </row>
    <row r="3" spans="1:5" s="168" customFormat="1" ht="16.5" thickBot="1">
      <c r="A3" s="169" t="s">
        <v>333</v>
      </c>
      <c r="B3" s="170" t="s">
        <v>356</v>
      </c>
      <c r="C3" s="171"/>
      <c r="D3" s="171"/>
      <c r="E3" s="171"/>
    </row>
    <row r="4" spans="1:5" s="174" customFormat="1" ht="15.75" customHeight="1" thickBot="1">
      <c r="A4" s="172"/>
      <c r="B4" s="172"/>
      <c r="C4" s="173"/>
      <c r="D4" s="173"/>
      <c r="E4" s="173" t="s">
        <v>364</v>
      </c>
    </row>
    <row r="5" spans="1:5" ht="13.5" thickBot="1">
      <c r="A5" s="175" t="s">
        <v>335</v>
      </c>
      <c r="B5" s="176" t="s">
        <v>336</v>
      </c>
      <c r="C5" s="177" t="s">
        <v>337</v>
      </c>
      <c r="D5" s="177" t="s">
        <v>370</v>
      </c>
      <c r="E5" s="177" t="s">
        <v>358</v>
      </c>
    </row>
    <row r="6" spans="1:5" s="182" customFormat="1" ht="12.75" customHeight="1" thickBot="1">
      <c r="A6" s="179">
        <v>1</v>
      </c>
      <c r="B6" s="180">
        <v>2</v>
      </c>
      <c r="C6" s="181">
        <v>3</v>
      </c>
      <c r="D6" s="181">
        <v>4</v>
      </c>
      <c r="E6" s="181">
        <v>5</v>
      </c>
    </row>
    <row r="7" spans="1:5" s="182" customFormat="1" ht="15.75" customHeight="1" thickBot="1">
      <c r="A7" s="183"/>
      <c r="B7" s="184" t="s">
        <v>34</v>
      </c>
      <c r="C7" s="185"/>
      <c r="D7" s="185"/>
      <c r="E7" s="185"/>
    </row>
    <row r="8" spans="1:5" s="182" customFormat="1" ht="12" customHeight="1" thickBot="1">
      <c r="A8" s="12" t="s">
        <v>2</v>
      </c>
      <c r="B8" s="186" t="s">
        <v>134</v>
      </c>
      <c r="C8" s="187">
        <f>+C9+C10+C11+C12+C13+C14</f>
        <v>0</v>
      </c>
      <c r="D8" s="187">
        <f>+D9+D10+D11+D12+D13+D14</f>
        <v>0</v>
      </c>
      <c r="E8" s="187">
        <f>+E9+E10+E11+E12+E13+E14</f>
        <v>0</v>
      </c>
    </row>
    <row r="9" spans="1:5" s="191" customFormat="1" ht="12" customHeight="1">
      <c r="A9" s="188" t="s">
        <v>52</v>
      </c>
      <c r="B9" s="193" t="s">
        <v>135</v>
      </c>
      <c r="C9" s="190"/>
      <c r="D9" s="190"/>
      <c r="E9" s="190"/>
    </row>
    <row r="10" spans="1:5" s="194" customFormat="1" ht="12" customHeight="1">
      <c r="A10" s="192" t="s">
        <v>53</v>
      </c>
      <c r="B10" s="193" t="s">
        <v>136</v>
      </c>
      <c r="C10" s="190"/>
      <c r="D10" s="190"/>
      <c r="E10" s="190"/>
    </row>
    <row r="11" spans="1:5" s="194" customFormat="1" ht="12" customHeight="1">
      <c r="A11" s="192" t="s">
        <v>54</v>
      </c>
      <c r="B11" s="193" t="s">
        <v>137</v>
      </c>
      <c r="C11" s="190"/>
      <c r="D11" s="190"/>
      <c r="E11" s="190"/>
    </row>
    <row r="12" spans="1:5" s="194" customFormat="1" ht="12" customHeight="1">
      <c r="A12" s="192" t="s">
        <v>55</v>
      </c>
      <c r="B12" s="193" t="s">
        <v>138</v>
      </c>
      <c r="C12" s="190"/>
      <c r="D12" s="190"/>
      <c r="E12" s="190"/>
    </row>
    <row r="13" spans="1:5" s="194" customFormat="1" ht="12" customHeight="1">
      <c r="A13" s="192" t="s">
        <v>72</v>
      </c>
      <c r="B13" s="193" t="s">
        <v>139</v>
      </c>
      <c r="C13" s="190"/>
      <c r="D13" s="190"/>
      <c r="E13" s="190"/>
    </row>
    <row r="14" spans="1:5" s="191" customFormat="1" ht="12" customHeight="1" thickBot="1">
      <c r="A14" s="195" t="s">
        <v>56</v>
      </c>
      <c r="B14" s="193" t="s">
        <v>140</v>
      </c>
      <c r="C14" s="190"/>
      <c r="D14" s="190"/>
      <c r="E14" s="190"/>
    </row>
    <row r="15" spans="1:5" s="191" customFormat="1" ht="12" customHeight="1" thickBot="1">
      <c r="A15" s="12" t="s">
        <v>3</v>
      </c>
      <c r="B15" s="197" t="s">
        <v>141</v>
      </c>
      <c r="C15" s="187">
        <f>+C16+C17+C18+C19+C20</f>
        <v>0</v>
      </c>
      <c r="D15" s="187">
        <f>+D16+D17+D18+D19+D20</f>
        <v>0</v>
      </c>
      <c r="E15" s="187">
        <f>+E16+E17+E18+E19+E20</f>
        <v>0</v>
      </c>
    </row>
    <row r="16" spans="1:5" s="191" customFormat="1" ht="12" customHeight="1">
      <c r="A16" s="188" t="s">
        <v>58</v>
      </c>
      <c r="B16" s="189" t="s">
        <v>142</v>
      </c>
      <c r="C16" s="190"/>
      <c r="D16" s="190"/>
      <c r="E16" s="190"/>
    </row>
    <row r="17" spans="1:5" s="191" customFormat="1" ht="12" customHeight="1">
      <c r="A17" s="192" t="s">
        <v>59</v>
      </c>
      <c r="B17" s="193" t="s">
        <v>143</v>
      </c>
      <c r="C17" s="198"/>
      <c r="D17" s="198"/>
      <c r="E17" s="198"/>
    </row>
    <row r="18" spans="1:5" s="191" customFormat="1" ht="12" customHeight="1">
      <c r="A18" s="192" t="s">
        <v>60</v>
      </c>
      <c r="B18" s="193" t="s">
        <v>323</v>
      </c>
      <c r="C18" s="198"/>
      <c r="D18" s="198"/>
      <c r="E18" s="198"/>
    </row>
    <row r="19" spans="1:5" s="191" customFormat="1" ht="12" customHeight="1">
      <c r="A19" s="192" t="s">
        <v>61</v>
      </c>
      <c r="B19" s="193" t="s">
        <v>324</v>
      </c>
      <c r="C19" s="198"/>
      <c r="D19" s="198"/>
      <c r="E19" s="198"/>
    </row>
    <row r="20" spans="1:5" s="191" customFormat="1" ht="12" customHeight="1">
      <c r="A20" s="192" t="s">
        <v>62</v>
      </c>
      <c r="B20" s="193" t="s">
        <v>144</v>
      </c>
      <c r="C20" s="198"/>
      <c r="D20" s="198">
        <v>0</v>
      </c>
      <c r="E20" s="198"/>
    </row>
    <row r="21" spans="1:5" s="194" customFormat="1" ht="12" customHeight="1" thickBot="1">
      <c r="A21" s="195" t="s">
        <v>68</v>
      </c>
      <c r="B21" s="196" t="s">
        <v>145</v>
      </c>
      <c r="C21" s="199"/>
      <c r="D21" s="199"/>
      <c r="E21" s="199"/>
    </row>
    <row r="22" spans="1:5" s="194" customFormat="1" ht="12" customHeight="1" thickBot="1">
      <c r="A22" s="12" t="s">
        <v>4</v>
      </c>
      <c r="B22" s="186" t="s">
        <v>146</v>
      </c>
      <c r="C22" s="187">
        <f>+C23+C24+C25+C26+C27</f>
        <v>0</v>
      </c>
      <c r="D22" s="187">
        <f>+D23+D24+D25+D26+D27</f>
        <v>0</v>
      </c>
      <c r="E22" s="187">
        <f>+E23+E24+E25+E26+E27</f>
        <v>0</v>
      </c>
    </row>
    <row r="23" spans="1:5" s="194" customFormat="1" ht="12" customHeight="1">
      <c r="A23" s="188" t="s">
        <v>41</v>
      </c>
      <c r="B23" s="189" t="s">
        <v>147</v>
      </c>
      <c r="C23" s="190"/>
      <c r="D23" s="190"/>
      <c r="E23" s="190"/>
    </row>
    <row r="24" spans="1:5" s="191" customFormat="1" ht="12" customHeight="1">
      <c r="A24" s="192" t="s">
        <v>42</v>
      </c>
      <c r="B24" s="193" t="s">
        <v>148</v>
      </c>
      <c r="C24" s="198"/>
      <c r="D24" s="198"/>
      <c r="E24" s="198"/>
    </row>
    <row r="25" spans="1:5" s="194" customFormat="1" ht="12" customHeight="1">
      <c r="A25" s="192" t="s">
        <v>43</v>
      </c>
      <c r="B25" s="193" t="s">
        <v>325</v>
      </c>
      <c r="C25" s="198"/>
      <c r="D25" s="198"/>
      <c r="E25" s="198"/>
    </row>
    <row r="26" spans="1:5" s="194" customFormat="1" ht="12" customHeight="1">
      <c r="A26" s="192" t="s">
        <v>44</v>
      </c>
      <c r="B26" s="193" t="s">
        <v>326</v>
      </c>
      <c r="C26" s="198"/>
      <c r="D26" s="198"/>
      <c r="E26" s="198"/>
    </row>
    <row r="27" spans="1:5" s="194" customFormat="1" ht="12" customHeight="1">
      <c r="A27" s="192" t="s">
        <v>84</v>
      </c>
      <c r="B27" s="193" t="s">
        <v>149</v>
      </c>
      <c r="C27" s="198"/>
      <c r="D27" s="198"/>
      <c r="E27" s="198"/>
    </row>
    <row r="28" spans="1:5" s="194" customFormat="1" ht="12" customHeight="1" thickBot="1">
      <c r="A28" s="195" t="s">
        <v>85</v>
      </c>
      <c r="B28" s="196" t="s">
        <v>150</v>
      </c>
      <c r="C28" s="199"/>
      <c r="D28" s="199"/>
      <c r="E28" s="199"/>
    </row>
    <row r="29" spans="1:5" s="194" customFormat="1" ht="12" customHeight="1" thickBot="1">
      <c r="A29" s="12" t="s">
        <v>86</v>
      </c>
      <c r="B29" s="186" t="s">
        <v>151</v>
      </c>
      <c r="C29" s="200">
        <f>+C30+C33+C34+C35</f>
        <v>0</v>
      </c>
      <c r="D29" s="200">
        <f>+D30+D33+D34+D35</f>
        <v>0</v>
      </c>
      <c r="E29" s="200">
        <f>+E30+E33+E34+E35</f>
        <v>0</v>
      </c>
    </row>
    <row r="30" spans="1:5" s="194" customFormat="1" ht="12" customHeight="1">
      <c r="A30" s="188" t="s">
        <v>152</v>
      </c>
      <c r="B30" s="189" t="s">
        <v>153</v>
      </c>
      <c r="C30" s="201">
        <f>+C31+C32</f>
        <v>0</v>
      </c>
      <c r="D30" s="201">
        <f>+D31+D32</f>
        <v>0</v>
      </c>
      <c r="E30" s="201">
        <f>+E31+E32</f>
        <v>0</v>
      </c>
    </row>
    <row r="31" spans="1:5" s="194" customFormat="1" ht="12" customHeight="1">
      <c r="A31" s="192" t="s">
        <v>154</v>
      </c>
      <c r="B31" s="193" t="s">
        <v>155</v>
      </c>
      <c r="C31" s="198"/>
      <c r="D31" s="198"/>
      <c r="E31" s="198"/>
    </row>
    <row r="32" spans="1:5" s="194" customFormat="1" ht="12" customHeight="1">
      <c r="A32" s="192" t="s">
        <v>156</v>
      </c>
      <c r="B32" s="193" t="s">
        <v>157</v>
      </c>
      <c r="C32" s="198"/>
      <c r="D32" s="198"/>
      <c r="E32" s="198"/>
    </row>
    <row r="33" spans="1:5" s="194" customFormat="1" ht="12" customHeight="1">
      <c r="A33" s="192" t="s">
        <v>158</v>
      </c>
      <c r="B33" s="193" t="s">
        <v>159</v>
      </c>
      <c r="C33" s="198"/>
      <c r="D33" s="198"/>
      <c r="E33" s="198"/>
    </row>
    <row r="34" spans="1:5" s="194" customFormat="1" ht="12" customHeight="1">
      <c r="A34" s="192" t="s">
        <v>160</v>
      </c>
      <c r="B34" s="193" t="s">
        <v>161</v>
      </c>
      <c r="C34" s="198">
        <f>'[1]1.1.mell'!C34</f>
        <v>0</v>
      </c>
      <c r="D34" s="198">
        <f>'[1]1.1.mell'!D34</f>
        <v>0</v>
      </c>
      <c r="E34" s="198">
        <f>'[1]1.1.mell'!E34</f>
        <v>0</v>
      </c>
    </row>
    <row r="35" spans="1:5" s="194" customFormat="1" ht="12" customHeight="1" thickBot="1">
      <c r="A35" s="195" t="s">
        <v>162</v>
      </c>
      <c r="B35" s="196" t="s">
        <v>163</v>
      </c>
      <c r="C35" s="198"/>
      <c r="D35" s="198"/>
      <c r="E35" s="198"/>
    </row>
    <row r="36" spans="1:5" s="194" customFormat="1" ht="12" customHeight="1" thickBot="1">
      <c r="A36" s="12" t="s">
        <v>6</v>
      </c>
      <c r="B36" s="186" t="s">
        <v>164</v>
      </c>
      <c r="C36" s="187">
        <f>SUM(C37:C46)</f>
        <v>0</v>
      </c>
      <c r="D36" s="187">
        <f>SUM(D37:D46)</f>
        <v>0</v>
      </c>
      <c r="E36" s="187">
        <f>SUM(E37:E46)</f>
        <v>0</v>
      </c>
    </row>
    <row r="37" spans="1:5" s="194" customFormat="1" ht="12" customHeight="1">
      <c r="A37" s="188" t="s">
        <v>45</v>
      </c>
      <c r="B37" s="189" t="s">
        <v>165</v>
      </c>
      <c r="C37" s="190">
        <f>'[1]1.1.mell'!C37</f>
        <v>0</v>
      </c>
      <c r="D37" s="190">
        <f>'[1]1.1.mell'!D37</f>
        <v>0</v>
      </c>
      <c r="E37" s="190">
        <f>'[1]1.1.mell'!E37</f>
        <v>0</v>
      </c>
    </row>
    <row r="38" spans="1:5" s="194" customFormat="1" ht="12" customHeight="1">
      <c r="A38" s="192" t="s">
        <v>46</v>
      </c>
      <c r="B38" s="193" t="s">
        <v>166</v>
      </c>
      <c r="C38" s="190"/>
      <c r="D38" s="190">
        <f>'[1]1.1.mell'!D38</f>
        <v>0</v>
      </c>
      <c r="E38" s="190"/>
    </row>
    <row r="39" spans="1:5" s="194" customFormat="1" ht="12" customHeight="1">
      <c r="A39" s="192" t="s">
        <v>47</v>
      </c>
      <c r="B39" s="193" t="s">
        <v>167</v>
      </c>
      <c r="C39" s="190"/>
      <c r="D39" s="190">
        <f>'[1]1.1.mell'!D39</f>
        <v>0</v>
      </c>
      <c r="E39" s="190"/>
    </row>
    <row r="40" spans="1:5" s="194" customFormat="1" ht="12" customHeight="1">
      <c r="A40" s="192" t="s">
        <v>88</v>
      </c>
      <c r="B40" s="193" t="s">
        <v>168</v>
      </c>
      <c r="C40" s="190">
        <f>'[1]1.1.mell'!C40</f>
        <v>0</v>
      </c>
      <c r="D40" s="190">
        <f>'[1]1.1.mell'!D40</f>
        <v>0</v>
      </c>
      <c r="E40" s="190">
        <f>'[1]1.1.mell'!E40</f>
        <v>0</v>
      </c>
    </row>
    <row r="41" spans="1:5" s="194" customFormat="1" ht="12" customHeight="1">
      <c r="A41" s="192" t="s">
        <v>89</v>
      </c>
      <c r="B41" s="193" t="s">
        <v>169</v>
      </c>
      <c r="C41" s="190">
        <f>'[1]1.1.mell'!C41</f>
        <v>0</v>
      </c>
      <c r="D41" s="190">
        <f>'[1]1.1.mell'!D41</f>
        <v>0</v>
      </c>
      <c r="E41" s="190">
        <f>'[1]1.1.mell'!E41</f>
        <v>0</v>
      </c>
    </row>
    <row r="42" spans="1:5" s="194" customFormat="1" ht="12" customHeight="1">
      <c r="A42" s="192" t="s">
        <v>90</v>
      </c>
      <c r="B42" s="193" t="s">
        <v>170</v>
      </c>
      <c r="C42" s="190">
        <f>'[1]1.1.mell'!C42</f>
        <v>0</v>
      </c>
      <c r="D42" s="190">
        <f>'[1]1.1.mell'!D42</f>
        <v>0</v>
      </c>
      <c r="E42" s="190">
        <f>'[1]1.1.mell'!E42</f>
        <v>0</v>
      </c>
    </row>
    <row r="43" spans="1:5" s="194" customFormat="1" ht="12" customHeight="1">
      <c r="A43" s="192" t="s">
        <v>91</v>
      </c>
      <c r="B43" s="193" t="s">
        <v>171</v>
      </c>
      <c r="C43" s="190">
        <f>'[1]1.1.mell'!C43</f>
        <v>0</v>
      </c>
      <c r="D43" s="190">
        <f>'[1]1.1.mell'!D43</f>
        <v>0</v>
      </c>
      <c r="E43" s="190">
        <f>'[1]1.1.mell'!E43</f>
        <v>0</v>
      </c>
    </row>
    <row r="44" spans="1:5" s="194" customFormat="1" ht="12" customHeight="1">
      <c r="A44" s="192" t="s">
        <v>92</v>
      </c>
      <c r="B44" s="193" t="s">
        <v>172</v>
      </c>
      <c r="C44" s="190"/>
      <c r="D44" s="190"/>
      <c r="E44" s="190"/>
    </row>
    <row r="45" spans="1:5" s="194" customFormat="1" ht="12" customHeight="1">
      <c r="A45" s="192" t="s">
        <v>173</v>
      </c>
      <c r="B45" s="193" t="s">
        <v>174</v>
      </c>
      <c r="C45" s="190"/>
      <c r="D45" s="190"/>
      <c r="E45" s="190"/>
    </row>
    <row r="46" spans="1:5" s="194" customFormat="1" ht="12" customHeight="1" thickBot="1">
      <c r="A46" s="195" t="s">
        <v>175</v>
      </c>
      <c r="B46" s="196" t="s">
        <v>176</v>
      </c>
      <c r="C46" s="190"/>
      <c r="D46" s="190"/>
      <c r="E46" s="190"/>
    </row>
    <row r="47" spans="1:5" s="194" customFormat="1" ht="12" customHeight="1" thickBot="1">
      <c r="A47" s="12" t="s">
        <v>7</v>
      </c>
      <c r="B47" s="186" t="s">
        <v>177</v>
      </c>
      <c r="C47" s="187">
        <f>SUM(C48:C52)</f>
        <v>0</v>
      </c>
      <c r="D47" s="187">
        <f>SUM(D48:D52)</f>
        <v>0</v>
      </c>
      <c r="E47" s="187">
        <f>SUM(E48:E52)</f>
        <v>0</v>
      </c>
    </row>
    <row r="48" spans="1:5" s="194" customFormat="1" ht="12" customHeight="1">
      <c r="A48" s="188" t="s">
        <v>48</v>
      </c>
      <c r="B48" s="189" t="s">
        <v>178</v>
      </c>
      <c r="C48" s="204"/>
      <c r="D48" s="204"/>
      <c r="E48" s="204"/>
    </row>
    <row r="49" spans="1:5" s="194" customFormat="1" ht="12" customHeight="1">
      <c r="A49" s="192" t="s">
        <v>49</v>
      </c>
      <c r="B49" s="193" t="s">
        <v>179</v>
      </c>
      <c r="C49" s="202"/>
      <c r="D49" s="202"/>
      <c r="E49" s="202"/>
    </row>
    <row r="50" spans="1:5" s="194" customFormat="1" ht="12" customHeight="1">
      <c r="A50" s="192" t="s">
        <v>180</v>
      </c>
      <c r="B50" s="193" t="s">
        <v>181</v>
      </c>
      <c r="C50" s="202"/>
      <c r="D50" s="202"/>
      <c r="E50" s="202"/>
    </row>
    <row r="51" spans="1:5" s="194" customFormat="1" ht="12" customHeight="1">
      <c r="A51" s="192" t="s">
        <v>182</v>
      </c>
      <c r="B51" s="193" t="s">
        <v>183</v>
      </c>
      <c r="C51" s="202"/>
      <c r="D51" s="202"/>
      <c r="E51" s="202"/>
    </row>
    <row r="52" spans="1:5" s="194" customFormat="1" ht="12" customHeight="1" thickBot="1">
      <c r="A52" s="195" t="s">
        <v>184</v>
      </c>
      <c r="B52" s="196" t="s">
        <v>185</v>
      </c>
      <c r="C52" s="203"/>
      <c r="D52" s="203"/>
      <c r="E52" s="203"/>
    </row>
    <row r="53" spans="1:5" s="194" customFormat="1" ht="12" customHeight="1" thickBot="1">
      <c r="A53" s="12" t="s">
        <v>93</v>
      </c>
      <c r="B53" s="186" t="s">
        <v>186</v>
      </c>
      <c r="C53" s="187">
        <f>SUM(C54:C56)</f>
        <v>0</v>
      </c>
      <c r="D53" s="187">
        <f>SUM(D54:D56)</f>
        <v>0</v>
      </c>
      <c r="E53" s="187">
        <f>SUM(E54:E56)</f>
        <v>0</v>
      </c>
    </row>
    <row r="54" spans="1:5" s="194" customFormat="1" ht="12" customHeight="1">
      <c r="A54" s="188" t="s">
        <v>50</v>
      </c>
      <c r="B54" s="189" t="s">
        <v>187</v>
      </c>
      <c r="C54" s="190">
        <f>'[1]1.1.mell'!C54</f>
        <v>0</v>
      </c>
      <c r="D54" s="190">
        <f>'[1]1.1.mell'!D54</f>
        <v>0</v>
      </c>
      <c r="E54" s="190">
        <f>'[1]1.1.mell'!E54</f>
        <v>0</v>
      </c>
    </row>
    <row r="55" spans="1:5" s="194" customFormat="1" ht="12" customHeight="1">
      <c r="A55" s="192" t="s">
        <v>51</v>
      </c>
      <c r="B55" s="193" t="s">
        <v>338</v>
      </c>
      <c r="C55" s="190">
        <f>'[1]1.1.mell'!C55</f>
        <v>0</v>
      </c>
      <c r="D55" s="190">
        <f>'[1]1.1.mell'!D55</f>
        <v>0</v>
      </c>
      <c r="E55" s="190">
        <f>'[1]1.1.mell'!E55</f>
        <v>0</v>
      </c>
    </row>
    <row r="56" spans="1:5" s="194" customFormat="1" ht="12" customHeight="1">
      <c r="A56" s="192" t="s">
        <v>189</v>
      </c>
      <c r="B56" s="193" t="s">
        <v>190</v>
      </c>
      <c r="C56" s="190"/>
      <c r="D56" s="190"/>
      <c r="E56" s="190"/>
    </row>
    <row r="57" spans="1:5" s="194" customFormat="1" ht="12" customHeight="1" thickBot="1">
      <c r="A57" s="195" t="s">
        <v>191</v>
      </c>
      <c r="B57" s="196" t="s">
        <v>192</v>
      </c>
      <c r="C57" s="190">
        <f>'[1]1.1.mell'!C57</f>
        <v>0</v>
      </c>
      <c r="D57" s="190">
        <f>'[1]1.1.mell'!D57</f>
        <v>0</v>
      </c>
      <c r="E57" s="190">
        <f>'[1]1.1.mell'!E57</f>
        <v>0</v>
      </c>
    </row>
    <row r="58" spans="1:5" s="194" customFormat="1" ht="12" customHeight="1" thickBot="1">
      <c r="A58" s="12" t="s">
        <v>9</v>
      </c>
      <c r="B58" s="197" t="s">
        <v>193</v>
      </c>
      <c r="C58" s="187">
        <f>SUM(C59:C61)</f>
        <v>0</v>
      </c>
      <c r="D58" s="187">
        <f>SUM(D59:D61)</f>
        <v>0</v>
      </c>
      <c r="E58" s="187">
        <f>SUM(E59:E61)</f>
        <v>0</v>
      </c>
    </row>
    <row r="59" spans="1:5" s="194" customFormat="1" ht="12" customHeight="1">
      <c r="A59" s="188" t="s">
        <v>94</v>
      </c>
      <c r="B59" s="189" t="s">
        <v>194</v>
      </c>
      <c r="C59" s="202">
        <f>'[1]1.1.mell'!C59</f>
        <v>0</v>
      </c>
      <c r="D59" s="202">
        <f>'[1]1.1.mell'!D59</f>
        <v>0</v>
      </c>
      <c r="E59" s="202">
        <f>'[1]1.1.mell'!E59</f>
        <v>0</v>
      </c>
    </row>
    <row r="60" spans="1:5" s="194" customFormat="1" ht="12" customHeight="1">
      <c r="A60" s="192" t="s">
        <v>95</v>
      </c>
      <c r="B60" s="193" t="s">
        <v>339</v>
      </c>
      <c r="C60" s="202">
        <f>'[1]1.1.mell'!C60</f>
        <v>0</v>
      </c>
      <c r="D60" s="202">
        <f>'[1]1.1.mell'!D60</f>
        <v>0</v>
      </c>
      <c r="E60" s="202">
        <f>'[1]1.1.mell'!E60</f>
        <v>0</v>
      </c>
    </row>
    <row r="61" spans="1:5" s="194" customFormat="1" ht="12" customHeight="1">
      <c r="A61" s="192" t="s">
        <v>112</v>
      </c>
      <c r="B61" s="193" t="s">
        <v>196</v>
      </c>
      <c r="C61" s="202"/>
      <c r="D61" s="202"/>
      <c r="E61" s="202"/>
    </row>
    <row r="62" spans="1:5" s="194" customFormat="1" ht="12" customHeight="1" thickBot="1">
      <c r="A62" s="195" t="s">
        <v>197</v>
      </c>
      <c r="B62" s="196" t="s">
        <v>198</v>
      </c>
      <c r="C62" s="202"/>
      <c r="D62" s="202">
        <f>'[1]1.1.mell'!D62</f>
        <v>0</v>
      </c>
      <c r="E62" s="202">
        <f>'[1]1.1.mell'!E62</f>
        <v>0</v>
      </c>
    </row>
    <row r="63" spans="1:5" s="194" customFormat="1" ht="12" customHeight="1" thickBot="1">
      <c r="A63" s="12" t="s">
        <v>10</v>
      </c>
      <c r="B63" s="186" t="s">
        <v>199</v>
      </c>
      <c r="C63" s="200">
        <f>+C8+C15+C22+C29+C36+C47+C53+C58</f>
        <v>0</v>
      </c>
      <c r="D63" s="200">
        <f>+D8+D15+D22+D29+D36+D47+D53+D58</f>
        <v>0</v>
      </c>
      <c r="E63" s="200">
        <f>+E8+E15+E22+E29+E36+E47+E53+E58</f>
        <v>0</v>
      </c>
    </row>
    <row r="64" spans="1:5" s="194" customFormat="1" ht="12" customHeight="1" thickBot="1">
      <c r="A64" s="205" t="s">
        <v>340</v>
      </c>
      <c r="B64" s="197" t="s">
        <v>201</v>
      </c>
      <c r="C64" s="187">
        <f>SUM(C65:C67)</f>
        <v>0</v>
      </c>
      <c r="D64" s="187">
        <f>SUM(D65:D67)</f>
        <v>0</v>
      </c>
      <c r="E64" s="187">
        <f>SUM(E65:E67)</f>
        <v>0</v>
      </c>
    </row>
    <row r="65" spans="1:5" s="194" customFormat="1" ht="12" customHeight="1">
      <c r="A65" s="188" t="s">
        <v>202</v>
      </c>
      <c r="B65" s="189" t="s">
        <v>203</v>
      </c>
      <c r="C65" s="202"/>
      <c r="D65" s="202"/>
      <c r="E65" s="202"/>
    </row>
    <row r="66" spans="1:5" s="194" customFormat="1" ht="12" customHeight="1">
      <c r="A66" s="192" t="s">
        <v>204</v>
      </c>
      <c r="B66" s="193" t="s">
        <v>205</v>
      </c>
      <c r="C66" s="202"/>
      <c r="D66" s="202"/>
      <c r="E66" s="202"/>
    </row>
    <row r="67" spans="1:5" s="194" customFormat="1" ht="12" customHeight="1" thickBot="1">
      <c r="A67" s="195" t="s">
        <v>206</v>
      </c>
      <c r="B67" s="206" t="s">
        <v>341</v>
      </c>
      <c r="C67" s="202"/>
      <c r="D67" s="202"/>
      <c r="E67" s="202"/>
    </row>
    <row r="68" spans="1:5" s="194" customFormat="1" ht="12" customHeight="1" thickBot="1">
      <c r="A68" s="205" t="s">
        <v>207</v>
      </c>
      <c r="B68" s="197" t="s">
        <v>208</v>
      </c>
      <c r="C68" s="187">
        <f>SUM(C69:C72)</f>
        <v>0</v>
      </c>
      <c r="D68" s="187">
        <f>SUM(D69:D72)</f>
        <v>0</v>
      </c>
      <c r="E68" s="187">
        <f>SUM(E69:E72)</f>
        <v>0</v>
      </c>
    </row>
    <row r="69" spans="1:5" s="194" customFormat="1" ht="12" customHeight="1">
      <c r="A69" s="188" t="s">
        <v>73</v>
      </c>
      <c r="B69" s="189" t="s">
        <v>209</v>
      </c>
      <c r="C69" s="202"/>
      <c r="D69" s="202"/>
      <c r="E69" s="202"/>
    </row>
    <row r="70" spans="1:5" s="194" customFormat="1" ht="12" customHeight="1">
      <c r="A70" s="192" t="s">
        <v>74</v>
      </c>
      <c r="B70" s="193" t="s">
        <v>210</v>
      </c>
      <c r="C70" s="202"/>
      <c r="D70" s="202"/>
      <c r="E70" s="202"/>
    </row>
    <row r="71" spans="1:5" s="194" customFormat="1" ht="12" customHeight="1">
      <c r="A71" s="192" t="s">
        <v>211</v>
      </c>
      <c r="B71" s="193" t="s">
        <v>212</v>
      </c>
      <c r="C71" s="202"/>
      <c r="D71" s="202"/>
      <c r="E71" s="202"/>
    </row>
    <row r="72" spans="1:5" s="194" customFormat="1" ht="12" customHeight="1" thickBot="1">
      <c r="A72" s="195" t="s">
        <v>213</v>
      </c>
      <c r="B72" s="196" t="s">
        <v>214</v>
      </c>
      <c r="C72" s="202"/>
      <c r="D72" s="202"/>
      <c r="E72" s="202"/>
    </row>
    <row r="73" spans="1:5" s="194" customFormat="1" ht="12" customHeight="1" thickBot="1">
      <c r="A73" s="205" t="s">
        <v>215</v>
      </c>
      <c r="B73" s="197" t="s">
        <v>216</v>
      </c>
      <c r="C73" s="187">
        <f>SUM(C74:C75)</f>
        <v>504489</v>
      </c>
      <c r="D73" s="187">
        <f>SUM(D74:D75)</f>
        <v>0</v>
      </c>
      <c r="E73" s="187">
        <f>SUM(E74:E75)</f>
        <v>504489</v>
      </c>
    </row>
    <row r="74" spans="1:5" s="194" customFormat="1" ht="12" customHeight="1">
      <c r="A74" s="188" t="s">
        <v>217</v>
      </c>
      <c r="B74" s="189" t="s">
        <v>218</v>
      </c>
      <c r="C74" s="202">
        <v>504489</v>
      </c>
      <c r="D74" s="190">
        <f>E74-C74</f>
        <v>0</v>
      </c>
      <c r="E74" s="202">
        <v>504489</v>
      </c>
    </row>
    <row r="75" spans="1:5" s="194" customFormat="1" ht="12" customHeight="1" thickBot="1">
      <c r="A75" s="195" t="s">
        <v>219</v>
      </c>
      <c r="B75" s="196" t="s">
        <v>220</v>
      </c>
      <c r="C75" s="202"/>
      <c r="D75" s="202"/>
      <c r="E75" s="202"/>
    </row>
    <row r="76" spans="1:5" s="191" customFormat="1" ht="12" customHeight="1" thickBot="1">
      <c r="A76" s="205" t="s">
        <v>221</v>
      </c>
      <c r="B76" s="197" t="s">
        <v>222</v>
      </c>
      <c r="C76" s="187">
        <f>SUM(C77:C79)</f>
        <v>0</v>
      </c>
      <c r="D76" s="187">
        <f>SUM(D77:D79)</f>
        <v>0</v>
      </c>
      <c r="E76" s="187">
        <f>SUM(E77:E79)</f>
        <v>0</v>
      </c>
    </row>
    <row r="77" spans="1:5" s="194" customFormat="1" ht="12" customHeight="1">
      <c r="A77" s="188" t="s">
        <v>223</v>
      </c>
      <c r="B77" s="189" t="s">
        <v>224</v>
      </c>
      <c r="C77" s="202"/>
      <c r="D77" s="202"/>
      <c r="E77" s="202"/>
    </row>
    <row r="78" spans="1:5" s="194" customFormat="1" ht="12" customHeight="1">
      <c r="A78" s="192" t="s">
        <v>225</v>
      </c>
      <c r="B78" s="193" t="s">
        <v>226</v>
      </c>
      <c r="C78" s="202"/>
      <c r="D78" s="202"/>
      <c r="E78" s="202"/>
    </row>
    <row r="79" spans="1:5" s="194" customFormat="1" ht="12" customHeight="1" thickBot="1">
      <c r="A79" s="195" t="s">
        <v>227</v>
      </c>
      <c r="B79" s="196" t="s">
        <v>228</v>
      </c>
      <c r="C79" s="202"/>
      <c r="D79" s="202"/>
      <c r="E79" s="202"/>
    </row>
    <row r="80" spans="1:5" s="194" customFormat="1" ht="12" customHeight="1" thickBot="1">
      <c r="A80" s="205" t="s">
        <v>229</v>
      </c>
      <c r="B80" s="197" t="s">
        <v>230</v>
      </c>
      <c r="C80" s="187">
        <f>SUM(C81:C84)</f>
        <v>0</v>
      </c>
      <c r="D80" s="187">
        <f>SUM(D81:D84)</f>
        <v>0</v>
      </c>
      <c r="E80" s="187">
        <f>SUM(E81:E84)</f>
        <v>0</v>
      </c>
    </row>
    <row r="81" spans="1:5" s="194" customFormat="1" ht="12" customHeight="1">
      <c r="A81" s="207" t="s">
        <v>231</v>
      </c>
      <c r="B81" s="189" t="s">
        <v>232</v>
      </c>
      <c r="C81" s="202"/>
      <c r="D81" s="202"/>
      <c r="E81" s="202"/>
    </row>
    <row r="82" spans="1:5" s="194" customFormat="1" ht="12" customHeight="1">
      <c r="A82" s="208" t="s">
        <v>233</v>
      </c>
      <c r="B82" s="193" t="s">
        <v>234</v>
      </c>
      <c r="C82" s="202"/>
      <c r="D82" s="202"/>
      <c r="E82" s="202"/>
    </row>
    <row r="83" spans="1:5" s="194" customFormat="1" ht="12" customHeight="1">
      <c r="A83" s="208" t="s">
        <v>235</v>
      </c>
      <c r="B83" s="193" t="s">
        <v>236</v>
      </c>
      <c r="C83" s="202"/>
      <c r="D83" s="202"/>
      <c r="E83" s="202"/>
    </row>
    <row r="84" spans="1:5" s="191" customFormat="1" ht="12" customHeight="1" thickBot="1">
      <c r="A84" s="209" t="s">
        <v>237</v>
      </c>
      <c r="B84" s="196" t="s">
        <v>238</v>
      </c>
      <c r="C84" s="202"/>
      <c r="D84" s="202"/>
      <c r="E84" s="202"/>
    </row>
    <row r="85" spans="1:5" s="191" customFormat="1" ht="12" customHeight="1" thickBot="1">
      <c r="A85" s="205" t="s">
        <v>239</v>
      </c>
      <c r="B85" s="197" t="s">
        <v>240</v>
      </c>
      <c r="C85" s="210"/>
      <c r="D85" s="210"/>
      <c r="E85" s="210"/>
    </row>
    <row r="86" spans="1:5" s="191" customFormat="1" ht="12" customHeight="1" thickBot="1">
      <c r="A86" s="205" t="s">
        <v>241</v>
      </c>
      <c r="B86" s="211" t="s">
        <v>242</v>
      </c>
      <c r="C86" s="200">
        <f>+C64+C68+C73+C76+C80+C85</f>
        <v>504489</v>
      </c>
      <c r="D86" s="200">
        <f>+D64+D68+D73+D76+D80+D85</f>
        <v>0</v>
      </c>
      <c r="E86" s="200">
        <f>+E64+E68+E73+E76+E80+E85</f>
        <v>504489</v>
      </c>
    </row>
    <row r="87" spans="1:5" s="191" customFormat="1" ht="12" customHeight="1" thickBot="1">
      <c r="A87" s="212" t="s">
        <v>243</v>
      </c>
      <c r="B87" s="213" t="s">
        <v>342</v>
      </c>
      <c r="C87" s="200">
        <f>+C63+C86</f>
        <v>504489</v>
      </c>
      <c r="D87" s="200">
        <f>+D63+D86</f>
        <v>0</v>
      </c>
      <c r="E87" s="200">
        <f>+E63+E86</f>
        <v>504489</v>
      </c>
    </row>
    <row r="88" spans="1:5" s="194" customFormat="1" ht="15" customHeight="1">
      <c r="A88" s="214"/>
      <c r="B88" s="215"/>
      <c r="C88" s="216"/>
      <c r="D88" s="216"/>
      <c r="E88" s="216"/>
    </row>
    <row r="89" spans="1:5" ht="13.5" thickBot="1">
      <c r="A89" s="217"/>
      <c r="B89" s="218"/>
      <c r="C89" s="219"/>
      <c r="D89" s="219"/>
      <c r="E89" s="219"/>
    </row>
    <row r="90" spans="1:5" s="182" customFormat="1" ht="16.5" customHeight="1" thickBot="1">
      <c r="A90" s="220"/>
      <c r="B90" s="221" t="s">
        <v>35</v>
      </c>
      <c r="C90" s="177" t="s">
        <v>337</v>
      </c>
      <c r="D90" s="177" t="s">
        <v>370</v>
      </c>
      <c r="E90" s="177" t="s">
        <v>358</v>
      </c>
    </row>
    <row r="91" spans="1:5" s="224" customFormat="1" ht="12" customHeight="1" thickBot="1">
      <c r="A91" s="222" t="s">
        <v>2</v>
      </c>
      <c r="B91" s="11" t="s">
        <v>343</v>
      </c>
      <c r="C91" s="223">
        <f>SUM(C92:C96)</f>
        <v>0</v>
      </c>
      <c r="D91" s="223">
        <f>SUM(D92:D96)</f>
        <v>0</v>
      </c>
      <c r="E91" s="223">
        <f>SUM(E92:E96)</f>
        <v>0</v>
      </c>
    </row>
    <row r="92" spans="1:5" ht="12" customHeight="1">
      <c r="A92" s="225" t="s">
        <v>52</v>
      </c>
      <c r="B92" s="226" t="s">
        <v>31</v>
      </c>
      <c r="C92" s="227"/>
      <c r="D92" s="227"/>
      <c r="E92" s="227"/>
    </row>
    <row r="93" spans="1:5" ht="12" customHeight="1">
      <c r="A93" s="192" t="s">
        <v>53</v>
      </c>
      <c r="B93" s="228" t="s">
        <v>96</v>
      </c>
      <c r="C93" s="198"/>
      <c r="D93" s="198"/>
      <c r="E93" s="198"/>
    </row>
    <row r="94" spans="1:5" ht="12" customHeight="1">
      <c r="A94" s="192" t="s">
        <v>54</v>
      </c>
      <c r="B94" s="228" t="s">
        <v>71</v>
      </c>
      <c r="C94" s="198"/>
      <c r="D94" s="198"/>
      <c r="E94" s="198"/>
    </row>
    <row r="95" spans="1:5" ht="12" customHeight="1">
      <c r="A95" s="192" t="s">
        <v>55</v>
      </c>
      <c r="B95" s="229" t="s">
        <v>97</v>
      </c>
      <c r="C95" s="198"/>
      <c r="D95" s="198"/>
      <c r="E95" s="198"/>
    </row>
    <row r="96" spans="1:5" ht="12" customHeight="1">
      <c r="A96" s="192" t="s">
        <v>63</v>
      </c>
      <c r="B96" s="230" t="s">
        <v>98</v>
      </c>
      <c r="C96" s="198"/>
      <c r="D96" s="198"/>
      <c r="E96" s="198"/>
    </row>
    <row r="97" spans="1:5" ht="12" customHeight="1">
      <c r="A97" s="192" t="s">
        <v>56</v>
      </c>
      <c r="B97" s="228" t="s">
        <v>245</v>
      </c>
      <c r="C97" s="198"/>
      <c r="D97" s="198"/>
      <c r="E97" s="198"/>
    </row>
    <row r="98" spans="1:5" ht="12" customHeight="1">
      <c r="A98" s="192" t="s">
        <v>57</v>
      </c>
      <c r="B98" s="231" t="s">
        <v>246</v>
      </c>
      <c r="C98" s="198"/>
      <c r="D98" s="198"/>
      <c r="E98" s="198"/>
    </row>
    <row r="99" spans="1:5" ht="12" customHeight="1">
      <c r="A99" s="192" t="s">
        <v>64</v>
      </c>
      <c r="B99" s="232" t="s">
        <v>247</v>
      </c>
      <c r="C99" s="198"/>
      <c r="D99" s="198"/>
      <c r="E99" s="198"/>
    </row>
    <row r="100" spans="1:5" ht="12" customHeight="1">
      <c r="A100" s="192" t="s">
        <v>65</v>
      </c>
      <c r="B100" s="232" t="s">
        <v>248</v>
      </c>
      <c r="C100" s="198"/>
      <c r="D100" s="198"/>
      <c r="E100" s="198"/>
    </row>
    <row r="101" spans="1:5" ht="12" customHeight="1">
      <c r="A101" s="192" t="s">
        <v>66</v>
      </c>
      <c r="B101" s="231" t="s">
        <v>249</v>
      </c>
      <c r="C101" s="198"/>
      <c r="D101" s="198"/>
      <c r="E101" s="198"/>
    </row>
    <row r="102" spans="1:5" ht="12" customHeight="1">
      <c r="A102" s="192" t="s">
        <v>67</v>
      </c>
      <c r="B102" s="231" t="s">
        <v>250</v>
      </c>
      <c r="C102" s="198"/>
      <c r="D102" s="198"/>
      <c r="E102" s="198"/>
    </row>
    <row r="103" spans="1:5" ht="12" customHeight="1">
      <c r="A103" s="192" t="s">
        <v>69</v>
      </c>
      <c r="B103" s="232" t="s">
        <v>251</v>
      </c>
      <c r="C103" s="198"/>
      <c r="D103" s="198"/>
      <c r="E103" s="198"/>
    </row>
    <row r="104" spans="1:5" ht="12" customHeight="1">
      <c r="A104" s="233" t="s">
        <v>99</v>
      </c>
      <c r="B104" s="234" t="s">
        <v>252</v>
      </c>
      <c r="C104" s="198"/>
      <c r="D104" s="198"/>
      <c r="E104" s="198"/>
    </row>
    <row r="105" spans="1:5" ht="12" customHeight="1">
      <c r="A105" s="192" t="s">
        <v>253</v>
      </c>
      <c r="B105" s="234" t="s">
        <v>254</v>
      </c>
      <c r="C105" s="198"/>
      <c r="D105" s="198"/>
      <c r="E105" s="198"/>
    </row>
    <row r="106" spans="1:5" ht="12" customHeight="1" thickBot="1">
      <c r="A106" s="235" t="s">
        <v>255</v>
      </c>
      <c r="B106" s="236" t="s">
        <v>256</v>
      </c>
      <c r="C106" s="237"/>
      <c r="D106" s="237"/>
      <c r="E106" s="237"/>
    </row>
    <row r="107" spans="1:5" ht="12" customHeight="1" thickBot="1">
      <c r="A107" s="12" t="s">
        <v>3</v>
      </c>
      <c r="B107" s="10" t="s">
        <v>344</v>
      </c>
      <c r="C107" s="187">
        <f>+C108+C110+C112</f>
        <v>0</v>
      </c>
      <c r="D107" s="187">
        <f>+D108+D110+D112</f>
        <v>0</v>
      </c>
      <c r="E107" s="187">
        <f>+E108+E110+E112</f>
        <v>0</v>
      </c>
    </row>
    <row r="108" spans="1:5" ht="12" customHeight="1">
      <c r="A108" s="188" t="s">
        <v>58</v>
      </c>
      <c r="B108" s="228" t="s">
        <v>111</v>
      </c>
      <c r="C108" s="190"/>
      <c r="D108" s="190"/>
      <c r="E108" s="190"/>
    </row>
    <row r="109" spans="1:5" ht="12" customHeight="1">
      <c r="A109" s="188" t="s">
        <v>59</v>
      </c>
      <c r="B109" s="238" t="s">
        <v>257</v>
      </c>
      <c r="C109" s="190">
        <f>SUM('1.1.mell'!C111)</f>
        <v>0</v>
      </c>
      <c r="D109" s="190">
        <f>SUM('1.1.mell'!D111)</f>
        <v>0</v>
      </c>
      <c r="E109" s="190">
        <f>SUM('1.1.mell'!E111)</f>
        <v>0</v>
      </c>
    </row>
    <row r="110" spans="1:5" ht="12" customHeight="1">
      <c r="A110" s="188" t="s">
        <v>60</v>
      </c>
      <c r="B110" s="238" t="s">
        <v>100</v>
      </c>
      <c r="C110" s="190">
        <f>SUM('1.1.mell'!C112)</f>
        <v>0</v>
      </c>
      <c r="D110" s="190"/>
      <c r="E110" s="190"/>
    </row>
    <row r="111" spans="1:5" ht="12" customHeight="1">
      <c r="A111" s="188" t="s">
        <v>61</v>
      </c>
      <c r="B111" s="238" t="s">
        <v>258</v>
      </c>
      <c r="C111" s="190">
        <f>SUM('1.1.mell'!C113)</f>
        <v>0</v>
      </c>
      <c r="D111" s="190">
        <f>SUM('1.1.mell'!D113)</f>
        <v>0</v>
      </c>
      <c r="E111" s="190">
        <f>SUM('1.1.mell'!E113)</f>
        <v>0</v>
      </c>
    </row>
    <row r="112" spans="1:5" ht="12" customHeight="1">
      <c r="A112" s="188" t="s">
        <v>62</v>
      </c>
      <c r="B112" s="239" t="s">
        <v>113</v>
      </c>
      <c r="C112" s="190">
        <f>'[1]1.1.mell'!C112</f>
        <v>0</v>
      </c>
      <c r="D112" s="190">
        <f>'[1]1.1.mell'!D112</f>
        <v>0</v>
      </c>
      <c r="E112" s="190">
        <f>'[1]1.1.mell'!E112</f>
        <v>0</v>
      </c>
    </row>
    <row r="113" spans="1:5" ht="12" customHeight="1">
      <c r="A113" s="188" t="s">
        <v>68</v>
      </c>
      <c r="B113" s="240" t="s">
        <v>327</v>
      </c>
      <c r="C113" s="87"/>
      <c r="D113" s="87"/>
      <c r="E113" s="87"/>
    </row>
    <row r="114" spans="1:5" ht="12" customHeight="1">
      <c r="A114" s="188" t="s">
        <v>70</v>
      </c>
      <c r="B114" s="241" t="s">
        <v>259</v>
      </c>
      <c r="C114" s="87"/>
      <c r="D114" s="87"/>
      <c r="E114" s="87"/>
    </row>
    <row r="115" spans="1:5" ht="12" customHeight="1">
      <c r="A115" s="188" t="s">
        <v>101</v>
      </c>
      <c r="B115" s="232" t="s">
        <v>248</v>
      </c>
      <c r="C115" s="87"/>
      <c r="D115" s="87"/>
      <c r="E115" s="87"/>
    </row>
    <row r="116" spans="1:5" ht="12" customHeight="1">
      <c r="A116" s="188" t="s">
        <v>102</v>
      </c>
      <c r="B116" s="232" t="s">
        <v>260</v>
      </c>
      <c r="C116" s="87"/>
      <c r="D116" s="87"/>
      <c r="E116" s="87"/>
    </row>
    <row r="117" spans="1:5" ht="12" customHeight="1">
      <c r="A117" s="188" t="s">
        <v>103</v>
      </c>
      <c r="B117" s="232" t="s">
        <v>261</v>
      </c>
      <c r="C117" s="87"/>
      <c r="D117" s="87"/>
      <c r="E117" s="87"/>
    </row>
    <row r="118" spans="1:5" ht="12" customHeight="1">
      <c r="A118" s="188" t="s">
        <v>262</v>
      </c>
      <c r="B118" s="232" t="s">
        <v>251</v>
      </c>
      <c r="C118" s="87"/>
      <c r="D118" s="87"/>
      <c r="E118" s="87"/>
    </row>
    <row r="119" spans="1:5" ht="12" customHeight="1">
      <c r="A119" s="188" t="s">
        <v>263</v>
      </c>
      <c r="B119" s="232" t="s">
        <v>264</v>
      </c>
      <c r="C119" s="87"/>
      <c r="D119" s="87"/>
      <c r="E119" s="87"/>
    </row>
    <row r="120" spans="1:5" ht="12" customHeight="1" thickBot="1">
      <c r="A120" s="233" t="s">
        <v>265</v>
      </c>
      <c r="B120" s="232" t="s">
        <v>266</v>
      </c>
      <c r="C120" s="90"/>
      <c r="D120" s="90"/>
      <c r="E120" s="90"/>
    </row>
    <row r="121" spans="1:5" ht="12" customHeight="1" thickBot="1">
      <c r="A121" s="12" t="s">
        <v>4</v>
      </c>
      <c r="B121" s="242" t="s">
        <v>267</v>
      </c>
      <c r="C121" s="187">
        <f>+C122+C123</f>
        <v>0</v>
      </c>
      <c r="D121" s="187">
        <f>+D122+D123</f>
        <v>0</v>
      </c>
      <c r="E121" s="187">
        <f>+E122+E123</f>
        <v>0</v>
      </c>
    </row>
    <row r="122" spans="1:5" ht="12" customHeight="1">
      <c r="A122" s="188" t="s">
        <v>41</v>
      </c>
      <c r="B122" s="243" t="s">
        <v>36</v>
      </c>
      <c r="C122" s="190"/>
      <c r="D122" s="190"/>
      <c r="E122" s="190"/>
    </row>
    <row r="123" spans="1:5" ht="12" customHeight="1" thickBot="1">
      <c r="A123" s="195" t="s">
        <v>42</v>
      </c>
      <c r="B123" s="238" t="s">
        <v>37</v>
      </c>
      <c r="C123" s="199"/>
      <c r="D123" s="199"/>
      <c r="E123" s="199"/>
    </row>
    <row r="124" spans="1:5" ht="12" customHeight="1" thickBot="1">
      <c r="A124" s="12" t="s">
        <v>5</v>
      </c>
      <c r="B124" s="242" t="s">
        <v>268</v>
      </c>
      <c r="C124" s="187">
        <f>+C91+C107+C121</f>
        <v>0</v>
      </c>
      <c r="D124" s="187">
        <f>+D91+D107+D121</f>
        <v>0</v>
      </c>
      <c r="E124" s="187">
        <f>+E91+E107+E121</f>
        <v>0</v>
      </c>
    </row>
    <row r="125" spans="1:5" ht="12" customHeight="1" thickBot="1">
      <c r="A125" s="12" t="s">
        <v>6</v>
      </c>
      <c r="B125" s="242" t="s">
        <v>269</v>
      </c>
      <c r="C125" s="187">
        <f>+C126+C127+C128</f>
        <v>504489</v>
      </c>
      <c r="D125" s="187">
        <f>+D126+D127+D128</f>
        <v>0</v>
      </c>
      <c r="E125" s="187">
        <f>+E126+E127+E128</f>
        <v>504489</v>
      </c>
    </row>
    <row r="126" spans="1:5" s="224" customFormat="1" ht="12" customHeight="1">
      <c r="A126" s="188" t="s">
        <v>45</v>
      </c>
      <c r="B126" s="243" t="s">
        <v>345</v>
      </c>
      <c r="C126" s="87">
        <v>504489</v>
      </c>
      <c r="D126" s="190">
        <v>-504489</v>
      </c>
      <c r="E126" s="87">
        <v>0</v>
      </c>
    </row>
    <row r="127" spans="1:5" ht="12" customHeight="1">
      <c r="A127" s="188" t="s">
        <v>46</v>
      </c>
      <c r="B127" s="243" t="s">
        <v>346</v>
      </c>
      <c r="C127" s="87"/>
      <c r="D127" s="87"/>
      <c r="E127" s="87"/>
    </row>
    <row r="128" spans="1:5" ht="12" customHeight="1" thickBot="1">
      <c r="A128" s="233" t="s">
        <v>47</v>
      </c>
      <c r="B128" s="244" t="s">
        <v>347</v>
      </c>
      <c r="C128" s="190"/>
      <c r="D128" s="190">
        <v>504489</v>
      </c>
      <c r="E128" s="87">
        <v>504489</v>
      </c>
    </row>
    <row r="129" spans="1:5" ht="12" customHeight="1" thickBot="1">
      <c r="A129" s="12" t="s">
        <v>7</v>
      </c>
      <c r="B129" s="242" t="s">
        <v>270</v>
      </c>
      <c r="C129" s="187">
        <f>+C130+C131+C132+C133</f>
        <v>0</v>
      </c>
      <c r="D129" s="187">
        <f>+D130+D131+D132+D133</f>
        <v>0</v>
      </c>
      <c r="E129" s="187">
        <f>+E130+E131+E132+E133</f>
        <v>0</v>
      </c>
    </row>
    <row r="130" spans="1:5" ht="12" customHeight="1">
      <c r="A130" s="188" t="s">
        <v>48</v>
      </c>
      <c r="B130" s="243" t="s">
        <v>348</v>
      </c>
      <c r="C130" s="87"/>
      <c r="D130" s="87"/>
      <c r="E130" s="87"/>
    </row>
    <row r="131" spans="1:5" ht="12" customHeight="1">
      <c r="A131" s="188" t="s">
        <v>49</v>
      </c>
      <c r="B131" s="243" t="s">
        <v>349</v>
      </c>
      <c r="C131" s="87"/>
      <c r="D131" s="87"/>
      <c r="E131" s="87"/>
    </row>
    <row r="132" spans="1:5" ht="12" customHeight="1">
      <c r="A132" s="188" t="s">
        <v>180</v>
      </c>
      <c r="B132" s="243" t="s">
        <v>350</v>
      </c>
      <c r="C132" s="87"/>
      <c r="D132" s="87"/>
      <c r="E132" s="87"/>
    </row>
    <row r="133" spans="1:5" s="224" customFormat="1" ht="12" customHeight="1" thickBot="1">
      <c r="A133" s="233" t="s">
        <v>182</v>
      </c>
      <c r="B133" s="244" t="s">
        <v>351</v>
      </c>
      <c r="C133" s="87"/>
      <c r="D133" s="87"/>
      <c r="E133" s="87"/>
    </row>
    <row r="134" spans="1:11" ht="12" customHeight="1" thickBot="1">
      <c r="A134" s="12" t="s">
        <v>8</v>
      </c>
      <c r="B134" s="242" t="s">
        <v>271</v>
      </c>
      <c r="C134" s="200">
        <f>+C135+C136+C137+C138</f>
        <v>0</v>
      </c>
      <c r="D134" s="200">
        <f>+D135+D136+D137+D138</f>
        <v>0</v>
      </c>
      <c r="E134" s="200">
        <f>+E135+E136+E137+E138</f>
        <v>0</v>
      </c>
      <c r="K134" s="245"/>
    </row>
    <row r="135" spans="1:5" ht="12.75">
      <c r="A135" s="188" t="s">
        <v>50</v>
      </c>
      <c r="B135" s="243" t="s">
        <v>272</v>
      </c>
      <c r="C135" s="87"/>
      <c r="D135" s="87"/>
      <c r="E135" s="87"/>
    </row>
    <row r="136" spans="1:5" ht="12" customHeight="1">
      <c r="A136" s="188" t="s">
        <v>51</v>
      </c>
      <c r="B136" s="243" t="s">
        <v>273</v>
      </c>
      <c r="C136" s="87"/>
      <c r="D136" s="87"/>
      <c r="E136" s="87"/>
    </row>
    <row r="137" spans="1:5" s="224" customFormat="1" ht="12" customHeight="1">
      <c r="A137" s="188" t="s">
        <v>189</v>
      </c>
      <c r="B137" s="243" t="s">
        <v>352</v>
      </c>
      <c r="C137" s="87"/>
      <c r="D137" s="87"/>
      <c r="E137" s="87"/>
    </row>
    <row r="138" spans="1:5" s="224" customFormat="1" ht="12" customHeight="1" thickBot="1">
      <c r="A138" s="233" t="s">
        <v>191</v>
      </c>
      <c r="B138" s="244" t="s">
        <v>353</v>
      </c>
      <c r="C138" s="87"/>
      <c r="D138" s="87"/>
      <c r="E138" s="87"/>
    </row>
    <row r="139" spans="1:5" s="224" customFormat="1" ht="12" customHeight="1" thickBot="1">
      <c r="A139" s="12" t="s">
        <v>9</v>
      </c>
      <c r="B139" s="242" t="s">
        <v>274</v>
      </c>
      <c r="C139" s="246">
        <f>+C140+C141+C142+C143</f>
        <v>0</v>
      </c>
      <c r="D139" s="246">
        <f>+D140+D141+D142+D143</f>
        <v>0</v>
      </c>
      <c r="E139" s="246">
        <f>+E140+E141+E142+E143</f>
        <v>0</v>
      </c>
    </row>
    <row r="140" spans="1:5" s="224" customFormat="1" ht="12" customHeight="1">
      <c r="A140" s="188" t="s">
        <v>94</v>
      </c>
      <c r="B140" s="243" t="s">
        <v>275</v>
      </c>
      <c r="C140" s="87"/>
      <c r="D140" s="87"/>
      <c r="E140" s="87"/>
    </row>
    <row r="141" spans="1:5" s="224" customFormat="1" ht="12" customHeight="1">
      <c r="A141" s="188" t="s">
        <v>95</v>
      </c>
      <c r="B141" s="243" t="s">
        <v>276</v>
      </c>
      <c r="C141" s="87"/>
      <c r="D141" s="87"/>
      <c r="E141" s="87"/>
    </row>
    <row r="142" spans="1:5" s="224" customFormat="1" ht="12" customHeight="1">
      <c r="A142" s="188" t="s">
        <v>112</v>
      </c>
      <c r="B142" s="243" t="s">
        <v>277</v>
      </c>
      <c r="C142" s="87"/>
      <c r="D142" s="87"/>
      <c r="E142" s="87"/>
    </row>
    <row r="143" spans="1:5" ht="12.75" customHeight="1" thickBot="1">
      <c r="A143" s="188" t="s">
        <v>197</v>
      </c>
      <c r="B143" s="243" t="s">
        <v>278</v>
      </c>
      <c r="C143" s="87"/>
      <c r="D143" s="87"/>
      <c r="E143" s="87"/>
    </row>
    <row r="144" spans="1:5" ht="12" customHeight="1" thickBot="1">
      <c r="A144" s="12" t="s">
        <v>10</v>
      </c>
      <c r="B144" s="242" t="s">
        <v>279</v>
      </c>
      <c r="C144" s="247">
        <f>+C125+C129+C134+C139</f>
        <v>504489</v>
      </c>
      <c r="D144" s="247">
        <f>+D125+D129+D134+D139</f>
        <v>0</v>
      </c>
      <c r="E144" s="247">
        <f>+E125+E129+E134+E139</f>
        <v>504489</v>
      </c>
    </row>
    <row r="145" spans="1:5" ht="15" customHeight="1" thickBot="1">
      <c r="A145" s="248" t="s">
        <v>11</v>
      </c>
      <c r="B145" s="249" t="s">
        <v>280</v>
      </c>
      <c r="C145" s="247">
        <f>+C124+C144</f>
        <v>504489</v>
      </c>
      <c r="D145" s="247">
        <f>+D124+D144</f>
        <v>0</v>
      </c>
      <c r="E145" s="247">
        <f>+E124+E144</f>
        <v>504489</v>
      </c>
    </row>
    <row r="146" ht="13.5" thickBot="1"/>
    <row r="147" spans="1:5" ht="15" customHeight="1" thickBot="1">
      <c r="A147" s="253" t="s">
        <v>354</v>
      </c>
      <c r="B147" s="254"/>
      <c r="C147" s="255"/>
      <c r="D147" s="255"/>
      <c r="E147" s="255"/>
    </row>
    <row r="148" spans="1:5" ht="14.25" customHeight="1" thickBot="1">
      <c r="A148" s="253" t="s">
        <v>355</v>
      </c>
      <c r="B148" s="254"/>
      <c r="C148" s="255"/>
      <c r="D148" s="255"/>
      <c r="E148" s="255"/>
    </row>
  </sheetData>
  <sheetProtection formatCells="0"/>
  <printOptions horizontalCentered="1"/>
  <pageMargins left="0.5905511811023623" right="0.5905511811023623" top="0.984251968503937" bottom="0.984251968503937" header="0.7874015748031497" footer="0.7874015748031497"/>
  <pageSetup horizontalDpi="600" verticalDpi="600" orientation="portrait" paperSize="9" scale="65" r:id="rId1"/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76">
      <selection activeCell="D95" sqref="D95"/>
    </sheetView>
  </sheetViews>
  <sheetFormatPr defaultColWidth="9.00390625" defaultRowHeight="12.75"/>
  <cols>
    <col min="1" max="1" width="19.50390625" style="250" customWidth="1"/>
    <col min="2" max="2" width="72.00390625" style="251" customWidth="1"/>
    <col min="3" max="3" width="21.125" style="252" customWidth="1"/>
    <col min="4" max="4" width="20.125" style="252" customWidth="1"/>
    <col min="5" max="5" width="21.625" style="252" customWidth="1"/>
    <col min="6" max="16384" width="9.375" style="178" customWidth="1"/>
  </cols>
  <sheetData>
    <row r="1" spans="1:5" s="164" customFormat="1" ht="16.5" customHeight="1" thickBot="1">
      <c r="A1" s="161"/>
      <c r="B1" s="162"/>
      <c r="C1" s="163"/>
      <c r="D1" s="163"/>
      <c r="E1" s="163" t="s">
        <v>372</v>
      </c>
    </row>
    <row r="2" spans="1:5" s="168" customFormat="1" ht="21" customHeight="1">
      <c r="A2" s="165" t="s">
        <v>38</v>
      </c>
      <c r="B2" s="166" t="s">
        <v>332</v>
      </c>
      <c r="C2" s="167"/>
      <c r="D2" s="167"/>
      <c r="E2" s="167"/>
    </row>
    <row r="3" spans="1:5" s="168" customFormat="1" ht="16.5" thickBot="1">
      <c r="A3" s="169" t="s">
        <v>333</v>
      </c>
      <c r="B3" s="170" t="s">
        <v>357</v>
      </c>
      <c r="C3" s="171"/>
      <c r="D3" s="171"/>
      <c r="E3" s="171"/>
    </row>
    <row r="4" spans="1:5" s="174" customFormat="1" ht="15.75" customHeight="1" thickBot="1">
      <c r="A4" s="172"/>
      <c r="B4" s="172"/>
      <c r="C4" s="173"/>
      <c r="D4" s="173"/>
      <c r="E4" s="173" t="s">
        <v>33</v>
      </c>
    </row>
    <row r="5" spans="1:5" ht="13.5" thickBot="1">
      <c r="A5" s="175" t="s">
        <v>335</v>
      </c>
      <c r="B5" s="176" t="s">
        <v>336</v>
      </c>
      <c r="C5" s="177" t="s">
        <v>337</v>
      </c>
      <c r="D5" s="177" t="s">
        <v>371</v>
      </c>
      <c r="E5" s="177" t="s">
        <v>358</v>
      </c>
    </row>
    <row r="6" spans="1:5" s="182" customFormat="1" ht="12.75" customHeight="1" thickBot="1">
      <c r="A6" s="179">
        <v>1</v>
      </c>
      <c r="B6" s="180">
        <v>2</v>
      </c>
      <c r="C6" s="181">
        <v>3</v>
      </c>
      <c r="D6" s="181">
        <v>4</v>
      </c>
      <c r="E6" s="181">
        <v>5</v>
      </c>
    </row>
    <row r="7" spans="1:5" s="182" customFormat="1" ht="15.75" customHeight="1" thickBot="1">
      <c r="A7" s="183"/>
      <c r="B7" s="184" t="s">
        <v>34</v>
      </c>
      <c r="C7" s="185"/>
      <c r="D7" s="185"/>
      <c r="E7" s="185"/>
    </row>
    <row r="8" spans="1:5" s="182" customFormat="1" ht="12" customHeight="1" thickBot="1">
      <c r="A8" s="12" t="s">
        <v>2</v>
      </c>
      <c r="B8" s="186" t="s">
        <v>134</v>
      </c>
      <c r="C8" s="187">
        <f>+C9+C10+C11+C12+C13+C14</f>
        <v>0</v>
      </c>
      <c r="D8" s="187">
        <f>+D9+D10+D11+D12+D13+D14</f>
        <v>0</v>
      </c>
      <c r="E8" s="187">
        <f>+E9+E10+E11+E12+E13+E14</f>
        <v>0</v>
      </c>
    </row>
    <row r="9" spans="1:5" s="191" customFormat="1" ht="12" customHeight="1">
      <c r="A9" s="188" t="s">
        <v>52</v>
      </c>
      <c r="B9" s="193" t="s">
        <v>135</v>
      </c>
      <c r="C9" s="190"/>
      <c r="D9" s="190"/>
      <c r="E9" s="190"/>
    </row>
    <row r="10" spans="1:5" s="194" customFormat="1" ht="12" customHeight="1">
      <c r="A10" s="192" t="s">
        <v>53</v>
      </c>
      <c r="B10" s="193" t="s">
        <v>136</v>
      </c>
      <c r="C10" s="190"/>
      <c r="D10" s="190"/>
      <c r="E10" s="190"/>
    </row>
    <row r="11" spans="1:5" s="194" customFormat="1" ht="12" customHeight="1">
      <c r="A11" s="192" t="s">
        <v>54</v>
      </c>
      <c r="B11" s="193" t="s">
        <v>137</v>
      </c>
      <c r="C11" s="190"/>
      <c r="D11" s="190"/>
      <c r="E11" s="190"/>
    </row>
    <row r="12" spans="1:5" s="194" customFormat="1" ht="12" customHeight="1">
      <c r="A12" s="192" t="s">
        <v>55</v>
      </c>
      <c r="B12" s="193" t="s">
        <v>138</v>
      </c>
      <c r="C12" s="190"/>
      <c r="D12" s="190"/>
      <c r="E12" s="190"/>
    </row>
    <row r="13" spans="1:5" s="194" customFormat="1" ht="12" customHeight="1">
      <c r="A13" s="192" t="s">
        <v>72</v>
      </c>
      <c r="B13" s="193" t="s">
        <v>139</v>
      </c>
      <c r="C13" s="190"/>
      <c r="D13" s="190"/>
      <c r="E13" s="190"/>
    </row>
    <row r="14" spans="1:5" s="191" customFormat="1" ht="12" customHeight="1" thickBot="1">
      <c r="A14" s="195" t="s">
        <v>56</v>
      </c>
      <c r="B14" s="193" t="s">
        <v>140</v>
      </c>
      <c r="C14" s="190"/>
      <c r="D14" s="190"/>
      <c r="E14" s="190"/>
    </row>
    <row r="15" spans="1:5" s="191" customFormat="1" ht="12" customHeight="1" thickBot="1">
      <c r="A15" s="12" t="s">
        <v>3</v>
      </c>
      <c r="B15" s="197" t="s">
        <v>141</v>
      </c>
      <c r="C15" s="187">
        <f>+C16+C17+C18+C19+C20</f>
        <v>0</v>
      </c>
      <c r="D15" s="187">
        <f>+D16+D17+D18+D19+D20</f>
        <v>0</v>
      </c>
      <c r="E15" s="187">
        <f>+E16+E17+E18+E19+E20</f>
        <v>0</v>
      </c>
    </row>
    <row r="16" spans="1:5" s="191" customFormat="1" ht="12" customHeight="1">
      <c r="A16" s="188" t="s">
        <v>58</v>
      </c>
      <c r="B16" s="189" t="s">
        <v>142</v>
      </c>
      <c r="C16" s="190"/>
      <c r="D16" s="190"/>
      <c r="E16" s="190"/>
    </row>
    <row r="17" spans="1:5" s="191" customFormat="1" ht="12" customHeight="1">
      <c r="A17" s="192" t="s">
        <v>59</v>
      </c>
      <c r="B17" s="193" t="s">
        <v>143</v>
      </c>
      <c r="C17" s="198"/>
      <c r="D17" s="198"/>
      <c r="E17" s="198"/>
    </row>
    <row r="18" spans="1:5" s="191" customFormat="1" ht="12" customHeight="1">
      <c r="A18" s="192" t="s">
        <v>60</v>
      </c>
      <c r="B18" s="193" t="s">
        <v>323</v>
      </c>
      <c r="C18" s="198"/>
      <c r="D18" s="198"/>
      <c r="E18" s="198"/>
    </row>
    <row r="19" spans="1:5" s="191" customFormat="1" ht="12" customHeight="1">
      <c r="A19" s="192" t="s">
        <v>61</v>
      </c>
      <c r="B19" s="193" t="s">
        <v>324</v>
      </c>
      <c r="C19" s="198"/>
      <c r="D19" s="198"/>
      <c r="E19" s="198"/>
    </row>
    <row r="20" spans="1:5" s="191" customFormat="1" ht="12" customHeight="1">
      <c r="A20" s="192" t="s">
        <v>62</v>
      </c>
      <c r="B20" s="193" t="s">
        <v>144</v>
      </c>
      <c r="C20" s="198"/>
      <c r="D20" s="198"/>
      <c r="E20" s="198"/>
    </row>
    <row r="21" spans="1:5" s="194" customFormat="1" ht="12" customHeight="1" thickBot="1">
      <c r="A21" s="195" t="s">
        <v>68</v>
      </c>
      <c r="B21" s="196" t="s">
        <v>145</v>
      </c>
      <c r="C21" s="199"/>
      <c r="D21" s="199"/>
      <c r="E21" s="199"/>
    </row>
    <row r="22" spans="1:5" s="194" customFormat="1" ht="12" customHeight="1" thickBot="1">
      <c r="A22" s="12" t="s">
        <v>4</v>
      </c>
      <c r="B22" s="186" t="s">
        <v>146</v>
      </c>
      <c r="C22" s="187">
        <f>+C23+C24+C25+C26+C27</f>
        <v>0</v>
      </c>
      <c r="D22" s="187">
        <f>+D23+D24+D25+D26+D27</f>
        <v>0</v>
      </c>
      <c r="E22" s="187">
        <f>+E23+E24+E25+E26+E27</f>
        <v>0</v>
      </c>
    </row>
    <row r="23" spans="1:5" s="194" customFormat="1" ht="12" customHeight="1">
      <c r="A23" s="188" t="s">
        <v>41</v>
      </c>
      <c r="B23" s="189" t="s">
        <v>147</v>
      </c>
      <c r="C23" s="190"/>
      <c r="D23" s="190"/>
      <c r="E23" s="190"/>
    </row>
    <row r="24" spans="1:5" s="191" customFormat="1" ht="12" customHeight="1">
      <c r="A24" s="192" t="s">
        <v>42</v>
      </c>
      <c r="B24" s="193" t="s">
        <v>148</v>
      </c>
      <c r="C24" s="198"/>
      <c r="D24" s="198"/>
      <c r="E24" s="198"/>
    </row>
    <row r="25" spans="1:5" s="194" customFormat="1" ht="12" customHeight="1">
      <c r="A25" s="192" t="s">
        <v>43</v>
      </c>
      <c r="B25" s="193" t="s">
        <v>325</v>
      </c>
      <c r="C25" s="198"/>
      <c r="D25" s="198"/>
      <c r="E25" s="198"/>
    </row>
    <row r="26" spans="1:5" s="194" customFormat="1" ht="12" customHeight="1">
      <c r="A26" s="192" t="s">
        <v>44</v>
      </c>
      <c r="B26" s="193" t="s">
        <v>326</v>
      </c>
      <c r="C26" s="198"/>
      <c r="D26" s="198"/>
      <c r="E26" s="198"/>
    </row>
    <row r="27" spans="1:5" s="194" customFormat="1" ht="12" customHeight="1">
      <c r="A27" s="192" t="s">
        <v>84</v>
      </c>
      <c r="B27" s="193" t="s">
        <v>149</v>
      </c>
      <c r="C27" s="198"/>
      <c r="D27" s="198"/>
      <c r="E27" s="198"/>
    </row>
    <row r="28" spans="1:5" s="194" customFormat="1" ht="12" customHeight="1" thickBot="1">
      <c r="A28" s="195" t="s">
        <v>85</v>
      </c>
      <c r="B28" s="196" t="s">
        <v>150</v>
      </c>
      <c r="C28" s="199"/>
      <c r="D28" s="199"/>
      <c r="E28" s="199"/>
    </row>
    <row r="29" spans="1:5" s="194" customFormat="1" ht="12" customHeight="1" thickBot="1">
      <c r="A29" s="12" t="s">
        <v>86</v>
      </c>
      <c r="B29" s="186" t="s">
        <v>151</v>
      </c>
      <c r="C29" s="200">
        <f>+C30+C33+C34+C35</f>
        <v>0</v>
      </c>
      <c r="D29" s="200">
        <f>+D30+D33+D34+D35</f>
        <v>0</v>
      </c>
      <c r="E29" s="200">
        <f>+E30+E33+E34+E35</f>
        <v>0</v>
      </c>
    </row>
    <row r="30" spans="1:5" s="194" customFormat="1" ht="12" customHeight="1">
      <c r="A30" s="188" t="s">
        <v>152</v>
      </c>
      <c r="B30" s="189" t="s">
        <v>153</v>
      </c>
      <c r="C30" s="201">
        <f>+C31+C32</f>
        <v>0</v>
      </c>
      <c r="D30" s="201">
        <f>+D31+D32</f>
        <v>0</v>
      </c>
      <c r="E30" s="201">
        <f>+E31+E32</f>
        <v>0</v>
      </c>
    </row>
    <row r="31" spans="1:5" s="194" customFormat="1" ht="12" customHeight="1">
      <c r="A31" s="192" t="s">
        <v>154</v>
      </c>
      <c r="B31" s="193" t="s">
        <v>155</v>
      </c>
      <c r="C31" s="198"/>
      <c r="D31" s="198"/>
      <c r="E31" s="198"/>
    </row>
    <row r="32" spans="1:5" s="194" customFormat="1" ht="12" customHeight="1">
      <c r="A32" s="192" t="s">
        <v>156</v>
      </c>
      <c r="B32" s="193" t="s">
        <v>157</v>
      </c>
      <c r="C32" s="198"/>
      <c r="D32" s="198"/>
      <c r="E32" s="198"/>
    </row>
    <row r="33" spans="1:5" s="194" customFormat="1" ht="12" customHeight="1">
      <c r="A33" s="192" t="s">
        <v>158</v>
      </c>
      <c r="B33" s="193" t="s">
        <v>159</v>
      </c>
      <c r="C33" s="198"/>
      <c r="D33" s="198"/>
      <c r="E33" s="198"/>
    </row>
    <row r="34" spans="1:5" s="194" customFormat="1" ht="12" customHeight="1">
      <c r="A34" s="192" t="s">
        <v>160</v>
      </c>
      <c r="B34" s="193" t="s">
        <v>161</v>
      </c>
      <c r="C34" s="198"/>
      <c r="D34" s="198"/>
      <c r="E34" s="198"/>
    </row>
    <row r="35" spans="1:5" s="194" customFormat="1" ht="12" customHeight="1" thickBot="1">
      <c r="A35" s="195" t="s">
        <v>162</v>
      </c>
      <c r="B35" s="196" t="s">
        <v>163</v>
      </c>
      <c r="C35" s="199">
        <f>SUM('1.1.mell'!C33)</f>
        <v>0</v>
      </c>
      <c r="D35" s="199"/>
      <c r="E35" s="199"/>
    </row>
    <row r="36" spans="1:5" s="194" customFormat="1" ht="12" customHeight="1" thickBot="1">
      <c r="A36" s="12" t="s">
        <v>6</v>
      </c>
      <c r="B36" s="186" t="s">
        <v>164</v>
      </c>
      <c r="C36" s="187">
        <f>SUM(C37:C46)</f>
        <v>0</v>
      </c>
      <c r="D36" s="187">
        <f>SUM(D37:D46)</f>
        <v>0</v>
      </c>
      <c r="E36" s="187">
        <f>SUM(E37:E46)</f>
        <v>0</v>
      </c>
    </row>
    <row r="37" spans="1:5" s="194" customFormat="1" ht="12" customHeight="1">
      <c r="A37" s="188" t="s">
        <v>45</v>
      </c>
      <c r="B37" s="189" t="s">
        <v>165</v>
      </c>
      <c r="C37" s="190"/>
      <c r="D37" s="190"/>
      <c r="E37" s="190"/>
    </row>
    <row r="38" spans="1:5" s="194" customFormat="1" ht="12" customHeight="1">
      <c r="A38" s="192" t="s">
        <v>46</v>
      </c>
      <c r="B38" s="193" t="s">
        <v>166</v>
      </c>
      <c r="C38" s="198"/>
      <c r="D38" s="198"/>
      <c r="E38" s="198"/>
    </row>
    <row r="39" spans="1:5" s="194" customFormat="1" ht="12" customHeight="1">
      <c r="A39" s="192" t="s">
        <v>47</v>
      </c>
      <c r="B39" s="193" t="s">
        <v>167</v>
      </c>
      <c r="C39" s="198"/>
      <c r="D39" s="198"/>
      <c r="E39" s="198"/>
    </row>
    <row r="40" spans="1:5" s="194" customFormat="1" ht="12" customHeight="1">
      <c r="A40" s="192" t="s">
        <v>88</v>
      </c>
      <c r="B40" s="193" t="s">
        <v>168</v>
      </c>
      <c r="C40" s="198"/>
      <c r="D40" s="198"/>
      <c r="E40" s="198"/>
    </row>
    <row r="41" spans="1:5" s="194" customFormat="1" ht="12" customHeight="1">
      <c r="A41" s="192" t="s">
        <v>89</v>
      </c>
      <c r="B41" s="193" t="s">
        <v>169</v>
      </c>
      <c r="C41" s="198"/>
      <c r="D41" s="198"/>
      <c r="E41" s="198"/>
    </row>
    <row r="42" spans="1:5" s="194" customFormat="1" ht="12" customHeight="1">
      <c r="A42" s="192" t="s">
        <v>90</v>
      </c>
      <c r="B42" s="193" t="s">
        <v>170</v>
      </c>
      <c r="C42" s="198"/>
      <c r="D42" s="198"/>
      <c r="E42" s="198"/>
    </row>
    <row r="43" spans="1:5" s="194" customFormat="1" ht="12" customHeight="1">
      <c r="A43" s="192" t="s">
        <v>91</v>
      </c>
      <c r="B43" s="193" t="s">
        <v>171</v>
      </c>
      <c r="C43" s="198"/>
      <c r="D43" s="198"/>
      <c r="E43" s="198"/>
    </row>
    <row r="44" spans="1:5" s="194" customFormat="1" ht="12" customHeight="1">
      <c r="A44" s="192" t="s">
        <v>92</v>
      </c>
      <c r="B44" s="193" t="s">
        <v>172</v>
      </c>
      <c r="C44" s="198"/>
      <c r="D44" s="198"/>
      <c r="E44" s="198"/>
    </row>
    <row r="45" spans="1:5" s="194" customFormat="1" ht="12" customHeight="1">
      <c r="A45" s="192" t="s">
        <v>173</v>
      </c>
      <c r="B45" s="193" t="s">
        <v>174</v>
      </c>
      <c r="C45" s="202"/>
      <c r="D45" s="202"/>
      <c r="E45" s="202"/>
    </row>
    <row r="46" spans="1:5" s="194" customFormat="1" ht="12" customHeight="1" thickBot="1">
      <c r="A46" s="195" t="s">
        <v>175</v>
      </c>
      <c r="B46" s="196" t="s">
        <v>176</v>
      </c>
      <c r="C46" s="203"/>
      <c r="D46" s="203"/>
      <c r="E46" s="203"/>
    </row>
    <row r="47" spans="1:5" s="194" customFormat="1" ht="12" customHeight="1" thickBot="1">
      <c r="A47" s="12" t="s">
        <v>7</v>
      </c>
      <c r="B47" s="186" t="s">
        <v>177</v>
      </c>
      <c r="C47" s="187">
        <f>SUM(C48:C52)</f>
        <v>0</v>
      </c>
      <c r="D47" s="187">
        <f>SUM(D48:D52)</f>
        <v>0</v>
      </c>
      <c r="E47" s="187">
        <f>SUM(E48:E52)</f>
        <v>0</v>
      </c>
    </row>
    <row r="48" spans="1:5" s="194" customFormat="1" ht="12" customHeight="1">
      <c r="A48" s="188" t="s">
        <v>48</v>
      </c>
      <c r="B48" s="189" t="s">
        <v>178</v>
      </c>
      <c r="C48" s="204"/>
      <c r="D48" s="204"/>
      <c r="E48" s="204"/>
    </row>
    <row r="49" spans="1:5" s="194" customFormat="1" ht="12" customHeight="1">
      <c r="A49" s="192" t="s">
        <v>49</v>
      </c>
      <c r="B49" s="193" t="s">
        <v>179</v>
      </c>
      <c r="C49" s="202"/>
      <c r="D49" s="202"/>
      <c r="E49" s="202"/>
    </row>
    <row r="50" spans="1:5" s="194" customFormat="1" ht="12" customHeight="1">
      <c r="A50" s="192" t="s">
        <v>180</v>
      </c>
      <c r="B50" s="193" t="s">
        <v>181</v>
      </c>
      <c r="C50" s="202"/>
      <c r="D50" s="202"/>
      <c r="E50" s="202"/>
    </row>
    <row r="51" spans="1:5" s="194" customFormat="1" ht="12" customHeight="1">
      <c r="A51" s="192" t="s">
        <v>182</v>
      </c>
      <c r="B51" s="193" t="s">
        <v>183</v>
      </c>
      <c r="C51" s="202"/>
      <c r="D51" s="202"/>
      <c r="E51" s="202"/>
    </row>
    <row r="52" spans="1:5" s="194" customFormat="1" ht="12" customHeight="1" thickBot="1">
      <c r="A52" s="195" t="s">
        <v>184</v>
      </c>
      <c r="B52" s="196" t="s">
        <v>185</v>
      </c>
      <c r="C52" s="203"/>
      <c r="D52" s="203"/>
      <c r="E52" s="203"/>
    </row>
    <row r="53" spans="1:5" s="194" customFormat="1" ht="12" customHeight="1" thickBot="1">
      <c r="A53" s="12" t="s">
        <v>93</v>
      </c>
      <c r="B53" s="186" t="s">
        <v>186</v>
      </c>
      <c r="C53" s="187">
        <f>SUM(C54:C56)</f>
        <v>0</v>
      </c>
      <c r="D53" s="187">
        <f>SUM(D54:D56)</f>
        <v>0</v>
      </c>
      <c r="E53" s="187">
        <f>SUM(E54:E56)</f>
        <v>0</v>
      </c>
    </row>
    <row r="54" spans="1:5" s="194" customFormat="1" ht="12" customHeight="1">
      <c r="A54" s="188" t="s">
        <v>50</v>
      </c>
      <c r="B54" s="189" t="s">
        <v>187</v>
      </c>
      <c r="C54" s="190"/>
      <c r="D54" s="190"/>
      <c r="E54" s="190"/>
    </row>
    <row r="55" spans="1:5" s="194" customFormat="1" ht="12" customHeight="1">
      <c r="A55" s="192" t="s">
        <v>51</v>
      </c>
      <c r="B55" s="193" t="s">
        <v>338</v>
      </c>
      <c r="C55" s="198"/>
      <c r="D55" s="198"/>
      <c r="E55" s="198"/>
    </row>
    <row r="56" spans="1:5" s="194" customFormat="1" ht="12" customHeight="1">
      <c r="A56" s="192" t="s">
        <v>189</v>
      </c>
      <c r="B56" s="193" t="s">
        <v>190</v>
      </c>
      <c r="C56" s="198"/>
      <c r="D56" s="198"/>
      <c r="E56" s="198"/>
    </row>
    <row r="57" spans="1:5" s="194" customFormat="1" ht="12" customHeight="1" thickBot="1">
      <c r="A57" s="195" t="s">
        <v>191</v>
      </c>
      <c r="B57" s="196" t="s">
        <v>192</v>
      </c>
      <c r="C57" s="199"/>
      <c r="D57" s="199"/>
      <c r="E57" s="199"/>
    </row>
    <row r="58" spans="1:5" s="194" customFormat="1" ht="12" customHeight="1" thickBot="1">
      <c r="A58" s="12" t="s">
        <v>9</v>
      </c>
      <c r="B58" s="197" t="s">
        <v>193</v>
      </c>
      <c r="C58" s="187">
        <f>SUM(C59:C61)</f>
        <v>0</v>
      </c>
      <c r="D58" s="187">
        <f>SUM(D59:D61)</f>
        <v>0</v>
      </c>
      <c r="E58" s="187">
        <f>SUM(E59:E61)</f>
        <v>0</v>
      </c>
    </row>
    <row r="59" spans="1:5" s="194" customFormat="1" ht="12" customHeight="1">
      <c r="A59" s="188" t="s">
        <v>94</v>
      </c>
      <c r="B59" s="189" t="s">
        <v>194</v>
      </c>
      <c r="C59" s="202"/>
      <c r="D59" s="202"/>
      <c r="E59" s="202"/>
    </row>
    <row r="60" spans="1:5" s="194" customFormat="1" ht="12" customHeight="1">
      <c r="A60" s="192" t="s">
        <v>95</v>
      </c>
      <c r="B60" s="193" t="s">
        <v>339</v>
      </c>
      <c r="C60" s="202"/>
      <c r="D60" s="202"/>
      <c r="E60" s="202"/>
    </row>
    <row r="61" spans="1:5" s="194" customFormat="1" ht="12" customHeight="1">
      <c r="A61" s="192" t="s">
        <v>112</v>
      </c>
      <c r="B61" s="193" t="s">
        <v>196</v>
      </c>
      <c r="C61" s="202"/>
      <c r="D61" s="202"/>
      <c r="E61" s="202"/>
    </row>
    <row r="62" spans="1:5" s="194" customFormat="1" ht="12" customHeight="1" thickBot="1">
      <c r="A62" s="195" t="s">
        <v>197</v>
      </c>
      <c r="B62" s="196" t="s">
        <v>198</v>
      </c>
      <c r="C62" s="202"/>
      <c r="D62" s="202"/>
      <c r="E62" s="202"/>
    </row>
    <row r="63" spans="1:5" s="194" customFormat="1" ht="12" customHeight="1" thickBot="1">
      <c r="A63" s="12" t="s">
        <v>10</v>
      </c>
      <c r="B63" s="186" t="s">
        <v>199</v>
      </c>
      <c r="C63" s="200">
        <f>+C8+C15+C22+C29+C36+C47+C53+C58</f>
        <v>0</v>
      </c>
      <c r="D63" s="200">
        <f>+D8+D15+D22+D29+D36+D47+D53+D58</f>
        <v>0</v>
      </c>
      <c r="E63" s="200">
        <f>+E8+E15+E22+E29+E36+E47+E53+E58</f>
        <v>0</v>
      </c>
    </row>
    <row r="64" spans="1:5" s="194" customFormat="1" ht="12" customHeight="1" thickBot="1">
      <c r="A64" s="205" t="s">
        <v>340</v>
      </c>
      <c r="B64" s="197" t="s">
        <v>201</v>
      </c>
      <c r="C64" s="187">
        <f>SUM(C65:C67)</f>
        <v>0</v>
      </c>
      <c r="D64" s="187">
        <f>SUM(D65:D67)</f>
        <v>0</v>
      </c>
      <c r="E64" s="187">
        <f>SUM(E65:E67)</f>
        <v>0</v>
      </c>
    </row>
    <row r="65" spans="1:5" s="194" customFormat="1" ht="12" customHeight="1">
      <c r="A65" s="188" t="s">
        <v>202</v>
      </c>
      <c r="B65" s="189" t="s">
        <v>203</v>
      </c>
      <c r="C65" s="202"/>
      <c r="D65" s="202"/>
      <c r="E65" s="202"/>
    </row>
    <row r="66" spans="1:5" s="194" customFormat="1" ht="12" customHeight="1">
      <c r="A66" s="192" t="s">
        <v>204</v>
      </c>
      <c r="B66" s="193" t="s">
        <v>205</v>
      </c>
      <c r="C66" s="202"/>
      <c r="D66" s="202"/>
      <c r="E66" s="202"/>
    </row>
    <row r="67" spans="1:5" s="194" customFormat="1" ht="12" customHeight="1" thickBot="1">
      <c r="A67" s="195" t="s">
        <v>206</v>
      </c>
      <c r="B67" s="206" t="s">
        <v>341</v>
      </c>
      <c r="C67" s="202"/>
      <c r="D67" s="202"/>
      <c r="E67" s="202"/>
    </row>
    <row r="68" spans="1:5" s="194" customFormat="1" ht="12" customHeight="1" thickBot="1">
      <c r="A68" s="205" t="s">
        <v>207</v>
      </c>
      <c r="B68" s="197" t="s">
        <v>208</v>
      </c>
      <c r="C68" s="187">
        <f>SUM(C69:C72)</f>
        <v>0</v>
      </c>
      <c r="D68" s="187">
        <f>SUM(D69:D72)</f>
        <v>0</v>
      </c>
      <c r="E68" s="187">
        <f>SUM(E69:E72)</f>
        <v>0</v>
      </c>
    </row>
    <row r="69" spans="1:5" s="194" customFormat="1" ht="12" customHeight="1">
      <c r="A69" s="188" t="s">
        <v>73</v>
      </c>
      <c r="B69" s="189" t="s">
        <v>209</v>
      </c>
      <c r="C69" s="202"/>
      <c r="D69" s="202"/>
      <c r="E69" s="202"/>
    </row>
    <row r="70" spans="1:5" s="194" customFormat="1" ht="12" customHeight="1">
      <c r="A70" s="192" t="s">
        <v>74</v>
      </c>
      <c r="B70" s="193" t="s">
        <v>210</v>
      </c>
      <c r="C70" s="202"/>
      <c r="D70" s="202"/>
      <c r="E70" s="202"/>
    </row>
    <row r="71" spans="1:5" s="194" customFormat="1" ht="12" customHeight="1">
      <c r="A71" s="192" t="s">
        <v>211</v>
      </c>
      <c r="B71" s="193" t="s">
        <v>212</v>
      </c>
      <c r="C71" s="202"/>
      <c r="D71" s="202"/>
      <c r="E71" s="202"/>
    </row>
    <row r="72" spans="1:5" s="194" customFormat="1" ht="12" customHeight="1" thickBot="1">
      <c r="A72" s="195" t="s">
        <v>213</v>
      </c>
      <c r="B72" s="196" t="s">
        <v>214</v>
      </c>
      <c r="C72" s="202"/>
      <c r="D72" s="202"/>
      <c r="E72" s="202"/>
    </row>
    <row r="73" spans="1:5" s="194" customFormat="1" ht="12" customHeight="1" thickBot="1">
      <c r="A73" s="205" t="s">
        <v>215</v>
      </c>
      <c r="B73" s="197" t="s">
        <v>216</v>
      </c>
      <c r="C73" s="187">
        <f>SUM(C74:C75)</f>
        <v>0</v>
      </c>
      <c r="D73" s="187">
        <f>SUM(D74:D75)</f>
        <v>0</v>
      </c>
      <c r="E73" s="187">
        <f>SUM(E74:E75)</f>
        <v>0</v>
      </c>
    </row>
    <row r="74" spans="1:5" s="194" customFormat="1" ht="12" customHeight="1">
      <c r="A74" s="188" t="s">
        <v>217</v>
      </c>
      <c r="B74" s="189" t="s">
        <v>218</v>
      </c>
      <c r="C74" s="202"/>
      <c r="D74" s="202"/>
      <c r="E74" s="202"/>
    </row>
    <row r="75" spans="1:5" s="194" customFormat="1" ht="12" customHeight="1" thickBot="1">
      <c r="A75" s="195" t="s">
        <v>219</v>
      </c>
      <c r="B75" s="196" t="s">
        <v>220</v>
      </c>
      <c r="C75" s="202"/>
      <c r="D75" s="202"/>
      <c r="E75" s="202"/>
    </row>
    <row r="76" spans="1:5" s="191" customFormat="1" ht="12" customHeight="1" thickBot="1">
      <c r="A76" s="205" t="s">
        <v>221</v>
      </c>
      <c r="B76" s="197" t="s">
        <v>222</v>
      </c>
      <c r="C76" s="187">
        <f>SUM(C77:C79)</f>
        <v>0</v>
      </c>
      <c r="D76" s="187">
        <f>SUM(D77:D79)</f>
        <v>0</v>
      </c>
      <c r="E76" s="187">
        <f>SUM(E77:E79)</f>
        <v>0</v>
      </c>
    </row>
    <row r="77" spans="1:5" s="194" customFormat="1" ht="12" customHeight="1">
      <c r="A77" s="188" t="s">
        <v>223</v>
      </c>
      <c r="B77" s="189" t="s">
        <v>224</v>
      </c>
      <c r="C77" s="202"/>
      <c r="D77" s="202"/>
      <c r="E77" s="202"/>
    </row>
    <row r="78" spans="1:5" s="194" customFormat="1" ht="12" customHeight="1">
      <c r="A78" s="192" t="s">
        <v>225</v>
      </c>
      <c r="B78" s="193" t="s">
        <v>226</v>
      </c>
      <c r="C78" s="202"/>
      <c r="D78" s="202"/>
      <c r="E78" s="202"/>
    </row>
    <row r="79" spans="1:5" s="194" customFormat="1" ht="12" customHeight="1" thickBot="1">
      <c r="A79" s="195" t="s">
        <v>227</v>
      </c>
      <c r="B79" s="196" t="s">
        <v>228</v>
      </c>
      <c r="C79" s="202"/>
      <c r="D79" s="202"/>
      <c r="E79" s="202"/>
    </row>
    <row r="80" spans="1:5" s="194" customFormat="1" ht="12" customHeight="1" thickBot="1">
      <c r="A80" s="205" t="s">
        <v>229</v>
      </c>
      <c r="B80" s="197" t="s">
        <v>230</v>
      </c>
      <c r="C80" s="187">
        <f>SUM(C81:C84)</f>
        <v>0</v>
      </c>
      <c r="D80" s="187">
        <f>SUM(D81:D84)</f>
        <v>0</v>
      </c>
      <c r="E80" s="187">
        <f>SUM(E81:E84)</f>
        <v>0</v>
      </c>
    </row>
    <row r="81" spans="1:5" s="194" customFormat="1" ht="12" customHeight="1">
      <c r="A81" s="207" t="s">
        <v>231</v>
      </c>
      <c r="B81" s="189" t="s">
        <v>232</v>
      </c>
      <c r="C81" s="202"/>
      <c r="D81" s="202"/>
      <c r="E81" s="202"/>
    </row>
    <row r="82" spans="1:5" s="194" customFormat="1" ht="12" customHeight="1">
      <c r="A82" s="208" t="s">
        <v>233</v>
      </c>
      <c r="B82" s="193" t="s">
        <v>234</v>
      </c>
      <c r="C82" s="202"/>
      <c r="D82" s="202"/>
      <c r="E82" s="202"/>
    </row>
    <row r="83" spans="1:5" s="194" customFormat="1" ht="12" customHeight="1">
      <c r="A83" s="208" t="s">
        <v>235</v>
      </c>
      <c r="B83" s="193" t="s">
        <v>236</v>
      </c>
      <c r="C83" s="202"/>
      <c r="D83" s="202"/>
      <c r="E83" s="202"/>
    </row>
    <row r="84" spans="1:5" s="191" customFormat="1" ht="12" customHeight="1" thickBot="1">
      <c r="A84" s="209" t="s">
        <v>237</v>
      </c>
      <c r="B84" s="196" t="s">
        <v>238</v>
      </c>
      <c r="C84" s="202"/>
      <c r="D84" s="202"/>
      <c r="E84" s="202"/>
    </row>
    <row r="85" spans="1:5" s="191" customFormat="1" ht="12" customHeight="1" thickBot="1">
      <c r="A85" s="205" t="s">
        <v>239</v>
      </c>
      <c r="B85" s="197" t="s">
        <v>240</v>
      </c>
      <c r="C85" s="210"/>
      <c r="D85" s="210"/>
      <c r="E85" s="210"/>
    </row>
    <row r="86" spans="1:5" s="191" customFormat="1" ht="12" customHeight="1" thickBot="1">
      <c r="A86" s="205" t="s">
        <v>241</v>
      </c>
      <c r="B86" s="211" t="s">
        <v>242</v>
      </c>
      <c r="C86" s="200">
        <f>+C64+C68+C73+C76+C80+C85</f>
        <v>0</v>
      </c>
      <c r="D86" s="200">
        <f>+D64+D68+D73+D76+D80+D85</f>
        <v>0</v>
      </c>
      <c r="E86" s="200">
        <f>+E64+E68+E73+E76+E80+E85</f>
        <v>0</v>
      </c>
    </row>
    <row r="87" spans="1:5" s="191" customFormat="1" ht="12" customHeight="1" thickBot="1">
      <c r="A87" s="212" t="s">
        <v>243</v>
      </c>
      <c r="B87" s="213" t="s">
        <v>342</v>
      </c>
      <c r="C87" s="200">
        <f>+C63+C86</f>
        <v>0</v>
      </c>
      <c r="D87" s="200">
        <f>+D63+D86</f>
        <v>0</v>
      </c>
      <c r="E87" s="200">
        <f>+E63+E86</f>
        <v>0</v>
      </c>
    </row>
    <row r="88" spans="1:5" s="194" customFormat="1" ht="15" customHeight="1">
      <c r="A88" s="214"/>
      <c r="B88" s="215"/>
      <c r="C88" s="216"/>
      <c r="D88" s="216"/>
      <c r="E88" s="216"/>
    </row>
    <row r="89" spans="1:5" ht="13.5" thickBot="1">
      <c r="A89" s="217"/>
      <c r="B89" s="218"/>
      <c r="C89" s="219"/>
      <c r="D89" s="219"/>
      <c r="E89" s="219"/>
    </row>
    <row r="90" spans="1:5" s="182" customFormat="1" ht="16.5" customHeight="1" thickBot="1">
      <c r="A90" s="220"/>
      <c r="B90" s="221" t="s">
        <v>35</v>
      </c>
      <c r="C90" s="177" t="s">
        <v>337</v>
      </c>
      <c r="D90" s="177" t="s">
        <v>370</v>
      </c>
      <c r="E90" s="177" t="s">
        <v>358</v>
      </c>
    </row>
    <row r="91" spans="1:5" s="224" customFormat="1" ht="12" customHeight="1" thickBot="1">
      <c r="A91" s="222" t="s">
        <v>2</v>
      </c>
      <c r="B91" s="11" t="s">
        <v>343</v>
      </c>
      <c r="C91" s="223">
        <f>SUM(C92:C96)</f>
        <v>0</v>
      </c>
      <c r="D91" s="223">
        <f>SUM(D92:D96)</f>
        <v>0</v>
      </c>
      <c r="E91" s="223">
        <f>SUM(E92:E96)</f>
        <v>0</v>
      </c>
    </row>
    <row r="92" spans="1:5" ht="12" customHeight="1">
      <c r="A92" s="225" t="s">
        <v>52</v>
      </c>
      <c r="B92" s="226" t="s">
        <v>31</v>
      </c>
      <c r="C92" s="227"/>
      <c r="D92" s="227"/>
      <c r="E92" s="227"/>
    </row>
    <row r="93" spans="1:5" ht="12" customHeight="1">
      <c r="A93" s="192" t="s">
        <v>53</v>
      </c>
      <c r="B93" s="228" t="s">
        <v>96</v>
      </c>
      <c r="C93" s="198"/>
      <c r="D93" s="198"/>
      <c r="E93" s="198"/>
    </row>
    <row r="94" spans="1:5" ht="12" customHeight="1">
      <c r="A94" s="192" t="s">
        <v>54</v>
      </c>
      <c r="B94" s="228" t="s">
        <v>71</v>
      </c>
      <c r="C94" s="199"/>
      <c r="D94" s="199"/>
      <c r="E94" s="199"/>
    </row>
    <row r="95" spans="1:5" ht="12" customHeight="1">
      <c r="A95" s="192" t="s">
        <v>55</v>
      </c>
      <c r="B95" s="229" t="s">
        <v>97</v>
      </c>
      <c r="C95" s="199"/>
      <c r="D95" s="199"/>
      <c r="E95" s="199"/>
    </row>
    <row r="96" spans="1:5" ht="12" customHeight="1">
      <c r="A96" s="192" t="s">
        <v>63</v>
      </c>
      <c r="B96" s="230" t="s">
        <v>98</v>
      </c>
      <c r="C96" s="199"/>
      <c r="D96" s="199"/>
      <c r="E96" s="199"/>
    </row>
    <row r="97" spans="1:5" ht="12" customHeight="1">
      <c r="A97" s="192" t="s">
        <v>56</v>
      </c>
      <c r="B97" s="228" t="s">
        <v>245</v>
      </c>
      <c r="C97" s="199"/>
      <c r="D97" s="199"/>
      <c r="E97" s="199"/>
    </row>
    <row r="98" spans="1:5" ht="12" customHeight="1">
      <c r="A98" s="192" t="s">
        <v>57</v>
      </c>
      <c r="B98" s="231" t="s">
        <v>246</v>
      </c>
      <c r="C98" s="199"/>
      <c r="D98" s="199"/>
      <c r="E98" s="199"/>
    </row>
    <row r="99" spans="1:5" ht="12" customHeight="1">
      <c r="A99" s="192" t="s">
        <v>64</v>
      </c>
      <c r="B99" s="232" t="s">
        <v>247</v>
      </c>
      <c r="C99" s="199"/>
      <c r="D99" s="199"/>
      <c r="E99" s="199"/>
    </row>
    <row r="100" spans="1:5" ht="12" customHeight="1">
      <c r="A100" s="192" t="s">
        <v>65</v>
      </c>
      <c r="B100" s="232" t="s">
        <v>248</v>
      </c>
      <c r="C100" s="199"/>
      <c r="D100" s="199"/>
      <c r="E100" s="199"/>
    </row>
    <row r="101" spans="1:5" ht="12" customHeight="1">
      <c r="A101" s="192" t="s">
        <v>66</v>
      </c>
      <c r="B101" s="231" t="s">
        <v>249</v>
      </c>
      <c r="C101" s="199"/>
      <c r="D101" s="199"/>
      <c r="E101" s="199"/>
    </row>
    <row r="102" spans="1:5" ht="12" customHeight="1">
      <c r="A102" s="192" t="s">
        <v>67</v>
      </c>
      <c r="B102" s="231" t="s">
        <v>250</v>
      </c>
      <c r="C102" s="199"/>
      <c r="D102" s="199"/>
      <c r="E102" s="199"/>
    </row>
    <row r="103" spans="1:5" ht="12" customHeight="1">
      <c r="A103" s="192" t="s">
        <v>69</v>
      </c>
      <c r="B103" s="232" t="s">
        <v>251</v>
      </c>
      <c r="C103" s="199"/>
      <c r="D103" s="199"/>
      <c r="E103" s="199"/>
    </row>
    <row r="104" spans="1:5" ht="12" customHeight="1">
      <c r="A104" s="233" t="s">
        <v>99</v>
      </c>
      <c r="B104" s="234" t="s">
        <v>252</v>
      </c>
      <c r="C104" s="199"/>
      <c r="D104" s="199"/>
      <c r="E104" s="199"/>
    </row>
    <row r="105" spans="1:5" ht="12" customHeight="1">
      <c r="A105" s="192" t="s">
        <v>253</v>
      </c>
      <c r="B105" s="234" t="s">
        <v>254</v>
      </c>
      <c r="C105" s="199"/>
      <c r="D105" s="199"/>
      <c r="E105" s="199"/>
    </row>
    <row r="106" spans="1:5" ht="12" customHeight="1" thickBot="1">
      <c r="A106" s="235" t="s">
        <v>255</v>
      </c>
      <c r="B106" s="236" t="s">
        <v>256</v>
      </c>
      <c r="C106" s="237"/>
      <c r="D106" s="237"/>
      <c r="E106" s="237"/>
    </row>
    <row r="107" spans="1:5" ht="12" customHeight="1" thickBot="1">
      <c r="A107" s="12" t="s">
        <v>3</v>
      </c>
      <c r="B107" s="10" t="s">
        <v>344</v>
      </c>
      <c r="C107" s="187">
        <f>+C108+C110+C112</f>
        <v>0</v>
      </c>
      <c r="D107" s="187">
        <f>+D108+D110+D112</f>
        <v>0</v>
      </c>
      <c r="E107" s="187">
        <f>+E108+E110+E112</f>
        <v>0</v>
      </c>
    </row>
    <row r="108" spans="1:5" ht="12" customHeight="1">
      <c r="A108" s="188" t="s">
        <v>58</v>
      </c>
      <c r="B108" s="228" t="s">
        <v>111</v>
      </c>
      <c r="C108" s="190"/>
      <c r="D108" s="190"/>
      <c r="E108" s="190"/>
    </row>
    <row r="109" spans="1:5" ht="12" customHeight="1">
      <c r="A109" s="188" t="s">
        <v>59</v>
      </c>
      <c r="B109" s="238" t="s">
        <v>257</v>
      </c>
      <c r="C109" s="190"/>
      <c r="D109" s="190"/>
      <c r="E109" s="190"/>
    </row>
    <row r="110" spans="1:5" ht="12" customHeight="1">
      <c r="A110" s="188" t="s">
        <v>60</v>
      </c>
      <c r="B110" s="238" t="s">
        <v>100</v>
      </c>
      <c r="C110" s="198"/>
      <c r="D110" s="198"/>
      <c r="E110" s="198"/>
    </row>
    <row r="111" spans="1:5" ht="12" customHeight="1">
      <c r="A111" s="188" t="s">
        <v>61</v>
      </c>
      <c r="B111" s="238" t="s">
        <v>258</v>
      </c>
      <c r="C111" s="87"/>
      <c r="D111" s="87"/>
      <c r="E111" s="87"/>
    </row>
    <row r="112" spans="1:5" ht="12" customHeight="1">
      <c r="A112" s="188" t="s">
        <v>62</v>
      </c>
      <c r="B112" s="239" t="s">
        <v>113</v>
      </c>
      <c r="C112" s="87"/>
      <c r="D112" s="87"/>
      <c r="E112" s="87"/>
    </row>
    <row r="113" spans="1:5" ht="12" customHeight="1">
      <c r="A113" s="188" t="s">
        <v>68</v>
      </c>
      <c r="B113" s="240" t="s">
        <v>327</v>
      </c>
      <c r="C113" s="87"/>
      <c r="D113" s="87"/>
      <c r="E113" s="87"/>
    </row>
    <row r="114" spans="1:5" ht="12" customHeight="1">
      <c r="A114" s="188" t="s">
        <v>70</v>
      </c>
      <c r="B114" s="241" t="s">
        <v>259</v>
      </c>
      <c r="C114" s="87"/>
      <c r="D114" s="87"/>
      <c r="E114" s="87"/>
    </row>
    <row r="115" spans="1:5" ht="12" customHeight="1">
      <c r="A115" s="188" t="s">
        <v>101</v>
      </c>
      <c r="B115" s="232" t="s">
        <v>248</v>
      </c>
      <c r="C115" s="87"/>
      <c r="D115" s="87"/>
      <c r="E115" s="87"/>
    </row>
    <row r="116" spans="1:5" ht="12" customHeight="1">
      <c r="A116" s="188" t="s">
        <v>102</v>
      </c>
      <c r="B116" s="232" t="s">
        <v>260</v>
      </c>
      <c r="C116" s="87"/>
      <c r="D116" s="87"/>
      <c r="E116" s="87"/>
    </row>
    <row r="117" spans="1:5" ht="12" customHeight="1">
      <c r="A117" s="188" t="s">
        <v>103</v>
      </c>
      <c r="B117" s="232" t="s">
        <v>261</v>
      </c>
      <c r="C117" s="87"/>
      <c r="D117" s="87"/>
      <c r="E117" s="87"/>
    </row>
    <row r="118" spans="1:5" ht="12" customHeight="1">
      <c r="A118" s="188" t="s">
        <v>262</v>
      </c>
      <c r="B118" s="232" t="s">
        <v>251</v>
      </c>
      <c r="C118" s="87"/>
      <c r="D118" s="87"/>
      <c r="E118" s="87"/>
    </row>
    <row r="119" spans="1:5" ht="12" customHeight="1">
      <c r="A119" s="188" t="s">
        <v>263</v>
      </c>
      <c r="B119" s="232" t="s">
        <v>264</v>
      </c>
      <c r="C119" s="87"/>
      <c r="D119" s="87"/>
      <c r="E119" s="87"/>
    </row>
    <row r="120" spans="1:5" ht="12" customHeight="1" thickBot="1">
      <c r="A120" s="233" t="s">
        <v>265</v>
      </c>
      <c r="B120" s="232" t="s">
        <v>266</v>
      </c>
      <c r="C120" s="90"/>
      <c r="D120" s="90"/>
      <c r="E120" s="90"/>
    </row>
    <row r="121" spans="1:5" ht="12" customHeight="1" thickBot="1">
      <c r="A121" s="12" t="s">
        <v>4</v>
      </c>
      <c r="B121" s="242" t="s">
        <v>267</v>
      </c>
      <c r="C121" s="187">
        <f>+C122+C123</f>
        <v>0</v>
      </c>
      <c r="D121" s="187">
        <f>+D122+D123</f>
        <v>0</v>
      </c>
      <c r="E121" s="187">
        <f>+E122+E123</f>
        <v>0</v>
      </c>
    </row>
    <row r="122" spans="1:5" ht="12" customHeight="1">
      <c r="A122" s="188" t="s">
        <v>41</v>
      </c>
      <c r="B122" s="243" t="s">
        <v>36</v>
      </c>
      <c r="C122" s="190"/>
      <c r="D122" s="190"/>
      <c r="E122" s="190"/>
    </row>
    <row r="123" spans="1:5" ht="12" customHeight="1" thickBot="1">
      <c r="A123" s="195" t="s">
        <v>42</v>
      </c>
      <c r="B123" s="238" t="s">
        <v>37</v>
      </c>
      <c r="C123" s="199"/>
      <c r="D123" s="199"/>
      <c r="E123" s="199"/>
    </row>
    <row r="124" spans="1:5" ht="12" customHeight="1" thickBot="1">
      <c r="A124" s="12" t="s">
        <v>5</v>
      </c>
      <c r="B124" s="242" t="s">
        <v>268</v>
      </c>
      <c r="C124" s="187">
        <f>+C91+C107+C121</f>
        <v>0</v>
      </c>
      <c r="D124" s="187">
        <f>+D91+D107+D121</f>
        <v>0</v>
      </c>
      <c r="E124" s="187">
        <f>+E91+E107+E121</f>
        <v>0</v>
      </c>
    </row>
    <row r="125" spans="1:5" ht="12" customHeight="1" thickBot="1">
      <c r="A125" s="12" t="s">
        <v>6</v>
      </c>
      <c r="B125" s="242" t="s">
        <v>269</v>
      </c>
      <c r="C125" s="187">
        <f>+C126+C127+C128</f>
        <v>0</v>
      </c>
      <c r="D125" s="187">
        <f>+D126+D127+D128</f>
        <v>0</v>
      </c>
      <c r="E125" s="187">
        <f>+E126+E127+E128</f>
        <v>0</v>
      </c>
    </row>
    <row r="126" spans="1:5" s="224" customFormat="1" ht="12" customHeight="1">
      <c r="A126" s="188" t="s">
        <v>45</v>
      </c>
      <c r="B126" s="243" t="s">
        <v>345</v>
      </c>
      <c r="C126" s="87"/>
      <c r="D126" s="87"/>
      <c r="E126" s="87"/>
    </row>
    <row r="127" spans="1:5" ht="12" customHeight="1">
      <c r="A127" s="188" t="s">
        <v>46</v>
      </c>
      <c r="B127" s="243" t="s">
        <v>346</v>
      </c>
      <c r="C127" s="87"/>
      <c r="D127" s="87"/>
      <c r="E127" s="87"/>
    </row>
    <row r="128" spans="1:5" ht="12" customHeight="1" thickBot="1">
      <c r="A128" s="233" t="s">
        <v>47</v>
      </c>
      <c r="B128" s="244" t="s">
        <v>347</v>
      </c>
      <c r="C128" s="87"/>
      <c r="D128" s="87"/>
      <c r="E128" s="87"/>
    </row>
    <row r="129" spans="1:5" ht="12" customHeight="1" thickBot="1">
      <c r="A129" s="12" t="s">
        <v>7</v>
      </c>
      <c r="B129" s="242" t="s">
        <v>270</v>
      </c>
      <c r="C129" s="187">
        <f>+C130+C131+C132+C133</f>
        <v>0</v>
      </c>
      <c r="D129" s="187">
        <f>+D130+D131+D132+D133</f>
        <v>0</v>
      </c>
      <c r="E129" s="187">
        <f>+E130+E131+E132+E133</f>
        <v>0</v>
      </c>
    </row>
    <row r="130" spans="1:5" ht="12" customHeight="1">
      <c r="A130" s="188" t="s">
        <v>48</v>
      </c>
      <c r="B130" s="243" t="s">
        <v>348</v>
      </c>
      <c r="C130" s="87"/>
      <c r="D130" s="87"/>
      <c r="E130" s="87"/>
    </row>
    <row r="131" spans="1:5" ht="12" customHeight="1">
      <c r="A131" s="188" t="s">
        <v>49</v>
      </c>
      <c r="B131" s="243" t="s">
        <v>349</v>
      </c>
      <c r="C131" s="87"/>
      <c r="D131" s="87"/>
      <c r="E131" s="87"/>
    </row>
    <row r="132" spans="1:5" ht="12" customHeight="1">
      <c r="A132" s="188" t="s">
        <v>180</v>
      </c>
      <c r="B132" s="243" t="s">
        <v>350</v>
      </c>
      <c r="C132" s="87"/>
      <c r="D132" s="87"/>
      <c r="E132" s="87"/>
    </row>
    <row r="133" spans="1:5" s="224" customFormat="1" ht="12" customHeight="1" thickBot="1">
      <c r="A133" s="233" t="s">
        <v>182</v>
      </c>
      <c r="B133" s="244" t="s">
        <v>351</v>
      </c>
      <c r="C133" s="87"/>
      <c r="D133" s="87"/>
      <c r="E133" s="87"/>
    </row>
    <row r="134" spans="1:11" ht="12" customHeight="1" thickBot="1">
      <c r="A134" s="12" t="s">
        <v>8</v>
      </c>
      <c r="B134" s="242" t="s">
        <v>271</v>
      </c>
      <c r="C134" s="200">
        <f>+C135+C136+C137+C138</f>
        <v>0</v>
      </c>
      <c r="D134" s="200">
        <f>+D135+D136+D137+D138</f>
        <v>0</v>
      </c>
      <c r="E134" s="200">
        <f>+E135+E136+E137+E138</f>
        <v>0</v>
      </c>
      <c r="K134" s="245"/>
    </row>
    <row r="135" spans="1:5" ht="12.75">
      <c r="A135" s="188" t="s">
        <v>50</v>
      </c>
      <c r="B135" s="243" t="s">
        <v>272</v>
      </c>
      <c r="C135" s="87"/>
      <c r="D135" s="87"/>
      <c r="E135" s="87"/>
    </row>
    <row r="136" spans="1:5" ht="12" customHeight="1">
      <c r="A136" s="188" t="s">
        <v>51</v>
      </c>
      <c r="B136" s="243" t="s">
        <v>273</v>
      </c>
      <c r="C136" s="87"/>
      <c r="D136" s="87"/>
      <c r="E136" s="87"/>
    </row>
    <row r="137" spans="1:5" s="224" customFormat="1" ht="12" customHeight="1">
      <c r="A137" s="188" t="s">
        <v>189</v>
      </c>
      <c r="B137" s="243" t="s">
        <v>352</v>
      </c>
      <c r="C137" s="87"/>
      <c r="D137" s="87"/>
      <c r="E137" s="87"/>
    </row>
    <row r="138" spans="1:5" s="224" customFormat="1" ht="12" customHeight="1" thickBot="1">
      <c r="A138" s="233" t="s">
        <v>191</v>
      </c>
      <c r="B138" s="244" t="s">
        <v>353</v>
      </c>
      <c r="C138" s="87"/>
      <c r="D138" s="87"/>
      <c r="E138" s="87"/>
    </row>
    <row r="139" spans="1:5" s="224" customFormat="1" ht="12" customHeight="1" thickBot="1">
      <c r="A139" s="12" t="s">
        <v>9</v>
      </c>
      <c r="B139" s="242" t="s">
        <v>274</v>
      </c>
      <c r="C139" s="246">
        <f>+C140+C141+C142+C143</f>
        <v>0</v>
      </c>
      <c r="D139" s="246">
        <f>+D140+D141+D142+D143</f>
        <v>0</v>
      </c>
      <c r="E139" s="246">
        <f>+E140+E141+E142+E143</f>
        <v>0</v>
      </c>
    </row>
    <row r="140" spans="1:5" s="224" customFormat="1" ht="12" customHeight="1">
      <c r="A140" s="188" t="s">
        <v>94</v>
      </c>
      <c r="B140" s="243" t="s">
        <v>275</v>
      </c>
      <c r="C140" s="87"/>
      <c r="D140" s="87"/>
      <c r="E140" s="87"/>
    </row>
    <row r="141" spans="1:5" s="224" customFormat="1" ht="12" customHeight="1">
      <c r="A141" s="188" t="s">
        <v>95</v>
      </c>
      <c r="B141" s="243" t="s">
        <v>276</v>
      </c>
      <c r="C141" s="87"/>
      <c r="D141" s="87"/>
      <c r="E141" s="87"/>
    </row>
    <row r="142" spans="1:5" s="224" customFormat="1" ht="12" customHeight="1">
      <c r="A142" s="188" t="s">
        <v>112</v>
      </c>
      <c r="B142" s="243" t="s">
        <v>277</v>
      </c>
      <c r="C142" s="87"/>
      <c r="D142" s="87"/>
      <c r="E142" s="87"/>
    </row>
    <row r="143" spans="1:5" ht="12.75" customHeight="1" thickBot="1">
      <c r="A143" s="188" t="s">
        <v>197</v>
      </c>
      <c r="B143" s="243" t="s">
        <v>278</v>
      </c>
      <c r="C143" s="87"/>
      <c r="D143" s="87"/>
      <c r="E143" s="87"/>
    </row>
    <row r="144" spans="1:5" ht="12" customHeight="1" thickBot="1">
      <c r="A144" s="12" t="s">
        <v>10</v>
      </c>
      <c r="B144" s="242" t="s">
        <v>279</v>
      </c>
      <c r="C144" s="247">
        <f>+C125+C129+C134+C139</f>
        <v>0</v>
      </c>
      <c r="D144" s="247">
        <f>+D125+D129+D134+D139</f>
        <v>0</v>
      </c>
      <c r="E144" s="247">
        <f>+E125+E129+E134+E139</f>
        <v>0</v>
      </c>
    </row>
    <row r="145" spans="1:5" ht="15" customHeight="1" thickBot="1">
      <c r="A145" s="248" t="s">
        <v>11</v>
      </c>
      <c r="B145" s="249" t="s">
        <v>280</v>
      </c>
      <c r="C145" s="247">
        <f>+C124+C144</f>
        <v>0</v>
      </c>
      <c r="D145" s="247">
        <f>+D124+D144</f>
        <v>0</v>
      </c>
      <c r="E145" s="247">
        <f>+E124+E144</f>
        <v>0</v>
      </c>
    </row>
    <row r="146" ht="13.5" thickBot="1"/>
    <row r="147" spans="1:5" ht="15" customHeight="1" thickBot="1">
      <c r="A147" s="253" t="s">
        <v>354</v>
      </c>
      <c r="B147" s="254"/>
      <c r="C147" s="255"/>
      <c r="D147" s="255"/>
      <c r="E147" s="255"/>
    </row>
    <row r="148" spans="1:5" ht="14.25" customHeight="1" thickBot="1">
      <c r="A148" s="253" t="s">
        <v>355</v>
      </c>
      <c r="B148" s="254"/>
      <c r="C148" s="255"/>
      <c r="D148" s="255"/>
      <c r="E148" s="255"/>
    </row>
  </sheetData>
  <sheetProtection formatCells="0"/>
  <printOptions horizontalCentered="1"/>
  <pageMargins left="0.5905511811023623" right="0.5905511811023623" top="0.984251968503937" bottom="0.984251968503937" header="0.7874015748031497" footer="0.7874015748031497"/>
  <pageSetup horizontalDpi="600" verticalDpi="600" orientation="portrait" paperSize="9" scale="65" r:id="rId1"/>
  <rowBreaks count="1" manualBreakCount="1"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A7">
      <selection activeCell="E7" sqref="E7"/>
    </sheetView>
  </sheetViews>
  <sheetFormatPr defaultColWidth="9.00390625" defaultRowHeight="12.75"/>
  <cols>
    <col min="1" max="1" width="6.875" style="18" customWidth="1"/>
    <col min="2" max="2" width="55.125" style="25" customWidth="1"/>
    <col min="3" max="5" width="16.375" style="18" customWidth="1"/>
    <col min="6" max="6" width="55.125" style="18" customWidth="1"/>
    <col min="7" max="9" width="16.375" style="18" customWidth="1"/>
    <col min="10" max="10" width="4.875" style="18" customWidth="1"/>
    <col min="11" max="16384" width="9.375" style="18" customWidth="1"/>
  </cols>
  <sheetData>
    <row r="1" spans="2:10" ht="39.75" customHeight="1">
      <c r="B1" s="35" t="s">
        <v>80</v>
      </c>
      <c r="C1" s="36"/>
      <c r="D1" s="36"/>
      <c r="E1" s="36"/>
      <c r="F1" s="36"/>
      <c r="G1" s="36"/>
      <c r="H1" s="36"/>
      <c r="I1" s="36"/>
      <c r="J1" s="275" t="s">
        <v>359</v>
      </c>
    </row>
    <row r="2" spans="7:10" ht="14.25" thickBot="1">
      <c r="G2" s="37"/>
      <c r="H2" s="37"/>
      <c r="I2" s="37" t="s">
        <v>364</v>
      </c>
      <c r="J2" s="275"/>
    </row>
    <row r="3" spans="1:10" ht="18" customHeight="1" thickBot="1">
      <c r="A3" s="273" t="s">
        <v>40</v>
      </c>
      <c r="B3" s="38" t="s">
        <v>34</v>
      </c>
      <c r="C3" s="39"/>
      <c r="D3" s="39"/>
      <c r="E3" s="39"/>
      <c r="F3" s="38" t="s">
        <v>35</v>
      </c>
      <c r="G3" s="40"/>
      <c r="H3" s="40"/>
      <c r="I3" s="40"/>
      <c r="J3" s="275"/>
    </row>
    <row r="4" spans="1:10" s="41" customFormat="1" ht="35.25" customHeight="1" thickBot="1">
      <c r="A4" s="274"/>
      <c r="B4" s="26" t="s">
        <v>38</v>
      </c>
      <c r="C4" s="71" t="s">
        <v>366</v>
      </c>
      <c r="D4" s="70" t="s">
        <v>361</v>
      </c>
      <c r="E4" s="72" t="s">
        <v>367</v>
      </c>
      <c r="F4" s="26" t="s">
        <v>38</v>
      </c>
      <c r="G4" s="71" t="s">
        <v>366</v>
      </c>
      <c r="H4" s="70" t="s">
        <v>361</v>
      </c>
      <c r="I4" s="72" t="s">
        <v>367</v>
      </c>
      <c r="J4" s="275"/>
    </row>
    <row r="5" spans="1:10" s="46" customFormat="1" ht="12" customHeight="1" thickBot="1">
      <c r="A5" s="42">
        <v>1</v>
      </c>
      <c r="B5" s="43">
        <v>2</v>
      </c>
      <c r="C5" s="44">
        <v>3</v>
      </c>
      <c r="D5" s="44">
        <v>4</v>
      </c>
      <c r="E5" s="44">
        <v>5</v>
      </c>
      <c r="F5" s="43">
        <v>6</v>
      </c>
      <c r="G5" s="44">
        <v>7</v>
      </c>
      <c r="H5" s="44">
        <v>8</v>
      </c>
      <c r="I5" s="45">
        <v>9</v>
      </c>
      <c r="J5" s="275"/>
    </row>
    <row r="6" spans="1:10" ht="15" customHeight="1">
      <c r="A6" s="47" t="s">
        <v>2</v>
      </c>
      <c r="B6" s="48" t="s">
        <v>284</v>
      </c>
      <c r="C6" s="28">
        <f>SUM('1.1.mell'!C6)</f>
        <v>17004385</v>
      </c>
      <c r="D6" s="28">
        <f>E6-C6</f>
        <v>6658116</v>
      </c>
      <c r="E6" s="28">
        <v>23662501</v>
      </c>
      <c r="F6" s="48" t="s">
        <v>39</v>
      </c>
      <c r="G6" s="83">
        <f>SUM('1.1.mell'!C94)</f>
        <v>23055408</v>
      </c>
      <c r="H6" s="155">
        <f>I6-G6</f>
        <v>649256</v>
      </c>
      <c r="I6" s="83">
        <f>SUM('1.1.mell'!E94)</f>
        <v>23704664</v>
      </c>
      <c r="J6" s="275"/>
    </row>
    <row r="7" spans="1:10" ht="15" customHeight="1">
      <c r="A7" s="49" t="s">
        <v>3</v>
      </c>
      <c r="B7" s="50" t="s">
        <v>285</v>
      </c>
      <c r="C7" s="29">
        <f>SUM('1.1.mell'!C13)</f>
        <v>21565621</v>
      </c>
      <c r="D7" s="28">
        <f aca="true" t="shared" si="0" ref="D7:D26">E7-C7</f>
        <v>-150981</v>
      </c>
      <c r="E7" s="29">
        <f>SUM('1.1.mell'!E13)</f>
        <v>21414640</v>
      </c>
      <c r="F7" s="50" t="s">
        <v>96</v>
      </c>
      <c r="G7" s="29">
        <f>SUM('1.1.mell'!C95)</f>
        <v>3674606</v>
      </c>
      <c r="H7" s="29">
        <f aca="true" t="shared" si="1" ref="H7:H17">I7-G7</f>
        <v>0</v>
      </c>
      <c r="I7" s="29">
        <f>SUM('1.1.mell'!E95)</f>
        <v>3674606</v>
      </c>
      <c r="J7" s="275"/>
    </row>
    <row r="8" spans="1:10" ht="15" customHeight="1">
      <c r="A8" s="49" t="s">
        <v>4</v>
      </c>
      <c r="B8" s="50" t="s">
        <v>286</v>
      </c>
      <c r="C8" s="29"/>
      <c r="D8" s="28">
        <f t="shared" si="0"/>
        <v>0</v>
      </c>
      <c r="E8" s="29"/>
      <c r="F8" s="50" t="s">
        <v>116</v>
      </c>
      <c r="G8" s="29">
        <f>SUM('1.1.mell'!C96)</f>
        <v>16451497</v>
      </c>
      <c r="H8" s="29">
        <f t="shared" si="1"/>
        <v>-168765</v>
      </c>
      <c r="I8" s="29">
        <f>SUM('1.1.mell'!E96)</f>
        <v>16282732</v>
      </c>
      <c r="J8" s="275"/>
    </row>
    <row r="9" spans="1:10" ht="15" customHeight="1">
      <c r="A9" s="49" t="s">
        <v>5</v>
      </c>
      <c r="B9" s="50" t="s">
        <v>87</v>
      </c>
      <c r="C9" s="29">
        <f>SUM('1.1.mell'!C27)</f>
        <v>1600000</v>
      </c>
      <c r="D9" s="28">
        <f t="shared" si="0"/>
        <v>37334</v>
      </c>
      <c r="E9" s="29">
        <f>SUM('1.1.mell'!E27)</f>
        <v>1637334</v>
      </c>
      <c r="F9" s="50" t="s">
        <v>97</v>
      </c>
      <c r="G9" s="29">
        <f>SUM('1.1.mell'!C97)</f>
        <v>3559000</v>
      </c>
      <c r="H9" s="29">
        <f t="shared" si="1"/>
        <v>23033</v>
      </c>
      <c r="I9" s="29">
        <f>SUM('1.1.mell'!E97)</f>
        <v>3582033</v>
      </c>
      <c r="J9" s="275"/>
    </row>
    <row r="10" spans="1:10" ht="15" customHeight="1">
      <c r="A10" s="49" t="s">
        <v>6</v>
      </c>
      <c r="B10" s="51" t="s">
        <v>287</v>
      </c>
      <c r="C10" s="29">
        <f>SUM('1.1.mell'!C51)</f>
        <v>200000</v>
      </c>
      <c r="D10" s="28">
        <f t="shared" si="0"/>
        <v>70110</v>
      </c>
      <c r="E10" s="29">
        <f>SUM('1.1.mell'!E51)</f>
        <v>270110</v>
      </c>
      <c r="F10" s="50" t="s">
        <v>98</v>
      </c>
      <c r="G10" s="29">
        <f>SUM('1.1.mell'!C98)</f>
        <v>300000</v>
      </c>
      <c r="H10" s="29">
        <f t="shared" si="1"/>
        <v>2850470</v>
      </c>
      <c r="I10" s="29">
        <f>SUM('1.1.mell'!E98)</f>
        <v>3150470</v>
      </c>
      <c r="J10" s="275"/>
    </row>
    <row r="11" spans="1:10" ht="15" customHeight="1">
      <c r="A11" s="49" t="s">
        <v>7</v>
      </c>
      <c r="B11" s="50" t="s">
        <v>331</v>
      </c>
      <c r="C11" s="30"/>
      <c r="D11" s="28">
        <f t="shared" si="0"/>
        <v>0</v>
      </c>
      <c r="E11" s="30"/>
      <c r="F11" s="50" t="s">
        <v>32</v>
      </c>
      <c r="G11" s="29"/>
      <c r="H11" s="29">
        <f t="shared" si="1"/>
        <v>0</v>
      </c>
      <c r="I11" s="107"/>
      <c r="J11" s="275"/>
    </row>
    <row r="12" spans="1:10" ht="15" customHeight="1">
      <c r="A12" s="49" t="s">
        <v>8</v>
      </c>
      <c r="B12" s="50" t="s">
        <v>176</v>
      </c>
      <c r="C12" s="29">
        <f>SUM('1.1.mell'!C34)</f>
        <v>50000</v>
      </c>
      <c r="D12" s="28">
        <f t="shared" si="0"/>
        <v>1233960</v>
      </c>
      <c r="E12" s="29">
        <f>SUM('1.1.mell'!E34)</f>
        <v>1283960</v>
      </c>
      <c r="F12" s="17"/>
      <c r="G12" s="29"/>
      <c r="H12" s="29">
        <f t="shared" si="1"/>
        <v>0</v>
      </c>
      <c r="I12" s="107"/>
      <c r="J12" s="275"/>
    </row>
    <row r="13" spans="1:10" ht="15" customHeight="1">
      <c r="A13" s="49" t="s">
        <v>9</v>
      </c>
      <c r="B13" s="17"/>
      <c r="C13" s="29"/>
      <c r="D13" s="28">
        <f t="shared" si="0"/>
        <v>0</v>
      </c>
      <c r="E13" s="29"/>
      <c r="F13" s="17"/>
      <c r="G13" s="29"/>
      <c r="H13" s="29">
        <f t="shared" si="1"/>
        <v>0</v>
      </c>
      <c r="I13" s="107"/>
      <c r="J13" s="275"/>
    </row>
    <row r="14" spans="1:10" ht="15" customHeight="1">
      <c r="A14" s="49" t="s">
        <v>10</v>
      </c>
      <c r="B14" s="104"/>
      <c r="C14" s="30"/>
      <c r="D14" s="28">
        <f t="shared" si="0"/>
        <v>0</v>
      </c>
      <c r="E14" s="30"/>
      <c r="F14" s="17"/>
      <c r="G14" s="29"/>
      <c r="H14" s="29">
        <f t="shared" si="1"/>
        <v>0</v>
      </c>
      <c r="I14" s="107"/>
      <c r="J14" s="275"/>
    </row>
    <row r="15" spans="1:10" ht="15" customHeight="1">
      <c r="A15" s="49" t="s">
        <v>11</v>
      </c>
      <c r="B15" s="17"/>
      <c r="C15" s="29"/>
      <c r="D15" s="28">
        <f t="shared" si="0"/>
        <v>0</v>
      </c>
      <c r="E15" s="29"/>
      <c r="F15" s="17"/>
      <c r="G15" s="29"/>
      <c r="H15" s="29">
        <f t="shared" si="1"/>
        <v>0</v>
      </c>
      <c r="I15" s="107"/>
      <c r="J15" s="275"/>
    </row>
    <row r="16" spans="1:10" ht="15" customHeight="1">
      <c r="A16" s="49" t="s">
        <v>12</v>
      </c>
      <c r="B16" s="17"/>
      <c r="C16" s="29"/>
      <c r="D16" s="28">
        <f t="shared" si="0"/>
        <v>0</v>
      </c>
      <c r="E16" s="29"/>
      <c r="F16" s="17"/>
      <c r="G16" s="29"/>
      <c r="H16" s="29">
        <f t="shared" si="1"/>
        <v>0</v>
      </c>
      <c r="I16" s="107"/>
      <c r="J16" s="275"/>
    </row>
    <row r="17" spans="1:10" ht="15" customHeight="1" thickBot="1">
      <c r="A17" s="49" t="s">
        <v>13</v>
      </c>
      <c r="B17" s="19"/>
      <c r="C17" s="31"/>
      <c r="D17" s="28">
        <f t="shared" si="0"/>
        <v>0</v>
      </c>
      <c r="E17" s="31"/>
      <c r="F17" s="17"/>
      <c r="G17" s="31"/>
      <c r="H17" s="28">
        <f t="shared" si="1"/>
        <v>0</v>
      </c>
      <c r="I17" s="31"/>
      <c r="J17" s="275"/>
    </row>
    <row r="18" spans="1:10" ht="15" customHeight="1" thickBot="1">
      <c r="A18" s="52" t="s">
        <v>14</v>
      </c>
      <c r="B18" s="23" t="s">
        <v>288</v>
      </c>
      <c r="C18" s="32">
        <f>+C6+C7+C9+C10+C12+C13+C14+C15+C16+C17</f>
        <v>40420006</v>
      </c>
      <c r="D18" s="32">
        <f>+D6+D7+D9+D10+D12+D13+D14+D15+D16+D17</f>
        <v>7848539</v>
      </c>
      <c r="E18" s="32">
        <f>+E6+E7+E9+E10+E12+E13+E14+E15+E16+E17</f>
        <v>48268545</v>
      </c>
      <c r="F18" s="23" t="s">
        <v>295</v>
      </c>
      <c r="G18" s="32">
        <f>SUM(G6:G17)</f>
        <v>47040511</v>
      </c>
      <c r="H18" s="32">
        <f>SUM(H6:H17)</f>
        <v>3353994</v>
      </c>
      <c r="I18" s="32">
        <f>SUM(I6:I17)</f>
        <v>50394505</v>
      </c>
      <c r="J18" s="275"/>
    </row>
    <row r="19" spans="1:10" ht="15" customHeight="1">
      <c r="A19" s="105" t="s">
        <v>15</v>
      </c>
      <c r="B19" s="53" t="s">
        <v>289</v>
      </c>
      <c r="C19" s="54">
        <f>SUM(C20:C23)</f>
        <v>4904947</v>
      </c>
      <c r="D19" s="28">
        <f t="shared" si="0"/>
        <v>138570</v>
      </c>
      <c r="E19" s="54">
        <f>SUM(E20:E23)</f>
        <v>5043517</v>
      </c>
      <c r="F19" s="55" t="s">
        <v>104</v>
      </c>
      <c r="G19" s="33"/>
      <c r="H19" s="33"/>
      <c r="I19" s="33"/>
      <c r="J19" s="275"/>
    </row>
    <row r="20" spans="1:10" ht="15" customHeight="1">
      <c r="A20" s="106" t="s">
        <v>16</v>
      </c>
      <c r="B20" s="55" t="s">
        <v>109</v>
      </c>
      <c r="C20" s="20">
        <v>4904947</v>
      </c>
      <c r="D20" s="28">
        <f t="shared" si="0"/>
        <v>138570</v>
      </c>
      <c r="E20" s="20">
        <v>5043517</v>
      </c>
      <c r="F20" s="55" t="s">
        <v>296</v>
      </c>
      <c r="G20" s="20"/>
      <c r="H20" s="29">
        <f aca="true" t="shared" si="2" ref="H20:H25">I20-G20</f>
        <v>0</v>
      </c>
      <c r="I20" s="20"/>
      <c r="J20" s="275"/>
    </row>
    <row r="21" spans="1:10" ht="15" customHeight="1">
      <c r="A21" s="106" t="s">
        <v>17</v>
      </c>
      <c r="B21" s="55" t="s">
        <v>110</v>
      </c>
      <c r="C21" s="20"/>
      <c r="D21" s="28">
        <f t="shared" si="0"/>
        <v>0</v>
      </c>
      <c r="E21" s="20"/>
      <c r="F21" s="55" t="s">
        <v>78</v>
      </c>
      <c r="G21" s="29"/>
      <c r="H21" s="29">
        <f t="shared" si="2"/>
        <v>0</v>
      </c>
      <c r="I21" s="29"/>
      <c r="J21" s="275"/>
    </row>
    <row r="22" spans="1:10" ht="15" customHeight="1">
      <c r="A22" s="106" t="s">
        <v>18</v>
      </c>
      <c r="B22" s="55" t="s">
        <v>114</v>
      </c>
      <c r="C22" s="20"/>
      <c r="D22" s="28">
        <f t="shared" si="0"/>
        <v>0</v>
      </c>
      <c r="E22" s="20"/>
      <c r="F22" s="55" t="s">
        <v>79</v>
      </c>
      <c r="G22" s="20"/>
      <c r="H22" s="29"/>
      <c r="I22" s="20"/>
      <c r="J22" s="275"/>
    </row>
    <row r="23" spans="1:10" ht="15" customHeight="1">
      <c r="A23" s="106" t="s">
        <v>19</v>
      </c>
      <c r="B23" s="55" t="s">
        <v>115</v>
      </c>
      <c r="C23" s="20"/>
      <c r="D23" s="28">
        <f t="shared" si="0"/>
        <v>0</v>
      </c>
      <c r="E23" s="20"/>
      <c r="F23" s="53" t="s">
        <v>117</v>
      </c>
      <c r="G23" s="20"/>
      <c r="H23" s="29">
        <v>662840</v>
      </c>
      <c r="I23" s="20">
        <v>662840</v>
      </c>
      <c r="J23" s="275"/>
    </row>
    <row r="24" spans="1:10" ht="15" customHeight="1">
      <c r="A24" s="106" t="s">
        <v>20</v>
      </c>
      <c r="B24" s="55" t="s">
        <v>290</v>
      </c>
      <c r="C24" s="56">
        <f>+C25+C26</f>
        <v>0</v>
      </c>
      <c r="D24" s="28">
        <f t="shared" si="0"/>
        <v>0</v>
      </c>
      <c r="E24" s="56">
        <f>+E25+E26</f>
        <v>0</v>
      </c>
      <c r="F24" s="55" t="s">
        <v>105</v>
      </c>
      <c r="G24" s="20"/>
      <c r="H24" s="29">
        <f t="shared" si="2"/>
        <v>0</v>
      </c>
      <c r="I24" s="20"/>
      <c r="J24" s="275"/>
    </row>
    <row r="25" spans="1:10" ht="15" customHeight="1">
      <c r="A25" s="105" t="s">
        <v>21</v>
      </c>
      <c r="B25" s="53" t="s">
        <v>291</v>
      </c>
      <c r="C25" s="33"/>
      <c r="D25" s="28">
        <f t="shared" si="0"/>
        <v>0</v>
      </c>
      <c r="E25" s="33"/>
      <c r="F25" s="48" t="s">
        <v>106</v>
      </c>
      <c r="G25" s="33"/>
      <c r="H25" s="29">
        <f t="shared" si="2"/>
        <v>0</v>
      </c>
      <c r="I25" s="33"/>
      <c r="J25" s="275"/>
    </row>
    <row r="26" spans="1:10" ht="15" customHeight="1" thickBot="1">
      <c r="A26" s="106" t="s">
        <v>22</v>
      </c>
      <c r="B26" s="55" t="s">
        <v>292</v>
      </c>
      <c r="C26" s="20"/>
      <c r="D26" s="28">
        <f t="shared" si="0"/>
        <v>0</v>
      </c>
      <c r="E26" s="20"/>
      <c r="F26" s="17"/>
      <c r="G26" s="20"/>
      <c r="H26" s="20"/>
      <c r="I26" s="20"/>
      <c r="J26" s="275"/>
    </row>
    <row r="27" spans="1:10" ht="15" customHeight="1" thickBot="1">
      <c r="A27" s="52" t="s">
        <v>23</v>
      </c>
      <c r="B27" s="23" t="s">
        <v>293</v>
      </c>
      <c r="C27" s="32">
        <f>+C19+C24</f>
        <v>4904947</v>
      </c>
      <c r="D27" s="32">
        <f>+D19+D24</f>
        <v>138570</v>
      </c>
      <c r="E27" s="32">
        <f>+E19+E24</f>
        <v>5043517</v>
      </c>
      <c r="F27" s="23" t="s">
        <v>297</v>
      </c>
      <c r="G27" s="32">
        <f>SUM(G19:G26)</f>
        <v>0</v>
      </c>
      <c r="H27" s="32">
        <f>SUM(H19:H26)</f>
        <v>662840</v>
      </c>
      <c r="I27" s="32">
        <f>SUM(I19:I26)</f>
        <v>662840</v>
      </c>
      <c r="J27" s="275"/>
    </row>
    <row r="28" spans="1:10" ht="15" customHeight="1" thickBot="1">
      <c r="A28" s="52" t="s">
        <v>24</v>
      </c>
      <c r="B28" s="57" t="s">
        <v>294</v>
      </c>
      <c r="C28" s="81">
        <f>+C18+C27</f>
        <v>45324953</v>
      </c>
      <c r="D28" s="81">
        <f>+D18+D27</f>
        <v>7987109</v>
      </c>
      <c r="E28" s="81">
        <f>+E18+E27</f>
        <v>53312062</v>
      </c>
      <c r="F28" s="57" t="s">
        <v>298</v>
      </c>
      <c r="G28" s="81">
        <f>+G18+G27</f>
        <v>47040511</v>
      </c>
      <c r="H28" s="81">
        <f>+H18+H27</f>
        <v>4016834</v>
      </c>
      <c r="I28" s="81">
        <f>+I18+I27</f>
        <v>51057345</v>
      </c>
      <c r="J28" s="275"/>
    </row>
    <row r="29" spans="1:10" ht="15" customHeight="1" thickBot="1">
      <c r="A29" s="52" t="s">
        <v>25</v>
      </c>
      <c r="B29" s="57" t="s">
        <v>82</v>
      </c>
      <c r="C29" s="81">
        <f>IF(C18-G18&lt;0,C18-G18,"-")</f>
        <v>-6620505</v>
      </c>
      <c r="D29" s="81" t="str">
        <f>IF(D18-H18&lt;0,D18-H18,"-")</f>
        <v>-</v>
      </c>
      <c r="E29" s="81">
        <f>IF(E18-I18&lt;0,E18-I18,"-")</f>
        <v>-2125960</v>
      </c>
      <c r="F29" s="57" t="s">
        <v>83</v>
      </c>
      <c r="G29" s="81" t="str">
        <f>IF(C18-G18&gt;0,C18-G18,"-")</f>
        <v>-</v>
      </c>
      <c r="H29" s="81">
        <f>IF(D18-H18&gt;0,D18-H18,"-")</f>
        <v>4494545</v>
      </c>
      <c r="I29" s="81" t="str">
        <f>IF(E18-I18&gt;0,E18-I18,"-")</f>
        <v>-</v>
      </c>
      <c r="J29" s="275"/>
    </row>
    <row r="30" spans="1:10" ht="15" customHeight="1" thickBot="1">
      <c r="A30" s="52" t="s">
        <v>26</v>
      </c>
      <c r="B30" s="57" t="s">
        <v>118</v>
      </c>
      <c r="C30" s="81">
        <f>IF(C18+C19-G28&lt;0,G28-(C18+C19),"-")</f>
        <v>1715558</v>
      </c>
      <c r="D30" s="81" t="str">
        <f>IF(D18+D19-H28&lt;0,H28-(D18+D19),"-")</f>
        <v>-</v>
      </c>
      <c r="E30" s="81" t="str">
        <f>IF(E18+E19-I28&lt;0,I28-(E18+E19),"-")</f>
        <v>-</v>
      </c>
      <c r="F30" s="57" t="s">
        <v>119</v>
      </c>
      <c r="G30" s="81" t="str">
        <f>IF(C18+C19-G28&gt;0,C18+C19-G28,"-")</f>
        <v>-</v>
      </c>
      <c r="H30" s="81">
        <f>IF(D18+D19-H28&gt;0,D18+D19-H28,"-")</f>
        <v>3970275</v>
      </c>
      <c r="I30" s="81">
        <f>IF(E18+E19-I28&gt;0,E18+E19-I28,"-")</f>
        <v>2254717</v>
      </c>
      <c r="J30" s="275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7"/>
  <sheetViews>
    <sheetView zoomScaleSheetLayoutView="110" workbookViewId="0" topLeftCell="A13">
      <selection activeCell="F13" sqref="F13"/>
    </sheetView>
  </sheetViews>
  <sheetFormatPr defaultColWidth="9.00390625" defaultRowHeight="12.75"/>
  <cols>
    <col min="1" max="1" width="6.875" style="18" customWidth="1"/>
    <col min="2" max="2" width="55.125" style="25" customWidth="1"/>
    <col min="3" max="5" width="16.375" style="18" customWidth="1"/>
    <col min="6" max="6" width="55.125" style="18" customWidth="1"/>
    <col min="7" max="9" width="16.375" style="18" customWidth="1"/>
    <col min="10" max="10" width="4.875" style="18" customWidth="1"/>
    <col min="11" max="16384" width="9.375" style="18" customWidth="1"/>
  </cols>
  <sheetData>
    <row r="1" spans="2:10" ht="39.75" customHeight="1">
      <c r="B1" s="35" t="s">
        <v>81</v>
      </c>
      <c r="C1" s="36"/>
      <c r="D1" s="36"/>
      <c r="E1" s="36"/>
      <c r="F1" s="36"/>
      <c r="G1" s="36"/>
      <c r="H1" s="36"/>
      <c r="I1" s="36"/>
      <c r="J1" s="278" t="s">
        <v>360</v>
      </c>
    </row>
    <row r="2" spans="7:10" ht="14.25" thickBot="1">
      <c r="G2" s="37"/>
      <c r="H2" s="37"/>
      <c r="I2" s="37" t="s">
        <v>364</v>
      </c>
      <c r="J2" s="278"/>
    </row>
    <row r="3" spans="1:10" ht="24" customHeight="1" thickBot="1">
      <c r="A3" s="276" t="s">
        <v>40</v>
      </c>
      <c r="B3" s="38" t="s">
        <v>34</v>
      </c>
      <c r="C3" s="39"/>
      <c r="D3" s="39"/>
      <c r="E3" s="39"/>
      <c r="F3" s="38" t="s">
        <v>35</v>
      </c>
      <c r="G3" s="40"/>
      <c r="H3" s="40"/>
      <c r="I3" s="40"/>
      <c r="J3" s="278"/>
    </row>
    <row r="4" spans="1:10" s="41" customFormat="1" ht="35.25" customHeight="1" thickBot="1">
      <c r="A4" s="277"/>
      <c r="B4" s="26" t="s">
        <v>38</v>
      </c>
      <c r="C4" s="71" t="s">
        <v>366</v>
      </c>
      <c r="D4" s="70" t="s">
        <v>361</v>
      </c>
      <c r="E4" s="72" t="s">
        <v>367</v>
      </c>
      <c r="F4" s="26" t="s">
        <v>38</v>
      </c>
      <c r="G4" s="71" t="s">
        <v>366</v>
      </c>
      <c r="H4" s="70" t="s">
        <v>361</v>
      </c>
      <c r="I4" s="158" t="s">
        <v>367</v>
      </c>
      <c r="J4" s="278"/>
    </row>
    <row r="5" spans="1:10" s="41" customFormat="1" ht="13.5" thickBot="1">
      <c r="A5" s="42">
        <v>1</v>
      </c>
      <c r="B5" s="43">
        <v>2</v>
      </c>
      <c r="C5" s="44">
        <v>3</v>
      </c>
      <c r="D5" s="44">
        <v>4</v>
      </c>
      <c r="E5" s="44">
        <v>5</v>
      </c>
      <c r="F5" s="43">
        <v>6</v>
      </c>
      <c r="G5" s="44">
        <v>7</v>
      </c>
      <c r="H5" s="45">
        <v>8</v>
      </c>
      <c r="I5" s="45">
        <v>9</v>
      </c>
      <c r="J5" s="278"/>
    </row>
    <row r="6" spans="1:10" ht="12.75" customHeight="1">
      <c r="A6" s="47" t="s">
        <v>2</v>
      </c>
      <c r="B6" s="48" t="s">
        <v>299</v>
      </c>
      <c r="C6" s="28">
        <f>SUM('1.1.mell'!C20)</f>
        <v>7000558</v>
      </c>
      <c r="D6" s="28">
        <f>SUM('1.1.mell'!D20)</f>
        <v>35675272</v>
      </c>
      <c r="E6" s="28">
        <f>SUM('1.1.mell'!E20)</f>
        <v>42675830</v>
      </c>
      <c r="F6" s="48" t="s">
        <v>111</v>
      </c>
      <c r="G6" s="83">
        <f>SUM('1.1.mell'!C110)</f>
        <v>5285000</v>
      </c>
      <c r="H6" s="83">
        <f>SUM('1.1.mell'!D110)</f>
        <v>3872925</v>
      </c>
      <c r="I6" s="159">
        <f>SUM('1.1.mell'!E110)</f>
        <v>9157925</v>
      </c>
      <c r="J6" s="278"/>
    </row>
    <row r="7" spans="1:10" ht="22.5" customHeight="1">
      <c r="A7" s="49" t="s">
        <v>3</v>
      </c>
      <c r="B7" s="50" t="s">
        <v>300</v>
      </c>
      <c r="C7" s="29"/>
      <c r="D7" s="29"/>
      <c r="E7" s="29"/>
      <c r="F7" s="50" t="s">
        <v>308</v>
      </c>
      <c r="G7" s="29"/>
      <c r="H7" s="29"/>
      <c r="I7" s="34"/>
      <c r="J7" s="278"/>
    </row>
    <row r="8" spans="1:10" ht="12.75" customHeight="1">
      <c r="A8" s="49" t="s">
        <v>4</v>
      </c>
      <c r="B8" s="50" t="s">
        <v>301</v>
      </c>
      <c r="C8" s="29"/>
      <c r="D8" s="29"/>
      <c r="E8" s="29"/>
      <c r="F8" s="50" t="s">
        <v>100</v>
      </c>
      <c r="G8" s="29">
        <f>SUM('1.1.mell'!C112)</f>
        <v>0</v>
      </c>
      <c r="H8" s="29">
        <f>SUM('1.1.mell'!D112)</f>
        <v>36306622</v>
      </c>
      <c r="I8" s="34">
        <f>SUM('1.1.mell'!E112)</f>
        <v>36306622</v>
      </c>
      <c r="J8" s="278"/>
    </row>
    <row r="9" spans="1:10" ht="12.75" customHeight="1">
      <c r="A9" s="49" t="s">
        <v>5</v>
      </c>
      <c r="B9" s="50" t="s">
        <v>302</v>
      </c>
      <c r="C9" s="29">
        <f>SUM('1.1.mell'!C56)</f>
        <v>0</v>
      </c>
      <c r="D9" s="29">
        <f>SUM('1.1.mell'!D56)</f>
        <v>134000</v>
      </c>
      <c r="E9" s="29">
        <f>SUM('1.1.mell'!E56)</f>
        <v>134000</v>
      </c>
      <c r="F9" s="50" t="s">
        <v>309</v>
      </c>
      <c r="G9" s="29"/>
      <c r="H9" s="29"/>
      <c r="I9" s="34"/>
      <c r="J9" s="278"/>
    </row>
    <row r="10" spans="1:10" ht="12.75" customHeight="1">
      <c r="A10" s="49" t="s">
        <v>6</v>
      </c>
      <c r="B10" s="50" t="s">
        <v>303</v>
      </c>
      <c r="C10" s="29"/>
      <c r="D10" s="29"/>
      <c r="E10" s="29"/>
      <c r="F10" s="50" t="s">
        <v>113</v>
      </c>
      <c r="G10" s="29"/>
      <c r="H10" s="29"/>
      <c r="I10" s="34"/>
      <c r="J10" s="278"/>
    </row>
    <row r="11" spans="1:10" ht="12.75" customHeight="1">
      <c r="A11" s="49" t="s">
        <v>7</v>
      </c>
      <c r="B11" s="50" t="s">
        <v>304</v>
      </c>
      <c r="C11" s="30"/>
      <c r="D11" s="29">
        <v>400000</v>
      </c>
      <c r="E11" s="29">
        <v>400000</v>
      </c>
      <c r="F11" s="148"/>
      <c r="G11" s="29"/>
      <c r="H11" s="29"/>
      <c r="I11" s="34"/>
      <c r="J11" s="278"/>
    </row>
    <row r="12" spans="1:10" ht="12.75" customHeight="1">
      <c r="A12" s="49" t="s">
        <v>8</v>
      </c>
      <c r="B12" s="17"/>
      <c r="C12" s="29"/>
      <c r="D12" s="29"/>
      <c r="E12" s="29"/>
      <c r="F12" s="148"/>
      <c r="G12" s="29"/>
      <c r="H12" s="29"/>
      <c r="I12" s="34"/>
      <c r="J12" s="278"/>
    </row>
    <row r="13" spans="1:10" ht="12.75" customHeight="1">
      <c r="A13" s="49" t="s">
        <v>9</v>
      </c>
      <c r="B13" s="17"/>
      <c r="C13" s="29"/>
      <c r="D13" s="29"/>
      <c r="E13" s="29"/>
      <c r="F13" s="261"/>
      <c r="G13" s="29"/>
      <c r="H13" s="29"/>
      <c r="I13" s="34"/>
      <c r="J13" s="278"/>
    </row>
    <row r="14" spans="1:10" ht="12.75" customHeight="1">
      <c r="A14" s="49" t="s">
        <v>10</v>
      </c>
      <c r="B14" s="148"/>
      <c r="C14" s="30"/>
      <c r="D14" s="30"/>
      <c r="E14" s="30"/>
      <c r="F14" s="148"/>
      <c r="G14" s="29"/>
      <c r="H14" s="29"/>
      <c r="I14" s="34"/>
      <c r="J14" s="278"/>
    </row>
    <row r="15" spans="1:10" ht="22.5" customHeight="1">
      <c r="A15" s="49" t="s">
        <v>11</v>
      </c>
      <c r="B15" s="17"/>
      <c r="C15" s="30"/>
      <c r="D15" s="30"/>
      <c r="E15" s="30"/>
      <c r="F15" s="148"/>
      <c r="G15" s="29"/>
      <c r="H15" s="29"/>
      <c r="I15" s="34"/>
      <c r="J15" s="278"/>
    </row>
    <row r="16" spans="1:10" ht="12.75" customHeight="1" thickBot="1">
      <c r="A16" s="84" t="s">
        <v>12</v>
      </c>
      <c r="B16" s="110"/>
      <c r="C16" s="111"/>
      <c r="D16" s="111"/>
      <c r="E16" s="111"/>
      <c r="F16" s="85" t="s">
        <v>32</v>
      </c>
      <c r="G16" s="111"/>
      <c r="H16" s="111"/>
      <c r="I16" s="160"/>
      <c r="J16" s="278"/>
    </row>
    <row r="17" spans="1:10" ht="12.75" customHeight="1" thickBot="1">
      <c r="A17" s="52" t="s">
        <v>13</v>
      </c>
      <c r="B17" s="23" t="s">
        <v>305</v>
      </c>
      <c r="C17" s="32">
        <f>+C6+C8+C9+C11+C12+C13+C14+C15+C16</f>
        <v>7000558</v>
      </c>
      <c r="D17" s="32">
        <f>+D6+D8+D9+D11+D12+D13+D14+D15+D16</f>
        <v>36209272</v>
      </c>
      <c r="E17" s="32">
        <f>+E6+E8+E9+E11+E12+E13+E14+E15+E16</f>
        <v>43209830</v>
      </c>
      <c r="F17" s="23" t="s">
        <v>310</v>
      </c>
      <c r="G17" s="32">
        <f>+G6+G8+G10+G11+G12+G13+G14+G15+G16</f>
        <v>5285000</v>
      </c>
      <c r="H17" s="156">
        <f>+H6+H8+H10+H11+H12+H13+H14+H15+H16</f>
        <v>40179547</v>
      </c>
      <c r="I17" s="157">
        <f>+I6+I8+I10+I11+I12+I13+I14+I15+I16</f>
        <v>45464547</v>
      </c>
      <c r="J17" s="278"/>
    </row>
    <row r="18" spans="1:10" ht="15.75" customHeight="1">
      <c r="A18" s="47" t="s">
        <v>14</v>
      </c>
      <c r="B18" s="60" t="s">
        <v>131</v>
      </c>
      <c r="C18" s="67">
        <f>+C19+C20+C21+C22+C23</f>
        <v>504489</v>
      </c>
      <c r="D18" s="67">
        <f>+D19+D20+D21+D22+D23</f>
        <v>0</v>
      </c>
      <c r="E18" s="67">
        <f>+E19+E20+E21+E22+E23</f>
        <v>504489</v>
      </c>
      <c r="F18" s="55" t="s">
        <v>104</v>
      </c>
      <c r="G18" s="82"/>
      <c r="H18" s="112"/>
      <c r="I18" s="112"/>
      <c r="J18" s="278"/>
    </row>
    <row r="19" spans="1:10" ht="12.75" customHeight="1">
      <c r="A19" s="49" t="s">
        <v>15</v>
      </c>
      <c r="B19" s="61" t="s">
        <v>120</v>
      </c>
      <c r="C19" s="20">
        <v>504489</v>
      </c>
      <c r="D19" s="20">
        <v>0</v>
      </c>
      <c r="E19" s="20">
        <v>504489</v>
      </c>
      <c r="F19" s="55" t="s">
        <v>107</v>
      </c>
      <c r="G19" s="20"/>
      <c r="H19" s="109"/>
      <c r="I19" s="109"/>
      <c r="J19" s="278"/>
    </row>
    <row r="20" spans="1:10" ht="12.75" customHeight="1">
      <c r="A20" s="47" t="s">
        <v>16</v>
      </c>
      <c r="B20" s="61" t="s">
        <v>121</v>
      </c>
      <c r="C20" s="20"/>
      <c r="D20" s="20"/>
      <c r="E20" s="20"/>
      <c r="F20" s="55" t="s">
        <v>78</v>
      </c>
      <c r="G20" s="20"/>
      <c r="H20" s="109">
        <v>504489</v>
      </c>
      <c r="I20" s="109">
        <v>504489</v>
      </c>
      <c r="J20" s="278"/>
    </row>
    <row r="21" spans="1:10" ht="12.75" customHeight="1">
      <c r="A21" s="49" t="s">
        <v>17</v>
      </c>
      <c r="B21" s="61" t="s">
        <v>122</v>
      </c>
      <c r="C21" s="20"/>
      <c r="D21" s="20"/>
      <c r="E21" s="20"/>
      <c r="F21" s="55" t="s">
        <v>79</v>
      </c>
      <c r="G21" s="20">
        <v>504489</v>
      </c>
      <c r="H21" s="109">
        <v>-504489</v>
      </c>
      <c r="I21" s="109">
        <v>0</v>
      </c>
      <c r="J21" s="278"/>
    </row>
    <row r="22" spans="1:10" ht="12.75" customHeight="1">
      <c r="A22" s="47" t="s">
        <v>18</v>
      </c>
      <c r="B22" s="61" t="s">
        <v>123</v>
      </c>
      <c r="C22" s="20"/>
      <c r="D22" s="20"/>
      <c r="E22" s="20"/>
      <c r="F22" s="53" t="s">
        <v>117</v>
      </c>
      <c r="G22" s="20"/>
      <c r="H22" s="109"/>
      <c r="I22" s="109"/>
      <c r="J22" s="278"/>
    </row>
    <row r="23" spans="1:10" ht="12.75" customHeight="1">
      <c r="A23" s="49" t="s">
        <v>19</v>
      </c>
      <c r="B23" s="62" t="s">
        <v>124</v>
      </c>
      <c r="C23" s="20"/>
      <c r="D23" s="20"/>
      <c r="E23" s="20"/>
      <c r="F23" s="55" t="s">
        <v>108</v>
      </c>
      <c r="G23" s="20"/>
      <c r="H23" s="109"/>
      <c r="I23" s="109"/>
      <c r="J23" s="278"/>
    </row>
    <row r="24" spans="1:10" ht="12.75" customHeight="1">
      <c r="A24" s="47" t="s">
        <v>20</v>
      </c>
      <c r="B24" s="63" t="s">
        <v>125</v>
      </c>
      <c r="C24" s="56">
        <f>+C25+C26+C27+C28+C29</f>
        <v>0</v>
      </c>
      <c r="D24" s="56">
        <f>+D25+D26+D27+D28+D29</f>
        <v>0</v>
      </c>
      <c r="E24" s="56">
        <f>+E25+E26+E27+E28+E29</f>
        <v>0</v>
      </c>
      <c r="F24" s="64" t="s">
        <v>106</v>
      </c>
      <c r="G24" s="20"/>
      <c r="H24" s="109"/>
      <c r="I24" s="109"/>
      <c r="J24" s="278"/>
    </row>
    <row r="25" spans="1:10" ht="12.75" customHeight="1">
      <c r="A25" s="49" t="s">
        <v>21</v>
      </c>
      <c r="B25" s="62" t="s">
        <v>126</v>
      </c>
      <c r="C25" s="20"/>
      <c r="D25" s="20"/>
      <c r="E25" s="20"/>
      <c r="F25" s="64" t="s">
        <v>311</v>
      </c>
      <c r="G25" s="20"/>
      <c r="H25" s="109"/>
      <c r="I25" s="109"/>
      <c r="J25" s="278"/>
    </row>
    <row r="26" spans="1:10" ht="12.75" customHeight="1">
      <c r="A26" s="47" t="s">
        <v>22</v>
      </c>
      <c r="B26" s="62" t="s">
        <v>127</v>
      </c>
      <c r="C26" s="20"/>
      <c r="D26" s="20"/>
      <c r="E26" s="20"/>
      <c r="F26" s="59"/>
      <c r="G26" s="20"/>
      <c r="H26" s="109"/>
      <c r="I26" s="109"/>
      <c r="J26" s="278"/>
    </row>
    <row r="27" spans="1:10" ht="12.75" customHeight="1">
      <c r="A27" s="49" t="s">
        <v>23</v>
      </c>
      <c r="B27" s="61" t="s">
        <v>128</v>
      </c>
      <c r="C27" s="20"/>
      <c r="D27" s="20"/>
      <c r="E27" s="20"/>
      <c r="F27" s="21"/>
      <c r="G27" s="20"/>
      <c r="H27" s="109"/>
      <c r="I27" s="109"/>
      <c r="J27" s="278"/>
    </row>
    <row r="28" spans="1:10" ht="12.75" customHeight="1">
      <c r="A28" s="47" t="s">
        <v>24</v>
      </c>
      <c r="B28" s="65" t="s">
        <v>129</v>
      </c>
      <c r="C28" s="20"/>
      <c r="D28" s="20"/>
      <c r="E28" s="20"/>
      <c r="F28" s="17"/>
      <c r="G28" s="20"/>
      <c r="H28" s="109"/>
      <c r="I28" s="109"/>
      <c r="J28" s="278"/>
    </row>
    <row r="29" spans="1:10" ht="12.75" customHeight="1" thickBot="1">
      <c r="A29" s="49" t="s">
        <v>25</v>
      </c>
      <c r="B29" s="66" t="s">
        <v>130</v>
      </c>
      <c r="C29" s="20"/>
      <c r="D29" s="20"/>
      <c r="E29" s="20"/>
      <c r="F29" s="21"/>
      <c r="G29" s="20"/>
      <c r="H29" s="109"/>
      <c r="I29" s="109"/>
      <c r="J29" s="278"/>
    </row>
    <row r="30" spans="1:10" ht="12.75" customHeight="1" thickBot="1">
      <c r="A30" s="52" t="s">
        <v>26</v>
      </c>
      <c r="B30" s="23" t="s">
        <v>306</v>
      </c>
      <c r="C30" s="32">
        <f>+C18+C24</f>
        <v>504489</v>
      </c>
      <c r="D30" s="32">
        <f>+D18+D24</f>
        <v>0</v>
      </c>
      <c r="E30" s="32">
        <f>+E18+E24</f>
        <v>504489</v>
      </c>
      <c r="F30" s="23" t="s">
        <v>312</v>
      </c>
      <c r="G30" s="32">
        <f>SUM(G18:G29)</f>
        <v>504489</v>
      </c>
      <c r="H30" s="108">
        <f>SUM(H18:H29)</f>
        <v>0</v>
      </c>
      <c r="I30" s="108">
        <f>SUM(I18:I29)</f>
        <v>504489</v>
      </c>
      <c r="J30" s="278"/>
    </row>
    <row r="31" spans="1:10" ht="21.75" customHeight="1" thickBot="1">
      <c r="A31" s="52" t="s">
        <v>27</v>
      </c>
      <c r="B31" s="57" t="s">
        <v>307</v>
      </c>
      <c r="C31" s="81">
        <f>+C17+C30</f>
        <v>7505047</v>
      </c>
      <c r="D31" s="58">
        <f>+D17+D30</f>
        <v>36209272</v>
      </c>
      <c r="E31" s="58">
        <f>+E17+E30</f>
        <v>43714319</v>
      </c>
      <c r="F31" s="57" t="s">
        <v>313</v>
      </c>
      <c r="G31" s="81">
        <f>+G17+G30</f>
        <v>5789489</v>
      </c>
      <c r="H31" s="58">
        <f>+H17+H30</f>
        <v>40179547</v>
      </c>
      <c r="I31" s="58">
        <f>+I17+I30</f>
        <v>45969036</v>
      </c>
      <c r="J31" s="278"/>
    </row>
    <row r="32" spans="1:10" ht="18" customHeight="1" thickBot="1">
      <c r="A32" s="52" t="s">
        <v>28</v>
      </c>
      <c r="B32" s="57" t="s">
        <v>82</v>
      </c>
      <c r="C32" s="81" t="str">
        <f>IF(C17-G17&lt;0,G17-C17,"-")</f>
        <v>-</v>
      </c>
      <c r="D32" s="58">
        <f>IF(D17-H17&lt;0,H17-D17,"-")</f>
        <v>3970275</v>
      </c>
      <c r="E32" s="58">
        <f>IF(E17-I17&lt;0,I17-E17,"-")</f>
        <v>2254717</v>
      </c>
      <c r="F32" s="57" t="s">
        <v>83</v>
      </c>
      <c r="G32" s="81">
        <f>IF(C17-G17&gt;0,C17-G17,"-")</f>
        <v>1715558</v>
      </c>
      <c r="H32" s="58" t="str">
        <f>IF(D17-H17&gt;0,D17-H17,"-")</f>
        <v>-</v>
      </c>
      <c r="I32" s="58" t="str">
        <f>IF(E17-I17&gt;0,E17-I17,"-")</f>
        <v>-</v>
      </c>
      <c r="J32" s="278"/>
    </row>
    <row r="33" spans="1:10" ht="18" customHeight="1" thickBot="1">
      <c r="A33" s="52" t="s">
        <v>29</v>
      </c>
      <c r="B33" s="57" t="s">
        <v>118</v>
      </c>
      <c r="C33" s="81" t="str">
        <f>IF(C17+C18-G31&lt;0,G31-(C17+C18),"-")</f>
        <v>-</v>
      </c>
      <c r="D33" s="81">
        <f>IF(D17+D18-H31&lt;0,H31-(D17+D18),"-")</f>
        <v>3970275</v>
      </c>
      <c r="E33" s="81">
        <f>IF(E17+E18-I31&lt;0,I31-(E17+E18),"-")</f>
        <v>2254717</v>
      </c>
      <c r="F33" s="57" t="s">
        <v>119</v>
      </c>
      <c r="G33" s="81">
        <f>IF(C17+C18-G31&gt;0,C17+C18-G31,"-")</f>
        <v>1715558</v>
      </c>
      <c r="H33" s="147" t="str">
        <f>IF(D17+D18-H31&gt;0,D17+D18-H31,"-")</f>
        <v>-</v>
      </c>
      <c r="I33" s="147" t="str">
        <f>IF(E17+E18-I31&gt;0,E17+E18-I31,"-")</f>
        <v>-</v>
      </c>
      <c r="J33" s="278"/>
    </row>
    <row r="36" ht="13.5" thickBot="1"/>
    <row r="37" spans="1:9" ht="21.75" customHeight="1" thickBot="1">
      <c r="A37" s="52"/>
      <c r="B37" s="57"/>
      <c r="C37" s="81">
        <f>SUM('2.1 mell  '!C28,'2.2. mell'!C31)</f>
        <v>52830000</v>
      </c>
      <c r="D37" s="81">
        <f>SUM('2.1 mell  '!D28,'2.2. mell'!D31)</f>
        <v>44196381</v>
      </c>
      <c r="E37" s="81">
        <f>SUM('2.1 mell  '!E28,'2.2. mell'!E31)</f>
        <v>97026381</v>
      </c>
      <c r="F37" s="57"/>
      <c r="G37" s="81">
        <f>SUM('2.1 mell  '!G28,'2.2. mell'!G31)</f>
        <v>52830000</v>
      </c>
      <c r="H37" s="81">
        <f>SUM('2.1 mell  '!H28,'2.2. mell'!H31)</f>
        <v>44196381</v>
      </c>
      <c r="I37" s="81">
        <f>SUM('2.1 mell  '!I28,'2.2. mell'!I31)</f>
        <v>97026381</v>
      </c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2018-05-15T13:18:06Z</cp:lastPrinted>
  <dcterms:created xsi:type="dcterms:W3CDTF">1999-10-30T10:30:45Z</dcterms:created>
  <dcterms:modified xsi:type="dcterms:W3CDTF">2018-05-09T19:27:16Z</dcterms:modified>
  <cp:category/>
  <cp:version/>
  <cp:contentType/>
  <cp:contentStatus/>
</cp:coreProperties>
</file>