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firstSheet="4" activeTab="10"/>
  </bookViews>
  <sheets>
    <sheet name="1.sz.mell.-bev." sheetId="1" r:id="rId1"/>
    <sheet name="1.sz.mell.kiad." sheetId="2" r:id="rId2"/>
    <sheet name="2.1.sz.mell." sheetId="3" r:id="rId3"/>
    <sheet name="2.2.sz.mell." sheetId="4" r:id="rId4"/>
    <sheet name="3.sz.mell." sheetId="5" r:id="rId5"/>
    <sheet name="4.sz.mell." sheetId="6" r:id="rId6"/>
    <sheet name="5.sz.mell.-átadott pe." sheetId="7" r:id="rId7"/>
    <sheet name="6.sz.mell.-több éves" sheetId="8" r:id="rId8"/>
    <sheet name="7.sz.mell." sheetId="9" r:id="rId9"/>
    <sheet name="8.sz.mell." sheetId="10" r:id="rId10"/>
    <sheet name="9.sz.mell." sheetId="11" r:id="rId11"/>
    <sheet name="Munka1" sheetId="12" r:id="rId12"/>
  </sheets>
  <definedNames>
    <definedName name="_xlnm.Print_Area" localSheetId="2">'2.1.sz.mell.'!$A$1:$X$17</definedName>
    <definedName name="_xlnm.Print_Area" localSheetId="3">'2.2.sz.mell.'!$A$1:$Z$36</definedName>
    <definedName name="_xlnm.Print_Area" localSheetId="4">'3.sz.mell.'!$A$1:$D$29</definedName>
    <definedName name="_xlnm.Print_Area" localSheetId="5">'4.sz.mell.'!$A$1:$E$25</definedName>
    <definedName name="_xlnm.Print_Area" localSheetId="6">'5.sz.mell.-átadott pe.'!$A$1:$C$23</definedName>
    <definedName name="_xlnm.Print_Area" localSheetId="8">'7.sz.mell.'!$A$1:$P$41</definedName>
  </definedNames>
  <calcPr fullCalcOnLoad="1"/>
</workbook>
</file>

<file path=xl/sharedStrings.xml><?xml version="1.0" encoding="utf-8"?>
<sst xmlns="http://schemas.openxmlformats.org/spreadsheetml/2006/main" count="552" uniqueCount="344">
  <si>
    <t>eFt</t>
  </si>
  <si>
    <t>1.</t>
  </si>
  <si>
    <t>2.</t>
  </si>
  <si>
    <t>Helyi adók</t>
  </si>
  <si>
    <t>3.</t>
  </si>
  <si>
    <t>4.</t>
  </si>
  <si>
    <t>5.</t>
  </si>
  <si>
    <t>6.</t>
  </si>
  <si>
    <t>7.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</si>
  <si>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</si>
  <si>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</si>
  <si>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</si>
  <si>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</si>
  <si>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</si>
  <si>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</si>
  <si>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</si>
  <si>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</si>
  <si>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</si>
  <si>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</si>
  <si>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</si>
  <si>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</si>
  <si>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Összesen:</t>
  </si>
  <si>
    <t xml:space="preserve">Bevételek </t>
  </si>
  <si>
    <t>Egyéb bevételek</t>
  </si>
  <si>
    <t>Bevételek összesen:</t>
  </si>
  <si>
    <t>Kiadások</t>
  </si>
  <si>
    <t>Munkaadót terhelő járulékok</t>
  </si>
  <si>
    <t>Tartalék felhasználás</t>
  </si>
  <si>
    <t>Felhalmozási kiadások</t>
  </si>
  <si>
    <t>Kiadások összesen:</t>
  </si>
  <si>
    <t>Finanszírozási műveletek</t>
  </si>
  <si>
    <t>Göngy. finansz. műveletek</t>
  </si>
  <si>
    <t>Köztemetés</t>
  </si>
  <si>
    <t>Közgyógyellátás</t>
  </si>
  <si>
    <t>átadott pénzeszközök</t>
  </si>
  <si>
    <t>Megnevezés</t>
  </si>
  <si>
    <t>Ebből</t>
  </si>
  <si>
    <t>Közvilágítás</t>
  </si>
  <si>
    <t>Családsegítés</t>
  </si>
  <si>
    <t>Összesen</t>
  </si>
  <si>
    <t>Kiadás</t>
  </si>
  <si>
    <t>Összes kiadás</t>
  </si>
  <si>
    <t>Dologi kiadás</t>
  </si>
  <si>
    <t>Tartalék</t>
  </si>
  <si>
    <t>Személyi
 juttatás</t>
  </si>
  <si>
    <t>M e g n e v e z é s</t>
  </si>
  <si>
    <t>Hitelek összesen</t>
  </si>
  <si>
    <t>Egyéb kötelezettség összesen</t>
  </si>
  <si>
    <t>Lét-     szám keret</t>
  </si>
  <si>
    <t>Háziorvosi ügyeleti ellátás</t>
  </si>
  <si>
    <t>Kötelezettségek</t>
  </si>
  <si>
    <t xml:space="preserve">          felhalmozási célú hiány összege        </t>
  </si>
  <si>
    <t>Óvodáztatási támogatás</t>
  </si>
  <si>
    <t>Szociális étkeztetés</t>
  </si>
  <si>
    <t>S.sz.</t>
  </si>
  <si>
    <t>Tartalékok</t>
  </si>
  <si>
    <t>Államháztartáson belülre</t>
  </si>
  <si>
    <t>Gyermekjóléti szolgálat</t>
  </si>
  <si>
    <t>Ö S S Z E S E N</t>
  </si>
  <si>
    <t>e Ft-ban</t>
  </si>
  <si>
    <t>Bevétel</t>
  </si>
  <si>
    <t>Összes bevétel</t>
  </si>
  <si>
    <t>Működési bevétel</t>
  </si>
  <si>
    <t>Állami támogatás</t>
  </si>
  <si>
    <t>Kölcsön visszatérülés</t>
  </si>
  <si>
    <t>A MŰKÖDÉSI CÉLÚ BEVÉTELEK 
ÉS KIADÁSOK MÉRLEGE</t>
  </si>
  <si>
    <t>Működési célú előző évi pénzmaradvány igénybevétele</t>
  </si>
  <si>
    <t>Személyi juttatások</t>
  </si>
  <si>
    <t>8.</t>
  </si>
  <si>
    <t>Működési célú bevételek összesen</t>
  </si>
  <si>
    <t>Működési célú kiadások összesen</t>
  </si>
  <si>
    <t>Kötelezettségek összesen</t>
  </si>
  <si>
    <t>Közhatalmi bevételek (1+2+3)</t>
  </si>
  <si>
    <t>ebből -helyi adók</t>
  </si>
  <si>
    <t xml:space="preserve">         -átengedett központi adók</t>
  </si>
  <si>
    <t>Felhalmozási bevételek (1+2+3)</t>
  </si>
  <si>
    <t xml:space="preserve">          - egyéb felhalmozási bevételek</t>
  </si>
  <si>
    <t>TÁRGYÉVI BEVÉTELEK</t>
  </si>
  <si>
    <t xml:space="preserve">Felújítások </t>
  </si>
  <si>
    <t>Egyéb felhalmozási kiadás</t>
  </si>
  <si>
    <t xml:space="preserve">         -fejlesztési célú hitel visszafizetés</t>
  </si>
  <si>
    <t>Összes létszám (1+2)</t>
  </si>
  <si>
    <t>Engedélyezett létszám (közfoglalkoztatottak nélkül)</t>
  </si>
  <si>
    <t>Közfoglalkoztatottak száma</t>
  </si>
  <si>
    <t>Sorsz.</t>
  </si>
  <si>
    <t xml:space="preserve">        önként vállalt feladat</t>
  </si>
  <si>
    <t xml:space="preserve">       állami (államigazgatási feladat)</t>
  </si>
  <si>
    <t>2.oldal</t>
  </si>
  <si>
    <t>Dologi kiadások</t>
  </si>
  <si>
    <t>Ellátás megnevezése</t>
  </si>
  <si>
    <t>Összeg</t>
  </si>
  <si>
    <t>Rendszeres szoc.pénzbeli ell.:</t>
  </si>
  <si>
    <t>Lakásfenntartási támogatás (Normatív)</t>
  </si>
  <si>
    <t>Ápolási díj (tartós beteg)méltányossági</t>
  </si>
  <si>
    <t>Aktív korúak ellátása:</t>
  </si>
  <si>
    <t>Foglalkoztatást helyettesítő támogatás</t>
  </si>
  <si>
    <t>Eseti pénzbeli ellátások</t>
  </si>
  <si>
    <t>Eseti pénzbeli gyermekvédelmi ell.</t>
  </si>
  <si>
    <t>Gyermekvédelmi kedvezmény</t>
  </si>
  <si>
    <t>Nyári gyermekétkeztetés</t>
  </si>
  <si>
    <t>Mindösszesen:</t>
  </si>
  <si>
    <t>Támogatási jogcím</t>
  </si>
  <si>
    <t>Helyi Önkormányzatok müködésének általános támogatása</t>
  </si>
  <si>
    <t xml:space="preserve">Településüzemeltetéshez kapcsolódó feladellátás támogatása </t>
  </si>
  <si>
    <t>Zöldterület gazdálkodással kapcsolatos feladatok ellátása</t>
  </si>
  <si>
    <t>Közvilágítás fenntartásának támogatása</t>
  </si>
  <si>
    <t>Köztemető fenntartással kapcsolatos  feladatok támogatása</t>
  </si>
  <si>
    <t>Közutak fenntartásának támogatása</t>
  </si>
  <si>
    <t xml:space="preserve"> Egyéb kötelező önkormányzati feladatok támogatása</t>
  </si>
  <si>
    <t>Szociális és gyermekjóléti feladatok támogatása hozzájárulás</t>
  </si>
  <si>
    <t>Pénzbeli szociális juttatások</t>
  </si>
  <si>
    <t>Egyes jövedelempótló támogatások kiegészítése</t>
  </si>
  <si>
    <t>Szociális hozzájárulás összesen</t>
  </si>
  <si>
    <t>Kulturális feladatok támogatása</t>
  </si>
  <si>
    <t>Könyvtári és a közművelődési feladatok támogatása</t>
  </si>
  <si>
    <t>Központi költségvetésből származó források összesen</t>
  </si>
  <si>
    <t>Köztemető fenntart., üzemeltetése</t>
  </si>
  <si>
    <t>Átengedett központi adók</t>
  </si>
  <si>
    <r>
      <t>BEVÉTELEK</t>
    </r>
    <r>
      <rPr>
        <b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</t>
    </r>
  </si>
  <si>
    <t>Zics Község Önkormányzata</t>
  </si>
  <si>
    <t>Zics Község Önkormányzatának összesített bevételei és kiadásai</t>
  </si>
  <si>
    <t>Felhalmozási és tőke jellegű bevételek és kiadások</t>
  </si>
  <si>
    <t xml:space="preserve">2. </t>
  </si>
  <si>
    <t>Felhalmozási célú kiadások összesen</t>
  </si>
  <si>
    <t>Felhalmozási célú bevételek összesen</t>
  </si>
  <si>
    <t>Önkormányzati segély pénzben</t>
  </si>
  <si>
    <t>Rendkívüli élethelyzetre tekintettel</t>
  </si>
  <si>
    <t>Eltemetés költségeihez nyújtott</t>
  </si>
  <si>
    <t>Kamatmentes kölcsönként nyújtott</t>
  </si>
  <si>
    <t>Önkormányzati segély természetben</t>
  </si>
  <si>
    <t>Önkormányzati segély összesen</t>
  </si>
  <si>
    <t>Kormányzati funkciók megnevezése</t>
  </si>
  <si>
    <t>011130</t>
  </si>
  <si>
    <t>Önkormányzatok és önk. hiv. jogalkotó és ált. gazd.tev.</t>
  </si>
  <si>
    <t>066020</t>
  </si>
  <si>
    <t>041233</t>
  </si>
  <si>
    <t>Hosszabb időtartamú közfoglalkoztatás</t>
  </si>
  <si>
    <t>082091</t>
  </si>
  <si>
    <t>Közművelődés - közösségi és társadalmi részvétel fejlesztése</t>
  </si>
  <si>
    <t>013320</t>
  </si>
  <si>
    <t>900020</t>
  </si>
  <si>
    <t>Önkormányzatok funkcóra nem sor. bev. Áhk-ről</t>
  </si>
  <si>
    <t>018010</t>
  </si>
  <si>
    <t>072111</t>
  </si>
  <si>
    <t>Háziorvosi alapellátás</t>
  </si>
  <si>
    <t>107055</t>
  </si>
  <si>
    <t>107060</t>
  </si>
  <si>
    <t>Egyéb szociális pénzbeli és természetbeni ellátások, szolgáltatások</t>
  </si>
  <si>
    <t xml:space="preserve">Önkormányzatok és önk. hiv. jogalkotó és ált. gazd. tev. </t>
  </si>
  <si>
    <t>045160</t>
  </si>
  <si>
    <t>Közutak, hidak, alagutak üzemeltetése, fenntartása</t>
  </si>
  <si>
    <t>051030</t>
  </si>
  <si>
    <t>Települési hulladék begyűjtése, szállítása</t>
  </si>
  <si>
    <t>063020</t>
  </si>
  <si>
    <t>Víztermelés, kezelés, ellátás</t>
  </si>
  <si>
    <t>Város- és községgazdálkodási m.n. s. szolgáltatások</t>
  </si>
  <si>
    <t>064010</t>
  </si>
  <si>
    <t>082044</t>
  </si>
  <si>
    <t>Könyvtári szolgáltatások</t>
  </si>
  <si>
    <t>072210</t>
  </si>
  <si>
    <t>Járóbeteg szolgáltatás</t>
  </si>
  <si>
    <t>072112</t>
  </si>
  <si>
    <t>104042</t>
  </si>
  <si>
    <t>Falugondnoki, tanyagondnoki szolgáltatás</t>
  </si>
  <si>
    <t>107051</t>
  </si>
  <si>
    <t>106020</t>
  </si>
  <si>
    <t>Lakásfenntartással, lakhatással öf. ellátások</t>
  </si>
  <si>
    <t>105010</t>
  </si>
  <si>
    <t>Munkanélküli aktív korúak ellátása</t>
  </si>
  <si>
    <t>104051</t>
  </si>
  <si>
    <t>Gyermekvédelmi pénzbeli és természetbeni ellátások</t>
  </si>
  <si>
    <t>Önk. és többcélú térségi társ. elszámolásai</t>
  </si>
  <si>
    <t>Munkaadókat terhelő járulékok és szoc. hozzájár. adó</t>
  </si>
  <si>
    <t>Ellátottak pénzbeli juttatásai</t>
  </si>
  <si>
    <t>107054</t>
  </si>
  <si>
    <t>101150</t>
  </si>
  <si>
    <t>Betegséggel kapcsolatos pénzbeli ellátások, támogatások</t>
  </si>
  <si>
    <t>103010</t>
  </si>
  <si>
    <t>Elhunyt személyek hátramaradottainak p.beli ell.</t>
  </si>
  <si>
    <t>Somogy M.-i Munka- és Tűzvédelmi Társulás</t>
  </si>
  <si>
    <t>2016.</t>
  </si>
  <si>
    <t>Kormányzati funkció megnevezése</t>
  </si>
  <si>
    <t>Zics Község Önkormányzatának kötelezettségei</t>
  </si>
  <si>
    <t>,</t>
  </si>
  <si>
    <t>Egyéb közhatalmi bevétel</t>
  </si>
  <si>
    <t>Háziorvosi alapellátás (Dr. Pap Imre)</t>
  </si>
  <si>
    <t xml:space="preserve">Működési bevételek </t>
  </si>
  <si>
    <t>Önkormányzatok működési támogatásai</t>
  </si>
  <si>
    <t>Munkaadókat terhelő járulékok és szociális hozzájárulási adó</t>
  </si>
  <si>
    <t>Egyéb működési célú támogatás</t>
  </si>
  <si>
    <t>Egyéb felhalmozási célú támogatások</t>
  </si>
  <si>
    <t>Működési bevételek</t>
  </si>
  <si>
    <t>Falugondnoki szolgáltatás</t>
  </si>
  <si>
    <r>
      <t>KIADÁSOK</t>
    </r>
    <r>
      <rPr>
        <sz val="10"/>
        <rFont val="Arial"/>
        <family val="2"/>
      </rPr>
      <t xml:space="preserve"> -előir.csop.ként</t>
    </r>
  </si>
  <si>
    <t>Önkormányzat működési támogatásai</t>
  </si>
  <si>
    <t xml:space="preserve">         -működési központosított előirányzatok</t>
  </si>
  <si>
    <t xml:space="preserve">         -helyi önkorm. kiegészítő támogatásai</t>
  </si>
  <si>
    <t>Működési célú támogatások államházt belülről</t>
  </si>
  <si>
    <t xml:space="preserve">         -egyéb közhatalmi bevételek</t>
  </si>
  <si>
    <t xml:space="preserve">          -tartalék</t>
  </si>
  <si>
    <t>Beruházások</t>
  </si>
  <si>
    <t>I.1.</t>
  </si>
  <si>
    <t>I.2.</t>
  </si>
  <si>
    <t xml:space="preserve">         -helyi önk. műk. ált. fel. és ágazati fel.tám.</t>
  </si>
  <si>
    <t>I.3.</t>
  </si>
  <si>
    <t>II.1.</t>
  </si>
  <si>
    <t>Felhalmozási célú önkorm. tám.</t>
  </si>
  <si>
    <t>II.2.</t>
  </si>
  <si>
    <t>II.3.</t>
  </si>
  <si>
    <t>ebből - tárgyi eszközök, immat.javak értékesítése</t>
  </si>
  <si>
    <t xml:space="preserve">          -részesedések értékesítése</t>
  </si>
  <si>
    <t>IV.1.</t>
  </si>
  <si>
    <t xml:space="preserve">ebből-kötelező feladat </t>
  </si>
  <si>
    <t>Finanszírozási bevételek</t>
  </si>
  <si>
    <t>Munkaadókat terhelő járulékok és szoc.hozzájár.adó</t>
  </si>
  <si>
    <t xml:space="preserve">Egyéb működési célú kiadások </t>
  </si>
  <si>
    <t>I.4.</t>
  </si>
  <si>
    <t>IX.1.</t>
  </si>
  <si>
    <t>IX.2.</t>
  </si>
  <si>
    <t>Maradvány igénybevétele</t>
  </si>
  <si>
    <t>Ebből: működési célú hiány összege</t>
  </si>
  <si>
    <t>Ebből:- felhalm.célú  előző évek költségvet.pénzm. igénybe vét.</t>
  </si>
  <si>
    <t xml:space="preserve"> -céltartalék</t>
  </si>
  <si>
    <t xml:space="preserve"> ebből -általános tartalék</t>
  </si>
  <si>
    <t>KÖLTSÉGVETÉSI KIADÁSOK ÖSSZESEN (I-II.)</t>
  </si>
  <si>
    <t>Finanszírozási kiadások</t>
  </si>
  <si>
    <t>ebből -működési célü hitel visszafizetés</t>
  </si>
  <si>
    <t>Egyéb felhalmozási célú támogatás</t>
  </si>
  <si>
    <t>Államháztartáson kívülre</t>
  </si>
  <si>
    <t>I.5.</t>
  </si>
  <si>
    <t>ebből: EU-s programokhoz kapcsolódó támogatás</t>
  </si>
  <si>
    <t>Állami támogatás + Áteng. bev.+ Egyéb közhatalmi bev.</t>
  </si>
  <si>
    <t xml:space="preserve">                                 Zics Község Önkormányzata</t>
  </si>
  <si>
    <t xml:space="preserve">BEVÉTELEK ÖSSZESEN </t>
  </si>
  <si>
    <t xml:space="preserve">KIADÁSOK ÖSSZESEN </t>
  </si>
  <si>
    <t>V.1.</t>
  </si>
  <si>
    <t>V.2.</t>
  </si>
  <si>
    <t>Felhalmozási célú átvett pénzeszközök Áht-n kívül</t>
  </si>
  <si>
    <t>Egyéb működési célú támogatások Áll.házt-n belül</t>
  </si>
  <si>
    <t>Műk.c. kölcsön v.tér. és ig. bevétel Áll.házt-n belül</t>
  </si>
  <si>
    <t>Felhalmozási célú támogatás Áll.házt-n belül</t>
  </si>
  <si>
    <t>Egyéb felhalmozási célú tám. bev. Áll.házt-n belül</t>
  </si>
  <si>
    <t>Működési célú átvett pénzeszközök  Áht-n kívül</t>
  </si>
  <si>
    <t>Hitel, kölcsöntörlesztés</t>
  </si>
  <si>
    <t xml:space="preserve">          -egyéb működési célú támogatások Áht-n kívülre</t>
  </si>
  <si>
    <t xml:space="preserve">          -műk. célú vtér.tám, kölcsön nyújtás,törl.Áht-n kívülre</t>
  </si>
  <si>
    <t xml:space="preserve">          -műkcélú vtér.tám,kölcsön nyújtás,törl.Áht-n belülre</t>
  </si>
  <si>
    <t xml:space="preserve">          -egyéb működési célú támogatások Áht-n belülre</t>
  </si>
  <si>
    <t xml:space="preserve">         -felh. célú vtér.tám, kölcsön nyújtás,törl.Áht-n kívülre</t>
  </si>
  <si>
    <t xml:space="preserve">         -egyéb felhalmozási célú támogatások Áht-n kívülre</t>
  </si>
  <si>
    <t>Hitel,kölcsönfelvétel</t>
  </si>
  <si>
    <t xml:space="preserve">          -műk.célú  előző évek költségvet. pénzm.igénybe vétele</t>
  </si>
  <si>
    <t>Többcélú Kistérségi Társulásnak átadás</t>
  </si>
  <si>
    <t>ebből:Családsegítésre átadás</t>
  </si>
  <si>
    <t>Tabi Fúvószenekarnak támogatás</t>
  </si>
  <si>
    <t>Dél-Balatoni Vízitársulatnak támogatás</t>
  </si>
  <si>
    <t>KEK-nek (járóbetegre)</t>
  </si>
  <si>
    <t xml:space="preserve">         Gyermekjóléti szolgálatra átadás</t>
  </si>
  <si>
    <t xml:space="preserve">         Háziorvosi ügyeleti ellátásra átadás</t>
  </si>
  <si>
    <t>Délny.- Balatoni Hulladékgazd. Társulásnak támogatás</t>
  </si>
  <si>
    <t>Egyéb műk. c. kiadások</t>
  </si>
  <si>
    <t>Felújítások</t>
  </si>
  <si>
    <t xml:space="preserve">Felhalmozási célú pénzmaradvány </t>
  </si>
  <si>
    <t>Egyéb felhalmozási célú támogatás bevétele</t>
  </si>
  <si>
    <t>Közhatalmi bevételek</t>
  </si>
  <si>
    <t>Működési célú kölcsön és kölcsönök visszatérülése Államházt.belülről</t>
  </si>
  <si>
    <t>Működési célú kölcsön és kölcsönök visszatérülése Államházt.kívülről</t>
  </si>
  <si>
    <t>Egyéb működési célú támogatások Államháztartáson belülről</t>
  </si>
  <si>
    <t>Működési célú átvett pénzeszközök Államházt.kívülről</t>
  </si>
  <si>
    <t>Egyéb működési célú támogatások Államháztartáson belülre</t>
  </si>
  <si>
    <t>Egyéb működési célú támogatások Államházt.kívülre</t>
  </si>
  <si>
    <t>Műk.c. v.tér. tám., kölcsön v.tér. Áll.házt.kívül</t>
  </si>
  <si>
    <t>Egyéb működési célú átvett pénzeszközök Áll.házt.kívül</t>
  </si>
  <si>
    <t>Működési célú kölcsönök nyújtása és törlesztése Államházt.kívülre</t>
  </si>
  <si>
    <t xml:space="preserve">Felhalmozási költségvetés kiadásai </t>
  </si>
  <si>
    <t xml:space="preserve">Müködési költségvetés  kiadásai </t>
  </si>
  <si>
    <t xml:space="preserve">         -egyéb felhalm.c.támogatások Áht-n belülre</t>
  </si>
  <si>
    <t>Fejezeti és általános tartalékok elszámolása</t>
  </si>
  <si>
    <t>1.sz.melléklet a …./2015(…….).számú rendelethez</t>
  </si>
  <si>
    <t>2015.eredeti előirányzat</t>
  </si>
  <si>
    <t>2013.év tény</t>
  </si>
  <si>
    <t>2014.év várható</t>
  </si>
  <si>
    <t>Zics Község Önkormányzata 2015. évi bevételeinek előirányzata kormányzati funkciónként</t>
  </si>
  <si>
    <t>2.1..sz.melléklet a …./2015(…….).számú rendelethez</t>
  </si>
  <si>
    <t>Zics Község Önkormányzat 2015. évi kiadások előirányzata kormányzati funkciónként</t>
  </si>
  <si>
    <t xml:space="preserve">                         2.2.sz. melléklet a …./2015 (……) számú rendelethez</t>
  </si>
  <si>
    <t xml:space="preserve">                                                        3.sz.melléklet a …./2015(…….).számú rendelethez</t>
  </si>
  <si>
    <t xml:space="preserve">4.sz.mell.a …./2015(…….).számú rendelethez </t>
  </si>
  <si>
    <t>6.sz.melléklet a …./2015(…….).számú rendelethez</t>
  </si>
  <si>
    <t>7.sz.melléklet a …./2015(…….).számú rendelethez</t>
  </si>
  <si>
    <t>2017.</t>
  </si>
  <si>
    <t xml:space="preserve">                              Előrányzat felhasználási terv 2015. évre</t>
  </si>
  <si>
    <t>2015. Eredeti előirányzat</t>
  </si>
  <si>
    <t>Mutató 2015</t>
  </si>
  <si>
    <t>Fajlagos összeg 2015</t>
  </si>
  <si>
    <t>2015. évi normatív támogatás</t>
  </si>
  <si>
    <t>A 2015. évi eredeti előirányzati állami hozzájárulások jogcímenként Zicsben</t>
  </si>
  <si>
    <t xml:space="preserve">2015. évi  elszámolási kötelezettséggel működési célra </t>
  </si>
  <si>
    <t xml:space="preserve">                                5.sz.melléklet a …./2015(…….).számú rendelethez</t>
  </si>
  <si>
    <t>2015.</t>
  </si>
  <si>
    <t>2017.után</t>
  </si>
  <si>
    <t xml:space="preserve">Rendszeres szociális segély </t>
  </si>
  <si>
    <t>Szociális étkezés</t>
  </si>
  <si>
    <t>Oktatási intézmény tanulóinak támogatása</t>
  </si>
  <si>
    <t>Helyi önkormányzatok működésének kiegészítő támogatása</t>
  </si>
  <si>
    <t>013350</t>
  </si>
  <si>
    <t>Önkormányzati vagyonnal való gazdálkodás</t>
  </si>
  <si>
    <t>Felújítás</t>
  </si>
  <si>
    <t>Koppányvölgyi Egyesület tagdíj</t>
  </si>
  <si>
    <t>Pályázati önerő</t>
  </si>
  <si>
    <t>2.1.</t>
  </si>
  <si>
    <t>Útfelújítás</t>
  </si>
  <si>
    <t>Központosított előirányzatok</t>
  </si>
  <si>
    <t>Nyári gyermekétkezés támogatása</t>
  </si>
  <si>
    <t>3.1.</t>
  </si>
  <si>
    <t>Délny.- Balatoni Hulladékgazdálkodási Társulásnak fc.támogatás</t>
  </si>
  <si>
    <t xml:space="preserve">Zics önkormányzat által a lakosságnak juttatott támogatások,szociális,                 rászorultsági ellátások </t>
  </si>
  <si>
    <t>2015.eredeti előirányzat módosítás</t>
  </si>
  <si>
    <t xml:space="preserve">Módosított előirányzat </t>
  </si>
  <si>
    <t>Eredeti előirányzat 3/2015 ( II.20)</t>
  </si>
  <si>
    <t>Finanszírozási bevétel</t>
  </si>
  <si>
    <t>041237</t>
  </si>
  <si>
    <t>Felhalmozási bevétel</t>
  </si>
  <si>
    <t xml:space="preserve"> </t>
  </si>
  <si>
    <t>Beruházás</t>
  </si>
  <si>
    <t>Önk. Elszámolásai kp-i költségvetéssel</t>
  </si>
  <si>
    <t>IV.2.</t>
  </si>
  <si>
    <t>Állami megelőlegezés visszafizetés</t>
  </si>
  <si>
    <t>9.</t>
  </si>
  <si>
    <t>1.1.</t>
  </si>
  <si>
    <t>1.2.</t>
  </si>
  <si>
    <t>1.3.</t>
  </si>
  <si>
    <t>Opel Combo személygépkocsi vásárlása</t>
  </si>
  <si>
    <t>Generátor vásárlás Közmunka programban</t>
  </si>
  <si>
    <t>Mobiltelefon vásárlása</t>
  </si>
  <si>
    <t>1.4.</t>
  </si>
  <si>
    <t>Tárgyi eszköz értékesítés</t>
  </si>
  <si>
    <t>Megelőlegező hitel felvétel Falugondnoki busz</t>
  </si>
  <si>
    <t xml:space="preserve">8.sz.mell.a …./2015(…….).számú rendelethez </t>
  </si>
  <si>
    <t>Opel Vivaro vásárlása</t>
  </si>
  <si>
    <t xml:space="preserve">9.sz.mell.a …./2015(…….).számú rendelethez </t>
  </si>
  <si>
    <t>Közfoglalkoztatási mintaprogram</t>
  </si>
  <si>
    <t>Hitel felvétel ( éven belüli )</t>
  </si>
  <si>
    <t>Felhalmozási célú támogatásértékű bevétel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</si>
</sst>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  <numFmt numFmtId="165" formatCode="_-* #,##0.00&quot; Ft&quot;_-;\-* #,##0.00&quot; Ft&quot;_-;_-* \-??&quot; Ft&quot;_-;_-@_-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mmm\ d/"/>
    <numFmt numFmtId="171" formatCode="[$-40E]yyyy\.\ mmmm\ d\."/>
    <numFmt numFmtId="172" formatCode="&quot;H-&quot;0000"/>
    <numFmt numFmtId="173" formatCode="_-* #,##0.0\ _F_t_-;\-* #,##0.0\ _F_t_-;_-* &quot;-&quot;??\ _F_t_-;_-@_-"/>
    <numFmt numFmtId="174" formatCode="_-* #,##0\ _F_t_-;\-* #,##0\ _F_t_-;_-* &quot;-&quot;??\ _F_t_-;_-@_-"/>
    <numFmt numFmtId="175" formatCode="m\.\ d\.;@"/>
    <numFmt numFmtId="176" formatCode="[$€-2]\ #\ ##,000_);[Red]\([$€-2]\ #\ 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i/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20"/>
      <name val="Arial CE"/>
      <family val="2"/>
    </font>
    <font>
      <sz val="20"/>
      <name val="Times New Roman"/>
      <family val="1"/>
    </font>
    <font>
      <u val="single"/>
      <sz val="12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8"/>
      <name val="Times New Roman"/>
      <family val="1"/>
    </font>
    <font>
      <b/>
      <sz val="14"/>
      <name val="Arial"/>
      <family val="2"/>
    </font>
    <font>
      <sz val="16"/>
      <name val="Times New Roman"/>
      <family val="1"/>
    </font>
    <font>
      <u val="single"/>
      <sz val="7.5"/>
      <color indexed="12"/>
      <name val="Arial CE"/>
      <family val="2"/>
    </font>
    <font>
      <u val="single"/>
      <sz val="7.5"/>
      <color indexed="20"/>
      <name val="Arial CE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491">
    <xf numFmtId="0" fontId="0" fillId="0" borderId="0" xfId="0" applyAlignment="1">
      <alignment/>
    </xf>
    <xf numFmtId="3" fontId="18" fillId="0" borderId="0" xfId="68" applyNumberFormat="1" applyFont="1" applyBorder="1" applyAlignment="1">
      <alignment vertical="distributed"/>
      <protection/>
    </xf>
    <xf numFmtId="3" fontId="0" fillId="0" borderId="10" xfId="68" applyNumberFormat="1" applyBorder="1">
      <alignment/>
      <protection/>
    </xf>
    <xf numFmtId="3" fontId="18" fillId="0" borderId="11" xfId="68" applyNumberFormat="1" applyFont="1" applyBorder="1">
      <alignment/>
      <protection/>
    </xf>
    <xf numFmtId="3" fontId="20" fillId="0" borderId="12" xfId="68" applyNumberFormat="1" applyFont="1" applyBorder="1" applyAlignment="1">
      <alignment horizontal="center" wrapText="1"/>
      <protection/>
    </xf>
    <xf numFmtId="3" fontId="21" fillId="0" borderId="13" xfId="68" applyNumberFormat="1" applyFont="1" applyBorder="1">
      <alignment/>
      <protection/>
    </xf>
    <xf numFmtId="3" fontId="0" fillId="0" borderId="14" xfId="68" applyNumberFormat="1" applyBorder="1">
      <alignment/>
      <protection/>
    </xf>
    <xf numFmtId="3" fontId="0" fillId="0" borderId="15" xfId="68" applyNumberFormat="1" applyBorder="1">
      <alignment/>
      <protection/>
    </xf>
    <xf numFmtId="3" fontId="19" fillId="0" borderId="16" xfId="68" applyNumberFormat="1" applyFont="1" applyBorder="1">
      <alignment/>
      <protection/>
    </xf>
    <xf numFmtId="3" fontId="19" fillId="0" borderId="17" xfId="68" applyNumberFormat="1" applyFont="1" applyBorder="1">
      <alignment/>
      <protection/>
    </xf>
    <xf numFmtId="3" fontId="19" fillId="0" borderId="18" xfId="68" applyNumberFormat="1" applyFont="1" applyBorder="1">
      <alignment/>
      <protection/>
    </xf>
    <xf numFmtId="3" fontId="19" fillId="0" borderId="19" xfId="68" applyNumberFormat="1" applyFont="1" applyBorder="1">
      <alignment/>
      <protection/>
    </xf>
    <xf numFmtId="3" fontId="0" fillId="0" borderId="16" xfId="68" applyNumberFormat="1" applyFont="1" applyBorder="1" applyAlignment="1">
      <alignment horizontal="right"/>
      <protection/>
    </xf>
    <xf numFmtId="3" fontId="0" fillId="0" borderId="18" xfId="68" applyNumberFormat="1" applyBorder="1">
      <alignment/>
      <protection/>
    </xf>
    <xf numFmtId="3" fontId="0" fillId="0" borderId="19" xfId="68" applyNumberFormat="1" applyBorder="1">
      <alignment/>
      <protection/>
    </xf>
    <xf numFmtId="3" fontId="22" fillId="0" borderId="17" xfId="68" applyNumberFormat="1" applyFont="1" applyBorder="1">
      <alignment/>
      <protection/>
    </xf>
    <xf numFmtId="3" fontId="0" fillId="0" borderId="18" xfId="68" applyNumberFormat="1" applyFont="1" applyBorder="1">
      <alignment/>
      <protection/>
    </xf>
    <xf numFmtId="3" fontId="19" fillId="0" borderId="13" xfId="68" applyNumberFormat="1" applyFont="1" applyBorder="1">
      <alignment/>
      <protection/>
    </xf>
    <xf numFmtId="3" fontId="0" fillId="0" borderId="19" xfId="68" applyNumberFormat="1" applyFont="1" applyBorder="1">
      <alignment/>
      <protection/>
    </xf>
    <xf numFmtId="3" fontId="0" fillId="0" borderId="18" xfId="68" applyNumberFormat="1" applyFont="1" applyBorder="1">
      <alignment/>
      <protection/>
    </xf>
    <xf numFmtId="3" fontId="19" fillId="0" borderId="20" xfId="68" applyNumberFormat="1" applyFont="1" applyBorder="1">
      <alignment/>
      <protection/>
    </xf>
    <xf numFmtId="3" fontId="19" fillId="0" borderId="14" xfId="68" applyNumberFormat="1" applyFont="1" applyBorder="1">
      <alignment/>
      <protection/>
    </xf>
    <xf numFmtId="3" fontId="22" fillId="0" borderId="17" xfId="68" applyNumberFormat="1" applyFont="1" applyBorder="1" applyAlignment="1">
      <alignment wrapText="1"/>
      <protection/>
    </xf>
    <xf numFmtId="3" fontId="19" fillId="0" borderId="10" xfId="68" applyNumberFormat="1" applyFont="1" applyBorder="1">
      <alignment/>
      <protection/>
    </xf>
    <xf numFmtId="3" fontId="18" fillId="0" borderId="20" xfId="68" applyNumberFormat="1" applyFont="1" applyBorder="1">
      <alignment/>
      <protection/>
    </xf>
    <xf numFmtId="3" fontId="19" fillId="0" borderId="21" xfId="68" applyNumberFormat="1" applyFont="1" applyBorder="1">
      <alignment/>
      <protection/>
    </xf>
    <xf numFmtId="3" fontId="0" fillId="0" borderId="22" xfId="68" applyNumberFormat="1" applyFont="1" applyBorder="1">
      <alignment/>
      <protection/>
    </xf>
    <xf numFmtId="3" fontId="0" fillId="0" borderId="23" xfId="68" applyNumberFormat="1" applyFont="1" applyBorder="1">
      <alignment/>
      <protection/>
    </xf>
    <xf numFmtId="3" fontId="0" fillId="0" borderId="0" xfId="68" applyNumberFormat="1">
      <alignment/>
      <protection/>
    </xf>
    <xf numFmtId="3" fontId="19" fillId="0" borderId="24" xfId="68" applyNumberFormat="1" applyFont="1" applyBorder="1">
      <alignment/>
      <protection/>
    </xf>
    <xf numFmtId="3" fontId="0" fillId="0" borderId="25" xfId="68" applyNumberFormat="1" applyFont="1" applyBorder="1">
      <alignment/>
      <protection/>
    </xf>
    <xf numFmtId="3" fontId="20" fillId="0" borderId="20" xfId="68" applyNumberFormat="1" applyFont="1" applyBorder="1" applyAlignment="1">
      <alignment horizontal="center" vertical="center" wrapText="1"/>
      <protection/>
    </xf>
    <xf numFmtId="3" fontId="19" fillId="0" borderId="26" xfId="68" applyNumberFormat="1" applyFont="1" applyBorder="1">
      <alignment/>
      <protection/>
    </xf>
    <xf numFmtId="3" fontId="0" fillId="0" borderId="17" xfId="68" applyNumberFormat="1" applyBorder="1">
      <alignment/>
      <protection/>
    </xf>
    <xf numFmtId="3" fontId="0" fillId="0" borderId="17" xfId="68" applyNumberFormat="1" applyFont="1" applyBorder="1">
      <alignment/>
      <protection/>
    </xf>
    <xf numFmtId="3" fontId="0" fillId="0" borderId="27" xfId="68" applyNumberFormat="1" applyFont="1" applyBorder="1">
      <alignment/>
      <protection/>
    </xf>
    <xf numFmtId="3" fontId="0" fillId="0" borderId="28" xfId="68" applyNumberFormat="1" applyBorder="1">
      <alignment/>
      <protection/>
    </xf>
    <xf numFmtId="3" fontId="0" fillId="0" borderId="28" xfId="68" applyNumberFormat="1" applyFont="1" applyBorder="1">
      <alignment/>
      <protection/>
    </xf>
    <xf numFmtId="3" fontId="0" fillId="0" borderId="16" xfId="68" applyNumberFormat="1" applyBorder="1" applyAlignment="1">
      <alignment horizontal="right"/>
      <protection/>
    </xf>
    <xf numFmtId="3" fontId="22" fillId="0" borderId="27" xfId="68" applyNumberFormat="1" applyFont="1" applyBorder="1">
      <alignment/>
      <protection/>
    </xf>
    <xf numFmtId="3" fontId="22" fillId="0" borderId="18" xfId="68" applyNumberFormat="1" applyFont="1" applyBorder="1">
      <alignment/>
      <protection/>
    </xf>
    <xf numFmtId="3" fontId="22" fillId="0" borderId="19" xfId="68" applyNumberFormat="1" applyFont="1" applyBorder="1">
      <alignment/>
      <protection/>
    </xf>
    <xf numFmtId="3" fontId="22" fillId="0" borderId="29" xfId="68" applyNumberFormat="1" applyFont="1" applyBorder="1">
      <alignment/>
      <protection/>
    </xf>
    <xf numFmtId="3" fontId="19" fillId="0" borderId="30" xfId="68" applyNumberFormat="1" applyFont="1" applyBorder="1">
      <alignment/>
      <protection/>
    </xf>
    <xf numFmtId="3" fontId="0" fillId="0" borderId="27" xfId="68" applyNumberFormat="1" applyBorder="1">
      <alignment/>
      <protection/>
    </xf>
    <xf numFmtId="3" fontId="22" fillId="0" borderId="31" xfId="68" applyNumberFormat="1" applyFont="1" applyBorder="1">
      <alignment/>
      <protection/>
    </xf>
    <xf numFmtId="3" fontId="22" fillId="0" borderId="32" xfId="68" applyNumberFormat="1" applyFont="1" applyBorder="1">
      <alignment/>
      <protection/>
    </xf>
    <xf numFmtId="3" fontId="22" fillId="0" borderId="14" xfId="68" applyNumberFormat="1" applyFont="1" applyBorder="1">
      <alignment/>
      <protection/>
    </xf>
    <xf numFmtId="3" fontId="19" fillId="0" borderId="16" xfId="68" applyNumberFormat="1" applyFont="1" applyBorder="1" applyAlignment="1">
      <alignment horizontal="left"/>
      <protection/>
    </xf>
    <xf numFmtId="3" fontId="24" fillId="0" borderId="18" xfId="68" applyNumberFormat="1" applyFont="1" applyBorder="1">
      <alignment/>
      <protection/>
    </xf>
    <xf numFmtId="3" fontId="22" fillId="0" borderId="33" xfId="68" applyNumberFormat="1" applyFont="1" applyBorder="1">
      <alignment/>
      <protection/>
    </xf>
    <xf numFmtId="3" fontId="0" fillId="0" borderId="34" xfId="68" applyNumberFormat="1" applyFont="1" applyBorder="1">
      <alignment/>
      <protection/>
    </xf>
    <xf numFmtId="3" fontId="0" fillId="0" borderId="35" xfId="68" applyNumberFormat="1" applyFont="1" applyBorder="1">
      <alignment/>
      <protection/>
    </xf>
    <xf numFmtId="3" fontId="0" fillId="0" borderId="20" xfId="68" applyNumberFormat="1" applyBorder="1">
      <alignment/>
      <protection/>
    </xf>
    <xf numFmtId="3" fontId="0" fillId="0" borderId="36" xfId="68" applyNumberFormat="1" applyBorder="1">
      <alignment/>
      <protection/>
    </xf>
    <xf numFmtId="3" fontId="0" fillId="0" borderId="24" xfId="68" applyNumberFormat="1" applyBorder="1" applyAlignment="1">
      <alignment horizontal="right"/>
      <protection/>
    </xf>
    <xf numFmtId="3" fontId="0" fillId="0" borderId="37" xfId="68" applyNumberFormat="1" applyFont="1" applyBorder="1">
      <alignment/>
      <protection/>
    </xf>
    <xf numFmtId="3" fontId="0" fillId="0" borderId="30" xfId="68" applyNumberFormat="1" applyBorder="1">
      <alignment/>
      <protection/>
    </xf>
    <xf numFmtId="3" fontId="0" fillId="0" borderId="38" xfId="68" applyNumberFormat="1" applyBorder="1">
      <alignment/>
      <protection/>
    </xf>
    <xf numFmtId="3" fontId="0" fillId="0" borderId="29" xfId="68" applyNumberFormat="1" applyBorder="1">
      <alignment/>
      <protection/>
    </xf>
    <xf numFmtId="0" fontId="28" fillId="0" borderId="0" xfId="58" applyFont="1" applyAlignment="1">
      <alignment horizontal="center" vertical="center" wrapText="1"/>
      <protection/>
    </xf>
    <xf numFmtId="0" fontId="23" fillId="0" borderId="0" xfId="58">
      <alignment/>
      <protection/>
    </xf>
    <xf numFmtId="0" fontId="29" fillId="0" borderId="0" xfId="58" applyFont="1" applyAlignment="1">
      <alignment horizontal="right" vertical="center" wrapText="1"/>
      <protection/>
    </xf>
    <xf numFmtId="0" fontId="26" fillId="0" borderId="16" xfId="58" applyFont="1" applyBorder="1" applyAlignment="1">
      <alignment horizontal="center" vertical="center" wrapText="1"/>
      <protection/>
    </xf>
    <xf numFmtId="0" fontId="25" fillId="0" borderId="0" xfId="67" applyFont="1" applyBorder="1" applyAlignment="1">
      <alignment horizontal="center" wrapText="1"/>
      <protection/>
    </xf>
    <xf numFmtId="0" fontId="33" fillId="0" borderId="0" xfId="67" applyFont="1" applyAlignment="1">
      <alignment wrapText="1"/>
      <protection/>
    </xf>
    <xf numFmtId="0" fontId="34" fillId="0" borderId="0" xfId="67" applyFont="1">
      <alignment/>
      <protection/>
    </xf>
    <xf numFmtId="0" fontId="27" fillId="0" borderId="0" xfId="67" applyFont="1" applyAlignment="1">
      <alignment horizontal="right"/>
      <protection/>
    </xf>
    <xf numFmtId="0" fontId="26" fillId="0" borderId="10" xfId="67" applyFont="1" applyBorder="1" applyAlignment="1">
      <alignment vertical="center"/>
      <protection/>
    </xf>
    <xf numFmtId="3" fontId="26" fillId="0" borderId="39" xfId="67" applyNumberFormat="1" applyFont="1" applyBorder="1" applyAlignment="1">
      <alignment horizontal="center" vertical="center"/>
      <protection/>
    </xf>
    <xf numFmtId="0" fontId="26" fillId="0" borderId="26" xfId="67" applyFont="1" applyBorder="1">
      <alignment/>
      <protection/>
    </xf>
    <xf numFmtId="3" fontId="26" fillId="0" borderId="40" xfId="67" applyNumberFormat="1" applyFont="1" applyBorder="1" applyAlignment="1">
      <alignment horizontal="center" vertical="center"/>
      <protection/>
    </xf>
    <xf numFmtId="0" fontId="27" fillId="0" borderId="16" xfId="67" applyFont="1" applyBorder="1">
      <alignment/>
      <protection/>
    </xf>
    <xf numFmtId="3" fontId="27" fillId="0" borderId="27" xfId="67" applyNumberFormat="1" applyFont="1" applyBorder="1" applyAlignment="1">
      <alignment horizontal="center" vertical="center"/>
      <protection/>
    </xf>
    <xf numFmtId="0" fontId="27" fillId="0" borderId="16" xfId="67" applyFont="1" applyBorder="1" applyAlignment="1">
      <alignment horizontal="left"/>
      <protection/>
    </xf>
    <xf numFmtId="0" fontId="27" fillId="0" borderId="16" xfId="67" applyFont="1" applyBorder="1" applyAlignment="1">
      <alignment/>
      <protection/>
    </xf>
    <xf numFmtId="0" fontId="26" fillId="0" borderId="10" xfId="67" applyFont="1" applyBorder="1" applyAlignment="1">
      <alignment/>
      <protection/>
    </xf>
    <xf numFmtId="3" fontId="26" fillId="0" borderId="39" xfId="67" applyNumberFormat="1" applyFont="1" applyBorder="1" applyAlignment="1">
      <alignment horizontal="center"/>
      <protection/>
    </xf>
    <xf numFmtId="0" fontId="26" fillId="0" borderId="10" xfId="67" applyFont="1" applyBorder="1">
      <alignment/>
      <protection/>
    </xf>
    <xf numFmtId="0" fontId="26" fillId="0" borderId="0" xfId="64" applyFont="1" applyAlignment="1">
      <alignment horizontal="center"/>
      <protection/>
    </xf>
    <xf numFmtId="0" fontId="31" fillId="0" borderId="0" xfId="64" applyFont="1" applyAlignment="1">
      <alignment horizontal="center"/>
      <protection/>
    </xf>
    <xf numFmtId="0" fontId="27" fillId="0" borderId="0" xfId="64" applyFont="1" applyAlignment="1">
      <alignment horizontal="right"/>
      <protection/>
    </xf>
    <xf numFmtId="0" fontId="31" fillId="0" borderId="0" xfId="64" applyFont="1" applyAlignment="1">
      <alignment horizontal="right"/>
      <protection/>
    </xf>
    <xf numFmtId="0" fontId="25" fillId="0" borderId="24" xfId="64" applyFont="1" applyBorder="1" applyAlignment="1">
      <alignment horizontal="center" vertical="center"/>
      <protection/>
    </xf>
    <xf numFmtId="0" fontId="25" fillId="0" borderId="25" xfId="64" applyFont="1" applyBorder="1" applyAlignment="1">
      <alignment horizontal="center" vertical="center"/>
      <protection/>
    </xf>
    <xf numFmtId="0" fontId="25" fillId="0" borderId="35" xfId="64" applyFont="1" applyBorder="1" applyAlignment="1">
      <alignment horizontal="center" vertical="center"/>
      <protection/>
    </xf>
    <xf numFmtId="0" fontId="27" fillId="0" borderId="26" xfId="64" applyFont="1" applyBorder="1" applyAlignment="1">
      <alignment horizontal="left" vertical="center"/>
      <protection/>
    </xf>
    <xf numFmtId="0" fontId="27" fillId="0" borderId="41" xfId="64" applyFont="1" applyBorder="1" applyAlignment="1">
      <alignment horizontal="left" vertical="center"/>
      <protection/>
    </xf>
    <xf numFmtId="3" fontId="27" fillId="0" borderId="41" xfId="64" applyNumberFormat="1" applyFont="1" applyBorder="1" applyAlignment="1">
      <alignment horizontal="center" vertical="center"/>
      <protection/>
    </xf>
    <xf numFmtId="3" fontId="26" fillId="0" borderId="40" xfId="64" applyNumberFormat="1" applyFont="1" applyBorder="1" applyAlignment="1">
      <alignment horizontal="center" vertical="center"/>
      <protection/>
    </xf>
    <xf numFmtId="0" fontId="27" fillId="0" borderId="16" xfId="64" applyFont="1" applyBorder="1" applyAlignment="1">
      <alignment horizontal="left" vertical="center"/>
      <protection/>
    </xf>
    <xf numFmtId="0" fontId="27" fillId="0" borderId="23" xfId="64" applyFont="1" applyBorder="1" applyAlignment="1">
      <alignment horizontal="left" vertical="center"/>
      <protection/>
    </xf>
    <xf numFmtId="3" fontId="27" fillId="0" borderId="23" xfId="64" applyNumberFormat="1" applyFont="1" applyBorder="1" applyAlignment="1">
      <alignment horizontal="center" vertical="center"/>
      <protection/>
    </xf>
    <xf numFmtId="3" fontId="26" fillId="0" borderId="27" xfId="64" applyNumberFormat="1" applyFont="1" applyBorder="1" applyAlignment="1">
      <alignment horizontal="center" vertical="center"/>
      <protection/>
    </xf>
    <xf numFmtId="0" fontId="27" fillId="0" borderId="42" xfId="64" applyFont="1" applyBorder="1" applyAlignment="1">
      <alignment horizontal="left" vertical="center"/>
      <protection/>
    </xf>
    <xf numFmtId="0" fontId="27" fillId="0" borderId="43" xfId="64" applyFont="1" applyBorder="1" applyAlignment="1">
      <alignment horizontal="left" vertical="center"/>
      <protection/>
    </xf>
    <xf numFmtId="3" fontId="27" fillId="0" borderId="43" xfId="64" applyNumberFormat="1" applyFont="1" applyBorder="1" applyAlignment="1">
      <alignment horizontal="center" vertical="center"/>
      <protection/>
    </xf>
    <xf numFmtId="3" fontId="26" fillId="0" borderId="44" xfId="64" applyNumberFormat="1" applyFont="1" applyBorder="1" applyAlignment="1">
      <alignment horizontal="center" vertical="center"/>
      <protection/>
    </xf>
    <xf numFmtId="3" fontId="26" fillId="0" borderId="45" xfId="64" applyNumberFormat="1" applyFont="1" applyBorder="1" applyAlignment="1">
      <alignment horizontal="center" vertical="center"/>
      <protection/>
    </xf>
    <xf numFmtId="3" fontId="26" fillId="0" borderId="39" xfId="64" applyNumberFormat="1" applyFont="1" applyBorder="1" applyAlignment="1">
      <alignment horizontal="center" vertical="center"/>
      <protection/>
    </xf>
    <xf numFmtId="0" fontId="25" fillId="0" borderId="0" xfId="61" applyFont="1" applyAlignment="1">
      <alignment horizontal="center" vertical="center"/>
      <protection/>
    </xf>
    <xf numFmtId="0" fontId="25" fillId="0" borderId="0" xfId="61" applyFont="1" applyBorder="1" applyAlignment="1">
      <alignment horizontal="center" vertical="center"/>
      <protection/>
    </xf>
    <xf numFmtId="0" fontId="30" fillId="0" borderId="0" xfId="61" applyFont="1" applyAlignment="1">
      <alignment horizontal="center" vertical="center"/>
      <protection/>
    </xf>
    <xf numFmtId="0" fontId="29" fillId="0" borderId="0" xfId="61" applyFont="1" applyAlignment="1">
      <alignment horizontal="right" vertical="center"/>
      <protection/>
    </xf>
    <xf numFmtId="0" fontId="28" fillId="0" borderId="0" xfId="61" applyFont="1" applyAlignment="1">
      <alignment horizontal="center" vertical="center"/>
      <protection/>
    </xf>
    <xf numFmtId="0" fontId="28" fillId="0" borderId="22" xfId="61" applyFont="1" applyBorder="1" applyAlignment="1">
      <alignment horizontal="center" vertical="center"/>
      <protection/>
    </xf>
    <xf numFmtId="0" fontId="26" fillId="0" borderId="34" xfId="61" applyFont="1" applyBorder="1" applyAlignment="1">
      <alignment horizontal="center" vertical="center"/>
      <protection/>
    </xf>
    <xf numFmtId="0" fontId="30" fillId="0" borderId="25" xfId="61" applyFont="1" applyBorder="1" applyAlignment="1">
      <alignment horizontal="center" vertical="center"/>
      <protection/>
    </xf>
    <xf numFmtId="0" fontId="30" fillId="0" borderId="35" xfId="61" applyFont="1" applyBorder="1" applyAlignment="1">
      <alignment horizontal="center" vertical="center"/>
      <protection/>
    </xf>
    <xf numFmtId="3" fontId="27" fillId="0" borderId="41" xfId="61" applyNumberFormat="1" applyFont="1" applyBorder="1" applyAlignment="1">
      <alignment horizontal="center" vertical="center"/>
      <protection/>
    </xf>
    <xf numFmtId="3" fontId="26" fillId="0" borderId="40" xfId="61" applyNumberFormat="1" applyFont="1" applyBorder="1" applyAlignment="1">
      <alignment horizontal="center" vertical="center"/>
      <protection/>
    </xf>
    <xf numFmtId="3" fontId="27" fillId="0" borderId="23" xfId="61" applyNumberFormat="1" applyFont="1" applyBorder="1" applyAlignment="1">
      <alignment horizontal="center" vertical="center"/>
      <protection/>
    </xf>
    <xf numFmtId="3" fontId="26" fillId="0" borderId="27" xfId="61" applyNumberFormat="1" applyFont="1" applyBorder="1" applyAlignment="1">
      <alignment horizontal="center" vertical="center"/>
      <protection/>
    </xf>
    <xf numFmtId="3" fontId="27" fillId="0" borderId="43" xfId="61" applyNumberFormat="1" applyFont="1" applyBorder="1" applyAlignment="1">
      <alignment horizontal="center" vertical="center"/>
      <protection/>
    </xf>
    <xf numFmtId="3" fontId="26" fillId="0" borderId="44" xfId="61" applyNumberFormat="1" applyFont="1" applyBorder="1" applyAlignment="1">
      <alignment horizontal="center" vertical="center"/>
      <protection/>
    </xf>
    <xf numFmtId="3" fontId="26" fillId="0" borderId="45" xfId="61" applyNumberFormat="1" applyFont="1" applyBorder="1" applyAlignment="1">
      <alignment horizontal="center" vertical="center"/>
      <protection/>
    </xf>
    <xf numFmtId="3" fontId="26" fillId="0" borderId="39" xfId="61" applyNumberFormat="1" applyFont="1" applyBorder="1" applyAlignment="1">
      <alignment horizontal="center" vertical="center"/>
      <protection/>
    </xf>
    <xf numFmtId="0" fontId="30" fillId="0" borderId="41" xfId="61" applyFont="1" applyBorder="1" applyAlignment="1">
      <alignment horizontal="center" vertical="center"/>
      <protection/>
    </xf>
    <xf numFmtId="0" fontId="30" fillId="0" borderId="40" xfId="61" applyFont="1" applyBorder="1" applyAlignment="1">
      <alignment horizontal="center" vertical="center"/>
      <protection/>
    </xf>
    <xf numFmtId="3" fontId="26" fillId="0" borderId="41" xfId="61" applyNumberFormat="1" applyFont="1" applyBorder="1" applyAlignment="1">
      <alignment horizontal="center" vertical="center"/>
      <protection/>
    </xf>
    <xf numFmtId="0" fontId="23" fillId="0" borderId="0" xfId="60">
      <alignment/>
      <protection/>
    </xf>
    <xf numFmtId="0" fontId="0" fillId="0" borderId="0" xfId="69">
      <alignment/>
      <protection/>
    </xf>
    <xf numFmtId="0" fontId="0" fillId="0" borderId="0" xfId="69" applyFont="1">
      <alignment/>
      <protection/>
    </xf>
    <xf numFmtId="0" fontId="29" fillId="0" borderId="0" xfId="69" applyFont="1">
      <alignment/>
      <protection/>
    </xf>
    <xf numFmtId="0" fontId="29" fillId="0" borderId="21" xfId="69" applyFont="1" applyBorder="1">
      <alignment/>
      <protection/>
    </xf>
    <xf numFmtId="0" fontId="29" fillId="0" borderId="42" xfId="69" applyFont="1" applyBorder="1">
      <alignment/>
      <protection/>
    </xf>
    <xf numFmtId="0" fontId="29" fillId="0" borderId="44" xfId="69" applyFont="1" applyBorder="1" applyAlignment="1">
      <alignment horizontal="center"/>
      <protection/>
    </xf>
    <xf numFmtId="0" fontId="35" fillId="0" borderId="10" xfId="69" applyFont="1" applyBorder="1">
      <alignment/>
      <protection/>
    </xf>
    <xf numFmtId="0" fontId="29" fillId="0" borderId="39" xfId="69" applyFont="1" applyBorder="1" applyAlignment="1">
      <alignment horizontal="center"/>
      <protection/>
    </xf>
    <xf numFmtId="0" fontId="29" fillId="0" borderId="26" xfId="69" applyFont="1" applyBorder="1">
      <alignment/>
      <protection/>
    </xf>
    <xf numFmtId="3" fontId="29" fillId="0" borderId="40" xfId="69" applyNumberFormat="1" applyFont="1" applyBorder="1">
      <alignment/>
      <protection/>
    </xf>
    <xf numFmtId="0" fontId="29" fillId="0" borderId="16" xfId="69" applyFont="1" applyBorder="1">
      <alignment/>
      <protection/>
    </xf>
    <xf numFmtId="3" fontId="29" fillId="0" borderId="27" xfId="69" applyNumberFormat="1" applyFont="1" applyBorder="1">
      <alignment/>
      <protection/>
    </xf>
    <xf numFmtId="0" fontId="29" fillId="0" borderId="0" xfId="69" applyFont="1" applyBorder="1">
      <alignment/>
      <protection/>
    </xf>
    <xf numFmtId="3" fontId="29" fillId="0" borderId="0" xfId="69" applyNumberFormat="1" applyFont="1" applyBorder="1">
      <alignment/>
      <protection/>
    </xf>
    <xf numFmtId="0" fontId="29" fillId="0" borderId="39" xfId="69" applyFont="1" applyBorder="1">
      <alignment/>
      <protection/>
    </xf>
    <xf numFmtId="3" fontId="29" fillId="0" borderId="40" xfId="69" applyNumberFormat="1" applyFont="1" applyFill="1" applyBorder="1">
      <alignment/>
      <protection/>
    </xf>
    <xf numFmtId="3" fontId="29" fillId="0" borderId="44" xfId="69" applyNumberFormat="1" applyFont="1" applyFill="1" applyBorder="1">
      <alignment/>
      <protection/>
    </xf>
    <xf numFmtId="0" fontId="29" fillId="0" borderId="34" xfId="69" applyFont="1" applyBorder="1" applyAlignment="1">
      <alignment horizontal="center" wrapText="1"/>
      <protection/>
    </xf>
    <xf numFmtId="0" fontId="23" fillId="0" borderId="0" xfId="63">
      <alignment/>
      <protection/>
    </xf>
    <xf numFmtId="3" fontId="36" fillId="0" borderId="0" xfId="69" applyNumberFormat="1" applyFont="1" applyBorder="1" applyAlignment="1">
      <alignment horizontal="center" vertical="center" wrapText="1"/>
      <protection/>
    </xf>
    <xf numFmtId="3" fontId="36" fillId="0" borderId="0" xfId="69" applyNumberFormat="1" applyFont="1" applyBorder="1" applyAlignment="1">
      <alignment vertical="center" wrapText="1"/>
      <protection/>
    </xf>
    <xf numFmtId="3" fontId="36" fillId="0" borderId="0" xfId="69" applyNumberFormat="1" applyFont="1" applyAlignment="1">
      <alignment horizontal="center" vertical="center" wrapText="1"/>
      <protection/>
    </xf>
    <xf numFmtId="3" fontId="28" fillId="0" borderId="0" xfId="69" applyNumberFormat="1" applyFont="1" applyAlignment="1">
      <alignment horizontal="center" vertical="center"/>
      <protection/>
    </xf>
    <xf numFmtId="3" fontId="28" fillId="0" borderId="46" xfId="69" applyNumberFormat="1" applyFont="1" applyBorder="1" applyAlignment="1">
      <alignment horizontal="center" vertical="center"/>
      <protection/>
    </xf>
    <xf numFmtId="3" fontId="28" fillId="0" borderId="47" xfId="69" applyNumberFormat="1" applyFont="1" applyBorder="1" applyAlignment="1">
      <alignment horizontal="center" vertical="center" wrapText="1"/>
      <protection/>
    </xf>
    <xf numFmtId="3" fontId="28" fillId="0" borderId="48" xfId="69" applyNumberFormat="1" applyFont="1" applyBorder="1" applyAlignment="1">
      <alignment horizontal="center" vertical="center" wrapText="1"/>
      <protection/>
    </xf>
    <xf numFmtId="3" fontId="37" fillId="0" borderId="0" xfId="69" applyNumberFormat="1" applyFont="1" applyBorder="1" applyAlignment="1">
      <alignment horizontal="right" vertical="center" wrapText="1"/>
      <protection/>
    </xf>
    <xf numFmtId="3" fontId="28" fillId="0" borderId="49" xfId="69" applyNumberFormat="1" applyFont="1" applyBorder="1">
      <alignment/>
      <protection/>
    </xf>
    <xf numFmtId="3" fontId="28" fillId="0" borderId="0" xfId="69" applyNumberFormat="1" applyFont="1" applyBorder="1" applyAlignment="1">
      <alignment/>
      <protection/>
    </xf>
    <xf numFmtId="3" fontId="28" fillId="0" borderId="50" xfId="69" applyNumberFormat="1" applyFont="1" applyBorder="1" applyAlignment="1">
      <alignment wrapText="1"/>
      <protection/>
    </xf>
    <xf numFmtId="3" fontId="29" fillId="0" borderId="16" xfId="69" applyNumberFormat="1" applyFont="1" applyBorder="1" applyAlignment="1">
      <alignment horizontal="left" indent="1"/>
      <protection/>
    </xf>
    <xf numFmtId="166" fontId="29" fillId="0" borderId="23" xfId="69" applyNumberFormat="1" applyFont="1" applyBorder="1" applyAlignment="1">
      <alignment/>
      <protection/>
    </xf>
    <xf numFmtId="3" fontId="29" fillId="0" borderId="27" xfId="69" applyNumberFormat="1" applyFont="1" applyBorder="1" applyAlignment="1">
      <alignment wrapText="1"/>
      <protection/>
    </xf>
    <xf numFmtId="3" fontId="29" fillId="0" borderId="16" xfId="69" applyNumberFormat="1" applyFont="1" applyBorder="1" applyAlignment="1">
      <alignment horizontal="left" indent="2"/>
      <protection/>
    </xf>
    <xf numFmtId="3" fontId="29" fillId="0" borderId="23" xfId="69" applyNumberFormat="1" applyFont="1" applyBorder="1" applyAlignment="1">
      <alignment/>
      <protection/>
    </xf>
    <xf numFmtId="3" fontId="28" fillId="0" borderId="24" xfId="69" applyNumberFormat="1" applyFont="1" applyBorder="1" applyAlignment="1">
      <alignment horizontal="center"/>
      <protection/>
    </xf>
    <xf numFmtId="3" fontId="29" fillId="0" borderId="51" xfId="69" applyNumberFormat="1" applyFont="1" applyBorder="1" applyAlignment="1">
      <alignment/>
      <protection/>
    </xf>
    <xf numFmtId="3" fontId="29" fillId="0" borderId="25" xfId="69" applyNumberFormat="1" applyFont="1" applyBorder="1" applyAlignment="1">
      <alignment/>
      <protection/>
    </xf>
    <xf numFmtId="3" fontId="28" fillId="0" borderId="35" xfId="69" applyNumberFormat="1" applyFont="1" applyBorder="1" applyAlignment="1">
      <alignment wrapText="1"/>
      <protection/>
    </xf>
    <xf numFmtId="3" fontId="28" fillId="0" borderId="52" xfId="69" applyNumberFormat="1" applyFont="1" applyBorder="1" applyAlignment="1">
      <alignment/>
      <protection/>
    </xf>
    <xf numFmtId="3" fontId="28" fillId="0" borderId="53" xfId="69" applyNumberFormat="1" applyFont="1" applyBorder="1" applyAlignment="1">
      <alignment/>
      <protection/>
    </xf>
    <xf numFmtId="3" fontId="29" fillId="0" borderId="0" xfId="69" applyNumberFormat="1" applyFont="1">
      <alignment/>
      <protection/>
    </xf>
    <xf numFmtId="3" fontId="28" fillId="0" borderId="0" xfId="69" applyNumberFormat="1" applyFont="1">
      <alignment/>
      <protection/>
    </xf>
    <xf numFmtId="3" fontId="29" fillId="0" borderId="0" xfId="69" applyNumberFormat="1" applyFont="1" applyAlignment="1">
      <alignment horizontal="right"/>
      <protection/>
    </xf>
    <xf numFmtId="3" fontId="0" fillId="0" borderId="0" xfId="69" applyNumberFormat="1">
      <alignment/>
      <protection/>
    </xf>
    <xf numFmtId="3" fontId="29" fillId="0" borderId="21" xfId="69" applyNumberFormat="1" applyFont="1" applyBorder="1">
      <alignment/>
      <protection/>
    </xf>
    <xf numFmtId="3" fontId="29" fillId="0" borderId="22" xfId="69" applyNumberFormat="1" applyFont="1" applyBorder="1">
      <alignment/>
      <protection/>
    </xf>
    <xf numFmtId="3" fontId="29" fillId="0" borderId="42" xfId="69" applyNumberFormat="1" applyFont="1" applyBorder="1">
      <alignment/>
      <protection/>
    </xf>
    <xf numFmtId="3" fontId="29" fillId="0" borderId="43" xfId="69" applyNumberFormat="1" applyFont="1" applyBorder="1">
      <alignment/>
      <protection/>
    </xf>
    <xf numFmtId="3" fontId="28" fillId="0" borderId="24" xfId="69" applyNumberFormat="1" applyFont="1" applyBorder="1">
      <alignment/>
      <protection/>
    </xf>
    <xf numFmtId="3" fontId="28" fillId="0" borderId="25" xfId="69" applyNumberFormat="1" applyFont="1" applyBorder="1">
      <alignment/>
      <protection/>
    </xf>
    <xf numFmtId="3" fontId="0" fillId="0" borderId="0" xfId="69" applyNumberFormat="1" applyBorder="1">
      <alignment/>
      <protection/>
    </xf>
    <xf numFmtId="3" fontId="28" fillId="0" borderId="0" xfId="69" applyNumberFormat="1" applyFont="1" applyBorder="1">
      <alignment/>
      <protection/>
    </xf>
    <xf numFmtId="3" fontId="28" fillId="0" borderId="10" xfId="69" applyNumberFormat="1" applyFont="1" applyBorder="1">
      <alignment/>
      <protection/>
    </xf>
    <xf numFmtId="3" fontId="29" fillId="0" borderId="45" xfId="69" applyNumberFormat="1" applyFont="1" applyBorder="1">
      <alignment/>
      <protection/>
    </xf>
    <xf numFmtId="3" fontId="28" fillId="0" borderId="39" xfId="69" applyNumberFormat="1" applyFont="1" applyBorder="1">
      <alignment/>
      <protection/>
    </xf>
    <xf numFmtId="3" fontId="28" fillId="0" borderId="45" xfId="69" applyNumberFormat="1" applyFont="1" applyBorder="1">
      <alignment/>
      <protection/>
    </xf>
    <xf numFmtId="0" fontId="26" fillId="0" borderId="0" xfId="57" applyFont="1" applyAlignment="1">
      <alignment horizontal="center" vertical="center"/>
      <protection/>
    </xf>
    <xf numFmtId="0" fontId="27" fillId="0" borderId="0" xfId="57" applyFont="1" applyAlignment="1">
      <alignment horizontal="center" vertical="center"/>
      <protection/>
    </xf>
    <xf numFmtId="0" fontId="26" fillId="0" borderId="0" xfId="57" applyFont="1" applyBorder="1" applyAlignment="1">
      <alignment horizontal="center" vertical="center"/>
      <protection/>
    </xf>
    <xf numFmtId="0" fontId="27" fillId="0" borderId="0" xfId="57" applyFont="1" applyAlignment="1">
      <alignment horizontal="right" vertical="center"/>
      <protection/>
    </xf>
    <xf numFmtId="0" fontId="26" fillId="0" borderId="10" xfId="57" applyFont="1" applyBorder="1" applyAlignment="1">
      <alignment horizontal="center" vertical="center"/>
      <protection/>
    </xf>
    <xf numFmtId="3" fontId="26" fillId="0" borderId="39" xfId="57" applyNumberFormat="1" applyFont="1" applyBorder="1" applyAlignment="1">
      <alignment horizontal="center" vertical="center"/>
      <protection/>
    </xf>
    <xf numFmtId="0" fontId="26" fillId="0" borderId="54" xfId="57" applyFont="1" applyBorder="1" applyAlignment="1">
      <alignment horizontal="center" vertical="center"/>
      <protection/>
    </xf>
    <xf numFmtId="49" fontId="26" fillId="0" borderId="10" xfId="57" applyNumberFormat="1" applyFont="1" applyBorder="1" applyAlignment="1">
      <alignment horizontal="center" vertical="center"/>
      <protection/>
    </xf>
    <xf numFmtId="164" fontId="26" fillId="0" borderId="39" xfId="57" applyNumberFormat="1" applyFont="1" applyFill="1" applyBorder="1" applyAlignment="1">
      <alignment horizontal="center" vertical="center"/>
      <protection/>
    </xf>
    <xf numFmtId="0" fontId="26" fillId="0" borderId="16" xfId="57" applyFont="1" applyBorder="1" applyAlignment="1">
      <alignment horizontal="center" vertical="center"/>
      <protection/>
    </xf>
    <xf numFmtId="3" fontId="26" fillId="0" borderId="27" xfId="57" applyNumberFormat="1" applyFont="1" applyBorder="1" applyAlignment="1">
      <alignment horizontal="center" vertical="center"/>
      <protection/>
    </xf>
    <xf numFmtId="3" fontId="26" fillId="0" borderId="44" xfId="57" applyNumberFormat="1" applyFont="1" applyBorder="1" applyAlignment="1">
      <alignment horizontal="center" vertical="center"/>
      <protection/>
    </xf>
    <xf numFmtId="0" fontId="26" fillId="0" borderId="0" xfId="59" applyFont="1" applyBorder="1" applyAlignment="1">
      <alignment horizontal="center" vertical="center" wrapText="1"/>
      <protection/>
    </xf>
    <xf numFmtId="0" fontId="27" fillId="0" borderId="0" xfId="59" applyFont="1" applyBorder="1" applyAlignment="1">
      <alignment horizontal="left" vertical="center" wrapText="1"/>
      <protection/>
    </xf>
    <xf numFmtId="164" fontId="27" fillId="0" borderId="0" xfId="59" applyNumberFormat="1" applyFont="1" applyBorder="1" applyAlignment="1">
      <alignment horizontal="center" vertical="center" wrapText="1"/>
      <protection/>
    </xf>
    <xf numFmtId="164" fontId="26" fillId="0" borderId="0" xfId="59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9" fillId="0" borderId="24" xfId="69" applyFont="1" applyBorder="1">
      <alignment/>
      <protection/>
    </xf>
    <xf numFmtId="3" fontId="29" fillId="0" borderId="35" xfId="69" applyNumberFormat="1" applyFont="1" applyBorder="1">
      <alignment/>
      <protection/>
    </xf>
    <xf numFmtId="0" fontId="28" fillId="0" borderId="54" xfId="69" applyFont="1" applyBorder="1">
      <alignment/>
      <protection/>
    </xf>
    <xf numFmtId="3" fontId="28" fillId="0" borderId="53" xfId="69" applyNumberFormat="1" applyFont="1" applyBorder="1">
      <alignment/>
      <protection/>
    </xf>
    <xf numFmtId="0" fontId="28" fillId="0" borderId="10" xfId="69" applyFont="1" applyBorder="1">
      <alignment/>
      <protection/>
    </xf>
    <xf numFmtId="0" fontId="28" fillId="0" borderId="55" xfId="69" applyFont="1" applyBorder="1">
      <alignment/>
      <protection/>
    </xf>
    <xf numFmtId="3" fontId="28" fillId="0" borderId="20" xfId="69" applyNumberFormat="1" applyFont="1" applyBorder="1">
      <alignment/>
      <protection/>
    </xf>
    <xf numFmtId="0" fontId="27" fillId="0" borderId="56" xfId="67" applyFont="1" applyBorder="1" applyAlignment="1">
      <alignment/>
      <protection/>
    </xf>
    <xf numFmtId="3" fontId="27" fillId="0" borderId="57" xfId="67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7" fillId="0" borderId="56" xfId="67" applyFont="1" applyBorder="1" applyAlignment="1">
      <alignment horizontal="left"/>
      <protection/>
    </xf>
    <xf numFmtId="3" fontId="29" fillId="0" borderId="56" xfId="69" applyNumberFormat="1" applyFont="1" applyBorder="1">
      <alignment/>
      <protection/>
    </xf>
    <xf numFmtId="3" fontId="29" fillId="0" borderId="58" xfId="69" applyNumberFormat="1" applyFont="1" applyBorder="1">
      <alignment/>
      <protection/>
    </xf>
    <xf numFmtId="3" fontId="28" fillId="0" borderId="58" xfId="69" applyNumberFormat="1" applyFont="1" applyBorder="1">
      <alignment/>
      <protection/>
    </xf>
    <xf numFmtId="3" fontId="19" fillId="0" borderId="59" xfId="68" applyNumberFormat="1" applyFont="1" applyBorder="1">
      <alignment/>
      <protection/>
    </xf>
    <xf numFmtId="3" fontId="0" fillId="0" borderId="16" xfId="68" applyNumberFormat="1" applyFont="1" applyBorder="1" applyAlignment="1">
      <alignment horizontal="right"/>
      <protection/>
    </xf>
    <xf numFmtId="3" fontId="0" fillId="0" borderId="13" xfId="68" applyNumberFormat="1" applyFont="1" applyBorder="1">
      <alignment/>
      <protection/>
    </xf>
    <xf numFmtId="3" fontId="19" fillId="0" borderId="60" xfId="68" applyNumberFormat="1" applyFont="1" applyBorder="1" applyAlignment="1">
      <alignment horizontal="right" wrapText="1"/>
      <protection/>
    </xf>
    <xf numFmtId="3" fontId="0" fillId="0" borderId="16" xfId="68" applyNumberFormat="1" applyFont="1" applyBorder="1" applyAlignment="1">
      <alignment horizontal="left"/>
      <protection/>
    </xf>
    <xf numFmtId="3" fontId="0" fillId="0" borderId="61" xfId="68" applyNumberFormat="1" applyBorder="1">
      <alignment/>
      <protection/>
    </xf>
    <xf numFmtId="3" fontId="0" fillId="0" borderId="24" xfId="68" applyNumberFormat="1" applyFont="1" applyBorder="1" applyAlignment="1">
      <alignment horizontal="right"/>
      <protection/>
    </xf>
    <xf numFmtId="3" fontId="22" fillId="0" borderId="35" xfId="68" applyNumberFormat="1" applyFont="1" applyBorder="1">
      <alignment/>
      <protection/>
    </xf>
    <xf numFmtId="3" fontId="19" fillId="0" borderId="26" xfId="68" applyNumberFormat="1" applyFont="1" applyBorder="1" applyAlignment="1">
      <alignment horizontal="left"/>
      <protection/>
    </xf>
    <xf numFmtId="3" fontId="19" fillId="0" borderId="39" xfId="68" applyNumberFormat="1" applyFont="1" applyBorder="1">
      <alignment/>
      <protection/>
    </xf>
    <xf numFmtId="3" fontId="22" fillId="0" borderId="62" xfId="68" applyNumberFormat="1" applyFont="1" applyBorder="1">
      <alignment/>
      <protection/>
    </xf>
    <xf numFmtId="3" fontId="22" fillId="0" borderId="17" xfId="68" applyNumberFormat="1" applyFont="1" applyBorder="1" applyAlignment="1">
      <alignment horizontal="left" wrapText="1"/>
      <protection/>
    </xf>
    <xf numFmtId="3" fontId="22" fillId="0" borderId="17" xfId="68" applyNumberFormat="1" applyFont="1" applyBorder="1" applyAlignment="1">
      <alignment horizontal="center"/>
      <protection/>
    </xf>
    <xf numFmtId="3" fontId="22" fillId="0" borderId="27" xfId="68" applyNumberFormat="1" applyFont="1" applyBorder="1" applyAlignment="1">
      <alignment horizontal="center"/>
      <protection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18" xfId="0" applyBorder="1" applyAlignment="1">
      <alignment/>
    </xf>
    <xf numFmtId="3" fontId="22" fillId="0" borderId="60" xfId="68" applyNumberFormat="1" applyFont="1" applyBorder="1">
      <alignment/>
      <protection/>
    </xf>
    <xf numFmtId="3" fontId="22" fillId="0" borderId="0" xfId="68" applyNumberFormat="1" applyFont="1" applyBorder="1">
      <alignment/>
      <protection/>
    </xf>
    <xf numFmtId="3" fontId="0" fillId="0" borderId="0" xfId="68" applyNumberFormat="1" applyFont="1" applyBorder="1">
      <alignment/>
      <protection/>
    </xf>
    <xf numFmtId="3" fontId="19" fillId="0" borderId="14" xfId="68" applyNumberFormat="1" applyFont="1" applyBorder="1" applyAlignment="1">
      <alignment/>
      <protection/>
    </xf>
    <xf numFmtId="3" fontId="0" fillId="0" borderId="63" xfId="68" applyNumberFormat="1" applyFont="1" applyBorder="1">
      <alignment/>
      <protection/>
    </xf>
    <xf numFmtId="3" fontId="0" fillId="0" borderId="62" xfId="68" applyNumberFormat="1" applyFont="1" applyBorder="1">
      <alignment/>
      <protection/>
    </xf>
    <xf numFmtId="3" fontId="0" fillId="0" borderId="42" xfId="68" applyNumberFormat="1" applyFont="1" applyBorder="1" applyAlignment="1">
      <alignment horizontal="right"/>
      <protection/>
    </xf>
    <xf numFmtId="3" fontId="0" fillId="0" borderId="16" xfId="68" applyNumberFormat="1" applyFont="1" applyBorder="1" applyAlignment="1">
      <alignment horizontal="left"/>
      <protection/>
    </xf>
    <xf numFmtId="3" fontId="0" fillId="0" borderId="31" xfId="68" applyNumberFormat="1" applyFont="1" applyBorder="1">
      <alignment/>
      <protection/>
    </xf>
    <xf numFmtId="3" fontId="22" fillId="0" borderId="13" xfId="68" applyNumberFormat="1" applyFont="1" applyBorder="1" applyAlignment="1">
      <alignment horizontal="right"/>
      <protection/>
    </xf>
    <xf numFmtId="3" fontId="0" fillId="0" borderId="36" xfId="68" applyNumberFormat="1" applyFont="1" applyBorder="1">
      <alignment/>
      <protection/>
    </xf>
    <xf numFmtId="3" fontId="23" fillId="0" borderId="63" xfId="62" applyNumberFormat="1" applyBorder="1" applyAlignment="1">
      <alignment/>
      <protection/>
    </xf>
    <xf numFmtId="3" fontId="23" fillId="0" borderId="50" xfId="62" applyNumberFormat="1" applyBorder="1" applyAlignment="1">
      <alignment/>
      <protection/>
    </xf>
    <xf numFmtId="3" fontId="23" fillId="0" borderId="62" xfId="62" applyNumberFormat="1" applyBorder="1" applyAlignment="1">
      <alignment/>
      <protection/>
    </xf>
    <xf numFmtId="0" fontId="0" fillId="0" borderId="49" xfId="0" applyFont="1" applyBorder="1" applyAlignment="1">
      <alignment/>
    </xf>
    <xf numFmtId="3" fontId="28" fillId="0" borderId="21" xfId="69" applyNumberFormat="1" applyFont="1" applyBorder="1">
      <alignment/>
      <protection/>
    </xf>
    <xf numFmtId="3" fontId="28" fillId="0" borderId="22" xfId="69" applyNumberFormat="1" applyFont="1" applyBorder="1" applyAlignment="1">
      <alignment/>
      <protection/>
    </xf>
    <xf numFmtId="3" fontId="28" fillId="0" borderId="34" xfId="69" applyNumberFormat="1" applyFont="1" applyBorder="1" applyAlignment="1">
      <alignment wrapText="1"/>
      <protection/>
    </xf>
    <xf numFmtId="0" fontId="26" fillId="0" borderId="56" xfId="58" applyFont="1" applyBorder="1" applyAlignment="1">
      <alignment horizontal="center" vertical="center" wrapText="1"/>
      <protection/>
    </xf>
    <xf numFmtId="0" fontId="26" fillId="0" borderId="21" xfId="58" applyFont="1" applyBorder="1" applyAlignment="1">
      <alignment horizontal="center" vertical="center" wrapText="1"/>
      <protection/>
    </xf>
    <xf numFmtId="3" fontId="0" fillId="0" borderId="0" xfId="68" applyNumberFormat="1" applyBorder="1" applyAlignment="1">
      <alignment horizontal="right" vertical="center"/>
      <protection/>
    </xf>
    <xf numFmtId="3" fontId="20" fillId="0" borderId="20" xfId="68" applyNumberFormat="1" applyFont="1" applyBorder="1" applyAlignment="1">
      <alignment horizontal="distributed" vertical="center" wrapText="1"/>
      <protection/>
    </xf>
    <xf numFmtId="3" fontId="0" fillId="0" borderId="60" xfId="68" applyNumberFormat="1" applyFont="1" applyFill="1" applyBorder="1">
      <alignment/>
      <protection/>
    </xf>
    <xf numFmtId="0" fontId="19" fillId="0" borderId="14" xfId="68" applyNumberFormat="1" applyFont="1" applyBorder="1">
      <alignment/>
      <protection/>
    </xf>
    <xf numFmtId="0" fontId="0" fillId="0" borderId="0" xfId="69" applyBorder="1">
      <alignment/>
      <protection/>
    </xf>
    <xf numFmtId="0" fontId="29" fillId="0" borderId="54" xfId="69" applyFont="1" applyBorder="1">
      <alignment/>
      <protection/>
    </xf>
    <xf numFmtId="3" fontId="29" fillId="0" borderId="53" xfId="69" applyNumberFormat="1" applyFont="1" applyBorder="1">
      <alignment/>
      <protection/>
    </xf>
    <xf numFmtId="3" fontId="28" fillId="0" borderId="55" xfId="69" applyNumberFormat="1" applyFont="1" applyBorder="1">
      <alignment/>
      <protection/>
    </xf>
    <xf numFmtId="3" fontId="28" fillId="0" borderId="12" xfId="69" applyNumberFormat="1" applyFont="1" applyBorder="1">
      <alignment/>
      <protection/>
    </xf>
    <xf numFmtId="3" fontId="28" fillId="0" borderId="64" xfId="69" applyNumberFormat="1" applyFont="1" applyBorder="1">
      <alignment/>
      <protection/>
    </xf>
    <xf numFmtId="49" fontId="27" fillId="0" borderId="54" xfId="57" applyNumberFormat="1" applyFont="1" applyBorder="1" applyAlignment="1">
      <alignment horizontal="center" vertical="center"/>
      <protection/>
    </xf>
    <xf numFmtId="3" fontId="27" fillId="0" borderId="39" xfId="57" applyNumberFormat="1" applyFont="1" applyBorder="1" applyAlignment="1">
      <alignment horizontal="center" vertical="center"/>
      <protection/>
    </xf>
    <xf numFmtId="3" fontId="29" fillId="0" borderId="12" xfId="69" applyNumberFormat="1" applyFont="1" applyBorder="1">
      <alignment/>
      <protection/>
    </xf>
    <xf numFmtId="49" fontId="26" fillId="0" borderId="54" xfId="57" applyNumberFormat="1" applyFont="1" applyBorder="1" applyAlignment="1">
      <alignment horizontal="center" vertical="center"/>
      <protection/>
    </xf>
    <xf numFmtId="3" fontId="27" fillId="0" borderId="53" xfId="57" applyNumberFormat="1" applyFont="1" applyBorder="1" applyAlignment="1">
      <alignment horizontal="center" vertical="center"/>
      <protection/>
    </xf>
    <xf numFmtId="0" fontId="28" fillId="0" borderId="65" xfId="61" applyFont="1" applyBorder="1" applyAlignment="1">
      <alignment horizontal="center" vertical="center"/>
      <protection/>
    </xf>
    <xf numFmtId="0" fontId="30" fillId="0" borderId="51" xfId="61" applyFont="1" applyBorder="1" applyAlignment="1">
      <alignment horizontal="center" vertical="center"/>
      <protection/>
    </xf>
    <xf numFmtId="0" fontId="30" fillId="0" borderId="66" xfId="61" applyFont="1" applyBorder="1" applyAlignment="1">
      <alignment horizontal="center" vertical="center"/>
      <protection/>
    </xf>
    <xf numFmtId="3" fontId="45" fillId="0" borderId="48" xfId="58" applyNumberFormat="1" applyFont="1" applyBorder="1" applyAlignment="1">
      <alignment vertical="center" wrapText="1"/>
      <protection/>
    </xf>
    <xf numFmtId="3" fontId="45" fillId="0" borderId="48" xfId="57" applyNumberFormat="1" applyFont="1" applyBorder="1" applyAlignment="1">
      <alignment vertical="center" wrapText="1"/>
      <protection/>
    </xf>
    <xf numFmtId="3" fontId="45" fillId="0" borderId="20" xfId="57" applyNumberFormat="1" applyFont="1" applyBorder="1" applyAlignment="1">
      <alignment vertical="center" wrapText="1"/>
      <protection/>
    </xf>
    <xf numFmtId="3" fontId="26" fillId="0" borderId="43" xfId="61" applyNumberFormat="1" applyFont="1" applyBorder="1" applyAlignment="1">
      <alignment horizontal="center" vertical="center"/>
      <protection/>
    </xf>
    <xf numFmtId="0" fontId="28" fillId="0" borderId="46" xfId="61" applyFont="1" applyBorder="1" applyAlignment="1">
      <alignment horizontal="center" vertical="center"/>
      <protection/>
    </xf>
    <xf numFmtId="0" fontId="30" fillId="24" borderId="20" xfId="61" applyFont="1" applyFill="1" applyBorder="1" applyAlignment="1">
      <alignment horizontal="center" vertical="center"/>
      <protection/>
    </xf>
    <xf numFmtId="3" fontId="40" fillId="0" borderId="20" xfId="65" applyNumberFormat="1" applyFont="1" applyFill="1" applyBorder="1" applyAlignment="1">
      <alignment horizontal="center" vertical="center"/>
      <protection/>
    </xf>
    <xf numFmtId="3" fontId="40" fillId="0" borderId="23" xfId="66" applyNumberFormat="1" applyFont="1" applyFill="1" applyBorder="1" applyAlignment="1">
      <alignment horizontal="center" vertical="center"/>
      <protection/>
    </xf>
    <xf numFmtId="3" fontId="24" fillId="0" borderId="31" xfId="68" applyNumberFormat="1" applyFont="1" applyBorder="1">
      <alignment/>
      <protection/>
    </xf>
    <xf numFmtId="3" fontId="19" fillId="0" borderId="42" xfId="68" applyNumberFormat="1" applyFont="1" applyBorder="1" applyAlignment="1">
      <alignment horizontal="left"/>
      <protection/>
    </xf>
    <xf numFmtId="0" fontId="0" fillId="0" borderId="0" xfId="0" applyFill="1" applyAlignment="1">
      <alignment/>
    </xf>
    <xf numFmtId="3" fontId="20" fillId="0" borderId="20" xfId="68" applyNumberFormat="1" applyFont="1" applyFill="1" applyBorder="1" applyAlignment="1">
      <alignment horizontal="center" vertical="center" wrapText="1"/>
      <protection/>
    </xf>
    <xf numFmtId="3" fontId="19" fillId="0" borderId="20" xfId="68" applyNumberFormat="1" applyFont="1" applyFill="1" applyBorder="1">
      <alignment/>
      <protection/>
    </xf>
    <xf numFmtId="3" fontId="0" fillId="0" borderId="14" xfId="68" applyNumberFormat="1" applyFill="1" applyBorder="1">
      <alignment/>
      <protection/>
    </xf>
    <xf numFmtId="3" fontId="0" fillId="0" borderId="18" xfId="68" applyNumberFormat="1" applyFill="1" applyBorder="1">
      <alignment/>
      <protection/>
    </xf>
    <xf numFmtId="3" fontId="0" fillId="0" borderId="28" xfId="68" applyNumberFormat="1" applyFill="1" applyBorder="1">
      <alignment/>
      <protection/>
    </xf>
    <xf numFmtId="3" fontId="22" fillId="0" borderId="18" xfId="68" applyNumberFormat="1" applyFont="1" applyFill="1" applyBorder="1">
      <alignment/>
      <protection/>
    </xf>
    <xf numFmtId="0" fontId="0" fillId="0" borderId="18" xfId="0" applyFill="1" applyBorder="1" applyAlignment="1">
      <alignment/>
    </xf>
    <xf numFmtId="3" fontId="0" fillId="0" borderId="18" xfId="68" applyNumberFormat="1" applyFont="1" applyFill="1" applyBorder="1">
      <alignment/>
      <protection/>
    </xf>
    <xf numFmtId="3" fontId="21" fillId="0" borderId="18" xfId="68" applyNumberFormat="1" applyFont="1" applyFill="1" applyBorder="1">
      <alignment/>
      <protection/>
    </xf>
    <xf numFmtId="3" fontId="22" fillId="0" borderId="14" xfId="68" applyNumberFormat="1" applyFont="1" applyFill="1" applyBorder="1">
      <alignment/>
      <protection/>
    </xf>
    <xf numFmtId="3" fontId="22" fillId="0" borderId="29" xfId="68" applyNumberFormat="1" applyFont="1" applyFill="1" applyBorder="1">
      <alignment/>
      <protection/>
    </xf>
    <xf numFmtId="3" fontId="19" fillId="0" borderId="30" xfId="68" applyNumberFormat="1" applyFont="1" applyFill="1" applyBorder="1">
      <alignment/>
      <protection/>
    </xf>
    <xf numFmtId="3" fontId="22" fillId="0" borderId="60" xfId="68" applyNumberFormat="1" applyFont="1" applyFill="1" applyBorder="1">
      <alignment/>
      <protection/>
    </xf>
    <xf numFmtId="3" fontId="19" fillId="0" borderId="14" xfId="68" applyNumberFormat="1" applyFont="1" applyFill="1" applyBorder="1" applyAlignment="1">
      <alignment/>
      <protection/>
    </xf>
    <xf numFmtId="3" fontId="24" fillId="0" borderId="18" xfId="68" applyNumberFormat="1" applyFont="1" applyFill="1" applyBorder="1">
      <alignment/>
      <protection/>
    </xf>
    <xf numFmtId="3" fontId="22" fillId="0" borderId="31" xfId="68" applyNumberFormat="1" applyFont="1" applyFill="1" applyBorder="1">
      <alignment/>
      <protection/>
    </xf>
    <xf numFmtId="3" fontId="18" fillId="0" borderId="20" xfId="68" applyNumberFormat="1" applyFont="1" applyFill="1" applyBorder="1">
      <alignment/>
      <protection/>
    </xf>
    <xf numFmtId="3" fontId="0" fillId="0" borderId="63" xfId="68" applyNumberFormat="1" applyFont="1" applyFill="1" applyBorder="1">
      <alignment/>
      <protection/>
    </xf>
    <xf numFmtId="3" fontId="0" fillId="0" borderId="28" xfId="68" applyNumberFormat="1" applyFont="1" applyFill="1" applyBorder="1">
      <alignment/>
      <protection/>
    </xf>
    <xf numFmtId="3" fontId="0" fillId="0" borderId="62" xfId="68" applyNumberFormat="1" applyFont="1" applyFill="1" applyBorder="1">
      <alignment/>
      <protection/>
    </xf>
    <xf numFmtId="3" fontId="0" fillId="0" borderId="20" xfId="68" applyNumberFormat="1" applyFill="1" applyBorder="1">
      <alignment/>
      <protection/>
    </xf>
    <xf numFmtId="3" fontId="0" fillId="0" borderId="36" xfId="68" applyNumberFormat="1" applyFill="1" applyBorder="1">
      <alignment/>
      <protection/>
    </xf>
    <xf numFmtId="3" fontId="0" fillId="0" borderId="30" xfId="68" applyNumberFormat="1" applyFill="1" applyBorder="1">
      <alignment/>
      <protection/>
    </xf>
    <xf numFmtId="3" fontId="27" fillId="0" borderId="20" xfId="5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3" fontId="0" fillId="0" borderId="14" xfId="68" applyNumberFormat="1" applyFont="1" applyFill="1" applyBorder="1" applyAlignment="1">
      <alignment/>
      <protection/>
    </xf>
    <xf numFmtId="3" fontId="45" fillId="0" borderId="67" xfId="58" applyNumberFormat="1" applyFont="1" applyBorder="1" applyAlignment="1">
      <alignment vertical="center" wrapText="1"/>
      <protection/>
    </xf>
    <xf numFmtId="3" fontId="45" fillId="0" borderId="67" xfId="57" applyNumberFormat="1" applyFont="1" applyBorder="1" applyAlignment="1">
      <alignment vertical="center" wrapText="1"/>
      <protection/>
    </xf>
    <xf numFmtId="3" fontId="26" fillId="0" borderId="52" xfId="61" applyNumberFormat="1" applyFont="1" applyBorder="1" applyAlignment="1">
      <alignment horizontal="center" vertical="center"/>
      <protection/>
    </xf>
    <xf numFmtId="3" fontId="26" fillId="0" borderId="53" xfId="61" applyNumberFormat="1" applyFont="1" applyBorder="1" applyAlignment="1">
      <alignment horizontal="center" vertical="center"/>
      <protection/>
    </xf>
    <xf numFmtId="3" fontId="45" fillId="0" borderId="57" xfId="58" applyNumberFormat="1" applyFont="1" applyBorder="1" applyAlignment="1">
      <alignment vertical="center" wrapText="1"/>
      <protection/>
    </xf>
    <xf numFmtId="3" fontId="45" fillId="0" borderId="39" xfId="57" applyNumberFormat="1" applyFont="1" applyBorder="1" applyAlignment="1">
      <alignment vertical="center" wrapText="1"/>
      <protection/>
    </xf>
    <xf numFmtId="3" fontId="26" fillId="0" borderId="25" xfId="61" applyNumberFormat="1" applyFont="1" applyBorder="1" applyAlignment="1">
      <alignment horizontal="center" vertical="center"/>
      <protection/>
    </xf>
    <xf numFmtId="0" fontId="30" fillId="0" borderId="0" xfId="66" applyFont="1" applyFill="1" applyAlignment="1">
      <alignment horizontal="center" vertical="center"/>
      <protection/>
    </xf>
    <xf numFmtId="0" fontId="31" fillId="0" borderId="0" xfId="66" applyFont="1" applyFill="1" applyAlignment="1">
      <alignment horizontal="center" vertical="center" wrapText="1"/>
      <protection/>
    </xf>
    <xf numFmtId="0" fontId="31" fillId="0" borderId="0" xfId="66" applyFont="1" applyFill="1" applyAlignment="1">
      <alignment horizontal="center" vertical="center"/>
      <protection/>
    </xf>
    <xf numFmtId="0" fontId="27" fillId="0" borderId="0" xfId="66" applyFont="1" applyFill="1" applyAlignment="1">
      <alignment horizontal="center" vertical="center"/>
      <protection/>
    </xf>
    <xf numFmtId="0" fontId="26" fillId="0" borderId="68" xfId="66" applyFont="1" applyFill="1" applyBorder="1" applyAlignment="1">
      <alignment horizontal="center" vertical="center"/>
      <protection/>
    </xf>
    <xf numFmtId="0" fontId="28" fillId="0" borderId="16" xfId="66" applyFont="1" applyFill="1" applyBorder="1" applyAlignment="1">
      <alignment horizontal="center" vertical="center"/>
      <protection/>
    </xf>
    <xf numFmtId="0" fontId="26" fillId="0" borderId="17" xfId="66" applyFont="1" applyFill="1" applyBorder="1" applyAlignment="1">
      <alignment horizontal="center" vertical="center"/>
      <protection/>
    </xf>
    <xf numFmtId="0" fontId="28" fillId="0" borderId="23" xfId="66" applyFont="1" applyFill="1" applyBorder="1" applyAlignment="1">
      <alignment horizontal="center" vertical="center"/>
      <protection/>
    </xf>
    <xf numFmtId="0" fontId="43" fillId="0" borderId="69" xfId="65" applyFont="1" applyFill="1" applyBorder="1" applyAlignment="1">
      <alignment horizontal="center" vertical="center" wrapText="1"/>
      <protection/>
    </xf>
    <xf numFmtId="0" fontId="43" fillId="0" borderId="61" xfId="65" applyFont="1" applyFill="1" applyBorder="1" applyAlignment="1">
      <alignment horizontal="center" vertical="center" wrapText="1"/>
      <protection/>
    </xf>
    <xf numFmtId="0" fontId="32" fillId="0" borderId="23" xfId="66" applyFont="1" applyFill="1" applyBorder="1" applyAlignment="1">
      <alignment horizontal="center" vertical="center"/>
      <protection/>
    </xf>
    <xf numFmtId="49" fontId="28" fillId="0" borderId="16" xfId="66" applyNumberFormat="1" applyFont="1" applyFill="1" applyBorder="1" applyAlignment="1">
      <alignment horizontal="center" vertical="center"/>
      <protection/>
    </xf>
    <xf numFmtId="0" fontId="28" fillId="0" borderId="23" xfId="66" applyFont="1" applyFill="1" applyBorder="1" applyAlignment="1">
      <alignment horizontal="left" vertical="center" wrapText="1"/>
      <protection/>
    </xf>
    <xf numFmtId="3" fontId="30" fillId="0" borderId="23" xfId="66" applyNumberFormat="1" applyFont="1" applyFill="1" applyBorder="1" applyAlignment="1">
      <alignment horizontal="center" vertical="center" wrapText="1"/>
      <protection/>
    </xf>
    <xf numFmtId="3" fontId="40" fillId="0" borderId="41" xfId="66" applyNumberFormat="1" applyFont="1" applyFill="1" applyBorder="1" applyAlignment="1">
      <alignment horizontal="center" vertical="center"/>
      <protection/>
    </xf>
    <xf numFmtId="3" fontId="40" fillId="0" borderId="17" xfId="66" applyNumberFormat="1" applyFont="1" applyFill="1" applyBorder="1" applyAlignment="1">
      <alignment horizontal="center" vertical="center"/>
      <protection/>
    </xf>
    <xf numFmtId="3" fontId="40" fillId="0" borderId="27" xfId="66" applyNumberFormat="1" applyFont="1" applyFill="1" applyBorder="1" applyAlignment="1">
      <alignment horizontal="center" vertical="center"/>
      <protection/>
    </xf>
    <xf numFmtId="49" fontId="28" fillId="0" borderId="20" xfId="65" applyNumberFormat="1" applyFont="1" applyFill="1" applyBorder="1" applyAlignment="1">
      <alignment horizontal="center" vertical="center"/>
      <protection/>
    </xf>
    <xf numFmtId="0" fontId="28" fillId="0" borderId="20" xfId="65" applyFont="1" applyFill="1" applyBorder="1" applyAlignment="1">
      <alignment horizontal="left" vertical="center" wrapText="1"/>
      <protection/>
    </xf>
    <xf numFmtId="0" fontId="28" fillId="0" borderId="42" xfId="66" applyFont="1" applyFill="1" applyBorder="1" applyAlignment="1">
      <alignment horizontal="center" vertical="center"/>
      <protection/>
    </xf>
    <xf numFmtId="0" fontId="28" fillId="0" borderId="43" xfId="66" applyFont="1" applyFill="1" applyBorder="1" applyAlignment="1">
      <alignment horizontal="left" vertical="center" wrapText="1"/>
      <protection/>
    </xf>
    <xf numFmtId="3" fontId="40" fillId="0" borderId="43" xfId="66" applyNumberFormat="1" applyFont="1" applyFill="1" applyBorder="1" applyAlignment="1">
      <alignment horizontal="center" vertical="center"/>
      <protection/>
    </xf>
    <xf numFmtId="3" fontId="40" fillId="0" borderId="33" xfId="66" applyNumberFormat="1" applyFont="1" applyFill="1" applyBorder="1" applyAlignment="1">
      <alignment horizontal="center" vertical="center"/>
      <protection/>
    </xf>
    <xf numFmtId="3" fontId="40" fillId="0" borderId="44" xfId="66" applyNumberFormat="1" applyFont="1" applyFill="1" applyBorder="1" applyAlignment="1">
      <alignment horizontal="center" vertical="center"/>
      <protection/>
    </xf>
    <xf numFmtId="0" fontId="28" fillId="0" borderId="24" xfId="66" applyFont="1" applyFill="1" applyBorder="1" applyAlignment="1">
      <alignment horizontal="center" vertical="center"/>
      <protection/>
    </xf>
    <xf numFmtId="0" fontId="28" fillId="0" borderId="25" xfId="66" applyFont="1" applyFill="1" applyBorder="1" applyAlignment="1">
      <alignment horizontal="center" vertical="center"/>
      <protection/>
    </xf>
    <xf numFmtId="3" fontId="30" fillId="0" borderId="25" xfId="66" applyNumberFormat="1" applyFont="1" applyFill="1" applyBorder="1" applyAlignment="1">
      <alignment horizontal="center" vertical="center" wrapText="1"/>
      <protection/>
    </xf>
    <xf numFmtId="3" fontId="30" fillId="0" borderId="25" xfId="66" applyNumberFormat="1" applyFont="1" applyFill="1" applyBorder="1" applyAlignment="1">
      <alignment horizontal="center" vertical="center"/>
      <protection/>
    </xf>
    <xf numFmtId="3" fontId="30" fillId="0" borderId="37" xfId="66" applyNumberFormat="1" applyFont="1" applyFill="1" applyBorder="1" applyAlignment="1">
      <alignment horizontal="center" vertical="center"/>
      <protection/>
    </xf>
    <xf numFmtId="3" fontId="30" fillId="0" borderId="35" xfId="66" applyNumberFormat="1" applyFont="1" applyFill="1" applyBorder="1" applyAlignment="1">
      <alignment horizontal="center" vertical="center"/>
      <protection/>
    </xf>
    <xf numFmtId="3" fontId="30" fillId="0" borderId="43" xfId="66" applyNumberFormat="1" applyFont="1" applyFill="1" applyBorder="1" applyAlignment="1">
      <alignment horizontal="center" vertical="center" wrapText="1"/>
      <protection/>
    </xf>
    <xf numFmtId="0" fontId="25" fillId="0" borderId="0" xfId="65" applyFont="1" applyFill="1" applyAlignment="1">
      <alignment horizontal="center" vertical="center"/>
      <protection/>
    </xf>
    <xf numFmtId="0" fontId="26" fillId="0" borderId="0" xfId="65" applyFont="1" applyFill="1" applyAlignment="1">
      <alignment horizontal="center" vertical="center"/>
      <protection/>
    </xf>
    <xf numFmtId="3" fontId="0" fillId="0" borderId="0" xfId="68" applyNumberFormat="1" applyFont="1" applyFill="1" applyBorder="1" applyAlignment="1">
      <alignment horizontal="right" shrinkToFit="1"/>
      <protection/>
    </xf>
    <xf numFmtId="0" fontId="0" fillId="0" borderId="0" xfId="0" applyFill="1" applyAlignment="1">
      <alignment/>
    </xf>
    <xf numFmtId="0" fontId="27" fillId="0" borderId="0" xfId="65" applyFont="1" applyFill="1" applyAlignment="1">
      <alignment horizontal="center" vertical="center"/>
      <protection/>
    </xf>
    <xf numFmtId="0" fontId="26" fillId="0" borderId="20" xfId="65" applyFont="1" applyFill="1" applyBorder="1" applyAlignment="1">
      <alignment horizontal="center" vertical="center"/>
      <protection/>
    </xf>
    <xf numFmtId="3" fontId="30" fillId="0" borderId="20" xfId="65" applyNumberFormat="1" applyFont="1" applyFill="1" applyBorder="1" applyAlignment="1">
      <alignment horizontal="center" vertical="center"/>
      <protection/>
    </xf>
    <xf numFmtId="0" fontId="28" fillId="0" borderId="64" xfId="65" applyFont="1" applyFill="1" applyBorder="1" applyAlignment="1">
      <alignment horizontal="left" vertical="center" wrapText="1"/>
      <protection/>
    </xf>
    <xf numFmtId="3" fontId="28" fillId="0" borderId="20" xfId="65" applyNumberFormat="1" applyFont="1" applyFill="1" applyBorder="1" applyAlignment="1">
      <alignment horizontal="center" vertical="center"/>
      <protection/>
    </xf>
    <xf numFmtId="0" fontId="28" fillId="0" borderId="60" xfId="65" applyFont="1" applyFill="1" applyBorder="1" applyAlignment="1">
      <alignment horizontal="left" vertical="center" wrapText="1"/>
      <protection/>
    </xf>
    <xf numFmtId="0" fontId="27" fillId="0" borderId="17" xfId="58" applyFont="1" applyBorder="1" applyAlignment="1">
      <alignment horizontal="left" vertical="center" wrapText="1"/>
      <protection/>
    </xf>
    <xf numFmtId="0" fontId="27" fillId="0" borderId="13" xfId="58" applyFont="1" applyBorder="1" applyAlignment="1">
      <alignment horizontal="left" vertical="center" wrapText="1"/>
      <protection/>
    </xf>
    <xf numFmtId="3" fontId="27" fillId="0" borderId="18" xfId="58" applyNumberFormat="1" applyFont="1" applyBorder="1" applyAlignment="1">
      <alignment horizontal="center" vertical="center" wrapText="1"/>
      <protection/>
    </xf>
    <xf numFmtId="3" fontId="27" fillId="0" borderId="14" xfId="58" applyNumberFormat="1" applyFont="1" applyBorder="1" applyAlignment="1">
      <alignment horizontal="center" vertical="center" wrapText="1"/>
      <protection/>
    </xf>
    <xf numFmtId="0" fontId="27" fillId="0" borderId="33" xfId="58" applyFont="1" applyBorder="1" applyAlignment="1">
      <alignment horizontal="left" vertical="center" wrapText="1"/>
      <protection/>
    </xf>
    <xf numFmtId="3" fontId="27" fillId="0" borderId="31" xfId="58" applyNumberFormat="1" applyFont="1" applyBorder="1" applyAlignment="1">
      <alignment horizontal="center" vertical="center" wrapText="1"/>
      <protection/>
    </xf>
    <xf numFmtId="3" fontId="26" fillId="0" borderId="20" xfId="58" applyNumberFormat="1" applyFont="1" applyBorder="1" applyAlignment="1">
      <alignment horizontal="center" vertical="center" wrapText="1"/>
      <protection/>
    </xf>
    <xf numFmtId="0" fontId="27" fillId="0" borderId="68" xfId="58" applyFont="1" applyBorder="1" applyAlignment="1">
      <alignment horizontal="left" vertical="center" wrapText="1"/>
      <protection/>
    </xf>
    <xf numFmtId="164" fontId="27" fillId="0" borderId="36" xfId="58" applyNumberFormat="1" applyFont="1" applyBorder="1" applyAlignment="1">
      <alignment horizontal="center" vertical="center" wrapText="1"/>
      <protection/>
    </xf>
    <xf numFmtId="164" fontId="27" fillId="0" borderId="18" xfId="58" applyNumberFormat="1" applyFont="1" applyBorder="1" applyAlignment="1">
      <alignment horizontal="center" vertical="center" wrapText="1"/>
      <protection/>
    </xf>
    <xf numFmtId="164" fontId="27" fillId="0" borderId="31" xfId="58" applyNumberFormat="1" applyFont="1" applyBorder="1" applyAlignment="1">
      <alignment horizontal="center" vertical="center" wrapText="1"/>
      <protection/>
    </xf>
    <xf numFmtId="164" fontId="26" fillId="0" borderId="20" xfId="58" applyNumberFormat="1" applyFont="1" applyBorder="1" applyAlignment="1">
      <alignment horizontal="center" vertical="center" wrapText="1"/>
      <protection/>
    </xf>
    <xf numFmtId="3" fontId="18" fillId="0" borderId="0" xfId="68" applyNumberFormat="1" applyFont="1" applyBorder="1" applyAlignment="1">
      <alignment horizontal="center" vertical="distributed" wrapText="1"/>
      <protection/>
    </xf>
    <xf numFmtId="3" fontId="18" fillId="0" borderId="70" xfId="68" applyNumberFormat="1" applyFont="1" applyBorder="1" applyAlignment="1">
      <alignment horizontal="center"/>
      <protection/>
    </xf>
    <xf numFmtId="3" fontId="18" fillId="0" borderId="60" xfId="68" applyNumberFormat="1" applyFont="1" applyBorder="1" applyAlignment="1">
      <alignment horizontal="center"/>
      <protection/>
    </xf>
    <xf numFmtId="3" fontId="18" fillId="0" borderId="30" xfId="68" applyNumberFormat="1" applyFont="1" applyBorder="1" applyAlignment="1">
      <alignment horizontal="center"/>
      <protection/>
    </xf>
    <xf numFmtId="3" fontId="0" fillId="0" borderId="69" xfId="68" applyNumberFormat="1" applyFont="1" applyBorder="1" applyAlignment="1">
      <alignment horizontal="right" shrinkToFit="1"/>
      <protection/>
    </xf>
    <xf numFmtId="0" fontId="26" fillId="0" borderId="71" xfId="65" applyFont="1" applyFill="1" applyBorder="1" applyAlignment="1">
      <alignment horizontal="center" vertical="center" wrapText="1"/>
      <protection/>
    </xf>
    <xf numFmtId="0" fontId="26" fillId="0" borderId="72" xfId="65" applyFont="1" applyFill="1" applyBorder="1" applyAlignment="1">
      <alignment horizontal="center" vertical="center" wrapText="1"/>
      <protection/>
    </xf>
    <xf numFmtId="0" fontId="26" fillId="0" borderId="55" xfId="65" applyFont="1" applyFill="1" applyBorder="1" applyAlignment="1">
      <alignment horizontal="center" vertical="center" wrapText="1"/>
      <protection/>
    </xf>
    <xf numFmtId="0" fontId="26" fillId="0" borderId="64" xfId="65" applyFont="1" applyFill="1" applyBorder="1" applyAlignment="1">
      <alignment horizontal="center" vertical="center" wrapText="1"/>
      <protection/>
    </xf>
    <xf numFmtId="0" fontId="26" fillId="0" borderId="73" xfId="65" applyFont="1" applyFill="1" applyBorder="1" applyAlignment="1">
      <alignment horizontal="center" vertical="center" wrapText="1"/>
      <protection/>
    </xf>
    <xf numFmtId="0" fontId="28" fillId="0" borderId="55" xfId="65" applyFont="1" applyFill="1" applyBorder="1" applyAlignment="1">
      <alignment horizontal="center" vertical="center" wrapText="1"/>
      <protection/>
    </xf>
    <xf numFmtId="0" fontId="28" fillId="0" borderId="64" xfId="65" applyFont="1" applyFill="1" applyBorder="1" applyAlignment="1">
      <alignment horizontal="center" vertical="center" wrapText="1"/>
      <protection/>
    </xf>
    <xf numFmtId="0" fontId="25" fillId="0" borderId="0" xfId="65" applyFont="1" applyFill="1" applyAlignment="1">
      <alignment horizontal="center" vertical="center"/>
      <protection/>
    </xf>
    <xf numFmtId="0" fontId="26" fillId="0" borderId="74" xfId="65" applyFont="1" applyFill="1" applyBorder="1" applyAlignment="1">
      <alignment horizontal="center" vertical="center" wrapText="1"/>
      <protection/>
    </xf>
    <xf numFmtId="0" fontId="26" fillId="0" borderId="61" xfId="65" applyFont="1" applyFill="1" applyBorder="1" applyAlignment="1">
      <alignment horizontal="center" vertical="center" wrapText="1"/>
      <protection/>
    </xf>
    <xf numFmtId="3" fontId="0" fillId="0" borderId="0" xfId="68" applyNumberFormat="1" applyFont="1" applyFill="1" applyBorder="1" applyAlignment="1">
      <alignment horizontal="right" shrinkToFit="1"/>
      <protection/>
    </xf>
    <xf numFmtId="0" fontId="26" fillId="0" borderId="73" xfId="65" applyFont="1" applyFill="1" applyBorder="1" applyAlignment="1">
      <alignment horizontal="center" vertical="center"/>
      <protection/>
    </xf>
    <xf numFmtId="0" fontId="26" fillId="0" borderId="72" xfId="65" applyFont="1" applyFill="1" applyBorder="1" applyAlignment="1">
      <alignment horizontal="center" vertical="center"/>
      <protection/>
    </xf>
    <xf numFmtId="0" fontId="26" fillId="0" borderId="74" xfId="65" applyFont="1" applyFill="1" applyBorder="1" applyAlignment="1">
      <alignment horizontal="center" vertical="center"/>
      <protection/>
    </xf>
    <xf numFmtId="0" fontId="26" fillId="0" borderId="61" xfId="65" applyFont="1" applyFill="1" applyBorder="1" applyAlignment="1">
      <alignment horizontal="center" vertical="center"/>
      <protection/>
    </xf>
    <xf numFmtId="0" fontId="26" fillId="0" borderId="55" xfId="65" applyFont="1" applyFill="1" applyBorder="1" applyAlignment="1">
      <alignment horizontal="center" vertical="center"/>
      <protection/>
    </xf>
    <xf numFmtId="0" fontId="26" fillId="0" borderId="12" xfId="65" applyFont="1" applyFill="1" applyBorder="1" applyAlignment="1">
      <alignment horizontal="center" vertical="center"/>
      <protection/>
    </xf>
    <xf numFmtId="0" fontId="26" fillId="0" borderId="64" xfId="65" applyFont="1" applyFill="1" applyBorder="1" applyAlignment="1">
      <alignment horizontal="center" vertical="center"/>
      <protection/>
    </xf>
    <xf numFmtId="0" fontId="28" fillId="0" borderId="17" xfId="66" applyFont="1" applyFill="1" applyBorder="1" applyAlignment="1">
      <alignment horizontal="center" vertical="center" wrapText="1"/>
      <protection/>
    </xf>
    <xf numFmtId="0" fontId="28" fillId="0" borderId="75" xfId="66" applyFont="1" applyFill="1" applyBorder="1" applyAlignment="1">
      <alignment horizontal="center" vertical="center" wrapText="1"/>
      <protection/>
    </xf>
    <xf numFmtId="0" fontId="30" fillId="0" borderId="0" xfId="66" applyFont="1" applyFill="1" applyAlignment="1">
      <alignment horizontal="center" vertical="center"/>
      <protection/>
    </xf>
    <xf numFmtId="0" fontId="26" fillId="0" borderId="21" xfId="66" applyFont="1" applyFill="1" applyBorder="1" applyAlignment="1">
      <alignment horizontal="center" vertical="center"/>
      <protection/>
    </xf>
    <xf numFmtId="0" fontId="26" fillId="0" borderId="22" xfId="66" applyFont="1" applyFill="1" applyBorder="1" applyAlignment="1">
      <alignment horizontal="center" vertical="center"/>
      <protection/>
    </xf>
    <xf numFmtId="0" fontId="26" fillId="0" borderId="47" xfId="66" applyFont="1" applyFill="1" applyBorder="1" applyAlignment="1">
      <alignment horizontal="center" vertical="center"/>
      <protection/>
    </xf>
    <xf numFmtId="0" fontId="28" fillId="0" borderId="34" xfId="66" applyFont="1" applyFill="1" applyBorder="1" applyAlignment="1">
      <alignment horizontal="center" vertical="center" wrapText="1"/>
      <protection/>
    </xf>
    <xf numFmtId="0" fontId="28" fillId="0" borderId="27" xfId="66" applyFont="1" applyFill="1" applyBorder="1" applyAlignment="1">
      <alignment horizontal="center" vertical="center" wrapText="1"/>
      <protection/>
    </xf>
    <xf numFmtId="0" fontId="28" fillId="0" borderId="16" xfId="66" applyFont="1" applyFill="1" applyBorder="1" applyAlignment="1">
      <alignment horizontal="center" vertical="center"/>
      <protection/>
    </xf>
    <xf numFmtId="0" fontId="28" fillId="0" borderId="17" xfId="66" applyFont="1" applyFill="1" applyBorder="1" applyAlignment="1">
      <alignment horizontal="center" vertical="center"/>
      <protection/>
    </xf>
    <xf numFmtId="0" fontId="26" fillId="0" borderId="75" xfId="66" applyFont="1" applyFill="1" applyBorder="1" applyAlignment="1">
      <alignment horizontal="center" vertical="center"/>
      <protection/>
    </xf>
    <xf numFmtId="0" fontId="26" fillId="0" borderId="23" xfId="66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28" fillId="0" borderId="33" xfId="66" applyFont="1" applyFill="1" applyBorder="1" applyAlignment="1">
      <alignment horizontal="center" vertical="center"/>
      <protection/>
    </xf>
    <xf numFmtId="0" fontId="28" fillId="0" borderId="76" xfId="66" applyFont="1" applyFill="1" applyBorder="1" applyAlignment="1">
      <alignment horizontal="center" vertical="center"/>
      <protection/>
    </xf>
    <xf numFmtId="0" fontId="28" fillId="0" borderId="13" xfId="66" applyFont="1" applyFill="1" applyBorder="1" applyAlignment="1">
      <alignment horizontal="center" vertical="center"/>
      <protection/>
    </xf>
    <xf numFmtId="0" fontId="28" fillId="0" borderId="66" xfId="66" applyFont="1" applyFill="1" applyBorder="1" applyAlignment="1">
      <alignment horizontal="center" vertical="center"/>
      <protection/>
    </xf>
    <xf numFmtId="0" fontId="28" fillId="0" borderId="23" xfId="66" applyFont="1" applyFill="1" applyBorder="1" applyAlignment="1">
      <alignment horizontal="center" vertical="center" wrapText="1"/>
      <protection/>
    </xf>
    <xf numFmtId="0" fontId="25" fillId="0" borderId="0" xfId="58" applyFont="1" applyAlignment="1">
      <alignment horizontal="center" vertical="center" wrapText="1"/>
      <protection/>
    </xf>
    <xf numFmtId="3" fontId="0" fillId="0" borderId="0" xfId="68" applyNumberFormat="1" applyFont="1" applyBorder="1" applyAlignment="1">
      <alignment horizontal="right" shrinkToFit="1"/>
      <protection/>
    </xf>
    <xf numFmtId="0" fontId="25" fillId="0" borderId="0" xfId="58" applyFont="1" applyBorder="1" applyAlignment="1">
      <alignment horizontal="center" vertical="center" wrapText="1"/>
      <protection/>
    </xf>
    <xf numFmtId="0" fontId="23" fillId="0" borderId="0" xfId="58" applyAlignment="1">
      <alignment horizontal="center" vertical="center" wrapText="1"/>
      <protection/>
    </xf>
    <xf numFmtId="3" fontId="30" fillId="0" borderId="36" xfId="58" applyNumberFormat="1" applyFont="1" applyBorder="1" applyAlignment="1">
      <alignment horizontal="center" vertical="center" wrapText="1"/>
      <protection/>
    </xf>
    <xf numFmtId="3" fontId="30" fillId="0" borderId="29" xfId="58" applyNumberFormat="1" applyFont="1" applyBorder="1" applyAlignment="1">
      <alignment horizontal="center" vertical="center" wrapText="1"/>
      <protection/>
    </xf>
    <xf numFmtId="0" fontId="26" fillId="0" borderId="10" xfId="58" applyFont="1" applyBorder="1" applyAlignment="1">
      <alignment horizontal="center" vertical="center" wrapText="1"/>
      <protection/>
    </xf>
    <xf numFmtId="0" fontId="26" fillId="0" borderId="11" xfId="58" applyFont="1" applyBorder="1" applyAlignment="1">
      <alignment horizontal="center" vertical="center" wrapText="1"/>
      <protection/>
    </xf>
    <xf numFmtId="0" fontId="25" fillId="0" borderId="21" xfId="58" applyFont="1" applyBorder="1" applyAlignment="1">
      <alignment horizontal="center" vertical="center" wrapText="1"/>
      <protection/>
    </xf>
    <xf numFmtId="0" fontId="25" fillId="0" borderId="24" xfId="58" applyFont="1" applyBorder="1" applyAlignment="1">
      <alignment horizontal="center" vertical="center" wrapText="1"/>
      <protection/>
    </xf>
    <xf numFmtId="0" fontId="25" fillId="0" borderId="68" xfId="58" applyFont="1" applyBorder="1" applyAlignment="1">
      <alignment horizontal="center" vertical="center" wrapText="1"/>
      <protection/>
    </xf>
    <xf numFmtId="0" fontId="25" fillId="0" borderId="37" xfId="58" applyFont="1" applyBorder="1" applyAlignment="1">
      <alignment horizontal="center" vertical="center" wrapText="1"/>
      <protection/>
    </xf>
    <xf numFmtId="0" fontId="26" fillId="0" borderId="56" xfId="58" applyFont="1" applyBorder="1" applyAlignment="1">
      <alignment horizontal="center" vertical="center" wrapText="1"/>
      <protection/>
    </xf>
    <xf numFmtId="0" fontId="26" fillId="0" borderId="58" xfId="58" applyFont="1" applyBorder="1" applyAlignment="1">
      <alignment horizontal="center" vertical="center" wrapText="1"/>
      <protection/>
    </xf>
    <xf numFmtId="0" fontId="26" fillId="0" borderId="57" xfId="58" applyFont="1" applyBorder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/>
      <protection/>
    </xf>
    <xf numFmtId="3" fontId="26" fillId="0" borderId="45" xfId="57" applyNumberFormat="1" applyFont="1" applyBorder="1" applyAlignment="1">
      <alignment horizontal="left" vertical="center"/>
      <protection/>
    </xf>
    <xf numFmtId="3" fontId="26" fillId="0" borderId="52" xfId="57" applyNumberFormat="1" applyFont="1" applyBorder="1" applyAlignment="1">
      <alignment horizontal="left" vertical="center"/>
      <protection/>
    </xf>
    <xf numFmtId="0" fontId="25" fillId="0" borderId="0" xfId="57" applyFont="1" applyBorder="1" applyAlignment="1">
      <alignment horizontal="center" vertical="center"/>
      <protection/>
    </xf>
    <xf numFmtId="0" fontId="33" fillId="0" borderId="0" xfId="57" applyFont="1" applyAlignment="1">
      <alignment horizontal="center" vertical="center"/>
      <protection/>
    </xf>
    <xf numFmtId="0" fontId="26" fillId="0" borderId="21" xfId="57" applyFont="1" applyBorder="1" applyAlignment="1">
      <alignment horizontal="center" vertical="center"/>
      <protection/>
    </xf>
    <xf numFmtId="0" fontId="26" fillId="0" borderId="24" xfId="57" applyFont="1" applyBorder="1" applyAlignment="1">
      <alignment horizontal="center" vertical="center"/>
      <protection/>
    </xf>
    <xf numFmtId="3" fontId="26" fillId="0" borderId="34" xfId="58" applyNumberFormat="1" applyFont="1" applyBorder="1" applyAlignment="1">
      <alignment horizontal="center" vertical="center" wrapText="1"/>
      <protection/>
    </xf>
    <xf numFmtId="3" fontId="26" fillId="0" borderId="35" xfId="58" applyNumberFormat="1" applyFont="1" applyBorder="1" applyAlignment="1">
      <alignment horizontal="center" vertical="center" wrapText="1"/>
      <protection/>
    </xf>
    <xf numFmtId="0" fontId="26" fillId="0" borderId="22" xfId="57" applyFont="1" applyBorder="1" applyAlignment="1">
      <alignment horizontal="center" vertical="center"/>
      <protection/>
    </xf>
    <xf numFmtId="0" fontId="26" fillId="0" borderId="25" xfId="57" applyFont="1" applyBorder="1" applyAlignment="1">
      <alignment horizontal="center" vertical="center"/>
      <protection/>
    </xf>
    <xf numFmtId="3" fontId="38" fillId="0" borderId="0" xfId="70" applyNumberFormat="1" applyFont="1" applyBorder="1" applyAlignment="1">
      <alignment horizontal="right" vertical="center"/>
      <protection/>
    </xf>
    <xf numFmtId="3" fontId="26" fillId="0" borderId="48" xfId="57" applyNumberFormat="1" applyFont="1" applyBorder="1" applyAlignment="1">
      <alignment horizontal="center" vertical="center" wrapText="1"/>
      <protection/>
    </xf>
    <xf numFmtId="3" fontId="26" fillId="0" borderId="53" xfId="57" applyNumberFormat="1" applyFont="1" applyBorder="1" applyAlignment="1">
      <alignment horizontal="center" vertical="center" wrapText="1"/>
      <protection/>
    </xf>
    <xf numFmtId="3" fontId="27" fillId="0" borderId="11" xfId="57" applyNumberFormat="1" applyFont="1" applyBorder="1" applyAlignment="1">
      <alignment horizontal="left" vertical="center"/>
      <protection/>
    </xf>
    <xf numFmtId="3" fontId="27" fillId="0" borderId="77" xfId="57" applyNumberFormat="1" applyFont="1" applyBorder="1" applyAlignment="1">
      <alignment horizontal="left" vertical="center"/>
      <protection/>
    </xf>
    <xf numFmtId="3" fontId="27" fillId="0" borderId="55" xfId="57" applyNumberFormat="1" applyFont="1" applyBorder="1" applyAlignment="1">
      <alignment horizontal="left" vertical="center"/>
      <protection/>
    </xf>
    <xf numFmtId="3" fontId="27" fillId="0" borderId="64" xfId="57" applyNumberFormat="1" applyFont="1" applyBorder="1" applyAlignment="1">
      <alignment horizontal="left" vertical="center"/>
      <protection/>
    </xf>
    <xf numFmtId="3" fontId="26" fillId="0" borderId="17" xfId="57" applyNumberFormat="1" applyFont="1" applyBorder="1" applyAlignment="1">
      <alignment horizontal="left" vertical="center"/>
      <protection/>
    </xf>
    <xf numFmtId="3" fontId="26" fillId="0" borderId="75" xfId="57" applyNumberFormat="1" applyFont="1" applyBorder="1" applyAlignment="1">
      <alignment horizontal="left" vertical="center"/>
      <protection/>
    </xf>
    <xf numFmtId="0" fontId="26" fillId="0" borderId="0" xfId="59" applyFont="1" applyBorder="1" applyAlignment="1">
      <alignment horizontal="center" vertical="center" wrapText="1"/>
      <protection/>
    </xf>
    <xf numFmtId="3" fontId="26" fillId="0" borderId="23" xfId="57" applyNumberFormat="1" applyFont="1" applyBorder="1" applyAlignment="1">
      <alignment horizontal="left" vertical="center"/>
      <protection/>
    </xf>
    <xf numFmtId="0" fontId="25" fillId="0" borderId="10" xfId="57" applyFont="1" applyBorder="1" applyAlignment="1">
      <alignment horizontal="center" vertical="center" wrapText="1"/>
      <protection/>
    </xf>
    <xf numFmtId="0" fontId="25" fillId="0" borderId="45" xfId="57" applyFont="1" applyBorder="1" applyAlignment="1">
      <alignment horizontal="center" vertical="center" wrapText="1"/>
      <protection/>
    </xf>
    <xf numFmtId="3" fontId="26" fillId="0" borderId="43" xfId="57" applyNumberFormat="1" applyFont="1" applyBorder="1" applyAlignment="1">
      <alignment horizontal="left" vertical="center"/>
      <protection/>
    </xf>
    <xf numFmtId="0" fontId="26" fillId="0" borderId="26" xfId="57" applyFont="1" applyBorder="1" applyAlignment="1">
      <alignment horizontal="center" vertical="center"/>
      <protection/>
    </xf>
    <xf numFmtId="0" fontId="26" fillId="0" borderId="41" xfId="57" applyFont="1" applyBorder="1" applyAlignment="1">
      <alignment horizontal="center" vertical="center"/>
      <protection/>
    </xf>
    <xf numFmtId="0" fontId="26" fillId="0" borderId="40" xfId="57" applyFont="1" applyBorder="1" applyAlignment="1">
      <alignment horizontal="center" vertical="center"/>
      <protection/>
    </xf>
    <xf numFmtId="3" fontId="27" fillId="0" borderId="78" xfId="57" applyNumberFormat="1" applyFont="1" applyBorder="1" applyAlignment="1">
      <alignment horizontal="left" vertical="center"/>
      <protection/>
    </xf>
    <xf numFmtId="3" fontId="27" fillId="0" borderId="79" xfId="57" applyNumberFormat="1" applyFont="1" applyBorder="1" applyAlignment="1">
      <alignment horizontal="left" vertical="center"/>
      <protection/>
    </xf>
    <xf numFmtId="0" fontId="25" fillId="0" borderId="21" xfId="67" applyFont="1" applyBorder="1" applyAlignment="1">
      <alignment horizontal="center" vertical="center"/>
      <protection/>
    </xf>
    <xf numFmtId="0" fontId="25" fillId="0" borderId="24" xfId="67" applyFont="1" applyBorder="1" applyAlignment="1">
      <alignment horizontal="center" vertical="center"/>
      <protection/>
    </xf>
    <xf numFmtId="3" fontId="44" fillId="0" borderId="34" xfId="58" applyNumberFormat="1" applyFont="1" applyBorder="1" applyAlignment="1">
      <alignment horizontal="center" vertical="center" wrapText="1"/>
      <protection/>
    </xf>
    <xf numFmtId="3" fontId="44" fillId="0" borderId="35" xfId="58" applyNumberFormat="1" applyFont="1" applyBorder="1" applyAlignment="1">
      <alignment horizontal="center" vertical="center" wrapText="1"/>
      <protection/>
    </xf>
    <xf numFmtId="3" fontId="0" fillId="0" borderId="0" xfId="68" applyNumberFormat="1" applyFont="1" applyBorder="1" applyAlignment="1">
      <alignment horizontal="center" shrinkToFit="1"/>
      <protection/>
    </xf>
    <xf numFmtId="0" fontId="0" fillId="0" borderId="0" xfId="0" applyAlignment="1">
      <alignment/>
    </xf>
    <xf numFmtId="0" fontId="25" fillId="0" borderId="0" xfId="67" applyFont="1" applyAlignment="1">
      <alignment horizontal="center" wrapText="1"/>
      <protection/>
    </xf>
    <xf numFmtId="0" fontId="25" fillId="0" borderId="0" xfId="67" applyFont="1" applyBorder="1" applyAlignment="1">
      <alignment horizontal="center" wrapText="1"/>
      <protection/>
    </xf>
    <xf numFmtId="3" fontId="44" fillId="0" borderId="48" xfId="57" applyNumberFormat="1" applyFont="1" applyBorder="1" applyAlignment="1">
      <alignment horizontal="center" vertical="center" wrapText="1"/>
      <protection/>
    </xf>
    <xf numFmtId="3" fontId="44" fillId="0" borderId="53" xfId="57" applyNumberFormat="1" applyFont="1" applyBorder="1" applyAlignment="1">
      <alignment horizontal="center" vertical="center" wrapText="1"/>
      <protection/>
    </xf>
    <xf numFmtId="0" fontId="26" fillId="0" borderId="10" xfId="64" applyFont="1" applyBorder="1" applyAlignment="1">
      <alignment horizontal="center" vertical="center"/>
      <protection/>
    </xf>
    <xf numFmtId="0" fontId="26" fillId="0" borderId="45" xfId="64" applyFont="1" applyBorder="1" applyAlignment="1">
      <alignment horizontal="center" vertical="center"/>
      <protection/>
    </xf>
    <xf numFmtId="0" fontId="25" fillId="0" borderId="21" xfId="64" applyFont="1" applyBorder="1" applyAlignment="1">
      <alignment horizontal="center" vertical="center"/>
      <protection/>
    </xf>
    <xf numFmtId="0" fontId="25" fillId="0" borderId="22" xfId="64" applyFont="1" applyBorder="1" applyAlignment="1">
      <alignment horizontal="center" vertical="center"/>
      <protection/>
    </xf>
    <xf numFmtId="0" fontId="25" fillId="0" borderId="34" xfId="64" applyFont="1" applyBorder="1" applyAlignment="1">
      <alignment horizontal="center" vertical="center"/>
      <protection/>
    </xf>
    <xf numFmtId="0" fontId="39" fillId="0" borderId="0" xfId="0" applyFont="1" applyAlignment="1">
      <alignment horizontal="center" vertical="center"/>
    </xf>
    <xf numFmtId="3" fontId="0" fillId="0" borderId="0" xfId="68" applyNumberFormat="1" applyFont="1" applyBorder="1" applyAlignment="1">
      <alignment horizontal="center" shrinkToFit="1"/>
      <protection/>
    </xf>
    <xf numFmtId="3" fontId="0" fillId="0" borderId="0" xfId="68" applyNumberFormat="1" applyBorder="1" applyAlignment="1">
      <alignment horizontal="center" shrinkToFit="1"/>
      <protection/>
    </xf>
    <xf numFmtId="0" fontId="26" fillId="0" borderId="10" xfId="64" applyFont="1" applyBorder="1" applyAlignment="1">
      <alignment horizontal="left" vertical="center"/>
      <protection/>
    </xf>
    <xf numFmtId="0" fontId="26" fillId="0" borderId="45" xfId="64" applyFont="1" applyBorder="1" applyAlignment="1">
      <alignment horizontal="left" vertical="center"/>
      <protection/>
    </xf>
    <xf numFmtId="0" fontId="26" fillId="0" borderId="55" xfId="64" applyFont="1" applyBorder="1" applyAlignment="1">
      <alignment horizontal="center" vertical="center"/>
      <protection/>
    </xf>
    <xf numFmtId="0" fontId="26" fillId="0" borderId="77" xfId="64" applyFont="1" applyBorder="1" applyAlignment="1">
      <alignment horizontal="center" vertical="center"/>
      <protection/>
    </xf>
    <xf numFmtId="0" fontId="26" fillId="0" borderId="26" xfId="61" applyFont="1" applyBorder="1" applyAlignment="1">
      <alignment horizontal="center" vertical="center"/>
      <protection/>
    </xf>
    <xf numFmtId="0" fontId="26" fillId="0" borderId="16" xfId="61" applyFont="1" applyBorder="1" applyAlignment="1">
      <alignment horizontal="center" vertical="center"/>
      <protection/>
    </xf>
    <xf numFmtId="0" fontId="26" fillId="0" borderId="42" xfId="61" applyFont="1" applyBorder="1" applyAlignment="1">
      <alignment horizontal="center" vertical="center"/>
      <protection/>
    </xf>
    <xf numFmtId="0" fontId="26" fillId="0" borderId="54" xfId="61" applyFont="1" applyBorder="1" applyAlignment="1">
      <alignment horizontal="center" vertical="center"/>
      <protection/>
    </xf>
    <xf numFmtId="0" fontId="26" fillId="0" borderId="46" xfId="61" applyFont="1" applyBorder="1" applyAlignment="1">
      <alignment horizontal="center" vertical="center"/>
      <protection/>
    </xf>
    <xf numFmtId="0" fontId="26" fillId="0" borderId="56" xfId="61" applyFont="1" applyBorder="1" applyAlignment="1">
      <alignment horizontal="center" vertical="center"/>
      <protection/>
    </xf>
    <xf numFmtId="0" fontId="26" fillId="0" borderId="42" xfId="61" applyFont="1" applyFill="1" applyBorder="1" applyAlignment="1">
      <alignment horizontal="center" vertical="center"/>
      <protection/>
    </xf>
    <xf numFmtId="0" fontId="26" fillId="0" borderId="54" xfId="61" applyFont="1" applyFill="1" applyBorder="1" applyAlignment="1">
      <alignment horizontal="center" vertical="center"/>
      <protection/>
    </xf>
    <xf numFmtId="0" fontId="26" fillId="0" borderId="49" xfId="6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5" fillId="0" borderId="0" xfId="61" applyFont="1" applyBorder="1" applyAlignment="1">
      <alignment horizontal="center" vertical="center"/>
      <protection/>
    </xf>
    <xf numFmtId="0" fontId="25" fillId="0" borderId="0" xfId="61" applyFont="1" applyAlignment="1">
      <alignment horizontal="center" vertical="center"/>
      <protection/>
    </xf>
    <xf numFmtId="0" fontId="26" fillId="0" borderId="26" xfId="61" applyFont="1" applyFill="1" applyBorder="1" applyAlignment="1">
      <alignment horizontal="center" vertical="center"/>
      <protection/>
    </xf>
    <xf numFmtId="0" fontId="18" fillId="0" borderId="0" xfId="69" applyFont="1" applyAlignment="1">
      <alignment horizontal="center" wrapText="1"/>
      <protection/>
    </xf>
    <xf numFmtId="3" fontId="36" fillId="0" borderId="0" xfId="69" applyNumberFormat="1" applyFont="1" applyBorder="1" applyAlignment="1">
      <alignment horizontal="center" vertical="center" wrapText="1"/>
      <protection/>
    </xf>
    <xf numFmtId="3" fontId="31" fillId="0" borderId="69" xfId="69" applyNumberFormat="1" applyFont="1" applyBorder="1" applyAlignment="1">
      <alignment horizontal="center" vertical="center"/>
      <protection/>
    </xf>
    <xf numFmtId="3" fontId="28" fillId="0" borderId="74" xfId="69" applyNumberFormat="1" applyFont="1" applyBorder="1" applyAlignment="1">
      <alignment horizontal="left"/>
      <protection/>
    </xf>
    <xf numFmtId="3" fontId="28" fillId="0" borderId="79" xfId="69" applyNumberFormat="1" applyFont="1" applyBorder="1" applyAlignment="1">
      <alignment horizontal="left"/>
      <protection/>
    </xf>
    <xf numFmtId="3" fontId="28" fillId="0" borderId="55" xfId="69" applyNumberFormat="1" applyFont="1" applyBorder="1" applyAlignment="1">
      <alignment horizontal="left"/>
      <protection/>
    </xf>
    <xf numFmtId="0" fontId="0" fillId="0" borderId="12" xfId="0" applyBorder="1" applyAlignment="1">
      <alignment horizontal="left"/>
    </xf>
    <xf numFmtId="0" fontId="0" fillId="0" borderId="64" xfId="0" applyBorder="1" applyAlignment="1">
      <alignment horizontal="left"/>
    </xf>
  </cellXfs>
  <cellStyles count="6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4.sz.mell." xfId="57"/>
    <cellStyle name="Normál_Munka10" xfId="58"/>
    <cellStyle name="Normál_Munka11" xfId="59"/>
    <cellStyle name="Normál_Munka12" xfId="60"/>
    <cellStyle name="Normál_Munka13" xfId="61"/>
    <cellStyle name="Normál_Munka2" xfId="62"/>
    <cellStyle name="Normál_Munka3" xfId="63"/>
    <cellStyle name="Normál_Munka5" xfId="64"/>
    <cellStyle name="Normál_Munka6" xfId="65"/>
    <cellStyle name="Normál_Munka7" xfId="66"/>
    <cellStyle name="Normál_Munka8" xfId="67"/>
    <cellStyle name="Normál_Munkafüzet1" xfId="68"/>
    <cellStyle name="Normál_Pü-2013 költségv." xfId="69"/>
    <cellStyle name="Normál_Pü-2013 költségv._4.sz.mell.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4">
      <selection activeCell="K34" sqref="K34"/>
    </sheetView>
  </sheetViews>
  <sheetFormatPr defaultColWidth="9.140625" defaultRowHeight="12.75"/>
  <cols>
    <col min="1" max="1" width="6.421875" style="0" bestFit="1" customWidth="1"/>
    <col min="2" max="2" width="48.421875" style="0" customWidth="1"/>
    <col min="3" max="3" width="9.7109375" style="0" bestFit="1" customWidth="1"/>
    <col min="4" max="4" width="10.8515625" style="0" bestFit="1" customWidth="1"/>
    <col min="5" max="5" width="9.57421875" style="0" customWidth="1"/>
    <col min="6" max="6" width="9.421875" style="0" bestFit="1" customWidth="1"/>
  </cols>
  <sheetData>
    <row r="1" spans="1:5" ht="37.5" customHeight="1">
      <c r="A1" s="362" t="s">
        <v>120</v>
      </c>
      <c r="B1" s="362"/>
      <c r="C1" s="362"/>
      <c r="D1" s="362"/>
      <c r="E1" s="362"/>
    </row>
    <row r="2" spans="1:5" ht="34.5" customHeight="1" thickBot="1">
      <c r="A2" s="1"/>
      <c r="B2" s="366" t="s">
        <v>278</v>
      </c>
      <c r="C2" s="366"/>
      <c r="D2" s="366"/>
      <c r="E2" s="366"/>
    </row>
    <row r="3" spans="1:6" ht="34.5" thickBot="1">
      <c r="A3" s="2" t="s">
        <v>84</v>
      </c>
      <c r="B3" s="3" t="s">
        <v>118</v>
      </c>
      <c r="C3" s="31" t="s">
        <v>279</v>
      </c>
      <c r="D3" s="4" t="s">
        <v>280</v>
      </c>
      <c r="E3" s="31" t="s">
        <v>281</v>
      </c>
      <c r="F3" s="31" t="s">
        <v>317</v>
      </c>
    </row>
    <row r="4" spans="1:6" ht="12.75">
      <c r="A4" s="8" t="s">
        <v>9</v>
      </c>
      <c r="B4" s="210" t="s">
        <v>197</v>
      </c>
      <c r="C4" s="213">
        <f>C5+C9+C10</f>
        <v>78487</v>
      </c>
      <c r="D4" s="213">
        <f>D5+D9+D10</f>
        <v>59732</v>
      </c>
      <c r="E4" s="213">
        <f>E5+E9+E10</f>
        <v>71422</v>
      </c>
      <c r="F4" s="213">
        <f>F5+F9+F10</f>
        <v>59093</v>
      </c>
    </row>
    <row r="5" spans="1:6" ht="12.75">
      <c r="A5" s="241" t="s">
        <v>201</v>
      </c>
      <c r="B5" s="34" t="s">
        <v>194</v>
      </c>
      <c r="C5" s="10">
        <f>SUM(C6:C8)</f>
        <v>21473</v>
      </c>
      <c r="D5" s="11">
        <f>SUM(D6:D8)</f>
        <v>29053</v>
      </c>
      <c r="E5" s="10">
        <f>SUM(E6:E8)</f>
        <v>23438</v>
      </c>
      <c r="F5" s="10">
        <f>SUM(F6:F8)</f>
        <v>21526</v>
      </c>
    </row>
    <row r="6" spans="1:6" ht="12.75">
      <c r="A6" s="12" t="s">
        <v>1</v>
      </c>
      <c r="B6" s="15" t="s">
        <v>203</v>
      </c>
      <c r="C6" s="13">
        <v>18470</v>
      </c>
      <c r="D6" s="14">
        <v>18080</v>
      </c>
      <c r="E6" s="13">
        <v>22194</v>
      </c>
      <c r="F6" s="13">
        <v>18470</v>
      </c>
    </row>
    <row r="7" spans="1:6" ht="12.75">
      <c r="A7" s="12" t="s">
        <v>2</v>
      </c>
      <c r="B7" s="15" t="s">
        <v>195</v>
      </c>
      <c r="C7" s="13">
        <v>600</v>
      </c>
      <c r="D7" s="14">
        <v>8607</v>
      </c>
      <c r="E7" s="13">
        <v>734</v>
      </c>
      <c r="F7" s="13">
        <v>653</v>
      </c>
    </row>
    <row r="8" spans="1:6" ht="12.75">
      <c r="A8" s="12" t="s">
        <v>4</v>
      </c>
      <c r="B8" s="15" t="s">
        <v>196</v>
      </c>
      <c r="C8" s="13">
        <v>2403</v>
      </c>
      <c r="D8" s="14">
        <v>2366</v>
      </c>
      <c r="E8" s="16">
        <v>510</v>
      </c>
      <c r="F8" s="13">
        <v>2403</v>
      </c>
    </row>
    <row r="9" spans="1:6" ht="12.75">
      <c r="A9" s="214" t="s">
        <v>202</v>
      </c>
      <c r="B9" s="212" t="s">
        <v>238</v>
      </c>
      <c r="C9" s="16">
        <v>57014</v>
      </c>
      <c r="D9" s="18">
        <v>30679</v>
      </c>
      <c r="E9" s="16">
        <v>46924</v>
      </c>
      <c r="F9" s="16">
        <v>37567</v>
      </c>
    </row>
    <row r="10" spans="1:6" ht="12.75">
      <c r="A10" s="214" t="s">
        <v>204</v>
      </c>
      <c r="B10" s="212" t="s">
        <v>239</v>
      </c>
      <c r="C10" s="13"/>
      <c r="D10" s="14"/>
      <c r="E10" s="16">
        <v>1060</v>
      </c>
      <c r="F10" s="13"/>
    </row>
    <row r="11" spans="1:6" ht="12.75">
      <c r="A11" s="48" t="s">
        <v>10</v>
      </c>
      <c r="B11" s="17" t="s">
        <v>240</v>
      </c>
      <c r="C11" s="10">
        <f>SUM(C12:C13)</f>
        <v>0</v>
      </c>
      <c r="D11" s="10">
        <f>SUM(D12:D13)</f>
        <v>23023</v>
      </c>
      <c r="E11" s="10">
        <f>SUM(E12:E13)</f>
        <v>0</v>
      </c>
      <c r="F11" s="10">
        <f>SUM(F12:F13)</f>
        <v>7990</v>
      </c>
    </row>
    <row r="12" spans="1:6" ht="12.75">
      <c r="A12" s="214" t="s">
        <v>205</v>
      </c>
      <c r="B12" s="212" t="s">
        <v>206</v>
      </c>
      <c r="C12" s="13"/>
      <c r="D12" s="14">
        <v>23023</v>
      </c>
      <c r="E12" s="16"/>
      <c r="F12" s="13"/>
    </row>
    <row r="13" spans="1:6" ht="12.75">
      <c r="A13" s="214" t="s">
        <v>207</v>
      </c>
      <c r="B13" s="212" t="s">
        <v>241</v>
      </c>
      <c r="C13" s="13"/>
      <c r="D13" s="14"/>
      <c r="E13" s="16"/>
      <c r="F13" s="13">
        <v>7990</v>
      </c>
    </row>
    <row r="14" spans="1:6" ht="12.75">
      <c r="A14" s="214"/>
      <c r="B14" s="236" t="s">
        <v>230</v>
      </c>
      <c r="C14" s="13"/>
      <c r="D14" s="14"/>
      <c r="E14" s="16"/>
      <c r="F14" s="13">
        <v>7990</v>
      </c>
    </row>
    <row r="15" spans="1:6" ht="12.75">
      <c r="A15" s="8" t="s">
        <v>11</v>
      </c>
      <c r="B15" s="9" t="s">
        <v>72</v>
      </c>
      <c r="C15" s="10">
        <f>SUM(C16:C18)</f>
        <v>2130</v>
      </c>
      <c r="D15" s="10">
        <f>SUM(D16:D18)</f>
        <v>3106</v>
      </c>
      <c r="E15" s="10">
        <f>SUM(E16:E18)</f>
        <v>3139</v>
      </c>
      <c r="F15" s="10">
        <f>SUM(F16:F18)</f>
        <v>2130</v>
      </c>
    </row>
    <row r="16" spans="1:6" ht="12.75">
      <c r="A16" s="12" t="s">
        <v>1</v>
      </c>
      <c r="B16" s="15" t="s">
        <v>73</v>
      </c>
      <c r="C16" s="13">
        <v>1650</v>
      </c>
      <c r="D16" s="18">
        <v>1921</v>
      </c>
      <c r="E16" s="13">
        <v>1990</v>
      </c>
      <c r="F16" s="13">
        <v>1650</v>
      </c>
    </row>
    <row r="17" spans="1:6" ht="12.75">
      <c r="A17" s="12" t="s">
        <v>2</v>
      </c>
      <c r="B17" s="15" t="s">
        <v>74</v>
      </c>
      <c r="C17" s="13">
        <v>450</v>
      </c>
      <c r="D17" s="14">
        <v>776</v>
      </c>
      <c r="E17" s="13">
        <v>942</v>
      </c>
      <c r="F17" s="13">
        <v>450</v>
      </c>
    </row>
    <row r="18" spans="1:6" ht="12.75">
      <c r="A18" s="12" t="s">
        <v>4</v>
      </c>
      <c r="B18" s="15" t="s">
        <v>198</v>
      </c>
      <c r="C18" s="13">
        <v>30</v>
      </c>
      <c r="D18" s="14">
        <v>409</v>
      </c>
      <c r="E18" s="13">
        <v>207</v>
      </c>
      <c r="F18" s="13">
        <v>30</v>
      </c>
    </row>
    <row r="19" spans="1:6" ht="12.75">
      <c r="A19" s="8" t="s">
        <v>12</v>
      </c>
      <c r="B19" s="9" t="s">
        <v>191</v>
      </c>
      <c r="C19" s="10">
        <v>4183</v>
      </c>
      <c r="D19" s="11">
        <v>6064</v>
      </c>
      <c r="E19" s="10">
        <v>7341</v>
      </c>
      <c r="F19" s="10">
        <v>6183</v>
      </c>
    </row>
    <row r="20" spans="1:6" ht="12.75">
      <c r="A20" s="8" t="s">
        <v>13</v>
      </c>
      <c r="B20" s="9" t="s">
        <v>242</v>
      </c>
      <c r="C20" s="10">
        <f>SUM(C21:C22)</f>
        <v>720</v>
      </c>
      <c r="D20" s="10">
        <f>SUM(D21:D22)</f>
        <v>0</v>
      </c>
      <c r="E20" s="10">
        <f>SUM(E21:E22)</f>
        <v>303</v>
      </c>
      <c r="F20" s="10">
        <f>SUM(F21:F22)</f>
        <v>720</v>
      </c>
    </row>
    <row r="21" spans="1:6" ht="12.75">
      <c r="A21" s="214" t="s">
        <v>235</v>
      </c>
      <c r="B21" s="15" t="s">
        <v>271</v>
      </c>
      <c r="C21" s="13">
        <v>720</v>
      </c>
      <c r="D21" s="14"/>
      <c r="E21" s="13"/>
      <c r="F21" s="13">
        <v>720</v>
      </c>
    </row>
    <row r="22" spans="1:6" ht="12.75">
      <c r="A22" s="214" t="s">
        <v>236</v>
      </c>
      <c r="B22" s="15" t="s">
        <v>272</v>
      </c>
      <c r="C22" s="13"/>
      <c r="D22" s="14"/>
      <c r="E22" s="13">
        <v>303</v>
      </c>
      <c r="F22" s="13"/>
    </row>
    <row r="23" spans="1:6" ht="12.75">
      <c r="A23" s="48" t="s">
        <v>14</v>
      </c>
      <c r="B23" s="9" t="s">
        <v>237</v>
      </c>
      <c r="C23" s="10">
        <v>0</v>
      </c>
      <c r="D23" s="10">
        <v>0</v>
      </c>
      <c r="E23" s="10">
        <v>0</v>
      </c>
      <c r="F23" s="10">
        <v>0</v>
      </c>
    </row>
    <row r="24" spans="1:6" ht="12.75">
      <c r="A24" s="8" t="s">
        <v>15</v>
      </c>
      <c r="B24" s="9" t="s">
        <v>75</v>
      </c>
      <c r="C24" s="10">
        <f>SUM(C25:C27)</f>
        <v>0</v>
      </c>
      <c r="D24" s="10">
        <f>SUM(D25:D27)</f>
        <v>0</v>
      </c>
      <c r="E24" s="10">
        <f>SUM(E25:E27)</f>
        <v>0</v>
      </c>
      <c r="F24" s="10">
        <f>SUM(F25:F27)</f>
        <v>2300</v>
      </c>
    </row>
    <row r="25" spans="1:6" ht="12.75">
      <c r="A25" s="12" t="s">
        <v>1</v>
      </c>
      <c r="B25" s="15" t="s">
        <v>209</v>
      </c>
      <c r="C25" s="13"/>
      <c r="D25" s="14"/>
      <c r="E25" s="13"/>
      <c r="F25" s="13">
        <v>2300</v>
      </c>
    </row>
    <row r="26" spans="1:6" ht="12.75">
      <c r="A26" s="12" t="s">
        <v>2</v>
      </c>
      <c r="B26" s="15" t="s">
        <v>210</v>
      </c>
      <c r="C26" s="13"/>
      <c r="D26" s="14"/>
      <c r="E26" s="19"/>
      <c r="F26" s="13"/>
    </row>
    <row r="27" spans="1:6" ht="13.5" thickBot="1">
      <c r="A27" s="216" t="s">
        <v>4</v>
      </c>
      <c r="B27" s="217" t="s">
        <v>76</v>
      </c>
      <c r="C27" s="59"/>
      <c r="D27" s="14"/>
      <c r="E27" s="13"/>
      <c r="F27" s="59"/>
    </row>
    <row r="28" spans="1:6" ht="13.5" thickBot="1">
      <c r="A28" s="23" t="s">
        <v>16</v>
      </c>
      <c r="B28" s="219" t="s">
        <v>77</v>
      </c>
      <c r="C28" s="20">
        <f>C4+C11+C15+C19+C20+C23+C24</f>
        <v>85520</v>
      </c>
      <c r="D28" s="20">
        <f>D4+D11+D15+D19+D20+D23+D24</f>
        <v>91925</v>
      </c>
      <c r="E28" s="20">
        <f>E4+E11+E15+E19+E20+E23+E24</f>
        <v>82205</v>
      </c>
      <c r="F28" s="20">
        <f>F4+F11+F15+F19+F20+F23+F24</f>
        <v>78416</v>
      </c>
    </row>
    <row r="29" spans="1:6" ht="12.75">
      <c r="A29" s="218" t="s">
        <v>17</v>
      </c>
      <c r="B29" s="17" t="s">
        <v>213</v>
      </c>
      <c r="C29" s="21">
        <f>C30+C33</f>
        <v>838</v>
      </c>
      <c r="D29" s="21">
        <f>SUM(D30+D33)</f>
        <v>10000</v>
      </c>
      <c r="E29" s="21">
        <f>E30+E33</f>
        <v>0</v>
      </c>
      <c r="F29" s="21">
        <f>F30+F33</f>
        <v>12190</v>
      </c>
    </row>
    <row r="30" spans="1:6" ht="12.75">
      <c r="A30" s="218" t="s">
        <v>217</v>
      </c>
      <c r="B30" s="17" t="s">
        <v>250</v>
      </c>
      <c r="C30" s="21">
        <f>SUM(C31:C32)</f>
        <v>0</v>
      </c>
      <c r="D30" s="250">
        <f>SUM(D31:D32)</f>
        <v>0</v>
      </c>
      <c r="E30" s="21">
        <f>SUM(E31:E32)</f>
        <v>0</v>
      </c>
      <c r="F30" s="21">
        <v>7990</v>
      </c>
    </row>
    <row r="31" spans="1:6" ht="12.75">
      <c r="A31" s="218"/>
      <c r="B31" s="15" t="s">
        <v>220</v>
      </c>
      <c r="C31" s="21"/>
      <c r="D31" s="11"/>
      <c r="E31" s="10"/>
      <c r="F31" s="21"/>
    </row>
    <row r="32" spans="1:6" ht="12.75">
      <c r="A32" s="218"/>
      <c r="B32" s="15" t="s">
        <v>51</v>
      </c>
      <c r="C32" s="21"/>
      <c r="D32" s="18"/>
      <c r="E32" s="10"/>
      <c r="F32" s="21"/>
    </row>
    <row r="33" spans="1:6" ht="12.75">
      <c r="A33" s="218" t="s">
        <v>218</v>
      </c>
      <c r="B33" s="17" t="s">
        <v>219</v>
      </c>
      <c r="C33" s="21">
        <f>SUM(C34:C35)</f>
        <v>838</v>
      </c>
      <c r="D33" s="21">
        <f>SUM(D34:D35)</f>
        <v>10000</v>
      </c>
      <c r="E33" s="21">
        <f>SUM(E34:E35)</f>
        <v>0</v>
      </c>
      <c r="F33" s="21">
        <v>4200</v>
      </c>
    </row>
    <row r="34" spans="1:6" ht="25.5">
      <c r="A34" s="12" t="s">
        <v>1</v>
      </c>
      <c r="B34" s="22" t="s">
        <v>221</v>
      </c>
      <c r="C34" s="16">
        <v>800</v>
      </c>
      <c r="D34" s="14">
        <v>566</v>
      </c>
      <c r="E34" s="13"/>
      <c r="F34" s="16">
        <v>800</v>
      </c>
    </row>
    <row r="35" spans="1:6" ht="26.25" thickBot="1">
      <c r="A35" s="12" t="s">
        <v>2</v>
      </c>
      <c r="B35" s="221" t="s">
        <v>251</v>
      </c>
      <c r="C35" s="16">
        <v>38</v>
      </c>
      <c r="D35" s="14">
        <v>9434</v>
      </c>
      <c r="E35" s="13"/>
      <c r="F35" s="16">
        <v>38</v>
      </c>
    </row>
    <row r="36" spans="1:6" ht="16.5" thickBot="1">
      <c r="A36" s="23" t="s">
        <v>18</v>
      </c>
      <c r="B36" s="3" t="s">
        <v>233</v>
      </c>
      <c r="C36" s="24">
        <f>C28+C29</f>
        <v>86358</v>
      </c>
      <c r="D36" s="24">
        <f>SUM(D28+D29)</f>
        <v>101925</v>
      </c>
      <c r="E36" s="24">
        <f>E28+E29</f>
        <v>82205</v>
      </c>
      <c r="F36" s="24">
        <f>F28+F29</f>
        <v>90606</v>
      </c>
    </row>
    <row r="37" spans="1:6" ht="12.75" customHeight="1">
      <c r="A37" s="25"/>
      <c r="B37" s="26" t="s">
        <v>212</v>
      </c>
      <c r="C37" s="51">
        <v>73538</v>
      </c>
      <c r="D37" s="363"/>
      <c r="E37" s="237">
        <v>69476</v>
      </c>
      <c r="F37" s="51">
        <v>73538</v>
      </c>
    </row>
    <row r="38" spans="1:6" ht="12.75">
      <c r="A38" s="8"/>
      <c r="B38" s="27" t="s">
        <v>85</v>
      </c>
      <c r="C38" s="35">
        <v>4370</v>
      </c>
      <c r="D38" s="364"/>
      <c r="E38" s="13">
        <v>3188</v>
      </c>
      <c r="F38" s="35">
        <v>4370</v>
      </c>
    </row>
    <row r="39" spans="1:6" ht="13.5" thickBot="1">
      <c r="A39" s="29"/>
      <c r="B39" s="30" t="s">
        <v>86</v>
      </c>
      <c r="C39" s="52">
        <v>8450</v>
      </c>
      <c r="D39" s="365"/>
      <c r="E39" s="215">
        <v>9541</v>
      </c>
      <c r="F39" s="52">
        <v>8450</v>
      </c>
    </row>
  </sheetData>
  <sheetProtection/>
  <mergeCells count="3">
    <mergeCell ref="A1:E1"/>
    <mergeCell ref="D37:D39"/>
    <mergeCell ref="B2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zoomScalePageLayoutView="0" workbookViewId="0" topLeftCell="A1">
      <selection activeCell="F30" sqref="F30"/>
    </sheetView>
  </sheetViews>
  <sheetFormatPr defaultColWidth="9.140625" defaultRowHeight="12.75"/>
  <cols>
    <col min="2" max="2" width="37.57421875" style="0" customWidth="1"/>
    <col min="3" max="3" width="20.00390625" style="0" customWidth="1"/>
    <col min="4" max="4" width="18.140625" style="0" customWidth="1"/>
  </cols>
  <sheetData>
    <row r="1" spans="1:6" ht="51" customHeight="1">
      <c r="A1" s="483" t="s">
        <v>316</v>
      </c>
      <c r="B1" s="483"/>
      <c r="C1" s="483"/>
      <c r="D1" s="483"/>
      <c r="E1" s="483"/>
      <c r="F1" s="483"/>
    </row>
    <row r="2" spans="1:6" ht="29.25" customHeight="1">
      <c r="A2" s="120"/>
      <c r="B2" s="120"/>
      <c r="C2" s="120"/>
      <c r="D2" s="120"/>
      <c r="E2" s="120"/>
      <c r="F2" s="120"/>
    </row>
    <row r="3" spans="1:6" ht="12.75">
      <c r="A3" s="121"/>
      <c r="B3" s="121"/>
      <c r="C3" s="122" t="s">
        <v>338</v>
      </c>
      <c r="D3" s="121"/>
      <c r="E3" s="121"/>
      <c r="F3" s="121"/>
    </row>
    <row r="4" spans="1:6" ht="16.5" thickBot="1">
      <c r="A4" s="121"/>
      <c r="B4" s="123"/>
      <c r="C4" s="123"/>
      <c r="D4" s="121"/>
      <c r="E4" s="121"/>
      <c r="F4" s="121"/>
    </row>
    <row r="5" spans="1:6" ht="40.5" customHeight="1">
      <c r="A5" s="121"/>
      <c r="B5" s="124" t="s">
        <v>89</v>
      </c>
      <c r="C5" s="138" t="s">
        <v>292</v>
      </c>
      <c r="D5" s="138" t="s">
        <v>292</v>
      </c>
      <c r="E5" s="121"/>
      <c r="F5" s="121"/>
    </row>
    <row r="6" spans="1:6" ht="16.5" thickBot="1">
      <c r="A6" s="121"/>
      <c r="B6" s="125"/>
      <c r="C6" s="126" t="s">
        <v>90</v>
      </c>
      <c r="D6" s="126" t="s">
        <v>90</v>
      </c>
      <c r="E6" s="121"/>
      <c r="F6" s="121"/>
    </row>
    <row r="7" spans="1:6" ht="16.5" thickBot="1">
      <c r="A7" s="121"/>
      <c r="B7" s="127" t="s">
        <v>91</v>
      </c>
      <c r="C7" s="128" t="s">
        <v>0</v>
      </c>
      <c r="D7" s="128" t="s">
        <v>0</v>
      </c>
      <c r="E7" s="121"/>
      <c r="F7" s="121"/>
    </row>
    <row r="8" spans="1:6" ht="15.75">
      <c r="A8" s="121"/>
      <c r="B8" s="129" t="s">
        <v>92</v>
      </c>
      <c r="C8" s="130">
        <v>537</v>
      </c>
      <c r="D8" s="130">
        <v>1120</v>
      </c>
      <c r="E8" s="121"/>
      <c r="F8" s="121"/>
    </row>
    <row r="9" spans="1:6" ht="16.5" thickBot="1">
      <c r="A9" s="121"/>
      <c r="B9" s="131" t="s">
        <v>93</v>
      </c>
      <c r="C9" s="132">
        <v>142</v>
      </c>
      <c r="D9" s="132">
        <v>142</v>
      </c>
      <c r="E9" s="121"/>
      <c r="F9" s="121"/>
    </row>
    <row r="10" spans="1:6" ht="16.5" thickBot="1">
      <c r="A10" s="121"/>
      <c r="B10" s="199" t="s">
        <v>21</v>
      </c>
      <c r="C10" s="176">
        <f>SUM(C8:C9)</f>
        <v>679</v>
      </c>
      <c r="D10" s="176">
        <f>SUM(D8:D9)</f>
        <v>1262</v>
      </c>
      <c r="E10" s="121"/>
      <c r="F10" s="121"/>
    </row>
    <row r="11" spans="1:6" ht="15.75">
      <c r="A11" s="121"/>
      <c r="B11" s="133"/>
      <c r="C11" s="134"/>
      <c r="D11" s="121"/>
      <c r="E11" s="121"/>
      <c r="F11" s="121"/>
    </row>
    <row r="12" spans="1:6" ht="16.5" thickBot="1">
      <c r="A12" s="121"/>
      <c r="B12" s="123"/>
      <c r="C12" s="123"/>
      <c r="D12" s="121"/>
      <c r="E12" s="121"/>
      <c r="F12" s="121"/>
    </row>
    <row r="13" spans="1:6" ht="16.5" thickBot="1">
      <c r="A13" s="121"/>
      <c r="B13" s="127" t="s">
        <v>94</v>
      </c>
      <c r="C13" s="135"/>
      <c r="D13" s="135"/>
      <c r="E13" s="121"/>
      <c r="F13" s="121"/>
    </row>
    <row r="14" spans="1:6" ht="15.75">
      <c r="A14" s="121"/>
      <c r="B14" s="129" t="s">
        <v>301</v>
      </c>
      <c r="C14" s="136">
        <v>231</v>
      </c>
      <c r="D14" s="136">
        <v>231</v>
      </c>
      <c r="E14" s="121"/>
      <c r="F14" s="121"/>
    </row>
    <row r="15" spans="1:6" ht="16.5" thickBot="1">
      <c r="A15" s="121"/>
      <c r="B15" s="125" t="s">
        <v>95</v>
      </c>
      <c r="C15" s="137">
        <v>1368</v>
      </c>
      <c r="D15" s="137">
        <v>1368</v>
      </c>
      <c r="E15" s="121"/>
      <c r="F15" s="121"/>
    </row>
    <row r="16" spans="1:6" ht="16.5" thickBot="1">
      <c r="A16" s="121"/>
      <c r="B16" s="199" t="s">
        <v>21</v>
      </c>
      <c r="C16" s="176">
        <f>SUM(C14:C15)</f>
        <v>1599</v>
      </c>
      <c r="D16" s="176">
        <f>SUM(D14:D15)</f>
        <v>1599</v>
      </c>
      <c r="E16" s="121"/>
      <c r="F16" s="121"/>
    </row>
    <row r="17" spans="1:6" ht="15.75">
      <c r="A17" s="120"/>
      <c r="B17" s="133"/>
      <c r="C17" s="134"/>
      <c r="D17" s="120"/>
      <c r="E17" s="120"/>
      <c r="F17" s="120"/>
    </row>
    <row r="18" spans="1:6" ht="16.5" thickBot="1">
      <c r="A18" s="120"/>
      <c r="B18" s="123"/>
      <c r="C18" s="123"/>
      <c r="D18" s="120"/>
      <c r="E18" s="120"/>
      <c r="F18" s="120"/>
    </row>
    <row r="19" spans="1:6" ht="16.5" thickBot="1">
      <c r="A19" s="120"/>
      <c r="B19" s="127" t="s">
        <v>96</v>
      </c>
      <c r="C19" s="135"/>
      <c r="D19" s="135"/>
      <c r="E19" s="120"/>
      <c r="F19" s="120"/>
    </row>
    <row r="20" spans="1:6" ht="15.75">
      <c r="A20" s="120"/>
      <c r="B20" s="129" t="s">
        <v>125</v>
      </c>
      <c r="C20" s="130">
        <v>1550</v>
      </c>
      <c r="D20" s="130">
        <v>967</v>
      </c>
      <c r="E20" s="120"/>
      <c r="F20" s="120"/>
    </row>
    <row r="21" spans="1:6" ht="15.75">
      <c r="A21" s="120"/>
      <c r="B21" s="131" t="s">
        <v>126</v>
      </c>
      <c r="C21" s="132">
        <v>350</v>
      </c>
      <c r="D21" s="132">
        <v>350</v>
      </c>
      <c r="E21" s="120"/>
      <c r="F21" s="120"/>
    </row>
    <row r="22" spans="1:6" ht="15.75">
      <c r="A22" s="120"/>
      <c r="B22" s="131" t="s">
        <v>127</v>
      </c>
      <c r="C22" s="132">
        <v>80</v>
      </c>
      <c r="D22" s="132">
        <v>80</v>
      </c>
      <c r="E22" s="120"/>
      <c r="F22" s="120"/>
    </row>
    <row r="23" spans="1:6" ht="15.75">
      <c r="A23" s="120"/>
      <c r="B23" s="131" t="s">
        <v>128</v>
      </c>
      <c r="C23" s="132">
        <v>400</v>
      </c>
      <c r="D23" s="132">
        <v>400</v>
      </c>
      <c r="E23" s="120"/>
      <c r="F23" s="120"/>
    </row>
    <row r="24" spans="1:6" ht="16.5" thickBot="1">
      <c r="A24" s="120"/>
      <c r="B24" s="195" t="s">
        <v>129</v>
      </c>
      <c r="C24" s="196">
        <v>100</v>
      </c>
      <c r="D24" s="196">
        <v>100</v>
      </c>
      <c r="E24" s="120"/>
      <c r="F24" s="120"/>
    </row>
    <row r="25" spans="1:6" ht="16.5" thickBot="1">
      <c r="A25" s="120"/>
      <c r="B25" s="197" t="s">
        <v>130</v>
      </c>
      <c r="C25" s="198">
        <f>SUM(C20:C24)</f>
        <v>2480</v>
      </c>
      <c r="D25" s="198">
        <f>SUM(D20:D24)</f>
        <v>1897</v>
      </c>
      <c r="E25" s="120"/>
      <c r="F25" s="120"/>
    </row>
    <row r="26" spans="1:6" ht="15.75">
      <c r="A26" s="120"/>
      <c r="B26" s="129" t="s">
        <v>32</v>
      </c>
      <c r="C26" s="130">
        <v>320</v>
      </c>
      <c r="D26" s="130">
        <v>320</v>
      </c>
      <c r="E26" s="120"/>
      <c r="F26" s="120"/>
    </row>
    <row r="27" spans="1:6" ht="15.75">
      <c r="A27" s="120"/>
      <c r="B27" s="131" t="s">
        <v>33</v>
      </c>
      <c r="C27" s="132">
        <v>90</v>
      </c>
      <c r="D27" s="132">
        <v>90</v>
      </c>
      <c r="E27" s="120"/>
      <c r="F27" s="120"/>
    </row>
    <row r="28" spans="1:6" ht="16.5" thickBot="1">
      <c r="A28" s="120"/>
      <c r="B28" s="131" t="s">
        <v>302</v>
      </c>
      <c r="C28" s="132">
        <v>160</v>
      </c>
      <c r="D28" s="132">
        <v>160</v>
      </c>
      <c r="E28" s="120"/>
      <c r="F28" s="120"/>
    </row>
    <row r="29" spans="1:6" ht="16.5" thickBot="1">
      <c r="A29" s="120"/>
      <c r="B29" s="199" t="s">
        <v>21</v>
      </c>
      <c r="C29" s="176">
        <f>SUM(C26:C28)</f>
        <v>570</v>
      </c>
      <c r="D29" s="176">
        <f>SUM(D26:D28)</f>
        <v>570</v>
      </c>
      <c r="E29" s="120"/>
      <c r="F29" s="120"/>
    </row>
    <row r="30" spans="1:6" ht="15.75">
      <c r="A30" s="120"/>
      <c r="B30" s="123"/>
      <c r="C30" s="123"/>
      <c r="D30" s="120"/>
      <c r="E30" s="120"/>
      <c r="F30" s="120"/>
    </row>
    <row r="31" spans="1:6" ht="16.5" thickBot="1">
      <c r="A31" s="120"/>
      <c r="B31" s="123"/>
      <c r="C31" s="123"/>
      <c r="D31" s="120"/>
      <c r="E31" s="120"/>
      <c r="F31" s="120"/>
    </row>
    <row r="32" spans="1:6" ht="16.5" thickBot="1">
      <c r="A32" s="120"/>
      <c r="B32" s="127" t="s">
        <v>97</v>
      </c>
      <c r="C32" s="135"/>
      <c r="D32" s="135"/>
      <c r="E32" s="120"/>
      <c r="F32" s="120"/>
    </row>
    <row r="33" spans="1:6" ht="15.75">
      <c r="A33" s="121"/>
      <c r="B33" s="131" t="s">
        <v>98</v>
      </c>
      <c r="C33" s="132">
        <v>580</v>
      </c>
      <c r="D33" s="132">
        <v>580</v>
      </c>
      <c r="E33" s="120"/>
      <c r="F33" s="120"/>
    </row>
    <row r="34" spans="1:6" ht="15.75">
      <c r="A34" s="251"/>
      <c r="B34" s="131" t="s">
        <v>99</v>
      </c>
      <c r="C34" s="132">
        <v>600</v>
      </c>
      <c r="D34" s="132">
        <v>653</v>
      </c>
      <c r="E34" s="120"/>
      <c r="F34" s="120"/>
    </row>
    <row r="35" spans="1:6" ht="15.75">
      <c r="A35" s="251"/>
      <c r="B35" s="131" t="s">
        <v>52</v>
      </c>
      <c r="C35" s="132">
        <v>60</v>
      </c>
      <c r="D35" s="132">
        <v>60</v>
      </c>
      <c r="E35" s="120"/>
      <c r="F35" s="120"/>
    </row>
    <row r="36" spans="1:6" ht="16.5" thickBot="1">
      <c r="A36" s="251"/>
      <c r="B36" s="252" t="s">
        <v>303</v>
      </c>
      <c r="C36" s="253">
        <v>200</v>
      </c>
      <c r="D36" s="253">
        <v>200</v>
      </c>
      <c r="E36" s="120"/>
      <c r="F36" s="120"/>
    </row>
    <row r="37" spans="1:6" ht="16.5" thickBot="1">
      <c r="A37" s="121"/>
      <c r="B37" s="197" t="s">
        <v>21</v>
      </c>
      <c r="C37" s="198">
        <f>SUM(C33:C36)</f>
        <v>1440</v>
      </c>
      <c r="D37" s="198">
        <f>SUM(D33:D36)</f>
        <v>1493</v>
      </c>
      <c r="E37" s="120"/>
      <c r="F37" s="120"/>
    </row>
    <row r="38" spans="1:6" ht="16.5" thickBot="1">
      <c r="A38" s="121"/>
      <c r="B38" s="123"/>
      <c r="C38" s="123"/>
      <c r="D38" s="123"/>
      <c r="E38" s="120"/>
      <c r="F38" s="120"/>
    </row>
    <row r="39" spans="1:6" ht="16.5" thickBot="1">
      <c r="A39" s="121"/>
      <c r="B39" s="200" t="s">
        <v>100</v>
      </c>
      <c r="C39" s="201">
        <f>SUM(C10+C16+C25+C29+C37)</f>
        <v>6768</v>
      </c>
      <c r="D39" s="201">
        <f>SUM(D10+D16+D25+D29+D37)</f>
        <v>6821</v>
      </c>
      <c r="E39" s="120"/>
      <c r="F39" s="120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4.28125" style="0" customWidth="1"/>
    <col min="2" max="2" width="6.8515625" style="0" customWidth="1"/>
    <col min="3" max="3" width="54.28125" style="0" customWidth="1"/>
    <col min="4" max="4" width="14.00390625" style="0" customWidth="1"/>
    <col min="5" max="5" width="16.140625" style="0" customWidth="1"/>
    <col min="6" max="6" width="19.00390625" style="0" customWidth="1"/>
  </cols>
  <sheetData>
    <row r="1" spans="1:7" ht="60.75" customHeight="1">
      <c r="A1" s="139"/>
      <c r="B1" s="139"/>
      <c r="C1" s="484" t="s">
        <v>296</v>
      </c>
      <c r="D1" s="484"/>
      <c r="E1" s="484"/>
      <c r="F1" s="484"/>
      <c r="G1" s="484"/>
    </row>
    <row r="2" spans="1:7" ht="27">
      <c r="A2" s="139"/>
      <c r="B2" s="139"/>
      <c r="C2" s="141"/>
      <c r="D2" s="141"/>
      <c r="E2" s="141"/>
      <c r="F2" s="141"/>
      <c r="G2" s="141"/>
    </row>
    <row r="3" spans="1:7" ht="27.75" thickBot="1">
      <c r="A3" s="139"/>
      <c r="B3" s="139"/>
      <c r="C3" s="142"/>
      <c r="D3" s="485" t="s">
        <v>340</v>
      </c>
      <c r="E3" s="485"/>
      <c r="F3" s="485"/>
      <c r="G3" s="143"/>
    </row>
    <row r="4" spans="1:7" ht="59.25" customHeight="1" thickBot="1">
      <c r="A4" s="139"/>
      <c r="B4" s="139"/>
      <c r="C4" s="144" t="s">
        <v>101</v>
      </c>
      <c r="D4" s="145" t="s">
        <v>293</v>
      </c>
      <c r="E4" s="145" t="s">
        <v>294</v>
      </c>
      <c r="F4" s="146" t="s">
        <v>295</v>
      </c>
      <c r="G4" s="142"/>
    </row>
    <row r="5" spans="1:7" ht="27.75" thickBot="1">
      <c r="A5" s="139"/>
      <c r="B5" s="139"/>
      <c r="C5" s="488" t="s">
        <v>102</v>
      </c>
      <c r="D5" s="489"/>
      <c r="E5" s="489"/>
      <c r="F5" s="490"/>
      <c r="G5" s="140"/>
    </row>
    <row r="6" spans="1:7" ht="27.75">
      <c r="A6" s="139"/>
      <c r="B6" s="139"/>
      <c r="C6" s="242" t="s">
        <v>103</v>
      </c>
      <c r="D6" s="243"/>
      <c r="E6" s="243"/>
      <c r="F6" s="244">
        <f>SUM(F8:F11)</f>
        <v>5613087</v>
      </c>
      <c r="G6" s="147"/>
    </row>
    <row r="7" spans="1:7" ht="27.75">
      <c r="A7" s="139"/>
      <c r="B7" s="139"/>
      <c r="C7" s="148" t="s">
        <v>36</v>
      </c>
      <c r="D7" s="149"/>
      <c r="E7" s="149"/>
      <c r="F7" s="150"/>
      <c r="G7" s="147"/>
    </row>
    <row r="8" spans="1:7" ht="27.75">
      <c r="A8" s="139"/>
      <c r="B8" s="139"/>
      <c r="C8" s="151" t="s">
        <v>104</v>
      </c>
      <c r="D8" s="152"/>
      <c r="E8" s="152"/>
      <c r="F8" s="153">
        <v>2411147</v>
      </c>
      <c r="G8" s="147"/>
    </row>
    <row r="9" spans="1:7" ht="27.75">
      <c r="A9" s="139"/>
      <c r="B9" s="139"/>
      <c r="C9" s="154" t="s">
        <v>105</v>
      </c>
      <c r="D9" s="155"/>
      <c r="E9" s="155"/>
      <c r="F9" s="153">
        <v>2144000</v>
      </c>
      <c r="G9" s="147"/>
    </row>
    <row r="10" spans="1:7" ht="27.75">
      <c r="A10" s="139"/>
      <c r="B10" s="139"/>
      <c r="C10" s="154" t="s">
        <v>106</v>
      </c>
      <c r="D10" s="155"/>
      <c r="E10" s="155"/>
      <c r="F10" s="153">
        <v>100000</v>
      </c>
      <c r="G10" s="147"/>
    </row>
    <row r="11" spans="1:7" ht="27.75">
      <c r="A11" s="139"/>
      <c r="B11" s="139"/>
      <c r="C11" s="154" t="s">
        <v>107</v>
      </c>
      <c r="D11" s="155"/>
      <c r="E11" s="155"/>
      <c r="F11" s="153">
        <v>957940</v>
      </c>
      <c r="G11" s="147"/>
    </row>
    <row r="12" spans="1:7" ht="28.5" thickBot="1">
      <c r="A12" s="139"/>
      <c r="B12" s="139"/>
      <c r="C12" s="156" t="s">
        <v>108</v>
      </c>
      <c r="D12" s="157"/>
      <c r="E12" s="158"/>
      <c r="F12" s="159">
        <v>4000000</v>
      </c>
      <c r="G12" s="147"/>
    </row>
    <row r="13" spans="1:7" ht="28.5" thickBot="1">
      <c r="A13" s="139"/>
      <c r="B13" s="139"/>
      <c r="C13" s="486" t="s">
        <v>102</v>
      </c>
      <c r="D13" s="487"/>
      <c r="E13" s="160"/>
      <c r="F13" s="161">
        <f>SUM(F6+F12)</f>
        <v>9613087</v>
      </c>
      <c r="G13" s="147"/>
    </row>
    <row r="14" spans="1:7" ht="16.5" thickBot="1">
      <c r="A14" s="139"/>
      <c r="B14" s="139"/>
      <c r="C14" s="162"/>
      <c r="D14" s="162"/>
      <c r="E14" s="162"/>
      <c r="F14" s="163"/>
      <c r="G14" s="164"/>
    </row>
    <row r="15" spans="1:7" ht="16.5" thickBot="1">
      <c r="A15" s="139"/>
      <c r="B15" s="139"/>
      <c r="C15" s="254" t="s">
        <v>304</v>
      </c>
      <c r="D15" s="255"/>
      <c r="E15" s="255"/>
      <c r="F15" s="256">
        <v>2403272</v>
      </c>
      <c r="G15" s="164"/>
    </row>
    <row r="16" spans="1:7" ht="15.75">
      <c r="A16" s="139"/>
      <c r="B16" s="139"/>
      <c r="C16" s="162"/>
      <c r="D16" s="162"/>
      <c r="E16" s="162"/>
      <c r="F16" s="163"/>
      <c r="G16" s="164"/>
    </row>
    <row r="17" spans="1:7" ht="15.75">
      <c r="A17" s="139"/>
      <c r="B17" s="139"/>
      <c r="C17" s="162"/>
      <c r="D17" s="162"/>
      <c r="E17" s="162"/>
      <c r="F17" s="163"/>
      <c r="G17" s="164"/>
    </row>
    <row r="18" spans="1:7" ht="16.5" thickBot="1">
      <c r="A18" s="139"/>
      <c r="B18" s="165"/>
      <c r="C18" s="163" t="s">
        <v>109</v>
      </c>
      <c r="D18" s="162"/>
      <c r="E18" s="162"/>
      <c r="F18" s="163"/>
      <c r="G18" s="162"/>
    </row>
    <row r="19" spans="1:7" ht="27.75">
      <c r="A19" s="139"/>
      <c r="B19" s="165"/>
      <c r="C19" s="166" t="s">
        <v>110</v>
      </c>
      <c r="D19" s="167"/>
      <c r="E19" s="167"/>
      <c r="F19" s="167">
        <v>3333750</v>
      </c>
      <c r="G19" s="147"/>
    </row>
    <row r="20" spans="1:7" ht="27.75">
      <c r="A20" s="139"/>
      <c r="B20" s="165"/>
      <c r="C20" s="207" t="s">
        <v>192</v>
      </c>
      <c r="D20" s="208"/>
      <c r="E20" s="209"/>
      <c r="F20" s="208">
        <v>2500000</v>
      </c>
      <c r="G20" s="147"/>
    </row>
    <row r="21" spans="1:7" ht="27.75">
      <c r="A21" s="139"/>
      <c r="B21" s="165"/>
      <c r="C21" s="168" t="s">
        <v>111</v>
      </c>
      <c r="D21" s="169"/>
      <c r="E21" s="169"/>
      <c r="F21" s="169">
        <v>1823000</v>
      </c>
      <c r="G21" s="147"/>
    </row>
    <row r="22" spans="1:7" ht="28.5" thickBot="1">
      <c r="A22" s="139"/>
      <c r="B22" s="165"/>
      <c r="C22" s="170" t="s">
        <v>112</v>
      </c>
      <c r="D22" s="171"/>
      <c r="E22" s="171"/>
      <c r="F22" s="171">
        <f>SUM(F19:F21)</f>
        <v>7656750</v>
      </c>
      <c r="G22" s="147"/>
    </row>
    <row r="23" spans="1:7" ht="15.75">
      <c r="A23" s="139"/>
      <c r="B23" s="165"/>
      <c r="C23" s="162"/>
      <c r="D23" s="162"/>
      <c r="E23" s="162"/>
      <c r="F23" s="163"/>
      <c r="G23" s="162"/>
    </row>
    <row r="24" spans="1:7" ht="15.75">
      <c r="A24" s="139"/>
      <c r="B24" s="172"/>
      <c r="C24" s="134"/>
      <c r="D24" s="134"/>
      <c r="E24" s="134"/>
      <c r="F24" s="173"/>
      <c r="G24" s="172"/>
    </row>
    <row r="25" spans="1:7" ht="16.5" thickBot="1">
      <c r="A25" s="139"/>
      <c r="B25" s="172"/>
      <c r="C25" s="173" t="s">
        <v>113</v>
      </c>
      <c r="D25" s="134"/>
      <c r="E25" s="134"/>
      <c r="F25" s="134"/>
      <c r="G25" s="165"/>
    </row>
    <row r="26" spans="1:7" ht="16.5" thickBot="1">
      <c r="A26" s="139"/>
      <c r="B26" s="172"/>
      <c r="C26" s="174" t="s">
        <v>114</v>
      </c>
      <c r="D26" s="175"/>
      <c r="E26" s="175"/>
      <c r="F26" s="176">
        <v>1200000</v>
      </c>
      <c r="G26" s="165"/>
    </row>
    <row r="27" spans="1:7" ht="15.75">
      <c r="A27" s="139"/>
      <c r="B27" s="172"/>
      <c r="C27" s="173"/>
      <c r="D27" s="134"/>
      <c r="E27" s="134"/>
      <c r="F27" s="173"/>
      <c r="G27" s="165"/>
    </row>
    <row r="28" spans="1:7" ht="16.5" thickBot="1">
      <c r="A28" s="139"/>
      <c r="B28" s="172"/>
      <c r="C28" s="173" t="s">
        <v>312</v>
      </c>
      <c r="D28" s="134"/>
      <c r="E28" s="134"/>
      <c r="F28" s="173"/>
      <c r="G28" s="165"/>
    </row>
    <row r="29" spans="1:7" ht="16.5" thickBot="1">
      <c r="A29" s="139"/>
      <c r="B29" s="172"/>
      <c r="C29" s="254" t="s">
        <v>313</v>
      </c>
      <c r="D29" s="259"/>
      <c r="E29" s="259"/>
      <c r="F29" s="256">
        <v>652960</v>
      </c>
      <c r="G29" s="165"/>
    </row>
    <row r="30" spans="1:7" ht="16.5" thickBot="1">
      <c r="A30" s="139"/>
      <c r="B30" s="172"/>
      <c r="C30" s="173"/>
      <c r="D30" s="134"/>
      <c r="E30" s="134"/>
      <c r="F30" s="134"/>
      <c r="G30" s="165"/>
    </row>
    <row r="31" spans="1:7" ht="16.5" thickBot="1">
      <c r="A31" s="139"/>
      <c r="B31" s="172"/>
      <c r="C31" s="174" t="s">
        <v>115</v>
      </c>
      <c r="D31" s="177"/>
      <c r="E31" s="177"/>
      <c r="F31" s="176">
        <f>SUM(F29+F26+F22+F15+F13)</f>
        <v>21526069</v>
      </c>
      <c r="G31" s="165"/>
    </row>
  </sheetData>
  <sheetProtection/>
  <mergeCells count="4">
    <mergeCell ref="C1:G1"/>
    <mergeCell ref="D3:F3"/>
    <mergeCell ref="C13:D13"/>
    <mergeCell ref="C5:F5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6.421875" style="0" bestFit="1" customWidth="1"/>
    <col min="2" max="2" width="50.8515625" style="0" customWidth="1"/>
    <col min="3" max="3" width="10.00390625" style="0" customWidth="1"/>
    <col min="4" max="4" width="10.421875" style="0" customWidth="1"/>
    <col min="5" max="5" width="11.28125" style="0" customWidth="1"/>
    <col min="6" max="6" width="9.421875" style="275" bestFit="1" customWidth="1"/>
  </cols>
  <sheetData>
    <row r="1" spans="1:5" ht="32.25" customHeight="1" thickBot="1">
      <c r="A1" s="28"/>
      <c r="B1" s="28"/>
      <c r="C1" s="28"/>
      <c r="D1" s="28"/>
      <c r="E1" s="247" t="s">
        <v>87</v>
      </c>
    </row>
    <row r="2" spans="1:6" ht="34.5" thickBot="1">
      <c r="A2" s="2" t="s">
        <v>84</v>
      </c>
      <c r="B2" s="3" t="s">
        <v>193</v>
      </c>
      <c r="C2" s="31" t="s">
        <v>279</v>
      </c>
      <c r="D2" s="4" t="s">
        <v>280</v>
      </c>
      <c r="E2" s="248" t="s">
        <v>281</v>
      </c>
      <c r="F2" s="276" t="s">
        <v>317</v>
      </c>
    </row>
    <row r="3" spans="1:6" ht="13.5" thickBot="1">
      <c r="A3" s="32" t="s">
        <v>9</v>
      </c>
      <c r="B3" s="17" t="s">
        <v>275</v>
      </c>
      <c r="C3" s="20">
        <f>SUM(C4:C8)</f>
        <v>85558</v>
      </c>
      <c r="D3" s="20">
        <f>SUM(D4:D8)</f>
        <v>75668</v>
      </c>
      <c r="E3" s="20">
        <f>SUM(E4:E8)</f>
        <v>71215</v>
      </c>
      <c r="F3" s="277">
        <f>SUM(F4:F8)</f>
        <v>69607</v>
      </c>
    </row>
    <row r="4" spans="1:6" ht="12.75">
      <c r="A4" s="234" t="s">
        <v>201</v>
      </c>
      <c r="B4" s="33" t="s">
        <v>67</v>
      </c>
      <c r="C4" s="6">
        <v>37254</v>
      </c>
      <c r="D4" s="7">
        <v>28426</v>
      </c>
      <c r="E4" s="6">
        <v>34988</v>
      </c>
      <c r="F4" s="278">
        <v>33318</v>
      </c>
    </row>
    <row r="5" spans="1:6" ht="12.75">
      <c r="A5" s="234" t="s">
        <v>202</v>
      </c>
      <c r="B5" s="34" t="s">
        <v>214</v>
      </c>
      <c r="C5" s="13">
        <v>6830</v>
      </c>
      <c r="D5" s="14">
        <v>4455</v>
      </c>
      <c r="E5" s="13">
        <v>5684</v>
      </c>
      <c r="F5" s="279">
        <v>5369</v>
      </c>
    </row>
    <row r="6" spans="1:7" ht="12.75">
      <c r="A6" s="234" t="s">
        <v>204</v>
      </c>
      <c r="B6" s="34" t="s">
        <v>88</v>
      </c>
      <c r="C6" s="13">
        <v>31821</v>
      </c>
      <c r="D6" s="13">
        <v>18675</v>
      </c>
      <c r="E6" s="36">
        <v>15821</v>
      </c>
      <c r="F6" s="279">
        <v>19559</v>
      </c>
      <c r="G6" s="300"/>
    </row>
    <row r="7" spans="1:6" ht="12.75">
      <c r="A7" s="234" t="s">
        <v>216</v>
      </c>
      <c r="B7" s="35" t="s">
        <v>173</v>
      </c>
      <c r="C7" s="36">
        <v>6768</v>
      </c>
      <c r="D7" s="16">
        <v>11384</v>
      </c>
      <c r="E7" s="36">
        <v>8086</v>
      </c>
      <c r="F7" s="280">
        <v>6821</v>
      </c>
    </row>
    <row r="8" spans="1:6" ht="12.75">
      <c r="A8" s="234" t="s">
        <v>229</v>
      </c>
      <c r="B8" s="35" t="s">
        <v>215</v>
      </c>
      <c r="C8" s="40">
        <f>SUM(C9:C13)</f>
        <v>2885</v>
      </c>
      <c r="D8" s="40">
        <f>SUM(D9:D13)</f>
        <v>12728</v>
      </c>
      <c r="E8" s="40">
        <f>SUM(E9:E13)</f>
        <v>6636</v>
      </c>
      <c r="F8" s="281">
        <f>SUM(F9:F13)</f>
        <v>4540</v>
      </c>
    </row>
    <row r="9" spans="1:6" ht="12.75">
      <c r="A9" s="211" t="s">
        <v>1</v>
      </c>
      <c r="B9" s="15" t="s">
        <v>246</v>
      </c>
      <c r="C9" s="226"/>
      <c r="D9" s="249">
        <v>12528</v>
      </c>
      <c r="E9" s="40">
        <v>1271</v>
      </c>
      <c r="F9" s="282"/>
    </row>
    <row r="10" spans="1:6" ht="12.75">
      <c r="A10" s="211" t="s">
        <v>2</v>
      </c>
      <c r="B10" s="15" t="s">
        <v>247</v>
      </c>
      <c r="C10" s="16">
        <v>1253</v>
      </c>
      <c r="D10" s="18"/>
      <c r="E10" s="16">
        <v>3308</v>
      </c>
      <c r="F10" s="283">
        <v>1065</v>
      </c>
    </row>
    <row r="11" spans="1:6" ht="12.75">
      <c r="A11" s="211" t="s">
        <v>4</v>
      </c>
      <c r="B11" s="15" t="s">
        <v>245</v>
      </c>
      <c r="C11" s="16"/>
      <c r="D11" s="16">
        <v>200</v>
      </c>
      <c r="E11" s="45"/>
      <c r="F11" s="283"/>
    </row>
    <row r="12" spans="1:6" ht="12.75">
      <c r="A12" s="211" t="s">
        <v>5</v>
      </c>
      <c r="B12" s="15" t="s">
        <v>244</v>
      </c>
      <c r="C12" s="16">
        <v>1132</v>
      </c>
      <c r="D12" s="229"/>
      <c r="E12" s="235">
        <v>2057</v>
      </c>
      <c r="F12" s="283">
        <v>1129</v>
      </c>
    </row>
    <row r="13" spans="1:6" ht="12.75">
      <c r="A13" s="211" t="s">
        <v>6</v>
      </c>
      <c r="B13" s="15" t="s">
        <v>199</v>
      </c>
      <c r="C13" s="40">
        <f>SUM(C14:C15)</f>
        <v>500</v>
      </c>
      <c r="D13" s="226"/>
      <c r="E13" s="45"/>
      <c r="F13" s="284">
        <f>SUM(F14:F15)</f>
        <v>2346</v>
      </c>
    </row>
    <row r="14" spans="1:6" ht="12.75">
      <c r="A14" s="211"/>
      <c r="B14" s="222" t="s">
        <v>223</v>
      </c>
      <c r="C14" s="47">
        <v>450</v>
      </c>
      <c r="D14" s="225"/>
      <c r="E14" s="45"/>
      <c r="F14" s="285">
        <v>2296</v>
      </c>
    </row>
    <row r="15" spans="1:6" ht="13.5" thickBot="1">
      <c r="A15" s="211"/>
      <c r="B15" s="223" t="s">
        <v>222</v>
      </c>
      <c r="C15" s="42">
        <v>50</v>
      </c>
      <c r="D15" s="224"/>
      <c r="E15" s="42"/>
      <c r="F15" s="286">
        <v>50</v>
      </c>
    </row>
    <row r="16" spans="1:6" ht="13.5" thickBot="1">
      <c r="A16" s="8" t="s">
        <v>10</v>
      </c>
      <c r="B16" s="9" t="s">
        <v>274</v>
      </c>
      <c r="C16" s="43">
        <f>SUM(C17:C19)</f>
        <v>800</v>
      </c>
      <c r="D16" s="43">
        <f>SUM(D17:D19)</f>
        <v>20898</v>
      </c>
      <c r="E16" s="43">
        <f>SUM(E17:E19)</f>
        <v>13020</v>
      </c>
      <c r="F16" s="287">
        <f>SUM(F17:F19)</f>
        <v>12247</v>
      </c>
    </row>
    <row r="17" spans="1:6" ht="12.75">
      <c r="A17" s="234" t="s">
        <v>205</v>
      </c>
      <c r="B17" s="34" t="s">
        <v>200</v>
      </c>
      <c r="C17" s="6"/>
      <c r="D17" s="7">
        <v>20898</v>
      </c>
      <c r="E17" s="6">
        <v>12016</v>
      </c>
      <c r="F17" s="278">
        <v>11447</v>
      </c>
    </row>
    <row r="18" spans="1:6" ht="12.75">
      <c r="A18" s="234" t="s">
        <v>207</v>
      </c>
      <c r="B18" s="34" t="s">
        <v>78</v>
      </c>
      <c r="C18" s="13">
        <v>500</v>
      </c>
      <c r="D18" s="14"/>
      <c r="E18" s="13">
        <v>1004</v>
      </c>
      <c r="F18" s="279">
        <v>500</v>
      </c>
    </row>
    <row r="19" spans="1:6" ht="12.75">
      <c r="A19" s="234" t="s">
        <v>208</v>
      </c>
      <c r="B19" s="44" t="s">
        <v>79</v>
      </c>
      <c r="C19" s="36">
        <f>SUM(C20:C22)</f>
        <v>300</v>
      </c>
      <c r="D19" s="36">
        <f>SUM(D20:D22)</f>
        <v>0</v>
      </c>
      <c r="E19" s="36">
        <f>SUM(E20:E22)</f>
        <v>0</v>
      </c>
      <c r="F19" s="280">
        <f>SUM(F20:F22)</f>
        <v>300</v>
      </c>
    </row>
    <row r="20" spans="1:6" ht="12.75">
      <c r="A20" s="211" t="s">
        <v>1</v>
      </c>
      <c r="B20" s="39" t="s">
        <v>276</v>
      </c>
      <c r="C20" s="227"/>
      <c r="D20" s="228"/>
      <c r="E20" s="227"/>
      <c r="F20" s="288"/>
    </row>
    <row r="21" spans="1:6" ht="12.75">
      <c r="A21" s="12" t="s">
        <v>2</v>
      </c>
      <c r="B21" s="15" t="s">
        <v>248</v>
      </c>
      <c r="C21" s="40"/>
      <c r="D21" s="40"/>
      <c r="E21" s="40"/>
      <c r="F21" s="281"/>
    </row>
    <row r="22" spans="1:6" ht="13.5" thickBot="1">
      <c r="A22" s="12" t="s">
        <v>4</v>
      </c>
      <c r="B22" s="15" t="s">
        <v>249</v>
      </c>
      <c r="C22" s="42">
        <v>300</v>
      </c>
      <c r="D22" s="220"/>
      <c r="E22" s="42"/>
      <c r="F22" s="286">
        <v>300</v>
      </c>
    </row>
    <row r="23" spans="1:6" ht="13.5" thickBot="1">
      <c r="A23" s="48" t="s">
        <v>11</v>
      </c>
      <c r="B23" s="5" t="s">
        <v>224</v>
      </c>
      <c r="C23" s="20">
        <f>C3+C16</f>
        <v>86358</v>
      </c>
      <c r="D23" s="20">
        <f>D3+D16</f>
        <v>96566</v>
      </c>
      <c r="E23" s="20">
        <f>E3+E16</f>
        <v>84235</v>
      </c>
      <c r="F23" s="277">
        <f>F3+F16</f>
        <v>81854</v>
      </c>
    </row>
    <row r="24" spans="1:6" ht="12.75">
      <c r="A24" s="8" t="s">
        <v>12</v>
      </c>
      <c r="B24" s="9" t="s">
        <v>225</v>
      </c>
      <c r="C24" s="230">
        <f>C25</f>
        <v>0</v>
      </c>
      <c r="D24" s="230">
        <f>D25</f>
        <v>0</v>
      </c>
      <c r="E24" s="230">
        <f>E25</f>
        <v>0</v>
      </c>
      <c r="F24" s="289">
        <f>F25+F28</f>
        <v>8752</v>
      </c>
    </row>
    <row r="25" spans="1:6" ht="12.75">
      <c r="A25" s="8" t="s">
        <v>211</v>
      </c>
      <c r="B25" s="9" t="s">
        <v>243</v>
      </c>
      <c r="C25" s="230">
        <f>SUM(C26:C28)</f>
        <v>0</v>
      </c>
      <c r="D25" s="230">
        <f>SUM(D26:D28)</f>
        <v>0</v>
      </c>
      <c r="E25" s="230">
        <f>SUM(E26:E28)</f>
        <v>0</v>
      </c>
      <c r="F25" s="301">
        <v>7990</v>
      </c>
    </row>
    <row r="26" spans="1:6" ht="12.75">
      <c r="A26" s="12" t="s">
        <v>1</v>
      </c>
      <c r="B26" s="15" t="s">
        <v>226</v>
      </c>
      <c r="C26" s="49"/>
      <c r="D26" s="41"/>
      <c r="E26" s="40"/>
      <c r="F26" s="290"/>
    </row>
    <row r="27" spans="1:6" ht="12.75">
      <c r="A27" s="233" t="s">
        <v>2</v>
      </c>
      <c r="B27" s="50" t="s">
        <v>80</v>
      </c>
      <c r="C27" s="273"/>
      <c r="D27" s="46"/>
      <c r="E27" s="45"/>
      <c r="F27" s="291">
        <v>7990</v>
      </c>
    </row>
    <row r="28" spans="1:6" ht="13.5" thickBot="1">
      <c r="A28" s="274" t="s">
        <v>326</v>
      </c>
      <c r="B28" s="50" t="s">
        <v>327</v>
      </c>
      <c r="C28" s="45"/>
      <c r="D28" s="46"/>
      <c r="E28" s="45"/>
      <c r="F28" s="291">
        <v>762</v>
      </c>
    </row>
    <row r="29" spans="1:6" ht="16.5" thickBot="1">
      <c r="A29" s="23" t="s">
        <v>13</v>
      </c>
      <c r="B29" s="3" t="s">
        <v>234</v>
      </c>
      <c r="C29" s="24">
        <f>SUM(C23:C24)</f>
        <v>86358</v>
      </c>
      <c r="D29" s="24">
        <f>SUM(D23:D24)</f>
        <v>96566</v>
      </c>
      <c r="E29" s="24">
        <f>SUM(E23:E24)</f>
        <v>84235</v>
      </c>
      <c r="F29" s="292">
        <f>SUM(F23:F24)</f>
        <v>90606</v>
      </c>
    </row>
    <row r="30" spans="1:6" ht="15" customHeight="1">
      <c r="A30" s="25"/>
      <c r="B30" s="51" t="s">
        <v>212</v>
      </c>
      <c r="C30" s="231">
        <v>81210</v>
      </c>
      <c r="D30" s="363"/>
      <c r="E30" s="238">
        <v>76149</v>
      </c>
      <c r="F30" s="293">
        <v>81210</v>
      </c>
    </row>
    <row r="31" spans="1:6" ht="12.75">
      <c r="A31" s="8"/>
      <c r="B31" s="35" t="s">
        <v>85</v>
      </c>
      <c r="C31" s="37">
        <v>2372</v>
      </c>
      <c r="D31" s="364"/>
      <c r="E31" s="239">
        <v>1305</v>
      </c>
      <c r="F31" s="294">
        <v>2372</v>
      </c>
    </row>
    <row r="32" spans="1:6" ht="13.5" thickBot="1">
      <c r="A32" s="29"/>
      <c r="B32" s="52" t="s">
        <v>86</v>
      </c>
      <c r="C32" s="232">
        <v>2776</v>
      </c>
      <c r="D32" s="365"/>
      <c r="E32" s="240">
        <v>6781</v>
      </c>
      <c r="F32" s="295">
        <v>2776</v>
      </c>
    </row>
    <row r="33" spans="1:6" ht="13.5" thickBot="1">
      <c r="A33" s="32" t="s">
        <v>14</v>
      </c>
      <c r="B33" s="17" t="s">
        <v>81</v>
      </c>
      <c r="C33" s="53">
        <f>SUM(C34:C35)</f>
        <v>29</v>
      </c>
      <c r="D33" s="53">
        <f>SUM(D34:D35)</f>
        <v>25</v>
      </c>
      <c r="E33" s="53">
        <f>SUM(E34:E35)</f>
        <v>38</v>
      </c>
      <c r="F33" s="296">
        <f>SUM(F34:F35)</f>
        <v>29</v>
      </c>
    </row>
    <row r="34" spans="1:6" ht="12.75">
      <c r="A34" s="38" t="s">
        <v>1</v>
      </c>
      <c r="B34" s="33" t="s">
        <v>82</v>
      </c>
      <c r="C34" s="54">
        <v>2</v>
      </c>
      <c r="D34" s="7">
        <v>2</v>
      </c>
      <c r="E34" s="6">
        <v>2</v>
      </c>
      <c r="F34" s="297">
        <v>2</v>
      </c>
    </row>
    <row r="35" spans="1:6" ht="13.5" thickBot="1">
      <c r="A35" s="55" t="s">
        <v>2</v>
      </c>
      <c r="B35" s="56" t="s">
        <v>83</v>
      </c>
      <c r="C35" s="57">
        <v>27</v>
      </c>
      <c r="D35" s="58">
        <v>23</v>
      </c>
      <c r="E35" s="59">
        <v>36</v>
      </c>
      <c r="F35" s="298">
        <v>27</v>
      </c>
    </row>
  </sheetData>
  <sheetProtection/>
  <mergeCells count="1">
    <mergeCell ref="D30:D3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view="pageBreakPreview" zoomScale="60" zoomScaleNormal="6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3" sqref="H13"/>
    </sheetView>
  </sheetViews>
  <sheetFormatPr defaultColWidth="9.140625" defaultRowHeight="12.75"/>
  <cols>
    <col min="1" max="1" width="9.140625" style="275" customWidth="1"/>
    <col min="2" max="2" width="23.421875" style="275" customWidth="1"/>
    <col min="3" max="4" width="19.00390625" style="275" customWidth="1"/>
    <col min="5" max="23" width="20.7109375" style="275" customWidth="1"/>
    <col min="24" max="24" width="18.57421875" style="275" customWidth="1"/>
    <col min="25" max="16384" width="9.140625" style="275" customWidth="1"/>
  </cols>
  <sheetData>
    <row r="1" spans="1:23" ht="25.5">
      <c r="A1" s="374" t="s">
        <v>282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40"/>
      <c r="W1" s="340"/>
    </row>
    <row r="2" spans="1:24" ht="18.75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77" t="s">
        <v>283</v>
      </c>
      <c r="R2" s="377"/>
      <c r="S2" s="377"/>
      <c r="T2" s="377"/>
      <c r="U2" s="377"/>
      <c r="V2" s="342"/>
      <c r="W2" s="342"/>
      <c r="X2" s="343"/>
    </row>
    <row r="3" spans="1:23" ht="19.5" thickBot="1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 t="s">
        <v>59</v>
      </c>
      <c r="V3" s="344"/>
      <c r="W3" s="344"/>
    </row>
    <row r="4" spans="1:24" ht="19.5" thickBot="1">
      <c r="A4" s="382" t="s">
        <v>60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4"/>
    </row>
    <row r="5" spans="1:25" ht="19.5" thickBot="1">
      <c r="A5" s="371" t="s">
        <v>131</v>
      </c>
      <c r="B5" s="368"/>
      <c r="C5" s="378" t="s">
        <v>61</v>
      </c>
      <c r="D5" s="379"/>
      <c r="E5" s="382" t="s">
        <v>36</v>
      </c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4"/>
      <c r="Y5" s="275">
        <v>0</v>
      </c>
    </row>
    <row r="6" spans="1:24" ht="78.75" customHeight="1" thickBot="1">
      <c r="A6" s="375"/>
      <c r="B6" s="376"/>
      <c r="C6" s="380"/>
      <c r="D6" s="381"/>
      <c r="E6" s="369" t="s">
        <v>62</v>
      </c>
      <c r="F6" s="370"/>
      <c r="G6" s="369" t="s">
        <v>3</v>
      </c>
      <c r="H6" s="370"/>
      <c r="I6" s="369" t="s">
        <v>184</v>
      </c>
      <c r="J6" s="370"/>
      <c r="K6" s="369" t="s">
        <v>117</v>
      </c>
      <c r="L6" s="370"/>
      <c r="M6" s="369" t="s">
        <v>189</v>
      </c>
      <c r="N6" s="370"/>
      <c r="O6" s="369" t="s">
        <v>227</v>
      </c>
      <c r="P6" s="370"/>
      <c r="Q6" s="369" t="s">
        <v>63</v>
      </c>
      <c r="R6" s="370"/>
      <c r="S6" s="371" t="s">
        <v>322</v>
      </c>
      <c r="T6" s="368"/>
      <c r="U6" s="371" t="s">
        <v>64</v>
      </c>
      <c r="V6" s="367"/>
      <c r="W6" s="367" t="s">
        <v>320</v>
      </c>
      <c r="X6" s="368"/>
    </row>
    <row r="7" spans="1:24" ht="24.75" thickBot="1">
      <c r="A7" s="345"/>
      <c r="B7" s="345"/>
      <c r="C7" s="317" t="s">
        <v>319</v>
      </c>
      <c r="D7" s="318" t="s">
        <v>318</v>
      </c>
      <c r="E7" s="317" t="s">
        <v>319</v>
      </c>
      <c r="F7" s="318" t="s">
        <v>318</v>
      </c>
      <c r="G7" s="317" t="s">
        <v>319</v>
      </c>
      <c r="H7" s="318" t="s">
        <v>318</v>
      </c>
      <c r="I7" s="317" t="s">
        <v>319</v>
      </c>
      <c r="J7" s="318" t="s">
        <v>318</v>
      </c>
      <c r="K7" s="317" t="s">
        <v>319</v>
      </c>
      <c r="L7" s="318" t="s">
        <v>318</v>
      </c>
      <c r="M7" s="317" t="s">
        <v>319</v>
      </c>
      <c r="N7" s="318" t="s">
        <v>318</v>
      </c>
      <c r="O7" s="317" t="s">
        <v>319</v>
      </c>
      <c r="P7" s="318" t="s">
        <v>318</v>
      </c>
      <c r="Q7" s="317" t="s">
        <v>319</v>
      </c>
      <c r="R7" s="318" t="s">
        <v>318</v>
      </c>
      <c r="S7" s="317" t="s">
        <v>319</v>
      </c>
      <c r="T7" s="318" t="s">
        <v>318</v>
      </c>
      <c r="U7" s="317" t="s">
        <v>319</v>
      </c>
      <c r="V7" s="318" t="s">
        <v>318</v>
      </c>
      <c r="W7" s="317" t="s">
        <v>319</v>
      </c>
      <c r="X7" s="318" t="s">
        <v>318</v>
      </c>
    </row>
    <row r="8" spans="1:24" ht="64.5" customHeight="1" thickBot="1">
      <c r="A8" s="326" t="s">
        <v>132</v>
      </c>
      <c r="B8" s="327" t="s">
        <v>133</v>
      </c>
      <c r="C8" s="346">
        <f>E8+G8+I8+K8+M8+O8+Q8+S8+U8</f>
        <v>30</v>
      </c>
      <c r="D8" s="346">
        <f>F8+H8+J8+L8+N8+P8+R8+T8+X8</f>
        <v>30</v>
      </c>
      <c r="E8" s="271"/>
      <c r="F8" s="271"/>
      <c r="G8" s="271"/>
      <c r="H8" s="271"/>
      <c r="I8" s="271">
        <v>30</v>
      </c>
      <c r="J8" s="271">
        <v>30</v>
      </c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</row>
    <row r="9" spans="1:24" ht="64.5" customHeight="1" thickBot="1">
      <c r="A9" s="326" t="s">
        <v>305</v>
      </c>
      <c r="B9" s="327" t="s">
        <v>306</v>
      </c>
      <c r="C9" s="346">
        <f aca="true" t="shared" si="0" ref="C9:C16">E9+G9+I9+K9+M9+O9+Q9+S9+U9</f>
        <v>100</v>
      </c>
      <c r="D9" s="346">
        <f aca="true" t="shared" si="1" ref="D9:D16">F9+H9+J9+L9+N9+P9+R9+T9+X9</f>
        <v>100</v>
      </c>
      <c r="E9" s="271">
        <v>100</v>
      </c>
      <c r="F9" s="271">
        <v>100</v>
      </c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>
        <v>0</v>
      </c>
      <c r="X9" s="271"/>
    </row>
    <row r="10" spans="1:24" ht="64.5" customHeight="1" thickBot="1">
      <c r="A10" s="326" t="s">
        <v>142</v>
      </c>
      <c r="B10" s="327" t="s">
        <v>171</v>
      </c>
      <c r="C10" s="346">
        <f t="shared" si="0"/>
        <v>21473</v>
      </c>
      <c r="D10" s="346">
        <f t="shared" si="1"/>
        <v>25726</v>
      </c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>
        <v>21473</v>
      </c>
      <c r="R10" s="271">
        <v>21526</v>
      </c>
      <c r="S10" s="271"/>
      <c r="T10" s="271"/>
      <c r="U10" s="271"/>
      <c r="V10" s="271"/>
      <c r="W10" s="271">
        <v>838</v>
      </c>
      <c r="X10" s="271">
        <v>4200</v>
      </c>
    </row>
    <row r="11" spans="1:24" ht="64.5" customHeight="1" thickBot="1">
      <c r="A11" s="326" t="s">
        <v>321</v>
      </c>
      <c r="B11" s="349" t="s">
        <v>341</v>
      </c>
      <c r="C11" s="346">
        <f t="shared" si="0"/>
        <v>61014</v>
      </c>
      <c r="D11" s="346">
        <f t="shared" si="1"/>
        <v>39267</v>
      </c>
      <c r="E11" s="271">
        <v>4000</v>
      </c>
      <c r="F11" s="271">
        <v>6000</v>
      </c>
      <c r="G11" s="271"/>
      <c r="H11" s="271"/>
      <c r="I11" s="271"/>
      <c r="J11" s="271"/>
      <c r="K11" s="271"/>
      <c r="L11" s="271"/>
      <c r="M11" s="271">
        <v>57014</v>
      </c>
      <c r="N11" s="271">
        <v>33267</v>
      </c>
      <c r="O11" s="271"/>
      <c r="P11" s="271"/>
      <c r="Q11" s="271"/>
      <c r="R11" s="271"/>
      <c r="S11" s="271"/>
      <c r="T11" s="271"/>
      <c r="U11" s="271"/>
      <c r="V11" s="271"/>
      <c r="W11" s="271"/>
      <c r="X11" s="271"/>
    </row>
    <row r="12" spans="1:24" ht="64.5" customHeight="1" thickBot="1">
      <c r="A12" s="326" t="s">
        <v>135</v>
      </c>
      <c r="B12" s="327" t="s">
        <v>136</v>
      </c>
      <c r="C12" s="346">
        <f t="shared" si="0"/>
        <v>0</v>
      </c>
      <c r="D12" s="346">
        <f t="shared" si="1"/>
        <v>4300</v>
      </c>
      <c r="E12" s="271"/>
      <c r="F12" s="271"/>
      <c r="G12" s="271"/>
      <c r="H12" s="271"/>
      <c r="I12" s="271"/>
      <c r="J12" s="271"/>
      <c r="K12" s="271"/>
      <c r="L12" s="271"/>
      <c r="M12" s="271">
        <v>0</v>
      </c>
      <c r="N12" s="271">
        <v>4300</v>
      </c>
      <c r="O12" s="271"/>
      <c r="P12" s="271"/>
      <c r="Q12" s="271"/>
      <c r="R12" s="271"/>
      <c r="S12" s="271"/>
      <c r="T12" s="271"/>
      <c r="U12" s="271"/>
      <c r="V12" s="271"/>
      <c r="W12" s="271"/>
      <c r="X12" s="271"/>
    </row>
    <row r="13" spans="1:24" ht="64.5" customHeight="1" thickBot="1">
      <c r="A13" s="326" t="s">
        <v>143</v>
      </c>
      <c r="B13" s="327" t="s">
        <v>144</v>
      </c>
      <c r="C13" s="346">
        <f t="shared" si="0"/>
        <v>83</v>
      </c>
      <c r="D13" s="346">
        <f t="shared" si="1"/>
        <v>83</v>
      </c>
      <c r="E13" s="271">
        <v>83</v>
      </c>
      <c r="F13" s="271">
        <v>83</v>
      </c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</row>
    <row r="14" spans="1:24" ht="64.5" customHeight="1" thickBot="1">
      <c r="A14" s="326" t="s">
        <v>140</v>
      </c>
      <c r="B14" s="327" t="s">
        <v>141</v>
      </c>
      <c r="C14" s="346">
        <f t="shared" si="0"/>
        <v>2100</v>
      </c>
      <c r="D14" s="346">
        <f t="shared" si="1"/>
        <v>2100</v>
      </c>
      <c r="E14" s="271"/>
      <c r="F14" s="271"/>
      <c r="G14" s="271">
        <v>1650</v>
      </c>
      <c r="H14" s="271">
        <v>1650</v>
      </c>
      <c r="I14" s="271"/>
      <c r="J14" s="271"/>
      <c r="K14" s="271">
        <v>450</v>
      </c>
      <c r="L14" s="271">
        <v>450</v>
      </c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</row>
    <row r="15" spans="1:24" ht="64.5" customHeight="1" thickBot="1">
      <c r="A15" s="326" t="s">
        <v>145</v>
      </c>
      <c r="B15" s="321" t="s">
        <v>163</v>
      </c>
      <c r="C15" s="346">
        <f t="shared" si="0"/>
        <v>0</v>
      </c>
      <c r="D15" s="346">
        <f t="shared" si="1"/>
        <v>15980</v>
      </c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>
        <v>7990</v>
      </c>
      <c r="Q15" s="271"/>
      <c r="R15" s="271"/>
      <c r="S15" s="271"/>
      <c r="T15" s="271"/>
      <c r="U15" s="271"/>
      <c r="V15" s="271"/>
      <c r="W15" s="271"/>
      <c r="X15" s="271">
        <v>7990</v>
      </c>
    </row>
    <row r="16" spans="1:24" ht="64.5" customHeight="1" thickBot="1">
      <c r="A16" s="326" t="s">
        <v>146</v>
      </c>
      <c r="B16" s="347" t="s">
        <v>147</v>
      </c>
      <c r="C16" s="346">
        <f t="shared" si="0"/>
        <v>720</v>
      </c>
      <c r="D16" s="346">
        <f t="shared" si="1"/>
        <v>2300</v>
      </c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>
        <v>0</v>
      </c>
      <c r="T16" s="271">
        <v>2300</v>
      </c>
      <c r="U16" s="271">
        <v>720</v>
      </c>
      <c r="V16" s="271">
        <v>720</v>
      </c>
      <c r="W16" s="271"/>
      <c r="X16" s="271"/>
    </row>
    <row r="17" spans="1:24" ht="16.5" thickBot="1">
      <c r="A17" s="372" t="s">
        <v>39</v>
      </c>
      <c r="B17" s="373"/>
      <c r="C17" s="348">
        <f>E17+G17+I17+K17+M17+O17+Q17+S17+U17+W17</f>
        <v>86358</v>
      </c>
      <c r="D17" s="348">
        <f>F17+H17+J17+L17+N17+P17+R17+T17+X17+V17</f>
        <v>90606</v>
      </c>
      <c r="E17" s="348">
        <f aca="true" t="shared" si="2" ref="E17:U17">SUM(E8:E16)</f>
        <v>4183</v>
      </c>
      <c r="F17" s="348">
        <f>SUM(F8:F16)</f>
        <v>6183</v>
      </c>
      <c r="G17" s="348">
        <f t="shared" si="2"/>
        <v>1650</v>
      </c>
      <c r="H17" s="348">
        <f>SUM(H8:H16)</f>
        <v>1650</v>
      </c>
      <c r="I17" s="348">
        <f t="shared" si="2"/>
        <v>30</v>
      </c>
      <c r="J17" s="348">
        <f>SUM(J8:J16)</f>
        <v>30</v>
      </c>
      <c r="K17" s="348">
        <f t="shared" si="2"/>
        <v>450</v>
      </c>
      <c r="L17" s="348">
        <f>SUM(L8:L16)</f>
        <v>450</v>
      </c>
      <c r="M17" s="348">
        <f t="shared" si="2"/>
        <v>57014</v>
      </c>
      <c r="N17" s="348">
        <f>SUM(N8:N16)</f>
        <v>37567</v>
      </c>
      <c r="O17" s="348">
        <f t="shared" si="2"/>
        <v>0</v>
      </c>
      <c r="P17" s="348">
        <f>SUM(P8:P16)</f>
        <v>7990</v>
      </c>
      <c r="Q17" s="348">
        <f t="shared" si="2"/>
        <v>21473</v>
      </c>
      <c r="R17" s="348">
        <f>SUM(R8:R16)</f>
        <v>21526</v>
      </c>
      <c r="S17" s="348">
        <f t="shared" si="2"/>
        <v>0</v>
      </c>
      <c r="T17" s="348">
        <f>SUM(T8:T16)</f>
        <v>2300</v>
      </c>
      <c r="U17" s="348">
        <f t="shared" si="2"/>
        <v>720</v>
      </c>
      <c r="V17" s="348">
        <f>SUM(V8:V16)</f>
        <v>720</v>
      </c>
      <c r="W17" s="348">
        <f>SUM(W8:W16)</f>
        <v>838</v>
      </c>
      <c r="X17" s="348">
        <f>SUM(X8:X16)</f>
        <v>12190</v>
      </c>
    </row>
  </sheetData>
  <sheetProtection/>
  <mergeCells count="17">
    <mergeCell ref="A17:B17"/>
    <mergeCell ref="A1:U1"/>
    <mergeCell ref="A5:B6"/>
    <mergeCell ref="Q2:U2"/>
    <mergeCell ref="E6:F6"/>
    <mergeCell ref="G6:H6"/>
    <mergeCell ref="C5:D6"/>
    <mergeCell ref="E5:X5"/>
    <mergeCell ref="A4:X4"/>
    <mergeCell ref="U6:V6"/>
    <mergeCell ref="W6:X6"/>
    <mergeCell ref="I6:J6"/>
    <mergeCell ref="K6:L6"/>
    <mergeCell ref="M6:N6"/>
    <mergeCell ref="O6:P6"/>
    <mergeCell ref="Q6:R6"/>
    <mergeCell ref="S6:T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"/>
  <sheetViews>
    <sheetView view="pageBreakPreview" zoomScale="60" zoomScaleNormal="60" zoomScalePageLayoutView="0" workbookViewId="0" topLeftCell="A1">
      <pane xSplit="3" ySplit="8" topLeftCell="D2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6" sqref="I16"/>
    </sheetView>
  </sheetViews>
  <sheetFormatPr defaultColWidth="9.140625" defaultRowHeight="12.75"/>
  <cols>
    <col min="1" max="1" width="9.140625" style="275" customWidth="1"/>
    <col min="2" max="2" width="25.8515625" style="275" customWidth="1"/>
    <col min="3" max="4" width="14.8515625" style="275" customWidth="1"/>
    <col min="5" max="6" width="12.57421875" style="275" customWidth="1"/>
    <col min="7" max="8" width="20.7109375" style="275" customWidth="1"/>
    <col min="9" max="9" width="16.28125" style="275" customWidth="1"/>
    <col min="10" max="10" width="15.7109375" style="275" customWidth="1"/>
    <col min="11" max="12" width="14.8515625" style="275" customWidth="1"/>
    <col min="13" max="14" width="11.57421875" style="275" customWidth="1"/>
    <col min="15" max="16" width="14.28125" style="275" customWidth="1"/>
    <col min="17" max="22" width="13.140625" style="275" customWidth="1"/>
    <col min="23" max="24" width="10.8515625" style="275" customWidth="1"/>
    <col min="25" max="25" width="6.57421875" style="275" customWidth="1"/>
    <col min="26" max="16384" width="9.140625" style="275" customWidth="1"/>
  </cols>
  <sheetData>
    <row r="1" spans="1:25" ht="29.25" customHeight="1">
      <c r="A1" s="387" t="s">
        <v>284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09"/>
      <c r="Y1" s="310"/>
    </row>
    <row r="2" spans="1:25" ht="29.25" customHeight="1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10"/>
    </row>
    <row r="3" spans="1:26" ht="18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97" t="s">
        <v>285</v>
      </c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</row>
    <row r="4" spans="1:25" ht="19.5" thickBot="1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2"/>
      <c r="X4" s="312"/>
      <c r="Y4" s="312" t="s">
        <v>0</v>
      </c>
    </row>
    <row r="5" spans="1:25" ht="18.75">
      <c r="A5" s="388" t="s">
        <v>40</v>
      </c>
      <c r="B5" s="389"/>
      <c r="C5" s="390"/>
      <c r="D5" s="390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13"/>
      <c r="Y5" s="391" t="s">
        <v>48</v>
      </c>
    </row>
    <row r="6" spans="1:25" ht="18.75">
      <c r="A6" s="393" t="s">
        <v>181</v>
      </c>
      <c r="B6" s="394"/>
      <c r="C6" s="398" t="s">
        <v>41</v>
      </c>
      <c r="D6" s="399"/>
      <c r="E6" s="395" t="s">
        <v>36</v>
      </c>
      <c r="F6" s="395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15"/>
      <c r="Y6" s="392"/>
    </row>
    <row r="7" spans="1:25" ht="68.25" customHeight="1">
      <c r="A7" s="393"/>
      <c r="B7" s="394"/>
      <c r="C7" s="400"/>
      <c r="D7" s="401"/>
      <c r="E7" s="385" t="s">
        <v>44</v>
      </c>
      <c r="F7" s="386"/>
      <c r="G7" s="385" t="s">
        <v>172</v>
      </c>
      <c r="H7" s="386"/>
      <c r="I7" s="385" t="s">
        <v>42</v>
      </c>
      <c r="J7" s="386"/>
      <c r="K7" s="385" t="s">
        <v>189</v>
      </c>
      <c r="L7" s="386"/>
      <c r="M7" s="385" t="s">
        <v>173</v>
      </c>
      <c r="N7" s="386"/>
      <c r="O7" s="385" t="s">
        <v>190</v>
      </c>
      <c r="P7" s="386"/>
      <c r="Q7" s="385" t="s">
        <v>307</v>
      </c>
      <c r="R7" s="386"/>
      <c r="S7" s="402" t="s">
        <v>324</v>
      </c>
      <c r="T7" s="402"/>
      <c r="U7" s="385" t="s">
        <v>225</v>
      </c>
      <c r="V7" s="386"/>
      <c r="W7" s="385" t="s">
        <v>43</v>
      </c>
      <c r="X7" s="386"/>
      <c r="Y7" s="392"/>
    </row>
    <row r="8" spans="1:25" ht="48.75" thickBot="1">
      <c r="A8" s="314"/>
      <c r="B8" s="316"/>
      <c r="C8" s="317" t="s">
        <v>319</v>
      </c>
      <c r="D8" s="318" t="s">
        <v>318</v>
      </c>
      <c r="E8" s="317" t="s">
        <v>319</v>
      </c>
      <c r="F8" s="318" t="s">
        <v>318</v>
      </c>
      <c r="G8" s="317" t="s">
        <v>319</v>
      </c>
      <c r="H8" s="318" t="s">
        <v>318</v>
      </c>
      <c r="I8" s="317" t="s">
        <v>319</v>
      </c>
      <c r="J8" s="318" t="s">
        <v>318</v>
      </c>
      <c r="K8" s="317" t="s">
        <v>319</v>
      </c>
      <c r="L8" s="318" t="s">
        <v>318</v>
      </c>
      <c r="M8" s="317" t="s">
        <v>319</v>
      </c>
      <c r="N8" s="318" t="s">
        <v>318</v>
      </c>
      <c r="O8" s="317" t="s">
        <v>319</v>
      </c>
      <c r="P8" s="318" t="s">
        <v>323</v>
      </c>
      <c r="Q8" s="317" t="s">
        <v>319</v>
      </c>
      <c r="R8" s="317" t="s">
        <v>318</v>
      </c>
      <c r="S8" s="317" t="s">
        <v>319</v>
      </c>
      <c r="T8" s="317" t="s">
        <v>318</v>
      </c>
      <c r="U8" s="317" t="s">
        <v>319</v>
      </c>
      <c r="V8" s="317" t="s">
        <v>318</v>
      </c>
      <c r="W8" s="317" t="s">
        <v>319</v>
      </c>
      <c r="X8" s="318" t="s">
        <v>318</v>
      </c>
      <c r="Y8" s="319">
        <v>8</v>
      </c>
    </row>
    <row r="9" spans="1:25" ht="51" customHeight="1">
      <c r="A9" s="320" t="s">
        <v>132</v>
      </c>
      <c r="B9" s="321" t="s">
        <v>148</v>
      </c>
      <c r="C9" s="322">
        <f>E9+G9+I9+K9+M9+O9+Q9+W9</f>
        <v>7891</v>
      </c>
      <c r="D9" s="322">
        <f>F9+H9+J9+L9+N9+P9+R9+X9+T9</f>
        <v>8214</v>
      </c>
      <c r="E9" s="272">
        <v>3380</v>
      </c>
      <c r="F9" s="272">
        <v>3380</v>
      </c>
      <c r="G9" s="272">
        <v>933</v>
      </c>
      <c r="H9" s="272">
        <v>933</v>
      </c>
      <c r="I9" s="272">
        <v>3520</v>
      </c>
      <c r="J9" s="272">
        <v>3889</v>
      </c>
      <c r="K9" s="272">
        <v>58</v>
      </c>
      <c r="L9" s="272">
        <v>0</v>
      </c>
      <c r="M9" s="272"/>
      <c r="N9" s="272"/>
      <c r="O9" s="272"/>
      <c r="P9" s="272"/>
      <c r="Q9" s="272"/>
      <c r="R9" s="272"/>
      <c r="S9" s="323">
        <v>0</v>
      </c>
      <c r="T9" s="323">
        <v>12</v>
      </c>
      <c r="U9" s="323"/>
      <c r="V9" s="323"/>
      <c r="W9" s="272"/>
      <c r="X9" s="324"/>
      <c r="Y9" s="325">
        <v>1</v>
      </c>
    </row>
    <row r="10" spans="1:25" ht="39" customHeight="1">
      <c r="A10" s="320" t="s">
        <v>139</v>
      </c>
      <c r="B10" s="321" t="s">
        <v>116</v>
      </c>
      <c r="C10" s="322">
        <f aca="true" t="shared" si="0" ref="C10:C34">E10+G10+I10+K10+M10+O10+Q10+W10</f>
        <v>9</v>
      </c>
      <c r="D10" s="322">
        <f aca="true" t="shared" si="1" ref="D10:D34">F10+H10+J10+L10+N10+P10+R10+X10</f>
        <v>9</v>
      </c>
      <c r="E10" s="272"/>
      <c r="F10" s="272"/>
      <c r="G10" s="272"/>
      <c r="H10" s="272"/>
      <c r="I10" s="272">
        <v>9</v>
      </c>
      <c r="J10" s="272">
        <v>9</v>
      </c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324"/>
      <c r="Y10" s="325"/>
    </row>
    <row r="11" spans="1:25" ht="40.5" customHeight="1">
      <c r="A11" s="320" t="s">
        <v>321</v>
      </c>
      <c r="B11" s="321" t="s">
        <v>341</v>
      </c>
      <c r="C11" s="322">
        <f t="shared" si="0"/>
        <v>60037</v>
      </c>
      <c r="D11" s="322">
        <f>F11+H11+J11+L11+N11+P11+R11+X11+T11</f>
        <v>39055</v>
      </c>
      <c r="E11" s="272">
        <v>30908</v>
      </c>
      <c r="F11" s="272">
        <v>22973</v>
      </c>
      <c r="G11" s="272">
        <v>4146</v>
      </c>
      <c r="H11" s="272">
        <v>3074</v>
      </c>
      <c r="I11" s="272">
        <v>24983</v>
      </c>
      <c r="J11" s="272">
        <v>11450</v>
      </c>
      <c r="K11" s="272"/>
      <c r="L11" s="272"/>
      <c r="M11" s="272"/>
      <c r="N11" s="272"/>
      <c r="O11" s="272"/>
      <c r="P11" s="272"/>
      <c r="Q11" s="272">
        <v>0</v>
      </c>
      <c r="R11" s="272">
        <v>247</v>
      </c>
      <c r="S11" s="272">
        <v>0</v>
      </c>
      <c r="T11" s="272">
        <v>1311</v>
      </c>
      <c r="U11" s="272"/>
      <c r="V11" s="272"/>
      <c r="W11" s="272"/>
      <c r="X11" s="324"/>
      <c r="Y11" s="325">
        <v>27</v>
      </c>
    </row>
    <row r="12" spans="1:25" ht="40.5" customHeight="1" thickBot="1">
      <c r="A12" s="320" t="s">
        <v>135</v>
      </c>
      <c r="B12" s="321" t="s">
        <v>136</v>
      </c>
      <c r="C12" s="322">
        <f t="shared" si="0"/>
        <v>0</v>
      </c>
      <c r="D12" s="322">
        <f>F12+H12+J12+L12+N12+P12+R12+X12+T12+V12</f>
        <v>4512</v>
      </c>
      <c r="E12" s="272">
        <v>0</v>
      </c>
      <c r="F12" s="272">
        <v>3999</v>
      </c>
      <c r="G12" s="272">
        <v>0</v>
      </c>
      <c r="H12" s="272">
        <v>513</v>
      </c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324"/>
      <c r="Y12" s="325"/>
    </row>
    <row r="13" spans="1:25" ht="40.5" customHeight="1" thickBot="1">
      <c r="A13" s="326" t="s">
        <v>142</v>
      </c>
      <c r="B13" s="327" t="s">
        <v>325</v>
      </c>
      <c r="C13" s="322">
        <f t="shared" si="0"/>
        <v>0</v>
      </c>
      <c r="D13" s="322">
        <f>F13+H13+J13+L13+N13+P13+R13+X13+T13+V13</f>
        <v>762</v>
      </c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>
        <v>0</v>
      </c>
      <c r="V13" s="272">
        <v>762</v>
      </c>
      <c r="W13" s="272"/>
      <c r="X13" s="324"/>
      <c r="Y13" s="325"/>
    </row>
    <row r="14" spans="1:25" ht="32.25" customHeight="1">
      <c r="A14" s="320" t="s">
        <v>149</v>
      </c>
      <c r="B14" s="321" t="s">
        <v>150</v>
      </c>
      <c r="C14" s="322">
        <f t="shared" si="0"/>
        <v>500</v>
      </c>
      <c r="D14" s="322">
        <f t="shared" si="1"/>
        <v>253</v>
      </c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>
        <v>500</v>
      </c>
      <c r="R14" s="272">
        <v>253</v>
      </c>
      <c r="S14" s="272"/>
      <c r="T14" s="272"/>
      <c r="U14" s="272"/>
      <c r="V14" s="272"/>
      <c r="W14" s="272"/>
      <c r="X14" s="324"/>
      <c r="Y14" s="325"/>
    </row>
    <row r="15" spans="1:25" ht="40.5" customHeight="1">
      <c r="A15" s="320" t="s">
        <v>151</v>
      </c>
      <c r="B15" s="321" t="s">
        <v>152</v>
      </c>
      <c r="C15" s="322">
        <f t="shared" si="0"/>
        <v>465</v>
      </c>
      <c r="D15" s="322">
        <f>F15+H15+J15+L15+N15+P15+R15+X15+T15+V15</f>
        <v>421</v>
      </c>
      <c r="E15" s="272"/>
      <c r="F15" s="272"/>
      <c r="G15" s="272"/>
      <c r="H15" s="272"/>
      <c r="I15" s="272">
        <v>70</v>
      </c>
      <c r="J15" s="272">
        <v>70</v>
      </c>
      <c r="K15" s="272">
        <v>95</v>
      </c>
      <c r="L15" s="272">
        <v>51</v>
      </c>
      <c r="M15" s="272"/>
      <c r="N15" s="272"/>
      <c r="O15" s="272">
        <v>300</v>
      </c>
      <c r="P15" s="272">
        <v>300</v>
      </c>
      <c r="Q15" s="272"/>
      <c r="R15" s="272"/>
      <c r="S15" s="272"/>
      <c r="T15" s="272"/>
      <c r="U15" s="272"/>
      <c r="V15" s="272"/>
      <c r="W15" s="272"/>
      <c r="X15" s="324"/>
      <c r="Y15" s="325"/>
    </row>
    <row r="16" spans="1:25" ht="33.75" customHeight="1">
      <c r="A16" s="320" t="s">
        <v>153</v>
      </c>
      <c r="B16" s="321" t="s">
        <v>154</v>
      </c>
      <c r="C16" s="322">
        <f t="shared" si="0"/>
        <v>134</v>
      </c>
      <c r="D16" s="322">
        <f t="shared" si="1"/>
        <v>0</v>
      </c>
      <c r="E16" s="272"/>
      <c r="F16" s="272"/>
      <c r="G16" s="272"/>
      <c r="H16" s="272"/>
      <c r="I16" s="272"/>
      <c r="J16" s="272"/>
      <c r="K16" s="272">
        <v>134</v>
      </c>
      <c r="L16" s="272">
        <v>0</v>
      </c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324"/>
      <c r="Y16" s="325"/>
    </row>
    <row r="17" spans="1:25" ht="27" customHeight="1">
      <c r="A17" s="320" t="s">
        <v>156</v>
      </c>
      <c r="B17" s="321" t="s">
        <v>37</v>
      </c>
      <c r="C17" s="322">
        <f t="shared" si="0"/>
        <v>902</v>
      </c>
      <c r="D17" s="322">
        <f>F17+H17+J17+L17+N17+P17+R17+X17+T17+V17</f>
        <v>902</v>
      </c>
      <c r="E17" s="272"/>
      <c r="F17" s="272"/>
      <c r="G17" s="272">
        <v>902</v>
      </c>
      <c r="H17" s="272">
        <v>0</v>
      </c>
      <c r="I17" s="272">
        <v>0</v>
      </c>
      <c r="J17" s="272">
        <v>902</v>
      </c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324"/>
      <c r="Y17" s="325"/>
    </row>
    <row r="18" spans="1:25" ht="51.75" customHeight="1">
      <c r="A18" s="320" t="s">
        <v>134</v>
      </c>
      <c r="B18" s="321" t="s">
        <v>155</v>
      </c>
      <c r="C18" s="322">
        <f t="shared" si="0"/>
        <v>1942</v>
      </c>
      <c r="D18" s="322">
        <f t="shared" si="1"/>
        <v>1939</v>
      </c>
      <c r="E18" s="272"/>
      <c r="F18" s="272"/>
      <c r="G18" s="272"/>
      <c r="H18" s="272"/>
      <c r="I18" s="272">
        <v>1936</v>
      </c>
      <c r="J18" s="272">
        <v>1936</v>
      </c>
      <c r="K18" s="272">
        <v>6</v>
      </c>
      <c r="L18" s="272">
        <v>3</v>
      </c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324"/>
      <c r="Y18" s="325"/>
    </row>
    <row r="19" spans="1:25" ht="31.5" customHeight="1">
      <c r="A19" s="320" t="s">
        <v>143</v>
      </c>
      <c r="B19" s="321" t="s">
        <v>144</v>
      </c>
      <c r="C19" s="322">
        <f t="shared" si="0"/>
        <v>979</v>
      </c>
      <c r="D19" s="322">
        <f>F19+H19+J19+L19+N19+P19+R19+X19</f>
        <v>979</v>
      </c>
      <c r="E19" s="272"/>
      <c r="F19" s="272"/>
      <c r="G19" s="272"/>
      <c r="H19" s="272"/>
      <c r="I19" s="272">
        <v>118</v>
      </c>
      <c r="J19" s="272">
        <v>118</v>
      </c>
      <c r="K19" s="272">
        <v>861</v>
      </c>
      <c r="L19" s="272">
        <v>861</v>
      </c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324"/>
      <c r="Y19" s="325"/>
    </row>
    <row r="20" spans="1:25" ht="32.25" customHeight="1">
      <c r="A20" s="320" t="s">
        <v>161</v>
      </c>
      <c r="B20" s="321" t="s">
        <v>49</v>
      </c>
      <c r="C20" s="322">
        <f t="shared" si="0"/>
        <v>646</v>
      </c>
      <c r="D20" s="322">
        <f t="shared" si="1"/>
        <v>646</v>
      </c>
      <c r="E20" s="272"/>
      <c r="F20" s="272"/>
      <c r="G20" s="272"/>
      <c r="H20" s="272"/>
      <c r="I20" s="272"/>
      <c r="J20" s="272"/>
      <c r="K20" s="272">
        <v>646</v>
      </c>
      <c r="L20" s="272">
        <v>646</v>
      </c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324"/>
      <c r="Y20" s="325"/>
    </row>
    <row r="21" spans="1:25" ht="30" customHeight="1">
      <c r="A21" s="320" t="s">
        <v>159</v>
      </c>
      <c r="B21" s="321" t="s">
        <v>160</v>
      </c>
      <c r="C21" s="322">
        <f t="shared" si="0"/>
        <v>265</v>
      </c>
      <c r="D21" s="322">
        <f>F21+H21+J21+L21+N21+P21+R21+X21</f>
        <v>265</v>
      </c>
      <c r="E21" s="272"/>
      <c r="F21" s="272"/>
      <c r="G21" s="272"/>
      <c r="H21" s="272"/>
      <c r="I21" s="272"/>
      <c r="J21" s="272"/>
      <c r="K21" s="272">
        <v>265</v>
      </c>
      <c r="L21" s="272">
        <v>265</v>
      </c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324"/>
      <c r="Y21" s="325"/>
    </row>
    <row r="22" spans="1:25" ht="27.75" customHeight="1">
      <c r="A22" s="320" t="s">
        <v>157</v>
      </c>
      <c r="B22" s="321" t="s">
        <v>158</v>
      </c>
      <c r="C22" s="322">
        <f t="shared" si="0"/>
        <v>416</v>
      </c>
      <c r="D22" s="322">
        <f>F22+H22+J22+L22+N22+P22+R22+X22</f>
        <v>416</v>
      </c>
      <c r="E22" s="272">
        <v>252</v>
      </c>
      <c r="F22" s="272">
        <v>252</v>
      </c>
      <c r="G22" s="272">
        <v>61</v>
      </c>
      <c r="H22" s="272">
        <v>61</v>
      </c>
      <c r="I22" s="272">
        <v>103</v>
      </c>
      <c r="J22" s="272">
        <v>103</v>
      </c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324"/>
      <c r="Y22" s="325"/>
    </row>
    <row r="23" spans="1:25" ht="49.5" customHeight="1">
      <c r="A23" s="320" t="s">
        <v>137</v>
      </c>
      <c r="B23" s="321" t="s">
        <v>138</v>
      </c>
      <c r="C23" s="322">
        <f t="shared" si="0"/>
        <v>784</v>
      </c>
      <c r="D23" s="322">
        <f t="shared" si="1"/>
        <v>784</v>
      </c>
      <c r="E23" s="272">
        <v>578</v>
      </c>
      <c r="F23" s="272">
        <v>578</v>
      </c>
      <c r="G23" s="272">
        <v>206</v>
      </c>
      <c r="H23" s="272">
        <v>206</v>
      </c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324"/>
      <c r="Y23" s="325"/>
    </row>
    <row r="24" spans="1:25" ht="46.5" customHeight="1">
      <c r="A24" s="320" t="s">
        <v>175</v>
      </c>
      <c r="B24" s="321" t="s">
        <v>176</v>
      </c>
      <c r="C24" s="322">
        <f t="shared" si="0"/>
        <v>90</v>
      </c>
      <c r="D24" s="322">
        <f t="shared" si="1"/>
        <v>90</v>
      </c>
      <c r="E24" s="272"/>
      <c r="F24" s="272"/>
      <c r="G24" s="272"/>
      <c r="H24" s="272"/>
      <c r="I24" s="272"/>
      <c r="J24" s="272"/>
      <c r="K24" s="272"/>
      <c r="L24" s="272"/>
      <c r="M24" s="272">
        <v>90</v>
      </c>
      <c r="N24" s="272">
        <v>90</v>
      </c>
      <c r="O24" s="272"/>
      <c r="P24" s="272"/>
      <c r="Q24" s="272"/>
      <c r="R24" s="272"/>
      <c r="S24" s="272"/>
      <c r="T24" s="272"/>
      <c r="U24" s="272"/>
      <c r="V24" s="272"/>
      <c r="W24" s="272"/>
      <c r="X24" s="324"/>
      <c r="Y24" s="325"/>
    </row>
    <row r="25" spans="1:25" ht="49.5" customHeight="1">
      <c r="A25" s="320" t="s">
        <v>177</v>
      </c>
      <c r="B25" s="321" t="s">
        <v>178</v>
      </c>
      <c r="C25" s="322">
        <f t="shared" si="0"/>
        <v>80</v>
      </c>
      <c r="D25" s="322">
        <f t="shared" si="1"/>
        <v>80</v>
      </c>
      <c r="E25" s="272"/>
      <c r="F25" s="272"/>
      <c r="G25" s="272"/>
      <c r="H25" s="272"/>
      <c r="I25" s="272"/>
      <c r="J25" s="272"/>
      <c r="K25" s="272"/>
      <c r="L25" s="272"/>
      <c r="M25" s="272">
        <v>80</v>
      </c>
      <c r="N25" s="272">
        <v>80</v>
      </c>
      <c r="O25" s="272"/>
      <c r="P25" s="272"/>
      <c r="Q25" s="272"/>
      <c r="R25" s="272"/>
      <c r="S25" s="272"/>
      <c r="T25" s="272"/>
      <c r="U25" s="272"/>
      <c r="V25" s="272"/>
      <c r="W25" s="272"/>
      <c r="X25" s="324"/>
      <c r="Y25" s="325"/>
    </row>
    <row r="26" spans="1:25" ht="28.5" customHeight="1">
      <c r="A26" s="320" t="s">
        <v>162</v>
      </c>
      <c r="B26" s="321" t="s">
        <v>57</v>
      </c>
      <c r="C26" s="322">
        <f t="shared" si="0"/>
        <v>160</v>
      </c>
      <c r="D26" s="322">
        <f t="shared" si="1"/>
        <v>184</v>
      </c>
      <c r="E26" s="272"/>
      <c r="F26" s="272"/>
      <c r="G26" s="272"/>
      <c r="H26" s="272"/>
      <c r="I26" s="272"/>
      <c r="J26" s="272"/>
      <c r="K26" s="272">
        <v>160</v>
      </c>
      <c r="L26" s="272">
        <v>184</v>
      </c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324"/>
      <c r="Y26" s="325"/>
    </row>
    <row r="27" spans="1:25" ht="31.5" customHeight="1">
      <c r="A27" s="320" t="s">
        <v>167</v>
      </c>
      <c r="B27" s="321" t="s">
        <v>168</v>
      </c>
      <c r="C27" s="322">
        <f t="shared" si="0"/>
        <v>1599</v>
      </c>
      <c r="D27" s="322">
        <f t="shared" si="1"/>
        <v>1599</v>
      </c>
      <c r="E27" s="272"/>
      <c r="F27" s="272"/>
      <c r="G27" s="272"/>
      <c r="H27" s="272"/>
      <c r="I27" s="272"/>
      <c r="J27" s="272"/>
      <c r="K27" s="272"/>
      <c r="L27" s="272"/>
      <c r="M27" s="272">
        <v>1599</v>
      </c>
      <c r="N27" s="272">
        <v>1599</v>
      </c>
      <c r="O27" s="272"/>
      <c r="P27" s="272"/>
      <c r="Q27" s="272"/>
      <c r="R27" s="272"/>
      <c r="S27" s="272"/>
      <c r="T27" s="272"/>
      <c r="U27" s="272"/>
      <c r="V27" s="272"/>
      <c r="W27" s="272"/>
      <c r="X27" s="324"/>
      <c r="Y27" s="325"/>
    </row>
    <row r="28" spans="1:25" ht="34.5" customHeight="1">
      <c r="A28" s="320" t="s">
        <v>165</v>
      </c>
      <c r="B28" s="321" t="s">
        <v>166</v>
      </c>
      <c r="C28" s="322">
        <f t="shared" si="0"/>
        <v>537</v>
      </c>
      <c r="D28" s="322">
        <f t="shared" si="1"/>
        <v>1120</v>
      </c>
      <c r="E28" s="272"/>
      <c r="F28" s="272"/>
      <c r="G28" s="272"/>
      <c r="H28" s="272"/>
      <c r="I28" s="272"/>
      <c r="J28" s="272"/>
      <c r="K28" s="272"/>
      <c r="L28" s="272"/>
      <c r="M28" s="272">
        <v>537</v>
      </c>
      <c r="N28" s="272">
        <v>1120</v>
      </c>
      <c r="O28" s="272"/>
      <c r="P28" s="272"/>
      <c r="Q28" s="272"/>
      <c r="R28" s="272"/>
      <c r="S28" s="272"/>
      <c r="T28" s="272"/>
      <c r="U28" s="272"/>
      <c r="V28" s="272"/>
      <c r="W28" s="272"/>
      <c r="X28" s="324"/>
      <c r="Y28" s="325"/>
    </row>
    <row r="29" spans="1:25" ht="28.5" customHeight="1">
      <c r="A29" s="320" t="s">
        <v>164</v>
      </c>
      <c r="B29" s="321" t="s">
        <v>53</v>
      </c>
      <c r="C29" s="322">
        <f t="shared" si="0"/>
        <v>160</v>
      </c>
      <c r="D29" s="322">
        <f t="shared" si="1"/>
        <v>160</v>
      </c>
      <c r="E29" s="272"/>
      <c r="F29" s="272"/>
      <c r="G29" s="272"/>
      <c r="H29" s="272"/>
      <c r="I29" s="272"/>
      <c r="J29" s="272"/>
      <c r="K29" s="272"/>
      <c r="L29" s="272"/>
      <c r="M29" s="272">
        <v>160</v>
      </c>
      <c r="N29" s="272">
        <v>160</v>
      </c>
      <c r="O29" s="272"/>
      <c r="P29" s="272"/>
      <c r="Q29" s="272"/>
      <c r="R29" s="272"/>
      <c r="S29" s="272"/>
      <c r="T29" s="272"/>
      <c r="U29" s="272"/>
      <c r="V29" s="272"/>
      <c r="W29" s="272"/>
      <c r="X29" s="324"/>
      <c r="Y29" s="325"/>
    </row>
    <row r="30" spans="1:25" ht="28.5" customHeight="1">
      <c r="A30" s="320" t="s">
        <v>174</v>
      </c>
      <c r="B30" s="321" t="s">
        <v>38</v>
      </c>
      <c r="C30" s="322">
        <f t="shared" si="0"/>
        <v>160</v>
      </c>
      <c r="D30" s="322">
        <f t="shared" si="1"/>
        <v>184</v>
      </c>
      <c r="E30" s="272"/>
      <c r="F30" s="272"/>
      <c r="G30" s="272"/>
      <c r="H30" s="272"/>
      <c r="I30" s="272"/>
      <c r="J30" s="272"/>
      <c r="K30" s="272">
        <v>160</v>
      </c>
      <c r="L30" s="272">
        <v>184</v>
      </c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324"/>
      <c r="Y30" s="325"/>
    </row>
    <row r="31" spans="1:25" ht="47.25" customHeight="1">
      <c r="A31" s="320" t="s">
        <v>145</v>
      </c>
      <c r="B31" s="321" t="s">
        <v>163</v>
      </c>
      <c r="C31" s="322">
        <f t="shared" si="0"/>
        <v>3800</v>
      </c>
      <c r="D31" s="322">
        <f>F31+H31+J31+L31+N31+P31+R31+X31+T31+V31</f>
        <v>21914</v>
      </c>
      <c r="E31" s="272">
        <v>2136</v>
      </c>
      <c r="F31" s="272">
        <v>2136</v>
      </c>
      <c r="G31" s="272">
        <v>582</v>
      </c>
      <c r="H31" s="272">
        <v>582</v>
      </c>
      <c r="I31" s="272">
        <v>1082</v>
      </c>
      <c r="J31" s="272">
        <v>1082</v>
      </c>
      <c r="K31" s="272"/>
      <c r="L31" s="272"/>
      <c r="M31" s="272"/>
      <c r="N31" s="272"/>
      <c r="O31" s="272"/>
      <c r="P31" s="272"/>
      <c r="Q31" s="272"/>
      <c r="R31" s="272"/>
      <c r="S31" s="272">
        <v>0</v>
      </c>
      <c r="T31" s="272">
        <v>10124</v>
      </c>
      <c r="U31" s="272">
        <v>0</v>
      </c>
      <c r="V31" s="272">
        <v>7990</v>
      </c>
      <c r="W31" s="272"/>
      <c r="X31" s="324">
        <v>0</v>
      </c>
      <c r="Y31" s="325">
        <v>1</v>
      </c>
    </row>
    <row r="32" spans="1:25" ht="47.25" customHeight="1">
      <c r="A32" s="320" t="s">
        <v>169</v>
      </c>
      <c r="B32" s="321" t="s">
        <v>170</v>
      </c>
      <c r="C32" s="322">
        <f t="shared" si="0"/>
        <v>1440</v>
      </c>
      <c r="D32" s="322">
        <f t="shared" si="1"/>
        <v>1493</v>
      </c>
      <c r="E32" s="272"/>
      <c r="F32" s="272"/>
      <c r="G32" s="272"/>
      <c r="H32" s="272"/>
      <c r="I32" s="272"/>
      <c r="J32" s="272"/>
      <c r="K32" s="272"/>
      <c r="L32" s="272"/>
      <c r="M32" s="272">
        <v>1440</v>
      </c>
      <c r="N32" s="272">
        <v>1493</v>
      </c>
      <c r="O32" s="272"/>
      <c r="P32" s="272"/>
      <c r="Q32" s="272"/>
      <c r="R32" s="272"/>
      <c r="S32" s="272"/>
      <c r="T32" s="272"/>
      <c r="U32" s="272"/>
      <c r="V32" s="272"/>
      <c r="W32" s="272"/>
      <c r="X32" s="324"/>
      <c r="Y32" s="325"/>
    </row>
    <row r="33" spans="1:25" ht="52.5" customHeight="1">
      <c r="A33" s="314">
        <v>107060</v>
      </c>
      <c r="B33" s="321" t="s">
        <v>147</v>
      </c>
      <c r="C33" s="322">
        <f t="shared" si="0"/>
        <v>2862</v>
      </c>
      <c r="D33" s="322">
        <f t="shared" si="1"/>
        <v>2279</v>
      </c>
      <c r="E33" s="272"/>
      <c r="F33" s="272"/>
      <c r="G33" s="272"/>
      <c r="H33" s="272"/>
      <c r="I33" s="272"/>
      <c r="J33" s="272"/>
      <c r="K33" s="272"/>
      <c r="L33" s="272"/>
      <c r="M33" s="272">
        <v>2862</v>
      </c>
      <c r="N33" s="272">
        <v>2279</v>
      </c>
      <c r="O33" s="272"/>
      <c r="P33" s="272"/>
      <c r="Q33" s="272"/>
      <c r="R33" s="272"/>
      <c r="S33" s="272"/>
      <c r="T33" s="272"/>
      <c r="U33" s="272"/>
      <c r="V33" s="272"/>
      <c r="W33" s="272"/>
      <c r="X33" s="324"/>
      <c r="Y33" s="325"/>
    </row>
    <row r="34" spans="1:25" ht="52.5" customHeight="1">
      <c r="A34" s="328">
        <v>900070</v>
      </c>
      <c r="B34" s="329" t="s">
        <v>277</v>
      </c>
      <c r="C34" s="322">
        <f t="shared" si="0"/>
        <v>500</v>
      </c>
      <c r="D34" s="322">
        <f t="shared" si="1"/>
        <v>2346</v>
      </c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>
        <v>500</v>
      </c>
      <c r="X34" s="331">
        <v>2346</v>
      </c>
      <c r="Y34" s="332"/>
    </row>
    <row r="35" spans="1:25" ht="52.5" customHeight="1" thickBot="1">
      <c r="A35" s="328"/>
      <c r="B35" s="334" t="s">
        <v>39</v>
      </c>
      <c r="C35" s="339">
        <f>SUM(C9:C34)</f>
        <v>86358</v>
      </c>
      <c r="D35" s="339">
        <f>SUM(D9:D34)</f>
        <v>90606</v>
      </c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1"/>
      <c r="Y35" s="332"/>
    </row>
    <row r="36" spans="1:25" ht="21" thickBot="1">
      <c r="A36" s="333"/>
      <c r="B36" s="334" t="s">
        <v>39</v>
      </c>
      <c r="C36" s="335">
        <f>SUM(C9:C34)</f>
        <v>86358</v>
      </c>
      <c r="D36" s="335">
        <f>F36+H36+J36+L36+N36+P36+R36+T36+V36+X36</f>
        <v>90606</v>
      </c>
      <c r="E36" s="336">
        <f>SUM(E9:E33)</f>
        <v>37254</v>
      </c>
      <c r="F36" s="336">
        <f>SUM(F9:F34)</f>
        <v>33318</v>
      </c>
      <c r="G36" s="336">
        <f>SUM(G9:G33)</f>
        <v>6830</v>
      </c>
      <c r="H36" s="336">
        <f>SUM(H9:H34)</f>
        <v>5369</v>
      </c>
      <c r="I36" s="336">
        <f>SUM(I9:I33)</f>
        <v>31821</v>
      </c>
      <c r="J36" s="336">
        <f>SUM(J9:J34)</f>
        <v>19559</v>
      </c>
      <c r="K36" s="336">
        <f>SUM(K9:K33)</f>
        <v>2385</v>
      </c>
      <c r="L36" s="336">
        <f>SUM(L9:L34)</f>
        <v>2194</v>
      </c>
      <c r="M36" s="336">
        <f>SUM(M9:M33)</f>
        <v>6768</v>
      </c>
      <c r="N36" s="336">
        <f>SUM(N9:N34)</f>
        <v>6821</v>
      </c>
      <c r="O36" s="336">
        <f>SUM(O9:O33)</f>
        <v>300</v>
      </c>
      <c r="P36" s="336">
        <f>SUM(P9:P34)</f>
        <v>300</v>
      </c>
      <c r="Q36" s="336">
        <f>SUM(Q9:Q33)</f>
        <v>500</v>
      </c>
      <c r="R36" s="336">
        <f aca="true" t="shared" si="2" ref="R36:X36">SUM(R9:R34)</f>
        <v>500</v>
      </c>
      <c r="S36" s="336">
        <f t="shared" si="2"/>
        <v>0</v>
      </c>
      <c r="T36" s="336">
        <f t="shared" si="2"/>
        <v>11447</v>
      </c>
      <c r="U36" s="336">
        <f t="shared" si="2"/>
        <v>0</v>
      </c>
      <c r="V36" s="336">
        <f t="shared" si="2"/>
        <v>8752</v>
      </c>
      <c r="W36" s="336">
        <f t="shared" si="2"/>
        <v>500</v>
      </c>
      <c r="X36" s="337">
        <f t="shared" si="2"/>
        <v>2346</v>
      </c>
      <c r="Y36" s="338">
        <f>SUM(Y9:Y33)</f>
        <v>29</v>
      </c>
    </row>
  </sheetData>
  <sheetProtection/>
  <mergeCells count="17">
    <mergeCell ref="Y5:Y7"/>
    <mergeCell ref="A6:B7"/>
    <mergeCell ref="E6:W6"/>
    <mergeCell ref="K3:Z3"/>
    <mergeCell ref="C6:D7"/>
    <mergeCell ref="E7:F7"/>
    <mergeCell ref="G7:H7"/>
    <mergeCell ref="I7:J7"/>
    <mergeCell ref="S7:T7"/>
    <mergeCell ref="U7:V7"/>
    <mergeCell ref="K7:L7"/>
    <mergeCell ref="M7:N7"/>
    <mergeCell ref="O7:P7"/>
    <mergeCell ref="Q7:R7"/>
    <mergeCell ref="W7:X7"/>
    <mergeCell ref="A1:W1"/>
    <mergeCell ref="A5:W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3">
      <selection activeCell="G20" sqref="G20"/>
    </sheetView>
  </sheetViews>
  <sheetFormatPr defaultColWidth="9.140625" defaultRowHeight="12.75"/>
  <cols>
    <col min="2" max="2" width="77.00390625" style="0" customWidth="1"/>
    <col min="3" max="3" width="17.7109375" style="0" customWidth="1"/>
    <col min="4" max="4" width="18.00390625" style="0" customWidth="1"/>
  </cols>
  <sheetData>
    <row r="1" spans="1:3" ht="25.5">
      <c r="A1" s="403" t="s">
        <v>119</v>
      </c>
      <c r="B1" s="403"/>
      <c r="C1" s="403"/>
    </row>
    <row r="2" spans="1:3" ht="51" customHeight="1">
      <c r="A2" s="405" t="s">
        <v>65</v>
      </c>
      <c r="B2" s="405"/>
      <c r="C2" s="406"/>
    </row>
    <row r="3" spans="1:3" ht="12.75">
      <c r="A3" s="61"/>
      <c r="B3" s="61"/>
      <c r="C3" s="61"/>
    </row>
    <row r="4" spans="1:3" ht="12.75">
      <c r="A4" s="61"/>
      <c r="B4" s="61"/>
      <c r="C4" s="61"/>
    </row>
    <row r="5" spans="1:5" ht="15.75">
      <c r="A5" s="60"/>
      <c r="B5" s="404" t="s">
        <v>286</v>
      </c>
      <c r="C5" s="404"/>
      <c r="D5" s="205"/>
      <c r="E5" s="205"/>
    </row>
    <row r="6" spans="1:3" ht="16.5" thickBot="1">
      <c r="A6" s="60"/>
      <c r="B6" s="60"/>
      <c r="C6" s="62" t="s">
        <v>0</v>
      </c>
    </row>
    <row r="7" spans="1:4" ht="12.75">
      <c r="A7" s="411" t="s">
        <v>54</v>
      </c>
      <c r="B7" s="413" t="s">
        <v>35</v>
      </c>
      <c r="C7" s="407" t="s">
        <v>319</v>
      </c>
      <c r="D7" s="407" t="s">
        <v>318</v>
      </c>
    </row>
    <row r="8" spans="1:4" ht="52.5" customHeight="1" thickBot="1">
      <c r="A8" s="412"/>
      <c r="B8" s="414"/>
      <c r="C8" s="408"/>
      <c r="D8" s="408"/>
    </row>
    <row r="9" spans="1:4" ht="30" customHeight="1">
      <c r="A9" s="246" t="s">
        <v>1</v>
      </c>
      <c r="B9" s="350" t="s">
        <v>187</v>
      </c>
      <c r="C9" s="352">
        <v>21473</v>
      </c>
      <c r="D9" s="352">
        <v>21526</v>
      </c>
    </row>
    <row r="10" spans="1:4" ht="30" customHeight="1">
      <c r="A10" s="245" t="s">
        <v>2</v>
      </c>
      <c r="B10" s="350" t="s">
        <v>265</v>
      </c>
      <c r="C10" s="352">
        <v>0</v>
      </c>
      <c r="D10" s="352">
        <v>0</v>
      </c>
    </row>
    <row r="11" spans="1:4" ht="30" customHeight="1">
      <c r="A11" s="63" t="s">
        <v>4</v>
      </c>
      <c r="B11" s="350" t="s">
        <v>267</v>
      </c>
      <c r="C11" s="352">
        <v>57014</v>
      </c>
      <c r="D11" s="352">
        <v>37567</v>
      </c>
    </row>
    <row r="12" spans="1:4" ht="30" customHeight="1">
      <c r="A12" s="63" t="s">
        <v>5</v>
      </c>
      <c r="B12" s="351" t="s">
        <v>264</v>
      </c>
      <c r="C12" s="353">
        <v>2130</v>
      </c>
      <c r="D12" s="353">
        <v>2130</v>
      </c>
    </row>
    <row r="13" spans="1:4" ht="30" customHeight="1">
      <c r="A13" s="63" t="s">
        <v>6</v>
      </c>
      <c r="B13" s="351" t="s">
        <v>186</v>
      </c>
      <c r="C13" s="353">
        <v>4183</v>
      </c>
      <c r="D13" s="353">
        <v>6183</v>
      </c>
    </row>
    <row r="14" spans="1:4" ht="30" customHeight="1">
      <c r="A14" s="63" t="s">
        <v>7</v>
      </c>
      <c r="B14" s="350" t="s">
        <v>266</v>
      </c>
      <c r="C14" s="352">
        <v>720</v>
      </c>
      <c r="D14" s="352">
        <v>720</v>
      </c>
    </row>
    <row r="15" spans="1:4" ht="30" customHeight="1">
      <c r="A15" s="63" t="s">
        <v>8</v>
      </c>
      <c r="B15" s="350" t="s">
        <v>268</v>
      </c>
      <c r="C15" s="352"/>
      <c r="D15" s="352"/>
    </row>
    <row r="16" spans="1:4" ht="30" customHeight="1">
      <c r="A16" s="63" t="s">
        <v>68</v>
      </c>
      <c r="B16" s="350" t="s">
        <v>66</v>
      </c>
      <c r="C16" s="352">
        <v>38</v>
      </c>
      <c r="D16" s="352">
        <v>4200</v>
      </c>
    </row>
    <row r="17" spans="1:4" ht="30" customHeight="1" thickBot="1">
      <c r="A17" s="245" t="s">
        <v>328</v>
      </c>
      <c r="B17" s="354" t="s">
        <v>342</v>
      </c>
      <c r="C17" s="355">
        <v>0</v>
      </c>
      <c r="D17" s="355">
        <v>7990</v>
      </c>
    </row>
    <row r="18" spans="1:4" ht="30" customHeight="1" thickBot="1">
      <c r="A18" s="409" t="s">
        <v>69</v>
      </c>
      <c r="B18" s="410"/>
      <c r="C18" s="356">
        <f>SUM(C9:C17)</f>
        <v>85558</v>
      </c>
      <c r="D18" s="356">
        <f>SUM(D9:D17)</f>
        <v>80316</v>
      </c>
    </row>
    <row r="19" spans="1:5" ht="30" customHeight="1" thickBot="1">
      <c r="A19" s="415"/>
      <c r="B19" s="416"/>
      <c r="C19" s="417"/>
      <c r="E19" t="s">
        <v>183</v>
      </c>
    </row>
    <row r="20" spans="1:4" ht="30" customHeight="1">
      <c r="A20" s="246" t="s">
        <v>1</v>
      </c>
      <c r="B20" s="357" t="s">
        <v>67</v>
      </c>
      <c r="C20" s="358">
        <v>37254</v>
      </c>
      <c r="D20" s="358">
        <v>33318</v>
      </c>
    </row>
    <row r="21" spans="1:4" ht="30" customHeight="1">
      <c r="A21" s="63" t="s">
        <v>2</v>
      </c>
      <c r="B21" s="350" t="s">
        <v>188</v>
      </c>
      <c r="C21" s="359">
        <v>6830</v>
      </c>
      <c r="D21" s="359">
        <v>5369</v>
      </c>
    </row>
    <row r="22" spans="1:4" ht="30" customHeight="1">
      <c r="A22" s="63" t="s">
        <v>4</v>
      </c>
      <c r="B22" s="350" t="s">
        <v>88</v>
      </c>
      <c r="C22" s="359">
        <v>31821</v>
      </c>
      <c r="D22" s="359">
        <v>19559</v>
      </c>
    </row>
    <row r="23" spans="1:4" ht="30" customHeight="1">
      <c r="A23" s="63" t="s">
        <v>5</v>
      </c>
      <c r="B23" s="350" t="s">
        <v>173</v>
      </c>
      <c r="C23" s="359">
        <v>6768</v>
      </c>
      <c r="D23" s="359">
        <v>6821</v>
      </c>
    </row>
    <row r="24" spans="1:4" ht="30" customHeight="1">
      <c r="A24" s="63" t="s">
        <v>6</v>
      </c>
      <c r="B24" s="350" t="s">
        <v>269</v>
      </c>
      <c r="C24" s="359">
        <v>1253</v>
      </c>
      <c r="D24" s="359">
        <v>1065</v>
      </c>
    </row>
    <row r="25" spans="1:4" ht="30" customHeight="1">
      <c r="A25" s="63" t="s">
        <v>7</v>
      </c>
      <c r="B25" s="350" t="s">
        <v>270</v>
      </c>
      <c r="C25" s="359">
        <v>1132</v>
      </c>
      <c r="D25" s="359">
        <v>1129</v>
      </c>
    </row>
    <row r="26" spans="1:4" ht="30" customHeight="1">
      <c r="A26" s="63" t="s">
        <v>8</v>
      </c>
      <c r="B26" s="350" t="s">
        <v>273</v>
      </c>
      <c r="C26" s="359">
        <v>0</v>
      </c>
      <c r="D26" s="359">
        <v>0</v>
      </c>
    </row>
    <row r="27" spans="1:4" ht="30" customHeight="1">
      <c r="A27" s="63" t="s">
        <v>68</v>
      </c>
      <c r="B27" s="350" t="s">
        <v>55</v>
      </c>
      <c r="C27" s="359">
        <v>500</v>
      </c>
      <c r="D27" s="359">
        <v>2346</v>
      </c>
    </row>
    <row r="28" spans="1:4" ht="30" customHeight="1" thickBot="1">
      <c r="A28" s="245" t="s">
        <v>328</v>
      </c>
      <c r="B28" s="354" t="s">
        <v>225</v>
      </c>
      <c r="C28" s="360">
        <v>0</v>
      </c>
      <c r="D28" s="360">
        <v>8752</v>
      </c>
    </row>
    <row r="29" spans="1:4" ht="30" customHeight="1" thickBot="1">
      <c r="A29" s="409" t="s">
        <v>70</v>
      </c>
      <c r="B29" s="410"/>
      <c r="C29" s="361">
        <f>SUM(C20:C28)</f>
        <v>85558</v>
      </c>
      <c r="D29" s="361">
        <f>SUM(D20:D28)</f>
        <v>78359</v>
      </c>
    </row>
  </sheetData>
  <sheetProtection/>
  <mergeCells count="10">
    <mergeCell ref="A29:B29"/>
    <mergeCell ref="A7:A8"/>
    <mergeCell ref="B7:B8"/>
    <mergeCell ref="A19:C19"/>
    <mergeCell ref="A1:C1"/>
    <mergeCell ref="B5:C5"/>
    <mergeCell ref="A2:C2"/>
    <mergeCell ref="C7:C8"/>
    <mergeCell ref="D7:D8"/>
    <mergeCell ref="A18:B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G13" sqref="G13"/>
    </sheetView>
  </sheetViews>
  <sheetFormatPr defaultColWidth="9.140625" defaultRowHeight="12.75"/>
  <cols>
    <col min="1" max="1" width="9.57421875" style="0" bestFit="1" customWidth="1"/>
    <col min="2" max="2" width="48.57421875" style="0" customWidth="1"/>
    <col min="3" max="3" width="21.7109375" style="0" customWidth="1"/>
    <col min="4" max="4" width="20.8515625" style="0" customWidth="1"/>
    <col min="5" max="5" width="17.421875" style="0" customWidth="1"/>
  </cols>
  <sheetData>
    <row r="1" spans="1:5" ht="69" customHeight="1">
      <c r="A1" s="418" t="s">
        <v>119</v>
      </c>
      <c r="B1" s="418"/>
      <c r="C1" s="418"/>
      <c r="D1" s="418"/>
      <c r="E1" s="178"/>
    </row>
    <row r="2" spans="1:5" ht="25.5">
      <c r="A2" s="421" t="s">
        <v>121</v>
      </c>
      <c r="B2" s="421"/>
      <c r="C2" s="421"/>
      <c r="D2" s="422"/>
      <c r="E2" s="178"/>
    </row>
    <row r="3" spans="1:5" ht="18.75">
      <c r="A3" s="178"/>
      <c r="B3" s="178"/>
      <c r="C3" s="178"/>
      <c r="D3" s="179"/>
      <c r="E3" s="178"/>
    </row>
    <row r="4" spans="1:5" ht="18.75">
      <c r="A4" s="180"/>
      <c r="B4" s="429" t="s">
        <v>287</v>
      </c>
      <c r="C4" s="429"/>
      <c r="D4" s="429"/>
      <c r="E4" s="204"/>
    </row>
    <row r="5" spans="1:5" ht="19.5" thickBot="1">
      <c r="A5" s="180"/>
      <c r="B5" s="180"/>
      <c r="C5" s="180"/>
      <c r="D5" s="181" t="s">
        <v>0</v>
      </c>
      <c r="E5" s="178"/>
    </row>
    <row r="6" spans="1:5" ht="12.75" customHeight="1">
      <c r="A6" s="423" t="s">
        <v>54</v>
      </c>
      <c r="B6" s="427" t="s">
        <v>35</v>
      </c>
      <c r="C6" s="427"/>
      <c r="D6" s="425" t="s">
        <v>319</v>
      </c>
      <c r="E6" s="430" t="s">
        <v>318</v>
      </c>
    </row>
    <row r="7" spans="1:5" ht="42.75" customHeight="1" thickBot="1">
      <c r="A7" s="424"/>
      <c r="B7" s="428"/>
      <c r="C7" s="428"/>
      <c r="D7" s="426"/>
      <c r="E7" s="431"/>
    </row>
    <row r="8" spans="1:5" ht="30" customHeight="1" thickBot="1">
      <c r="A8" s="182" t="s">
        <v>1</v>
      </c>
      <c r="B8" s="419" t="s">
        <v>200</v>
      </c>
      <c r="C8" s="419"/>
      <c r="D8" s="183">
        <v>0</v>
      </c>
      <c r="E8" s="183">
        <f>E9+E10+E11+E12</f>
        <v>11447</v>
      </c>
    </row>
    <row r="9" spans="1:5" ht="30" customHeight="1" thickBot="1">
      <c r="A9" s="257" t="s">
        <v>329</v>
      </c>
      <c r="B9" s="434" t="s">
        <v>332</v>
      </c>
      <c r="C9" s="435"/>
      <c r="D9" s="183">
        <v>0</v>
      </c>
      <c r="E9" s="299">
        <v>1260</v>
      </c>
    </row>
    <row r="10" spans="1:5" ht="30" customHeight="1" thickBot="1">
      <c r="A10" s="257" t="s">
        <v>330</v>
      </c>
      <c r="B10" s="434" t="s">
        <v>333</v>
      </c>
      <c r="C10" s="435"/>
      <c r="D10" s="183">
        <v>0</v>
      </c>
      <c r="E10" s="299">
        <v>51</v>
      </c>
    </row>
    <row r="11" spans="1:5" ht="30" customHeight="1" thickBot="1">
      <c r="A11" s="257" t="s">
        <v>331</v>
      </c>
      <c r="B11" s="434" t="s">
        <v>334</v>
      </c>
      <c r="C11" s="435"/>
      <c r="D11" s="183">
        <v>0</v>
      </c>
      <c r="E11" s="299">
        <v>12</v>
      </c>
    </row>
    <row r="12" spans="1:5" ht="30" customHeight="1" thickBot="1">
      <c r="A12" s="257" t="s">
        <v>335</v>
      </c>
      <c r="B12" s="432" t="s">
        <v>339</v>
      </c>
      <c r="C12" s="433"/>
      <c r="D12" s="183">
        <v>0</v>
      </c>
      <c r="E12" s="258">
        <v>10124</v>
      </c>
    </row>
    <row r="13" spans="1:5" ht="30" customHeight="1" thickBot="1">
      <c r="A13" s="184" t="s">
        <v>122</v>
      </c>
      <c r="B13" s="420" t="s">
        <v>261</v>
      </c>
      <c r="C13" s="420"/>
      <c r="D13" s="183">
        <v>500</v>
      </c>
      <c r="E13" s="183">
        <v>500</v>
      </c>
    </row>
    <row r="14" spans="1:5" ht="30" customHeight="1" thickBot="1">
      <c r="A14" s="257" t="s">
        <v>310</v>
      </c>
      <c r="B14" s="432" t="s">
        <v>311</v>
      </c>
      <c r="C14" s="433"/>
      <c r="D14" s="258">
        <v>500</v>
      </c>
      <c r="E14" s="258">
        <v>500</v>
      </c>
    </row>
    <row r="15" spans="1:5" ht="30" customHeight="1" thickBot="1">
      <c r="A15" s="185" t="s">
        <v>4</v>
      </c>
      <c r="B15" s="419" t="s">
        <v>190</v>
      </c>
      <c r="C15" s="419"/>
      <c r="D15" s="183">
        <f>SUM(D16)</f>
        <v>300</v>
      </c>
      <c r="E15" s="183">
        <f>SUM(E16)</f>
        <v>300</v>
      </c>
    </row>
    <row r="16" spans="1:5" ht="30" customHeight="1" thickBot="1">
      <c r="A16" s="260" t="s">
        <v>314</v>
      </c>
      <c r="B16" s="446" t="s">
        <v>315</v>
      </c>
      <c r="C16" s="447"/>
      <c r="D16" s="261">
        <v>300</v>
      </c>
      <c r="E16" s="261">
        <v>300</v>
      </c>
    </row>
    <row r="17" spans="1:5" ht="30" customHeight="1" thickBot="1">
      <c r="A17" s="440" t="s">
        <v>123</v>
      </c>
      <c r="B17" s="441"/>
      <c r="C17" s="441"/>
      <c r="D17" s="186">
        <f>SUM(D13+D15)</f>
        <v>800</v>
      </c>
      <c r="E17" s="186">
        <f>SUM(E8+E13+E15)</f>
        <v>12247</v>
      </c>
    </row>
    <row r="18" spans="1:5" ht="30" customHeight="1">
      <c r="A18" s="443"/>
      <c r="B18" s="444"/>
      <c r="C18" s="444"/>
      <c r="D18" s="445"/>
      <c r="E18" s="178"/>
    </row>
    <row r="19" spans="1:6" ht="30" customHeight="1">
      <c r="A19" s="187" t="s">
        <v>1</v>
      </c>
      <c r="B19" s="442" t="s">
        <v>343</v>
      </c>
      <c r="C19" s="442"/>
      <c r="D19" s="189">
        <v>0</v>
      </c>
      <c r="E19" s="189">
        <v>7990</v>
      </c>
      <c r="F19" s="300"/>
    </row>
    <row r="20" spans="1:5" ht="30" customHeight="1">
      <c r="A20" s="187" t="s">
        <v>2</v>
      </c>
      <c r="B20" s="439" t="s">
        <v>263</v>
      </c>
      <c r="C20" s="439"/>
      <c r="D20" s="188">
        <v>0</v>
      </c>
      <c r="E20" s="188">
        <v>0</v>
      </c>
    </row>
    <row r="21" spans="1:5" ht="30" customHeight="1">
      <c r="A21" s="187" t="s">
        <v>4</v>
      </c>
      <c r="B21" s="436" t="s">
        <v>336</v>
      </c>
      <c r="C21" s="437"/>
      <c r="D21" s="188">
        <v>0</v>
      </c>
      <c r="E21" s="188">
        <v>2300</v>
      </c>
    </row>
    <row r="22" spans="1:5" ht="30" customHeight="1" thickBot="1">
      <c r="A22" s="187" t="s">
        <v>5</v>
      </c>
      <c r="B22" s="439" t="s">
        <v>262</v>
      </c>
      <c r="C22" s="439"/>
      <c r="D22" s="188">
        <v>800</v>
      </c>
      <c r="E22" s="188">
        <v>0</v>
      </c>
    </row>
    <row r="23" spans="1:5" ht="30" customHeight="1" thickBot="1">
      <c r="A23" s="440" t="s">
        <v>124</v>
      </c>
      <c r="B23" s="441"/>
      <c r="C23" s="441"/>
      <c r="D23" s="183">
        <f>SUM(D20:D22)</f>
        <v>800</v>
      </c>
      <c r="E23" s="183">
        <f>SUM(E19:E22)</f>
        <v>10290</v>
      </c>
    </row>
    <row r="24" spans="1:3" ht="30" customHeight="1">
      <c r="A24" s="190"/>
      <c r="B24" s="191"/>
      <c r="C24" s="192"/>
    </row>
    <row r="25" spans="1:3" ht="35.25" customHeight="1">
      <c r="A25" s="190"/>
      <c r="B25" s="191"/>
      <c r="C25" s="192"/>
    </row>
    <row r="26" spans="1:3" ht="30" customHeight="1">
      <c r="A26" s="190"/>
      <c r="B26" s="191"/>
      <c r="C26" s="192"/>
    </row>
    <row r="27" spans="1:3" ht="30" customHeight="1">
      <c r="A27" s="190"/>
      <c r="B27" s="191"/>
      <c r="C27" s="192"/>
    </row>
    <row r="28" spans="1:3" ht="30" customHeight="1">
      <c r="A28" s="190"/>
      <c r="B28" s="191"/>
      <c r="C28" s="192"/>
    </row>
    <row r="29" spans="1:3" ht="30" customHeight="1">
      <c r="A29" s="438"/>
      <c r="B29" s="438"/>
      <c r="C29" s="193"/>
    </row>
    <row r="30" spans="1:3" ht="12.75">
      <c r="A30" s="194"/>
      <c r="B30" s="194"/>
      <c r="C30" s="194"/>
    </row>
  </sheetData>
  <sheetProtection/>
  <mergeCells count="24">
    <mergeCell ref="B21:C21"/>
    <mergeCell ref="A29:B29"/>
    <mergeCell ref="B22:C22"/>
    <mergeCell ref="A23:C23"/>
    <mergeCell ref="B15:C15"/>
    <mergeCell ref="B19:C19"/>
    <mergeCell ref="B20:C20"/>
    <mergeCell ref="A18:D18"/>
    <mergeCell ref="A17:C17"/>
    <mergeCell ref="B16:C16"/>
    <mergeCell ref="E6:E7"/>
    <mergeCell ref="B14:C14"/>
    <mergeCell ref="B9:C9"/>
    <mergeCell ref="B10:C10"/>
    <mergeCell ref="B11:C11"/>
    <mergeCell ref="B12:C12"/>
    <mergeCell ref="A1:D1"/>
    <mergeCell ref="B8:C8"/>
    <mergeCell ref="B13:C13"/>
    <mergeCell ref="A2:D2"/>
    <mergeCell ref="A6:A7"/>
    <mergeCell ref="D6:D7"/>
    <mergeCell ref="B6:C7"/>
    <mergeCell ref="B4:D4"/>
  </mergeCells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4">
      <selection activeCell="A4" sqref="A4:D26"/>
    </sheetView>
  </sheetViews>
  <sheetFormatPr defaultColWidth="9.140625" defaultRowHeight="12.75"/>
  <cols>
    <col min="1" max="1" width="59.28125" style="0" customWidth="1"/>
    <col min="2" max="2" width="21.28125" style="0" customWidth="1"/>
    <col min="3" max="3" width="13.00390625" style="0" customWidth="1"/>
  </cols>
  <sheetData>
    <row r="1" spans="1:2" ht="56.25" customHeight="1">
      <c r="A1" s="454" t="s">
        <v>119</v>
      </c>
      <c r="B1" s="454"/>
    </row>
    <row r="2" spans="1:2" ht="49.5" customHeight="1">
      <c r="A2" s="455" t="s">
        <v>297</v>
      </c>
      <c r="B2" s="455"/>
    </row>
    <row r="3" spans="1:2" ht="33" customHeight="1">
      <c r="A3" s="455" t="s">
        <v>34</v>
      </c>
      <c r="B3" s="455"/>
    </row>
    <row r="4" spans="1:2" ht="25.5">
      <c r="A4" s="64"/>
      <c r="B4" s="65"/>
    </row>
    <row r="5" spans="1:4" ht="12.75">
      <c r="A5" s="452" t="s">
        <v>298</v>
      </c>
      <c r="B5" s="453"/>
      <c r="C5" s="453"/>
      <c r="D5" s="453"/>
    </row>
    <row r="6" spans="1:2" ht="27" thickBot="1">
      <c r="A6" s="66"/>
      <c r="B6" s="67" t="s">
        <v>0</v>
      </c>
    </row>
    <row r="7" spans="1:3" ht="12.75" customHeight="1">
      <c r="A7" s="448" t="s">
        <v>35</v>
      </c>
      <c r="B7" s="450" t="s">
        <v>319</v>
      </c>
      <c r="C7" s="456" t="s">
        <v>318</v>
      </c>
    </row>
    <row r="8" spans="1:3" ht="23.25" customHeight="1" thickBot="1">
      <c r="A8" s="449"/>
      <c r="B8" s="451"/>
      <c r="C8" s="457"/>
    </row>
    <row r="9" spans="1:3" ht="19.5" thickBot="1">
      <c r="A9" s="68" t="s">
        <v>56</v>
      </c>
      <c r="B9" s="69">
        <f>SUM(B10+B14+B15+B16+B17)</f>
        <v>1253</v>
      </c>
      <c r="C9" s="69">
        <f>SUM(C10+C14+C15+C16+C17)</f>
        <v>1065</v>
      </c>
    </row>
    <row r="10" spans="1:3" ht="18.75">
      <c r="A10" s="70" t="s">
        <v>252</v>
      </c>
      <c r="B10" s="71">
        <f>SUM(B11:B13)</f>
        <v>966</v>
      </c>
      <c r="C10" s="71">
        <f>SUM(C11:C13)</f>
        <v>1014</v>
      </c>
    </row>
    <row r="11" spans="1:3" ht="18.75">
      <c r="A11" s="72" t="s">
        <v>253</v>
      </c>
      <c r="B11" s="73">
        <v>160</v>
      </c>
      <c r="C11" s="73">
        <v>184</v>
      </c>
    </row>
    <row r="12" spans="1:3" ht="18.75">
      <c r="A12" s="75" t="s">
        <v>257</v>
      </c>
      <c r="B12" s="73">
        <v>160</v>
      </c>
      <c r="C12" s="73">
        <v>184</v>
      </c>
    </row>
    <row r="13" spans="1:3" ht="18.75">
      <c r="A13" s="75" t="s">
        <v>258</v>
      </c>
      <c r="B13" s="73">
        <v>646</v>
      </c>
      <c r="C13" s="73">
        <v>646</v>
      </c>
    </row>
    <row r="14" spans="1:3" ht="18.75">
      <c r="A14" s="202" t="s">
        <v>309</v>
      </c>
      <c r="B14" s="203">
        <v>51</v>
      </c>
      <c r="C14" s="203">
        <v>51</v>
      </c>
    </row>
    <row r="15" spans="1:3" ht="18.75">
      <c r="A15" s="74" t="s">
        <v>179</v>
      </c>
      <c r="B15" s="73">
        <v>58</v>
      </c>
      <c r="C15" s="73">
        <v>0</v>
      </c>
    </row>
    <row r="16" spans="1:3" ht="18.75">
      <c r="A16" s="75" t="s">
        <v>259</v>
      </c>
      <c r="B16" s="73">
        <v>44</v>
      </c>
      <c r="C16" s="73">
        <v>0</v>
      </c>
    </row>
    <row r="17" spans="1:3" ht="19.5" thickBot="1">
      <c r="A17" s="74" t="s">
        <v>255</v>
      </c>
      <c r="B17" s="73">
        <v>134</v>
      </c>
      <c r="C17" s="73">
        <v>0</v>
      </c>
    </row>
    <row r="18" spans="1:3" ht="19.5" thickBot="1">
      <c r="A18" s="76" t="s">
        <v>228</v>
      </c>
      <c r="B18" s="77">
        <f>SUM(B19:B22)</f>
        <v>1132</v>
      </c>
      <c r="C18" s="77">
        <f>SUM(C19:C22)</f>
        <v>1129</v>
      </c>
    </row>
    <row r="19" spans="1:3" ht="18.75">
      <c r="A19" s="74" t="s">
        <v>256</v>
      </c>
      <c r="B19" s="73">
        <v>265</v>
      </c>
      <c r="C19" s="73">
        <v>265</v>
      </c>
    </row>
    <row r="20" spans="1:3" ht="18.75">
      <c r="A20" s="202" t="s">
        <v>185</v>
      </c>
      <c r="B20" s="203">
        <v>861</v>
      </c>
      <c r="C20" s="203">
        <v>861</v>
      </c>
    </row>
    <row r="21" spans="1:3" ht="18.75">
      <c r="A21" s="74" t="s">
        <v>308</v>
      </c>
      <c r="B21" s="73">
        <v>3</v>
      </c>
      <c r="C21" s="73">
        <v>0</v>
      </c>
    </row>
    <row r="22" spans="1:3" ht="19.5" thickBot="1">
      <c r="A22" s="206" t="s">
        <v>254</v>
      </c>
      <c r="B22" s="203">
        <v>3</v>
      </c>
      <c r="C22" s="203">
        <v>3</v>
      </c>
    </row>
    <row r="23" spans="1:3" ht="19.5" thickBot="1">
      <c r="A23" s="78" t="s">
        <v>58</v>
      </c>
      <c r="B23" s="69">
        <f>SUM(B9+B18)</f>
        <v>2385</v>
      </c>
      <c r="C23" s="69">
        <f>SUM(C9+C18)</f>
        <v>2194</v>
      </c>
    </row>
  </sheetData>
  <sheetProtection/>
  <mergeCells count="7">
    <mergeCell ref="A7:A8"/>
    <mergeCell ref="B7:B8"/>
    <mergeCell ref="A5:D5"/>
    <mergeCell ref="A1:B1"/>
    <mergeCell ref="A2:B2"/>
    <mergeCell ref="A3:B3"/>
    <mergeCell ref="C7:C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K8" sqref="K8"/>
    </sheetView>
  </sheetViews>
  <sheetFormatPr defaultColWidth="9.140625" defaultRowHeight="12.75"/>
  <cols>
    <col min="2" max="2" width="33.00390625" style="0" customWidth="1"/>
    <col min="3" max="3" width="13.00390625" style="0" customWidth="1"/>
    <col min="4" max="4" width="12.421875" style="0" customWidth="1"/>
    <col min="5" max="5" width="13.00390625" style="0" customWidth="1"/>
    <col min="6" max="6" width="18.421875" style="0" customWidth="1"/>
    <col min="7" max="7" width="17.140625" style="0" customWidth="1"/>
  </cols>
  <sheetData>
    <row r="1" spans="1:5" ht="40.5" customHeight="1">
      <c r="A1" s="463" t="s">
        <v>182</v>
      </c>
      <c r="B1" s="453"/>
      <c r="C1" s="453"/>
      <c r="D1" s="453"/>
      <c r="E1" s="453"/>
    </row>
    <row r="2" spans="1:8" ht="18.75">
      <c r="A2" s="79"/>
      <c r="B2" s="80"/>
      <c r="C2" s="80"/>
      <c r="D2" s="80"/>
      <c r="E2" s="80"/>
      <c r="F2" s="464" t="s">
        <v>288</v>
      </c>
      <c r="G2" s="465"/>
      <c r="H2" s="465"/>
    </row>
    <row r="3" spans="1:7" ht="19.5" thickBot="1">
      <c r="A3" s="79"/>
      <c r="B3" s="80"/>
      <c r="C3" s="80"/>
      <c r="D3" s="80"/>
      <c r="E3" s="80"/>
      <c r="F3" s="82"/>
      <c r="G3" s="81" t="s">
        <v>0</v>
      </c>
    </row>
    <row r="4" spans="1:7" ht="25.5">
      <c r="A4" s="460" t="s">
        <v>50</v>
      </c>
      <c r="B4" s="461"/>
      <c r="C4" s="461"/>
      <c r="D4" s="461"/>
      <c r="E4" s="461"/>
      <c r="F4" s="461"/>
      <c r="G4" s="462"/>
    </row>
    <row r="5" spans="1:7" ht="26.25" thickBot="1">
      <c r="A5" s="83" t="s">
        <v>54</v>
      </c>
      <c r="B5" s="84" t="s">
        <v>45</v>
      </c>
      <c r="C5" s="84" t="s">
        <v>299</v>
      </c>
      <c r="D5" s="84" t="s">
        <v>180</v>
      </c>
      <c r="E5" s="84" t="s">
        <v>290</v>
      </c>
      <c r="F5" s="84" t="s">
        <v>300</v>
      </c>
      <c r="G5" s="85" t="s">
        <v>39</v>
      </c>
    </row>
    <row r="6" spans="1:7" ht="24.75" customHeight="1">
      <c r="A6" s="86" t="s">
        <v>1</v>
      </c>
      <c r="B6" s="87" t="s">
        <v>337</v>
      </c>
      <c r="C6" s="88">
        <v>7990</v>
      </c>
      <c r="D6" s="88"/>
      <c r="E6" s="88"/>
      <c r="F6" s="88"/>
      <c r="G6" s="89">
        <v>7990</v>
      </c>
    </row>
    <row r="7" spans="1:7" ht="24.75" customHeight="1">
      <c r="A7" s="90" t="s">
        <v>2</v>
      </c>
      <c r="B7" s="91"/>
      <c r="C7" s="92"/>
      <c r="D7" s="92"/>
      <c r="E7" s="92"/>
      <c r="F7" s="92"/>
      <c r="G7" s="93">
        <v>0</v>
      </c>
    </row>
    <row r="8" spans="1:7" ht="24.75" customHeight="1">
      <c r="A8" s="90" t="s">
        <v>4</v>
      </c>
      <c r="B8" s="91"/>
      <c r="C8" s="92"/>
      <c r="D8" s="92"/>
      <c r="E8" s="92"/>
      <c r="F8" s="92"/>
      <c r="G8" s="93">
        <v>0</v>
      </c>
    </row>
    <row r="9" spans="1:7" ht="24.75" customHeight="1">
      <c r="A9" s="90" t="s">
        <v>5</v>
      </c>
      <c r="B9" s="91"/>
      <c r="C9" s="92"/>
      <c r="D9" s="92"/>
      <c r="E9" s="92"/>
      <c r="F9" s="92"/>
      <c r="G9" s="93">
        <v>0</v>
      </c>
    </row>
    <row r="10" spans="1:7" ht="24.75" customHeight="1">
      <c r="A10" s="90" t="s">
        <v>6</v>
      </c>
      <c r="B10" s="91"/>
      <c r="C10" s="92"/>
      <c r="D10" s="92"/>
      <c r="E10" s="92"/>
      <c r="F10" s="92"/>
      <c r="G10" s="93">
        <v>0</v>
      </c>
    </row>
    <row r="11" spans="1:7" ht="24.75" customHeight="1" thickBot="1">
      <c r="A11" s="94" t="s">
        <v>7</v>
      </c>
      <c r="B11" s="95"/>
      <c r="C11" s="96"/>
      <c r="D11" s="96"/>
      <c r="E11" s="96"/>
      <c r="F11" s="96"/>
      <c r="G11" s="97">
        <v>0</v>
      </c>
    </row>
    <row r="12" spans="1:7" ht="24.75" customHeight="1" thickBot="1">
      <c r="A12" s="466" t="s">
        <v>46</v>
      </c>
      <c r="B12" s="467"/>
      <c r="C12" s="98">
        <v>7990</v>
      </c>
      <c r="D12" s="98">
        <v>0</v>
      </c>
      <c r="E12" s="98">
        <v>0</v>
      </c>
      <c r="F12" s="98">
        <v>0</v>
      </c>
      <c r="G12" s="99">
        <v>7990</v>
      </c>
    </row>
    <row r="13" spans="1:7" ht="24.75" customHeight="1">
      <c r="A13" s="86" t="s">
        <v>1</v>
      </c>
      <c r="B13" s="87"/>
      <c r="C13" s="88"/>
      <c r="D13" s="88"/>
      <c r="E13" s="88"/>
      <c r="F13" s="88"/>
      <c r="G13" s="89">
        <v>0</v>
      </c>
    </row>
    <row r="14" spans="1:7" ht="24.75" customHeight="1" thickBot="1">
      <c r="A14" s="94" t="s">
        <v>2</v>
      </c>
      <c r="B14" s="95"/>
      <c r="C14" s="96"/>
      <c r="D14" s="96"/>
      <c r="E14" s="96"/>
      <c r="F14" s="96"/>
      <c r="G14" s="97">
        <v>0</v>
      </c>
    </row>
    <row r="15" spans="1:7" ht="24.75" customHeight="1" thickBot="1">
      <c r="A15" s="468" t="s">
        <v>47</v>
      </c>
      <c r="B15" s="469"/>
      <c r="C15" s="98">
        <v>0</v>
      </c>
      <c r="D15" s="98">
        <v>0</v>
      </c>
      <c r="E15" s="98">
        <v>0</v>
      </c>
      <c r="F15" s="98">
        <v>0</v>
      </c>
      <c r="G15" s="99">
        <v>0</v>
      </c>
    </row>
    <row r="16" spans="1:7" ht="24.75" customHeight="1" thickBot="1">
      <c r="A16" s="458" t="s">
        <v>71</v>
      </c>
      <c r="B16" s="459"/>
      <c r="C16" s="98">
        <v>0</v>
      </c>
      <c r="D16" s="98">
        <v>0</v>
      </c>
      <c r="E16" s="98">
        <v>0</v>
      </c>
      <c r="F16" s="98">
        <v>0</v>
      </c>
      <c r="G16" s="99">
        <v>0</v>
      </c>
    </row>
  </sheetData>
  <sheetProtection/>
  <mergeCells count="6">
    <mergeCell ref="A16:B16"/>
    <mergeCell ref="A4:G4"/>
    <mergeCell ref="A1:E1"/>
    <mergeCell ref="F2:H2"/>
    <mergeCell ref="A12:B12"/>
    <mergeCell ref="A15:B15"/>
  </mergeCells>
  <printOptions/>
  <pageMargins left="0.75" right="0.75" top="1" bottom="1" header="0.5" footer="0.5"/>
  <pageSetup horizontalDpi="600" verticalDpi="600" orientation="landscape" paperSize="9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C1">
      <selection activeCell="R30" sqref="R30"/>
    </sheetView>
  </sheetViews>
  <sheetFormatPr defaultColWidth="9.140625" defaultRowHeight="12.75"/>
  <cols>
    <col min="1" max="1" width="67.00390625" style="0" customWidth="1"/>
    <col min="2" max="2" width="21.28125" style="0" customWidth="1"/>
    <col min="3" max="3" width="9.7109375" style="0" bestFit="1" customWidth="1"/>
    <col min="4" max="5" width="9.421875" style="0" bestFit="1" customWidth="1"/>
    <col min="6" max="6" width="10.00390625" style="0" bestFit="1" customWidth="1"/>
    <col min="7" max="10" width="9.421875" style="0" bestFit="1" customWidth="1"/>
    <col min="11" max="11" width="11.28125" style="0" customWidth="1"/>
    <col min="12" max="14" width="9.421875" style="0" bestFit="1" customWidth="1"/>
    <col min="15" max="15" width="12.57421875" style="0" customWidth="1"/>
  </cols>
  <sheetData>
    <row r="1" spans="1:15" ht="25.5">
      <c r="A1" s="481" t="s">
        <v>232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100"/>
      <c r="O1" s="100"/>
    </row>
    <row r="2" spans="1:15" ht="25.5">
      <c r="A2" s="480" t="s">
        <v>291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101"/>
      <c r="O2" s="101"/>
    </row>
    <row r="3" spans="1:17" ht="20.25">
      <c r="A3" s="102"/>
      <c r="B3" s="102"/>
      <c r="C3" s="102"/>
      <c r="D3" s="102"/>
      <c r="E3" s="102"/>
      <c r="F3" s="102"/>
      <c r="G3" s="102"/>
      <c r="H3" s="102"/>
      <c r="I3" s="464" t="s">
        <v>289</v>
      </c>
      <c r="J3" s="479"/>
      <c r="K3" s="479"/>
      <c r="L3" s="479"/>
      <c r="M3" s="479"/>
      <c r="N3" s="479"/>
      <c r="O3" s="479"/>
      <c r="P3" s="479"/>
      <c r="Q3" s="479"/>
    </row>
    <row r="4" spans="1:15" ht="16.5" thickBo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3" t="s">
        <v>0</v>
      </c>
    </row>
    <row r="5" spans="1:15" ht="19.5" thickBot="1">
      <c r="A5" s="269"/>
      <c r="B5" s="262"/>
      <c r="C5" s="105" t="s">
        <v>9</v>
      </c>
      <c r="D5" s="105" t="s">
        <v>10</v>
      </c>
      <c r="E5" s="105" t="s">
        <v>11</v>
      </c>
      <c r="F5" s="105" t="s">
        <v>12</v>
      </c>
      <c r="G5" s="105" t="s">
        <v>13</v>
      </c>
      <c r="H5" s="105" t="s">
        <v>14</v>
      </c>
      <c r="I5" s="105" t="s">
        <v>15</v>
      </c>
      <c r="J5" s="105" t="s">
        <v>16</v>
      </c>
      <c r="K5" s="105" t="s">
        <v>17</v>
      </c>
      <c r="L5" s="105" t="s">
        <v>18</v>
      </c>
      <c r="M5" s="105" t="s">
        <v>19</v>
      </c>
      <c r="N5" s="105" t="s">
        <v>20</v>
      </c>
      <c r="O5" s="106" t="s">
        <v>21</v>
      </c>
    </row>
    <row r="6" spans="1:15" ht="21" thickBot="1">
      <c r="A6" s="270" t="s">
        <v>22</v>
      </c>
      <c r="B6" s="263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5" ht="18.75" customHeight="1" thickBot="1">
      <c r="A7" s="474" t="s">
        <v>191</v>
      </c>
      <c r="B7" s="265" t="s">
        <v>319</v>
      </c>
      <c r="C7" s="109">
        <v>200</v>
      </c>
      <c r="D7" s="109">
        <v>233</v>
      </c>
      <c r="E7" s="109">
        <v>350</v>
      </c>
      <c r="F7" s="109">
        <v>360</v>
      </c>
      <c r="G7" s="109">
        <v>400</v>
      </c>
      <c r="H7" s="109">
        <v>410</v>
      </c>
      <c r="I7" s="109">
        <v>400</v>
      </c>
      <c r="J7" s="109">
        <v>450</v>
      </c>
      <c r="K7" s="109">
        <v>400</v>
      </c>
      <c r="L7" s="109">
        <v>380</v>
      </c>
      <c r="M7" s="109">
        <v>300</v>
      </c>
      <c r="N7" s="109">
        <v>300</v>
      </c>
      <c r="O7" s="110">
        <f aca="true" t="shared" si="0" ref="O7:O16">SUM(C7:N7)</f>
        <v>4183</v>
      </c>
    </row>
    <row r="8" spans="1:15" ht="19.5" thickBot="1">
      <c r="A8" s="470"/>
      <c r="B8" s="266" t="s">
        <v>318</v>
      </c>
      <c r="C8" s="109">
        <v>365</v>
      </c>
      <c r="D8" s="109">
        <v>400</v>
      </c>
      <c r="E8" s="109">
        <v>515</v>
      </c>
      <c r="F8" s="109">
        <v>525</v>
      </c>
      <c r="G8" s="109">
        <v>565</v>
      </c>
      <c r="H8" s="109">
        <v>575</v>
      </c>
      <c r="I8" s="109">
        <v>565</v>
      </c>
      <c r="J8" s="109">
        <v>615</v>
      </c>
      <c r="K8" s="109">
        <v>565</v>
      </c>
      <c r="L8" s="109">
        <v>545</v>
      </c>
      <c r="M8" s="109">
        <v>465</v>
      </c>
      <c r="N8" s="109">
        <v>483</v>
      </c>
      <c r="O8" s="110">
        <f t="shared" si="0"/>
        <v>6183</v>
      </c>
    </row>
    <row r="9" spans="1:15" ht="21.75" thickBot="1">
      <c r="A9" s="476" t="s">
        <v>3</v>
      </c>
      <c r="B9" s="265" t="s">
        <v>319</v>
      </c>
      <c r="C9" s="111">
        <v>80</v>
      </c>
      <c r="D9" s="111">
        <v>180</v>
      </c>
      <c r="E9" s="111">
        <v>200</v>
      </c>
      <c r="F9" s="111">
        <v>150</v>
      </c>
      <c r="G9" s="111">
        <v>100</v>
      </c>
      <c r="H9" s="111">
        <v>70</v>
      </c>
      <c r="I9" s="111">
        <v>100</v>
      </c>
      <c r="J9" s="111">
        <v>200</v>
      </c>
      <c r="K9" s="111">
        <v>240</v>
      </c>
      <c r="L9" s="111">
        <v>140</v>
      </c>
      <c r="M9" s="111">
        <v>100</v>
      </c>
      <c r="N9" s="111">
        <v>90</v>
      </c>
      <c r="O9" s="112">
        <f t="shared" si="0"/>
        <v>1650</v>
      </c>
    </row>
    <row r="10" spans="1:15" ht="19.5" thickBot="1">
      <c r="A10" s="482"/>
      <c r="B10" s="266" t="s">
        <v>318</v>
      </c>
      <c r="C10" s="111">
        <v>80</v>
      </c>
      <c r="D10" s="111">
        <v>180</v>
      </c>
      <c r="E10" s="111">
        <v>200</v>
      </c>
      <c r="F10" s="111">
        <v>150</v>
      </c>
      <c r="G10" s="111">
        <v>100</v>
      </c>
      <c r="H10" s="111">
        <v>70</v>
      </c>
      <c r="I10" s="111">
        <v>100</v>
      </c>
      <c r="J10" s="111">
        <v>200</v>
      </c>
      <c r="K10" s="111">
        <v>240</v>
      </c>
      <c r="L10" s="111">
        <v>140</v>
      </c>
      <c r="M10" s="111">
        <v>100</v>
      </c>
      <c r="N10" s="111">
        <v>90</v>
      </c>
      <c r="O10" s="112">
        <f t="shared" si="0"/>
        <v>1650</v>
      </c>
    </row>
    <row r="11" spans="1:15" ht="21.75" thickBot="1">
      <c r="A11" s="476" t="s">
        <v>189</v>
      </c>
      <c r="B11" s="265" t="s">
        <v>319</v>
      </c>
      <c r="C11" s="111">
        <v>1200</v>
      </c>
      <c r="D11" s="111">
        <v>3200</v>
      </c>
      <c r="E11" s="111">
        <v>4700</v>
      </c>
      <c r="F11" s="111">
        <v>5000</v>
      </c>
      <c r="G11" s="111">
        <v>6500</v>
      </c>
      <c r="H11" s="111">
        <v>5700</v>
      </c>
      <c r="I11" s="111">
        <v>6000</v>
      </c>
      <c r="J11" s="111">
        <v>6200</v>
      </c>
      <c r="K11" s="111">
        <v>5200</v>
      </c>
      <c r="L11" s="111">
        <v>5200</v>
      </c>
      <c r="M11" s="111">
        <v>5000</v>
      </c>
      <c r="N11" s="111">
        <v>3114</v>
      </c>
      <c r="O11" s="112">
        <f t="shared" si="0"/>
        <v>57014</v>
      </c>
    </row>
    <row r="12" spans="1:15" ht="19.5" thickBot="1">
      <c r="A12" s="482"/>
      <c r="B12" s="266" t="s">
        <v>318</v>
      </c>
      <c r="C12" s="111">
        <v>1200</v>
      </c>
      <c r="D12" s="111">
        <v>2200</v>
      </c>
      <c r="E12" s="111">
        <v>3700</v>
      </c>
      <c r="F12" s="111">
        <v>4000</v>
      </c>
      <c r="G12" s="111">
        <v>4500</v>
      </c>
      <c r="H12" s="111">
        <v>4700</v>
      </c>
      <c r="I12" s="111">
        <v>4500</v>
      </c>
      <c r="J12" s="111">
        <v>5200</v>
      </c>
      <c r="K12" s="111">
        <v>2100</v>
      </c>
      <c r="L12" s="111">
        <v>2000</v>
      </c>
      <c r="M12" s="111">
        <v>1500</v>
      </c>
      <c r="N12" s="111">
        <v>1967</v>
      </c>
      <c r="O12" s="112">
        <f t="shared" si="0"/>
        <v>37567</v>
      </c>
    </row>
    <row r="13" spans="1:15" ht="21.75" thickBot="1">
      <c r="A13" s="476" t="s">
        <v>231</v>
      </c>
      <c r="B13" s="265" t="s">
        <v>319</v>
      </c>
      <c r="C13" s="111">
        <v>1015</v>
      </c>
      <c r="D13" s="111">
        <v>1515</v>
      </c>
      <c r="E13" s="111">
        <v>1815</v>
      </c>
      <c r="F13" s="111">
        <v>2115</v>
      </c>
      <c r="G13" s="111">
        <v>2115</v>
      </c>
      <c r="H13" s="111">
        <v>2215</v>
      </c>
      <c r="I13" s="111">
        <v>1986</v>
      </c>
      <c r="J13" s="111">
        <v>2115</v>
      </c>
      <c r="K13" s="111">
        <v>2115</v>
      </c>
      <c r="L13" s="111">
        <v>2115</v>
      </c>
      <c r="M13" s="111">
        <v>1715</v>
      </c>
      <c r="N13" s="111">
        <v>1837</v>
      </c>
      <c r="O13" s="112">
        <f t="shared" si="0"/>
        <v>22673</v>
      </c>
    </row>
    <row r="14" spans="1:15" ht="19.5" thickBot="1">
      <c r="A14" s="482"/>
      <c r="B14" s="266" t="s">
        <v>318</v>
      </c>
      <c r="C14" s="113">
        <v>1015</v>
      </c>
      <c r="D14" s="113">
        <v>1515</v>
      </c>
      <c r="E14" s="113">
        <v>1815</v>
      </c>
      <c r="F14" s="113">
        <v>2115</v>
      </c>
      <c r="G14" s="113">
        <v>2115</v>
      </c>
      <c r="H14" s="113">
        <v>2215</v>
      </c>
      <c r="I14" s="113">
        <v>1950</v>
      </c>
      <c r="J14" s="113">
        <v>2115</v>
      </c>
      <c r="K14" s="113">
        <v>2115</v>
      </c>
      <c r="L14" s="113">
        <v>12405</v>
      </c>
      <c r="M14" s="113">
        <v>1715</v>
      </c>
      <c r="N14" s="113">
        <v>1926</v>
      </c>
      <c r="O14" s="114">
        <f t="shared" si="0"/>
        <v>33016</v>
      </c>
    </row>
    <row r="15" spans="1:15" ht="21.75" thickBot="1">
      <c r="A15" s="476" t="s">
        <v>23</v>
      </c>
      <c r="B15" s="302" t="s">
        <v>319</v>
      </c>
      <c r="C15" s="111">
        <v>838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2">
        <f t="shared" si="0"/>
        <v>838</v>
      </c>
    </row>
    <row r="16" spans="1:15" ht="19.5" thickBot="1">
      <c r="A16" s="477"/>
      <c r="B16" s="303" t="s">
        <v>318</v>
      </c>
      <c r="C16" s="111">
        <v>4200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7990</v>
      </c>
      <c r="M16" s="111">
        <v>0</v>
      </c>
      <c r="N16" s="111">
        <v>0</v>
      </c>
      <c r="O16" s="112">
        <f t="shared" si="0"/>
        <v>12190</v>
      </c>
    </row>
    <row r="17" spans="1:15" ht="21.75" thickBot="1">
      <c r="A17" s="474" t="s">
        <v>24</v>
      </c>
      <c r="B17" s="265" t="s">
        <v>319</v>
      </c>
      <c r="C17" s="304">
        <f>C7+C9+C11+C13+C15</f>
        <v>3333</v>
      </c>
      <c r="D17" s="304">
        <f aca="true" t="shared" si="1" ref="D17:N17">D7+D9+D11+D13+D15</f>
        <v>5128</v>
      </c>
      <c r="E17" s="304">
        <f t="shared" si="1"/>
        <v>7065</v>
      </c>
      <c r="F17" s="304">
        <f t="shared" si="1"/>
        <v>7625</v>
      </c>
      <c r="G17" s="304">
        <f t="shared" si="1"/>
        <v>9115</v>
      </c>
      <c r="H17" s="304">
        <f t="shared" si="1"/>
        <v>8395</v>
      </c>
      <c r="I17" s="304">
        <f t="shared" si="1"/>
        <v>8486</v>
      </c>
      <c r="J17" s="304">
        <f t="shared" si="1"/>
        <v>8965</v>
      </c>
      <c r="K17" s="304">
        <f t="shared" si="1"/>
        <v>7955</v>
      </c>
      <c r="L17" s="304">
        <f t="shared" si="1"/>
        <v>7835</v>
      </c>
      <c r="M17" s="304">
        <f t="shared" si="1"/>
        <v>7115</v>
      </c>
      <c r="N17" s="304">
        <f t="shared" si="1"/>
        <v>5341</v>
      </c>
      <c r="O17" s="305">
        <f>O7+O9+O11+O13+O15</f>
        <v>86358</v>
      </c>
    </row>
    <row r="18" spans="1:15" ht="19.5" thickBot="1">
      <c r="A18" s="478"/>
      <c r="B18" s="267" t="s">
        <v>318</v>
      </c>
      <c r="C18" s="115">
        <f>C8+C10+C12+C14+C16</f>
        <v>6860</v>
      </c>
      <c r="D18" s="115">
        <f aca="true" t="shared" si="2" ref="D18:N18">D8+D10+D12+D14+D16</f>
        <v>4295</v>
      </c>
      <c r="E18" s="115">
        <f t="shared" si="2"/>
        <v>6230</v>
      </c>
      <c r="F18" s="115">
        <f t="shared" si="2"/>
        <v>6790</v>
      </c>
      <c r="G18" s="115">
        <f t="shared" si="2"/>
        <v>7280</v>
      </c>
      <c r="H18" s="115">
        <f t="shared" si="2"/>
        <v>7560</v>
      </c>
      <c r="I18" s="115">
        <f t="shared" si="2"/>
        <v>7115</v>
      </c>
      <c r="J18" s="115">
        <f t="shared" si="2"/>
        <v>8130</v>
      </c>
      <c r="K18" s="115">
        <f t="shared" si="2"/>
        <v>5020</v>
      </c>
      <c r="L18" s="115">
        <f t="shared" si="2"/>
        <v>23080</v>
      </c>
      <c r="M18" s="115">
        <f t="shared" si="2"/>
        <v>3780</v>
      </c>
      <c r="N18" s="115">
        <f t="shared" si="2"/>
        <v>4466</v>
      </c>
      <c r="O18" s="116">
        <f>O8+O10+O12+O14+O16</f>
        <v>90606</v>
      </c>
    </row>
    <row r="19" spans="1:15" ht="21" thickBot="1">
      <c r="A19" s="270" t="s">
        <v>25</v>
      </c>
      <c r="B19" s="264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8"/>
    </row>
    <row r="20" spans="1:15" ht="21.75" thickBot="1">
      <c r="A20" s="474" t="s">
        <v>67</v>
      </c>
      <c r="B20" s="265" t="s">
        <v>319</v>
      </c>
      <c r="C20" s="111">
        <v>3100</v>
      </c>
      <c r="D20" s="111">
        <v>3100</v>
      </c>
      <c r="E20" s="111">
        <v>3100</v>
      </c>
      <c r="F20" s="111">
        <v>3100</v>
      </c>
      <c r="G20" s="111">
        <v>3100</v>
      </c>
      <c r="H20" s="111">
        <v>3110</v>
      </c>
      <c r="I20" s="111">
        <v>3110</v>
      </c>
      <c r="J20" s="111">
        <v>3110</v>
      </c>
      <c r="K20" s="111">
        <v>3110</v>
      </c>
      <c r="L20" s="111">
        <v>3110</v>
      </c>
      <c r="M20" s="111">
        <v>3100</v>
      </c>
      <c r="N20" s="111">
        <v>3104</v>
      </c>
      <c r="O20" s="112">
        <f aca="true" t="shared" si="3" ref="O20:O33">SUM(C20:N20)</f>
        <v>37254</v>
      </c>
    </row>
    <row r="21" spans="1:15" ht="19.5" thickBot="1">
      <c r="A21" s="470"/>
      <c r="B21" s="266" t="s">
        <v>318</v>
      </c>
      <c r="C21" s="111">
        <v>2775</v>
      </c>
      <c r="D21" s="111">
        <v>2775</v>
      </c>
      <c r="E21" s="111">
        <v>2775</v>
      </c>
      <c r="F21" s="111">
        <v>2775</v>
      </c>
      <c r="G21" s="111">
        <v>2775</v>
      </c>
      <c r="H21" s="111">
        <v>2775</v>
      </c>
      <c r="I21" s="111">
        <v>2775</v>
      </c>
      <c r="J21" s="111">
        <v>2775</v>
      </c>
      <c r="K21" s="111">
        <v>2775</v>
      </c>
      <c r="L21" s="111">
        <v>2775</v>
      </c>
      <c r="M21" s="111">
        <v>2775</v>
      </c>
      <c r="N21" s="111">
        <v>2793</v>
      </c>
      <c r="O21" s="112">
        <f t="shared" si="3"/>
        <v>33318</v>
      </c>
    </row>
    <row r="22" spans="1:15" ht="21.75" thickBot="1">
      <c r="A22" s="472" t="s">
        <v>26</v>
      </c>
      <c r="B22" s="265" t="s">
        <v>319</v>
      </c>
      <c r="C22" s="111">
        <v>565</v>
      </c>
      <c r="D22" s="111">
        <v>565</v>
      </c>
      <c r="E22" s="111">
        <v>565</v>
      </c>
      <c r="F22" s="111">
        <v>565</v>
      </c>
      <c r="G22" s="111">
        <v>565</v>
      </c>
      <c r="H22" s="111">
        <v>575</v>
      </c>
      <c r="I22" s="111">
        <v>575</v>
      </c>
      <c r="J22" s="111">
        <v>575</v>
      </c>
      <c r="K22" s="111">
        <v>575</v>
      </c>
      <c r="L22" s="111">
        <v>575</v>
      </c>
      <c r="M22" s="111">
        <v>565</v>
      </c>
      <c r="N22" s="111">
        <v>565</v>
      </c>
      <c r="O22" s="112">
        <f t="shared" si="3"/>
        <v>6830</v>
      </c>
    </row>
    <row r="23" spans="1:15" ht="19.5" thickBot="1">
      <c r="A23" s="470"/>
      <c r="B23" s="266" t="s">
        <v>318</v>
      </c>
      <c r="C23" s="111">
        <v>447</v>
      </c>
      <c r="D23" s="111">
        <v>447</v>
      </c>
      <c r="E23" s="111">
        <v>447</v>
      </c>
      <c r="F23" s="111">
        <v>447</v>
      </c>
      <c r="G23" s="111">
        <v>447</v>
      </c>
      <c r="H23" s="111">
        <v>447</v>
      </c>
      <c r="I23" s="111">
        <v>447</v>
      </c>
      <c r="J23" s="111">
        <v>447</v>
      </c>
      <c r="K23" s="111">
        <v>447</v>
      </c>
      <c r="L23" s="111">
        <v>447</v>
      </c>
      <c r="M23" s="111">
        <v>447</v>
      </c>
      <c r="N23" s="111">
        <v>452</v>
      </c>
      <c r="O23" s="112">
        <f t="shared" si="3"/>
        <v>5369</v>
      </c>
    </row>
    <row r="24" spans="1:15" ht="21.75" thickBot="1">
      <c r="A24" s="472" t="s">
        <v>42</v>
      </c>
      <c r="B24" s="265" t="s">
        <v>319</v>
      </c>
      <c r="C24" s="111">
        <v>2235</v>
      </c>
      <c r="D24" s="111">
        <v>2335</v>
      </c>
      <c r="E24" s="111">
        <v>2635</v>
      </c>
      <c r="F24" s="111">
        <v>2800</v>
      </c>
      <c r="G24" s="111">
        <v>2835</v>
      </c>
      <c r="H24" s="111">
        <v>2600</v>
      </c>
      <c r="I24" s="111">
        <v>2700</v>
      </c>
      <c r="J24" s="111">
        <v>2735</v>
      </c>
      <c r="K24" s="111">
        <v>2535</v>
      </c>
      <c r="L24" s="111">
        <v>2950</v>
      </c>
      <c r="M24" s="111">
        <v>2665</v>
      </c>
      <c r="N24" s="111">
        <v>2796</v>
      </c>
      <c r="O24" s="112">
        <f t="shared" si="3"/>
        <v>31821</v>
      </c>
    </row>
    <row r="25" spans="1:15" ht="19.5" thickBot="1">
      <c r="A25" s="470"/>
      <c r="B25" s="266" t="s">
        <v>318</v>
      </c>
      <c r="C25" s="111">
        <v>1630</v>
      </c>
      <c r="D25" s="111">
        <v>1630</v>
      </c>
      <c r="E25" s="111">
        <v>1630</v>
      </c>
      <c r="F25" s="111">
        <v>1630</v>
      </c>
      <c r="G25" s="111">
        <v>1630</v>
      </c>
      <c r="H25" s="111">
        <v>1630</v>
      </c>
      <c r="I25" s="111">
        <v>1630</v>
      </c>
      <c r="J25" s="111">
        <v>1630</v>
      </c>
      <c r="K25" s="111">
        <v>1630</v>
      </c>
      <c r="L25" s="111">
        <v>1630</v>
      </c>
      <c r="M25" s="111">
        <v>1630</v>
      </c>
      <c r="N25" s="111">
        <v>1629</v>
      </c>
      <c r="O25" s="112">
        <f t="shared" si="3"/>
        <v>19559</v>
      </c>
    </row>
    <row r="26" spans="1:15" ht="21.75" thickBot="1">
      <c r="A26" s="472" t="s">
        <v>173</v>
      </c>
      <c r="B26" s="265" t="s">
        <v>319</v>
      </c>
      <c r="C26" s="111">
        <v>540</v>
      </c>
      <c r="D26" s="111">
        <v>550</v>
      </c>
      <c r="E26" s="111">
        <v>550</v>
      </c>
      <c r="F26" s="111">
        <v>570</v>
      </c>
      <c r="G26" s="111">
        <v>580</v>
      </c>
      <c r="H26" s="111">
        <v>570</v>
      </c>
      <c r="I26" s="111">
        <v>560</v>
      </c>
      <c r="J26" s="111">
        <v>570</v>
      </c>
      <c r="K26" s="111">
        <v>570</v>
      </c>
      <c r="L26" s="111">
        <v>560</v>
      </c>
      <c r="M26" s="111">
        <v>560</v>
      </c>
      <c r="N26" s="111">
        <v>588</v>
      </c>
      <c r="O26" s="112">
        <f t="shared" si="3"/>
        <v>6768</v>
      </c>
    </row>
    <row r="27" spans="1:15" ht="19.5" thickBot="1">
      <c r="A27" s="470"/>
      <c r="B27" s="266" t="s">
        <v>318</v>
      </c>
      <c r="C27" s="111">
        <v>565</v>
      </c>
      <c r="D27" s="111">
        <v>565</v>
      </c>
      <c r="E27" s="111">
        <v>565</v>
      </c>
      <c r="F27" s="111">
        <v>565</v>
      </c>
      <c r="G27" s="111">
        <v>565</v>
      </c>
      <c r="H27" s="111">
        <v>565</v>
      </c>
      <c r="I27" s="111">
        <v>606</v>
      </c>
      <c r="J27" s="111">
        <v>565</v>
      </c>
      <c r="K27" s="111">
        <v>565</v>
      </c>
      <c r="L27" s="111">
        <v>565</v>
      </c>
      <c r="M27" s="111">
        <v>565</v>
      </c>
      <c r="N27" s="111">
        <v>565</v>
      </c>
      <c r="O27" s="112">
        <f t="shared" si="3"/>
        <v>6821</v>
      </c>
    </row>
    <row r="28" spans="1:15" ht="21.75" thickBot="1">
      <c r="A28" s="472" t="s">
        <v>260</v>
      </c>
      <c r="B28" s="265" t="s">
        <v>319</v>
      </c>
      <c r="C28" s="111">
        <v>170</v>
      </c>
      <c r="D28" s="111">
        <v>200</v>
      </c>
      <c r="E28" s="111">
        <v>210</v>
      </c>
      <c r="F28" s="111">
        <v>200</v>
      </c>
      <c r="G28" s="111">
        <v>220</v>
      </c>
      <c r="H28" s="111">
        <v>210</v>
      </c>
      <c r="I28" s="111">
        <v>200</v>
      </c>
      <c r="J28" s="111">
        <v>200</v>
      </c>
      <c r="K28" s="111">
        <v>210</v>
      </c>
      <c r="L28" s="111">
        <v>220</v>
      </c>
      <c r="M28" s="111">
        <v>200</v>
      </c>
      <c r="N28" s="111">
        <v>145</v>
      </c>
      <c r="O28" s="112">
        <f t="shared" si="3"/>
        <v>2385</v>
      </c>
    </row>
    <row r="29" spans="1:15" ht="19.5" thickBot="1">
      <c r="A29" s="470"/>
      <c r="B29" s="266" t="s">
        <v>318</v>
      </c>
      <c r="C29" s="111">
        <v>150</v>
      </c>
      <c r="D29" s="111">
        <v>180</v>
      </c>
      <c r="E29" s="111">
        <v>200</v>
      </c>
      <c r="F29" s="111">
        <v>190</v>
      </c>
      <c r="G29" s="111">
        <v>200</v>
      </c>
      <c r="H29" s="111">
        <v>200</v>
      </c>
      <c r="I29" s="111">
        <v>180</v>
      </c>
      <c r="J29" s="111">
        <v>180</v>
      </c>
      <c r="K29" s="111">
        <v>190</v>
      </c>
      <c r="L29" s="111">
        <v>200</v>
      </c>
      <c r="M29" s="111">
        <v>180</v>
      </c>
      <c r="N29" s="111">
        <v>144</v>
      </c>
      <c r="O29" s="112">
        <f t="shared" si="3"/>
        <v>2194</v>
      </c>
    </row>
    <row r="30" spans="1:15" ht="21.75" thickBot="1">
      <c r="A30" s="472" t="s">
        <v>27</v>
      </c>
      <c r="B30" s="265" t="s">
        <v>319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>
        <v>500</v>
      </c>
      <c r="O30" s="112">
        <f t="shared" si="3"/>
        <v>500</v>
      </c>
    </row>
    <row r="31" spans="1:15" ht="19.5" thickBot="1">
      <c r="A31" s="470"/>
      <c r="B31" s="266" t="s">
        <v>318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>
        <v>2346</v>
      </c>
      <c r="O31" s="114">
        <f t="shared" si="3"/>
        <v>2346</v>
      </c>
    </row>
    <row r="32" spans="1:15" ht="21.75" thickBot="1">
      <c r="A32" s="472" t="s">
        <v>28</v>
      </c>
      <c r="B32" s="302" t="s">
        <v>319</v>
      </c>
      <c r="C32" s="111"/>
      <c r="D32" s="111"/>
      <c r="E32" s="111"/>
      <c r="F32" s="111"/>
      <c r="G32" s="111"/>
      <c r="H32" s="111">
        <v>300</v>
      </c>
      <c r="I32" s="111">
        <v>500</v>
      </c>
      <c r="J32" s="111"/>
      <c r="K32" s="111"/>
      <c r="L32" s="111"/>
      <c r="M32" s="111"/>
      <c r="N32" s="111"/>
      <c r="O32" s="112">
        <f t="shared" si="3"/>
        <v>800</v>
      </c>
    </row>
    <row r="33" spans="1:15" ht="19.5" thickBot="1">
      <c r="A33" s="473"/>
      <c r="B33" s="303" t="s">
        <v>318</v>
      </c>
      <c r="C33" s="111"/>
      <c r="D33" s="111"/>
      <c r="E33" s="111"/>
      <c r="F33" s="111">
        <v>63</v>
      </c>
      <c r="G33" s="111">
        <v>1260</v>
      </c>
      <c r="H33" s="111">
        <v>300</v>
      </c>
      <c r="I33" s="111">
        <v>500</v>
      </c>
      <c r="J33" s="111"/>
      <c r="K33" s="111">
        <v>10124</v>
      </c>
      <c r="L33" s="111"/>
      <c r="M33" s="111"/>
      <c r="N33" s="111"/>
      <c r="O33" s="112">
        <f t="shared" si="3"/>
        <v>12247</v>
      </c>
    </row>
    <row r="34" spans="1:15" ht="21.75" thickBot="1">
      <c r="A34" s="474" t="s">
        <v>225</v>
      </c>
      <c r="B34" s="302" t="s">
        <v>319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2">
        <v>0</v>
      </c>
    </row>
    <row r="35" spans="1:15" ht="19.5" thickBot="1">
      <c r="A35" s="475"/>
      <c r="B35" s="303" t="s">
        <v>318</v>
      </c>
      <c r="C35" s="113">
        <v>762</v>
      </c>
      <c r="D35" s="113"/>
      <c r="E35" s="113"/>
      <c r="F35" s="113"/>
      <c r="G35" s="113"/>
      <c r="H35" s="113"/>
      <c r="I35" s="113"/>
      <c r="J35" s="113"/>
      <c r="K35" s="113"/>
      <c r="L35" s="113">
        <v>7990</v>
      </c>
      <c r="M35" s="113"/>
      <c r="N35" s="113"/>
      <c r="O35" s="114">
        <f>SUM(C35:N35)</f>
        <v>8752</v>
      </c>
    </row>
    <row r="36" spans="1:15" ht="21.75" thickBot="1">
      <c r="A36" s="474" t="s">
        <v>29</v>
      </c>
      <c r="B36" s="265" t="s">
        <v>319</v>
      </c>
      <c r="C36" s="115">
        <f>C20+C22+C24+C26+C28+C30+C32</f>
        <v>6610</v>
      </c>
      <c r="D36" s="115">
        <f aca="true" t="shared" si="4" ref="D36:N36">D20+D22+D24+D26+D28+D30+D32</f>
        <v>6750</v>
      </c>
      <c r="E36" s="115">
        <f t="shared" si="4"/>
        <v>7060</v>
      </c>
      <c r="F36" s="115">
        <f t="shared" si="4"/>
        <v>7235</v>
      </c>
      <c r="G36" s="115">
        <f t="shared" si="4"/>
        <v>7300</v>
      </c>
      <c r="H36" s="115">
        <f t="shared" si="4"/>
        <v>7365</v>
      </c>
      <c r="I36" s="115">
        <f t="shared" si="4"/>
        <v>7645</v>
      </c>
      <c r="J36" s="115">
        <f t="shared" si="4"/>
        <v>7190</v>
      </c>
      <c r="K36" s="115">
        <f t="shared" si="4"/>
        <v>7000</v>
      </c>
      <c r="L36" s="115">
        <f t="shared" si="4"/>
        <v>7415</v>
      </c>
      <c r="M36" s="115">
        <f t="shared" si="4"/>
        <v>7090</v>
      </c>
      <c r="N36" s="115">
        <f t="shared" si="4"/>
        <v>7698</v>
      </c>
      <c r="O36" s="116">
        <f>O20+O22+O24+O26+O28+O30+O32+O34</f>
        <v>86358</v>
      </c>
    </row>
    <row r="37" spans="1:15" ht="19.5" thickBot="1">
      <c r="A37" s="473"/>
      <c r="B37" s="307" t="s">
        <v>318</v>
      </c>
      <c r="C37" s="304">
        <f>C21+C23+C25+C27+C29+C31+C33+C35</f>
        <v>6329</v>
      </c>
      <c r="D37" s="304">
        <f aca="true" t="shared" si="5" ref="D37:N37">D21+D23+D25+D27+D29+D31+D33+D35</f>
        <v>5597</v>
      </c>
      <c r="E37" s="304">
        <f t="shared" si="5"/>
        <v>5617</v>
      </c>
      <c r="F37" s="304">
        <f t="shared" si="5"/>
        <v>5670</v>
      </c>
      <c r="G37" s="304">
        <f t="shared" si="5"/>
        <v>6877</v>
      </c>
      <c r="H37" s="304">
        <f t="shared" si="5"/>
        <v>5917</v>
      </c>
      <c r="I37" s="304">
        <f t="shared" si="5"/>
        <v>6138</v>
      </c>
      <c r="J37" s="304">
        <f t="shared" si="5"/>
        <v>5597</v>
      </c>
      <c r="K37" s="304">
        <f t="shared" si="5"/>
        <v>15731</v>
      </c>
      <c r="L37" s="304">
        <f t="shared" si="5"/>
        <v>13607</v>
      </c>
      <c r="M37" s="304">
        <f t="shared" si="5"/>
        <v>5597</v>
      </c>
      <c r="N37" s="304">
        <f t="shared" si="5"/>
        <v>7929</v>
      </c>
      <c r="O37" s="305">
        <f>O21+O23+O25+O27+O29+O31+O33+O35</f>
        <v>90606</v>
      </c>
    </row>
    <row r="38" spans="1:15" ht="21.75" thickBot="1">
      <c r="A38" s="470" t="s">
        <v>30</v>
      </c>
      <c r="B38" s="306" t="s">
        <v>319</v>
      </c>
      <c r="C38" s="119">
        <f>SUM(C17-C36)</f>
        <v>-3277</v>
      </c>
      <c r="D38" s="119">
        <f aca="true" t="shared" si="6" ref="D38:N38">SUM(D17-D36)</f>
        <v>-1622</v>
      </c>
      <c r="E38" s="119">
        <f t="shared" si="6"/>
        <v>5</v>
      </c>
      <c r="F38" s="119">
        <f t="shared" si="6"/>
        <v>390</v>
      </c>
      <c r="G38" s="119">
        <f t="shared" si="6"/>
        <v>1815</v>
      </c>
      <c r="H38" s="119">
        <f t="shared" si="6"/>
        <v>1030</v>
      </c>
      <c r="I38" s="119">
        <f t="shared" si="6"/>
        <v>841</v>
      </c>
      <c r="J38" s="119">
        <f t="shared" si="6"/>
        <v>1775</v>
      </c>
      <c r="K38" s="119">
        <f t="shared" si="6"/>
        <v>955</v>
      </c>
      <c r="L38" s="119">
        <f t="shared" si="6"/>
        <v>420</v>
      </c>
      <c r="M38" s="119">
        <f t="shared" si="6"/>
        <v>25</v>
      </c>
      <c r="N38" s="119">
        <f t="shared" si="6"/>
        <v>-2357</v>
      </c>
      <c r="O38" s="110">
        <f>SUM(C38:N38)</f>
        <v>0</v>
      </c>
    </row>
    <row r="39" spans="1:15" ht="19.5" thickBot="1">
      <c r="A39" s="471"/>
      <c r="B39" s="266" t="s">
        <v>318</v>
      </c>
      <c r="C39" s="119">
        <f>SUM(C18-C37)</f>
        <v>531</v>
      </c>
      <c r="D39" s="119">
        <f aca="true" t="shared" si="7" ref="D39:N39">SUM(D18-D37)</f>
        <v>-1302</v>
      </c>
      <c r="E39" s="119">
        <f t="shared" si="7"/>
        <v>613</v>
      </c>
      <c r="F39" s="119">
        <f t="shared" si="7"/>
        <v>1120</v>
      </c>
      <c r="G39" s="119">
        <f t="shared" si="7"/>
        <v>403</v>
      </c>
      <c r="H39" s="119">
        <f t="shared" si="7"/>
        <v>1643</v>
      </c>
      <c r="I39" s="119">
        <f t="shared" si="7"/>
        <v>977</v>
      </c>
      <c r="J39" s="119">
        <f t="shared" si="7"/>
        <v>2533</v>
      </c>
      <c r="K39" s="119">
        <f t="shared" si="7"/>
        <v>-10711</v>
      </c>
      <c r="L39" s="119">
        <f t="shared" si="7"/>
        <v>9473</v>
      </c>
      <c r="M39" s="119">
        <f t="shared" si="7"/>
        <v>-1817</v>
      </c>
      <c r="N39" s="119">
        <f t="shared" si="7"/>
        <v>-3463</v>
      </c>
      <c r="O39" s="110">
        <f>SUM(O18-O37)</f>
        <v>0</v>
      </c>
    </row>
    <row r="40" spans="1:15" ht="21.75" thickBot="1">
      <c r="A40" s="472" t="s">
        <v>31</v>
      </c>
      <c r="B40" s="265" t="s">
        <v>319</v>
      </c>
      <c r="C40" s="268">
        <f>C38</f>
        <v>-3277</v>
      </c>
      <c r="D40" s="268">
        <f>C40+D38</f>
        <v>-4899</v>
      </c>
      <c r="E40" s="268">
        <f>D40+E38</f>
        <v>-4894</v>
      </c>
      <c r="F40" s="268">
        <f aca="true" t="shared" si="8" ref="F40:N40">E40+F38</f>
        <v>-4504</v>
      </c>
      <c r="G40" s="268">
        <f t="shared" si="8"/>
        <v>-2689</v>
      </c>
      <c r="H40" s="268">
        <f t="shared" si="8"/>
        <v>-1659</v>
      </c>
      <c r="I40" s="268">
        <f t="shared" si="8"/>
        <v>-818</v>
      </c>
      <c r="J40" s="268">
        <f t="shared" si="8"/>
        <v>957</v>
      </c>
      <c r="K40" s="268">
        <f t="shared" si="8"/>
        <v>1912</v>
      </c>
      <c r="L40" s="268">
        <f t="shared" si="8"/>
        <v>2332</v>
      </c>
      <c r="M40" s="268">
        <f t="shared" si="8"/>
        <v>2357</v>
      </c>
      <c r="N40" s="268">
        <f t="shared" si="8"/>
        <v>0</v>
      </c>
      <c r="O40" s="114">
        <v>0</v>
      </c>
    </row>
    <row r="41" spans="1:15" ht="19.5" thickBot="1">
      <c r="A41" s="473"/>
      <c r="B41" s="307" t="s">
        <v>318</v>
      </c>
      <c r="C41" s="308">
        <f>C39</f>
        <v>531</v>
      </c>
      <c r="D41" s="308">
        <f>C41+D39</f>
        <v>-771</v>
      </c>
      <c r="E41" s="308">
        <f aca="true" t="shared" si="9" ref="E41:O41">D41+E39</f>
        <v>-158</v>
      </c>
      <c r="F41" s="308">
        <f t="shared" si="9"/>
        <v>962</v>
      </c>
      <c r="G41" s="308">
        <f t="shared" si="9"/>
        <v>1365</v>
      </c>
      <c r="H41" s="308">
        <f t="shared" si="9"/>
        <v>3008</v>
      </c>
      <c r="I41" s="308">
        <f t="shared" si="9"/>
        <v>3985</v>
      </c>
      <c r="J41" s="308">
        <f t="shared" si="9"/>
        <v>6518</v>
      </c>
      <c r="K41" s="308">
        <f t="shared" si="9"/>
        <v>-4193</v>
      </c>
      <c r="L41" s="308">
        <f t="shared" si="9"/>
        <v>5280</v>
      </c>
      <c r="M41" s="308">
        <f t="shared" si="9"/>
        <v>3463</v>
      </c>
      <c r="N41" s="308">
        <f t="shared" si="9"/>
        <v>0</v>
      </c>
      <c r="O41" s="308">
        <f t="shared" si="9"/>
        <v>0</v>
      </c>
    </row>
  </sheetData>
  <sheetProtection/>
  <mergeCells count="20">
    <mergeCell ref="A2:M2"/>
    <mergeCell ref="A1:M1"/>
    <mergeCell ref="A7:A8"/>
    <mergeCell ref="A9:A10"/>
    <mergeCell ref="A11:A12"/>
    <mergeCell ref="A13:A14"/>
    <mergeCell ref="A15:A16"/>
    <mergeCell ref="A17:A18"/>
    <mergeCell ref="I3:Q3"/>
    <mergeCell ref="A30:A31"/>
    <mergeCell ref="A32:A33"/>
    <mergeCell ref="A36:A37"/>
    <mergeCell ref="A38:A39"/>
    <mergeCell ref="A40:A41"/>
    <mergeCell ref="A20:A21"/>
    <mergeCell ref="A22:A23"/>
    <mergeCell ref="A24:A25"/>
    <mergeCell ref="A26:A27"/>
    <mergeCell ref="A28:A29"/>
    <mergeCell ref="A34:A35"/>
  </mergeCells>
  <printOptions horizontalCentered="1"/>
  <pageMargins left="1.1811023622047245" right="0.7874015748031497" top="0.984251968503937" bottom="0.984251968503937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Tab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Barczáné</dc:creator>
  <cp:keywords/>
  <dc:description/>
  <cp:lastModifiedBy>CsajagiRita</cp:lastModifiedBy>
  <cp:lastPrinted>2015-09-10T13:54:48Z</cp:lastPrinted>
  <dcterms:created xsi:type="dcterms:W3CDTF">2014-01-07T09:36:49Z</dcterms:created>
  <dcterms:modified xsi:type="dcterms:W3CDTF">2015-09-30T09:26:33Z</dcterms:modified>
  <cp:category/>
  <cp:version/>
  <cp:contentType/>
  <cp:contentStatus/>
</cp:coreProperties>
</file>