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39" activeTab="9"/>
  </bookViews>
  <sheets>
    <sheet name="1.1.sz.mell." sheetId="1" r:id="rId1"/>
    <sheet name="1.2.sz.mell." sheetId="2" r:id="rId2"/>
    <sheet name="2.1.sz.mell  " sheetId="3" r:id="rId3"/>
    <sheet name="2.2.sz. mell" sheetId="4" r:id="rId4"/>
    <sheet name="4.sz.mell." sheetId="5" r:id="rId5"/>
    <sheet name="9.1. sz. mell" sheetId="6" r:id="rId6"/>
    <sheet name="9.2. sz. mell" sheetId="7" r:id="rId7"/>
    <sheet name="9.3. sz mell" sheetId="8" r:id="rId8"/>
    <sheet name="9.4. sz mell" sheetId="9" r:id="rId9"/>
    <sheet name="3.sz tájékoztató t." sheetId="10" r:id="rId10"/>
  </sheets>
  <definedNames>
    <definedName name="_xlfn.IFERROR" hidden="1">#NAME?</definedName>
    <definedName name="_xlnm.Print_Titles" localSheetId="5">'9.1. sz. mell'!$1:$6</definedName>
    <definedName name="_xlnm.Print_Titles" localSheetId="6">'9.2. sz. mell'!$1:$6</definedName>
    <definedName name="_xlnm.Print_Area" localSheetId="0">'1.1.sz.mell.'!$A$1:$D$84,'1.1.sz.mell.'!$A$86:$D$149</definedName>
    <definedName name="_xlnm.Print_Area" localSheetId="1">'1.2.sz.mell.'!$A$1:$D$84,'1.2.sz.mell.'!$A$86:$D$149</definedName>
    <definedName name="_xlnm.Print_Area" localSheetId="5">'9.1. sz. mell'!$A$1:$D$148</definedName>
    <definedName name="_xlnm.Print_Area" localSheetId="6">'9.2. sz. mell'!$A$1:$D$58</definedName>
  </definedNames>
  <calcPr fullCalcOnLoad="1"/>
</workbook>
</file>

<file path=xl/sharedStrings.xml><?xml version="1.0" encoding="utf-8"?>
<sst xmlns="http://schemas.openxmlformats.org/spreadsheetml/2006/main" count="1421" uniqueCount="424">
  <si>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</si>
  <si>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</si>
  <si>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</si>
  <si>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</si>
  <si>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</si>
  <si>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</si>
  <si>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</si>
  <si>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</si>
  <si>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</si>
  <si>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</si>
  <si>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</si>
  <si>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</si>
  <si>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</si>
  <si>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</si>
  <si>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</si>
  <si>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</si>
  <si>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</si>
  <si>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</si>
  <si>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</si>
  <si>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</si>
  <si>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</si>
  <si>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</si>
  <si>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</si>
  <si>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</si>
  <si>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</si>
  <si>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</si>
  <si>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</si>
  <si>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</si>
  <si>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</si>
  <si>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</si>
  <si>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</si>
  <si>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</si>
  <si>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</si>
  <si>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</si>
  <si>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</si>
  <si>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</si>
  <si>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</si>
  <si>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</si>
  <si>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</si>
  <si>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</si>
  <si>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</si>
  <si>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</si>
  <si>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</si>
  <si>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</si>
  <si>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</si>
  <si>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</si>
  <si>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</si>
  <si>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</si>
  <si>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</si>
  <si>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</si>
  <si>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</si>
  <si>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</si>
  <si>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</si>
  <si>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</si>
  <si>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</si>
  <si>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</si>
  <si>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</si>
  <si>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</si>
  <si>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</si>
  <si>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</si>
  <si>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</si>
  <si>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</si>
  <si>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</si>
  <si>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</si>
  <si>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</si>
  <si>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</si>
  <si>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</si>
  <si>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</si>
  <si>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</si>
  <si>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</si>
  <si>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</si>
  <si>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</si>
  <si>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</si>
  <si>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</si>
  <si>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</si>
  <si>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</si>
  <si>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</si>
  <si>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</si>
  <si>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</si>
  <si>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</si>
  <si>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</si>
  <si>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</si>
  <si>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</si>
  <si>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</si>
  <si>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</si>
  <si>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</si>
  <si>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</si>
  <si>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</si>
  <si>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</si>
  <si>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</si>
  <si>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</si>
  <si>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</si>
  <si>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</si>
  <si>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</si>
  <si>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</si>
  <si>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</si>
  <si>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</si>
  <si>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</si>
  <si>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</si>
  <si>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</si>
  <si>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</si>
  <si>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</si>
  <si>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</si>
  <si>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</si>
  <si>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</si>
  <si>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</si>
  <si>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</si>
  <si>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</si>
  <si>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</si>
  <si>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</si>
  <si>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</si>
  <si>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</si>
  <si>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</si>
  <si>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</si>
  <si>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</si>
  <si>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</si>
  <si>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</si>
  <si>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</si>
  <si>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</si>
  <si>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</si>
  <si>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</si>
  <si>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</si>
  <si>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</si>
  <si>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</si>
  <si>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</si>
  <si>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</si>
  <si>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</si>
  <si>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</si>
  <si>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</si>
  <si>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</si>
  <si>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</si>
  <si>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</si>
  <si>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</si>
  <si>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</si>
  <si>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Bevételi jogcímek</t>
  </si>
  <si>
    <t>Kezességvállalással kapcsolatos megtérülés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</si>
  <si>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</si>
  <si>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</si>
  <si>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</si>
  <si>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</si>
  <si>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</si>
  <si>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</si>
  <si>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</si>
  <si>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</si>
  <si>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</si>
  <si>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</si>
  <si>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</si>
  <si>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</si>
  <si>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</si>
  <si>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</si>
  <si>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</si>
  <si>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</si>
  <si>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</si>
  <si>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</si>
  <si>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</si>
  <si>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</si>
  <si>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</si>
  <si>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</si>
  <si>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</si>
  <si>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</si>
  <si>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</si>
  <si>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</si>
  <si>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</si>
  <si>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</si>
  <si>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</si>
  <si>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</si>
  <si>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</si>
  <si>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</si>
  <si>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</si>
  <si>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</si>
  <si>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</si>
  <si>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</si>
  <si>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</si>
  <si>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</si>
  <si>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</si>
  <si>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</si>
  <si>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</si>
  <si>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</si>
  <si>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</si>
  <si>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</si>
  <si>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</si>
  <si>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</si>
  <si>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</si>
  <si>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</si>
  <si>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</si>
  <si>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</si>
  <si>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</si>
  <si>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</si>
  <si>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</si>
  <si>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</si>
  <si>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</si>
  <si>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</si>
  <si>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</si>
  <si>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</si>
  <si>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</si>
  <si>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</si>
  <si>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</si>
  <si>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</si>
  <si>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</si>
  <si>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</si>
  <si>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</si>
  <si>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</si>
  <si>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</si>
  <si>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</si>
  <si>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</si>
  <si>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</si>
  <si>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</si>
  <si>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</si>
  <si>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</si>
  <si>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</si>
  <si>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</si>
  <si>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</si>
  <si>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</si>
  <si>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</si>
  <si>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</si>
  <si>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</si>
  <si>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</si>
  <si>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</si>
  <si>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</si>
  <si>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</si>
  <si>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</si>
  <si>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</si>
  <si>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</si>
  <si>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</si>
  <si>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</si>
  <si>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</si>
  <si>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</si>
  <si>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</si>
  <si>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</si>
  <si>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</si>
  <si>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</si>
  <si>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</si>
  <si>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</si>
  <si>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</si>
  <si>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</si>
  <si>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</si>
  <si>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</si>
  <si>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</si>
  <si>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</si>
  <si>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</si>
  <si>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</si>
  <si>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</si>
  <si>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</si>
  <si>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</si>
  <si>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</si>
  <si>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</si>
  <si>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</si>
  <si>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</si>
  <si>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</si>
  <si>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</si>
  <si>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</si>
  <si>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</si>
  <si>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</si>
  <si>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</si>
  <si>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</si>
  <si>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</si>
  <si>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</si>
  <si>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</si>
  <si>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</si>
  <si>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</si>
  <si>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</si>
  <si>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</si>
  <si>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</si>
  <si>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</si>
  <si>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</si>
  <si>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</si>
  <si>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</si>
  <si>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</si>
  <si>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</si>
  <si>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</si>
  <si>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</si>
  <si>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</si>
  <si>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</si>
  <si>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</si>
  <si>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</si>
  <si>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</si>
  <si>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</si>
  <si>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</si>
  <si>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</si>
  <si>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</si>
  <si>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</si>
  <si>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</si>
  <si>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</si>
  <si>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</si>
  <si>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</si>
  <si>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</si>
  <si>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</si>
  <si>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</si>
  <si>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</si>
  <si>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</si>
  <si>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</si>
  <si>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</si>
  <si>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</si>
  <si>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</si>
  <si>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</si>
  <si>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</si>
  <si>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</si>
  <si>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</si>
  <si>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</si>
  <si>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</si>
  <si>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</si>
  <si>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</si>
  <si>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</si>
  <si>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</si>
  <si>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</si>
  <si>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</si>
  <si>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</si>
  <si>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</si>
  <si>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</si>
  <si>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</si>
  <si>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</si>
  <si>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</si>
  <si>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</si>
  <si>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</si>
  <si>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</si>
  <si>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</si>
  <si>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</si>
  <si>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</si>
  <si>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</si>
  <si>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</si>
  <si>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</si>
  <si>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</si>
  <si>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</si>
  <si>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</si>
  <si>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</si>
  <si>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</si>
  <si>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</si>
  <si>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</si>
  <si>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</si>
  <si>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</si>
  <si>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</si>
  <si>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</si>
  <si>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</si>
  <si>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</si>
  <si>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</si>
  <si>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</si>
  <si>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</si>
  <si>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</si>
  <si>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</si>
  <si>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</si>
  <si>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</si>
  <si>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</si>
  <si>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</si>
  <si>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</si>
  <si>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</si>
  <si>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</si>
  <si>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</si>
  <si>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</si>
  <si>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</si>
  <si>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</si>
  <si>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</si>
  <si>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</si>
  <si>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</si>
  <si>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</si>
  <si>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</si>
  <si>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</si>
  <si>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</si>
  <si>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</si>
  <si>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</si>
  <si>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</si>
  <si>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</si>
  <si>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</si>
  <si>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</si>
  <si>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</si>
  <si>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</si>
  <si>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</si>
  <si>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</si>
  <si>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</si>
  <si>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</si>
  <si>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</si>
  <si>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</si>
  <si>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</si>
  <si>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</si>
  <si>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Nyírpazony Önkormányzat saját bevételeinek részletezése az adósságot keletkeztető ügyletből származó tárgyévi fizetési kötelezettség megállapításához</t>
  </si>
  <si>
    <t>Polgármesteri  hivatal</t>
  </si>
  <si>
    <t>2014. évi módosított előirányzat</t>
  </si>
  <si>
    <t>Eredeti Előirányzat</t>
  </si>
  <si>
    <t>Módosított Előirányzat</t>
  </si>
  <si>
    <t>2015. évi előirányzat</t>
  </si>
  <si>
    <t>2015. évi módosított előirányzat</t>
  </si>
  <si>
    <t>2015. Eredeti előirányzat</t>
  </si>
  <si>
    <t>2015. Módosított előirányzat</t>
  </si>
  <si>
    <t>Aranyalma Óvoda</t>
  </si>
  <si>
    <t>Könyvtár Nyírpazony</t>
  </si>
  <si>
    <t>03</t>
  </si>
  <si>
    <t>04</t>
  </si>
  <si>
    <t>Előirányzat-felhasználási terv
2015. évre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</si>
  <si>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</si>
  <si>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</si>
  <si>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</si>
  <si>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</si>
  <si>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</si>
  <si>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</si>
  <si>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</si>
  <si>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</si>
  <si>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</si>
  <si>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</si>
  <si>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</si>
  <si>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</si>
  <si>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</si>
  <si>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</si>
  <si>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</si>
  <si>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</si>
  <si>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</si>
  <si>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</si>
  <si>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</si>
  <si>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</si>
  <si>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</si>
  <si>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</si>
  <si>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</si>
  <si>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</si>
  <si>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</si>
  <si>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</si>
  <si>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</si>
  <si>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</si>
  <si>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</si>
  <si>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</si>
  <si>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</si>
  <si>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 xml:space="preserve">2.1. melléklet a 18/2015. (XI.26.)önkormányzati rendelethez     </t>
  </si>
  <si>
    <t xml:space="preserve">2.2. melléklet a 18/2015. (XI.26.) önkormányzati rendelethez     </t>
  </si>
  <si>
    <t>9.1. melléklet a 18/2015. (XI.26.)  önkormányzati rendelethez</t>
  </si>
  <si>
    <t>9.2. melléklet a 18/2015. (XI.26.)  önkormányzati rendelethez</t>
  </si>
  <si>
    <t>9.3. melléklet a 18/2015. (XI.26.)  önkormányzati rendelethez</t>
  </si>
  <si>
    <t>9.4. melléklet a 18/2015. (XI.26.) 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</si>
</sst>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8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Times New Roman CE"/>
      <family val="1"/>
    </font>
    <font>
      <b/>
      <sz val="10"/>
      <color indexed="9"/>
      <name val="Times New Roman CE"/>
      <family val="1"/>
    </font>
    <font>
      <sz val="10"/>
      <color indexed="9"/>
      <name val="Times New Roman CE"/>
      <family val="1"/>
    </font>
    <font>
      <i/>
      <sz val="11"/>
      <color indexed="9"/>
      <name val="Times New Roman CE"/>
      <family val="1"/>
    </font>
    <font>
      <sz val="11"/>
      <color indexed="9"/>
      <name val="Times New Roman CE"/>
      <family val="1"/>
    </font>
    <font>
      <i/>
      <sz val="10"/>
      <color indexed="9"/>
      <name val="Times New Roman CE"/>
      <family val="1"/>
    </font>
    <font>
      <sz val="12"/>
      <color indexed="9"/>
      <name val="Times New Roman CE"/>
      <family val="1"/>
    </font>
    <font>
      <sz val="8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Times New Roman CE"/>
      <family val="1"/>
    </font>
    <font>
      <b/>
      <sz val="10"/>
      <color theme="0"/>
      <name val="Times New Roman CE"/>
      <family val="1"/>
    </font>
    <font>
      <sz val="10"/>
      <color theme="0"/>
      <name val="Times New Roman CE"/>
      <family val="1"/>
    </font>
    <font>
      <i/>
      <sz val="11"/>
      <color theme="0"/>
      <name val="Times New Roman CE"/>
      <family val="1"/>
    </font>
    <font>
      <sz val="11"/>
      <color theme="0"/>
      <name val="Times New Roman CE"/>
      <family val="1"/>
    </font>
    <font>
      <i/>
      <sz val="10"/>
      <color theme="0"/>
      <name val="Times New Roman CE"/>
      <family val="1"/>
    </font>
    <font>
      <sz val="12"/>
      <color theme="0"/>
      <name val="Times New Roman CE"/>
      <family val="1"/>
    </font>
    <font>
      <sz val="8"/>
      <color theme="1"/>
      <name val="Times New Roman CE"/>
      <family val="1"/>
    </font>
    <font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8" borderId="7" applyNumberFormat="0" applyFont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31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27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2" xfId="46" applyNumberFormat="1" applyFont="1" applyFill="1" applyBorder="1" applyAlignment="1" applyProtection="1">
      <alignment/>
      <protection locked="0"/>
    </xf>
    <xf numFmtId="166" fontId="16" fillId="0" borderId="42" xfId="46" applyNumberFormat="1" applyFont="1" applyFill="1" applyBorder="1" applyAlignment="1" applyProtection="1">
      <alignment/>
      <protection locked="0"/>
    </xf>
    <xf numFmtId="166" fontId="16" fillId="0" borderId="43" xfId="46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53" xfId="0" applyFont="1" applyFill="1" applyBorder="1" applyAlignment="1" applyProtection="1">
      <alignment horizontal="right" vertical="center" indent="1"/>
      <protection/>
    </xf>
    <xf numFmtId="0" fontId="7" fillId="0" borderId="30" xfId="0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33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44" xfId="0" applyFont="1" applyBorder="1" applyAlignment="1" applyProtection="1">
      <alignment wrapText="1"/>
      <protection/>
    </xf>
    <xf numFmtId="0" fontId="21" fillId="0" borderId="33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44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33" xfId="58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33" borderId="45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1" fontId="16" fillId="33" borderId="28" xfId="58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 wrapText="1"/>
    </xf>
    <xf numFmtId="0" fontId="73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164" fontId="79" fillId="0" borderId="0" xfId="0" applyNumberFormat="1" applyFont="1" applyFill="1" applyAlignment="1">
      <alignment vertical="center" wrapText="1"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Alignment="1">
      <alignment vertical="center" wrapText="1"/>
    </xf>
    <xf numFmtId="49" fontId="80" fillId="0" borderId="17" xfId="58" applyNumberFormat="1" applyFont="1" applyFill="1" applyBorder="1" applyAlignment="1" applyProtection="1">
      <alignment horizontal="center" vertical="center" wrapText="1"/>
      <protection/>
    </xf>
    <xf numFmtId="0" fontId="80" fillId="0" borderId="11" xfId="58" applyFont="1" applyFill="1" applyBorder="1" applyAlignment="1" applyProtection="1">
      <alignment horizontal="left" vertical="center" wrapText="1" indent="1"/>
      <protection/>
    </xf>
    <xf numFmtId="164" fontId="80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81" fillId="0" borderId="0" xfId="0" applyFont="1" applyFill="1" applyAlignment="1">
      <alignment vertical="center" wrapText="1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2" xfId="58" applyNumberFormat="1" applyFont="1" applyFill="1" applyBorder="1" applyAlignment="1" applyProtection="1">
      <alignment horizontal="left" vertical="center"/>
      <protection/>
    </xf>
    <xf numFmtId="164" fontId="15" fillId="0" borderId="32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2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63" xfId="59" applyFont="1" applyFill="1" applyBorder="1" applyAlignment="1" applyProtection="1">
      <alignment horizontal="left" vertical="center" indent="1"/>
      <protection/>
    </xf>
    <xf numFmtId="0" fontId="15" fillId="0" borderId="41" xfId="59" applyFont="1" applyFill="1" applyBorder="1" applyAlignment="1" applyProtection="1">
      <alignment horizontal="left" vertical="center" indent="1"/>
      <protection/>
    </xf>
    <xf numFmtId="0" fontId="15" fillId="0" borderId="5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45">
      <selection activeCell="A150" sqref="A150"/>
    </sheetView>
  </sheetViews>
  <sheetFormatPr defaultColWidth="9.00390625" defaultRowHeight="12.75"/>
  <cols>
    <col min="1" max="1" width="10.875" style="207" customWidth="1"/>
    <col min="2" max="2" width="74.125" style="207" customWidth="1"/>
    <col min="3" max="3" width="12.875" style="208" customWidth="1"/>
    <col min="4" max="4" width="14.50390625" style="226" customWidth="1"/>
    <col min="5" max="16384" width="9.375" style="226" customWidth="1"/>
  </cols>
  <sheetData>
    <row r="1" spans="1:3" ht="15.75" customHeight="1">
      <c r="A1" s="309" t="s">
        <v>7</v>
      </c>
      <c r="B1" s="309"/>
      <c r="C1" s="309"/>
    </row>
    <row r="2" spans="1:4" ht="15.75" customHeight="1" thickBot="1">
      <c r="A2" s="310" t="s">
        <v>103</v>
      </c>
      <c r="B2" s="310"/>
      <c r="C2" s="148"/>
      <c r="D2" s="148" t="s">
        <v>147</v>
      </c>
    </row>
    <row r="3" spans="1:4" ht="37.5" customHeight="1" thickBot="1">
      <c r="A3" s="22" t="s">
        <v>53</v>
      </c>
      <c r="B3" s="23" t="s">
        <v>9</v>
      </c>
      <c r="C3" s="30" t="s">
        <v>378</v>
      </c>
      <c r="D3" s="30" t="s">
        <v>379</v>
      </c>
    </row>
    <row r="4" spans="1:4" s="227" customFormat="1" ht="12" customHeight="1" thickBot="1">
      <c r="A4" s="221">
        <v>1</v>
      </c>
      <c r="B4" s="222">
        <v>2</v>
      </c>
      <c r="C4" s="223">
        <v>3</v>
      </c>
      <c r="D4" s="223">
        <v>4</v>
      </c>
    </row>
    <row r="5" spans="1:4" s="228" customFormat="1" ht="12" customHeight="1" thickBot="1">
      <c r="A5" s="19" t="s">
        <v>10</v>
      </c>
      <c r="B5" s="20" t="s">
        <v>161</v>
      </c>
      <c r="C5" s="138">
        <f>+C6+C7+C8+C9+C10+C11</f>
        <v>183183</v>
      </c>
      <c r="D5" s="138">
        <f>+D6+D7+D8+D9+D10+D11</f>
        <v>189071</v>
      </c>
    </row>
    <row r="6" spans="1:4" s="228" customFormat="1" ht="12" customHeight="1">
      <c r="A6" s="14" t="s">
        <v>77</v>
      </c>
      <c r="B6" s="229" t="s">
        <v>162</v>
      </c>
      <c r="C6" s="141">
        <v>91513</v>
      </c>
      <c r="D6" s="141">
        <v>91513</v>
      </c>
    </row>
    <row r="7" spans="1:4" s="228" customFormat="1" ht="12" customHeight="1">
      <c r="A7" s="13" t="s">
        <v>78</v>
      </c>
      <c r="B7" s="230" t="s">
        <v>163</v>
      </c>
      <c r="C7" s="140">
        <v>50611</v>
      </c>
      <c r="D7" s="140">
        <v>50611</v>
      </c>
    </row>
    <row r="8" spans="1:4" s="228" customFormat="1" ht="12" customHeight="1">
      <c r="A8" s="13" t="s">
        <v>79</v>
      </c>
      <c r="B8" s="230" t="s">
        <v>164</v>
      </c>
      <c r="C8" s="140">
        <v>37061</v>
      </c>
      <c r="D8" s="140">
        <v>40891</v>
      </c>
    </row>
    <row r="9" spans="1:4" s="228" customFormat="1" ht="12" customHeight="1">
      <c r="A9" s="13" t="s">
        <v>80</v>
      </c>
      <c r="B9" s="230" t="s">
        <v>165</v>
      </c>
      <c r="C9" s="140">
        <v>3998</v>
      </c>
      <c r="D9" s="140">
        <v>3998</v>
      </c>
    </row>
    <row r="10" spans="1:4" s="228" customFormat="1" ht="12" customHeight="1">
      <c r="A10" s="13" t="s">
        <v>100</v>
      </c>
      <c r="B10" s="230" t="s">
        <v>166</v>
      </c>
      <c r="C10" s="140"/>
      <c r="D10" s="279">
        <v>2058</v>
      </c>
    </row>
    <row r="11" spans="1:4" s="228" customFormat="1" ht="12" customHeight="1" thickBot="1">
      <c r="A11" s="15" t="s">
        <v>81</v>
      </c>
      <c r="B11" s="231" t="s">
        <v>167</v>
      </c>
      <c r="C11" s="140"/>
      <c r="D11" s="140"/>
    </row>
    <row r="12" spans="1:4" s="228" customFormat="1" ht="12" customHeight="1" thickBot="1">
      <c r="A12" s="19" t="s">
        <v>11</v>
      </c>
      <c r="B12" s="133" t="s">
        <v>168</v>
      </c>
      <c r="C12" s="138">
        <f>+C13+C14+C15+C16+C17</f>
        <v>0</v>
      </c>
      <c r="D12" s="138"/>
    </row>
    <row r="13" spans="1:4" s="228" customFormat="1" ht="12" customHeight="1">
      <c r="A13" s="14" t="s">
        <v>83</v>
      </c>
      <c r="B13" s="229" t="s">
        <v>169</v>
      </c>
      <c r="C13" s="141"/>
      <c r="D13" s="141"/>
    </row>
    <row r="14" spans="1:4" s="228" customFormat="1" ht="12" customHeight="1">
      <c r="A14" s="13" t="s">
        <v>84</v>
      </c>
      <c r="B14" s="230" t="s">
        <v>170</v>
      </c>
      <c r="C14" s="140"/>
      <c r="D14" s="140"/>
    </row>
    <row r="15" spans="1:4" s="228" customFormat="1" ht="12" customHeight="1">
      <c r="A15" s="13" t="s">
        <v>85</v>
      </c>
      <c r="B15" s="230" t="s">
        <v>365</v>
      </c>
      <c r="C15" s="140"/>
      <c r="D15" s="140"/>
    </row>
    <row r="16" spans="1:4" s="228" customFormat="1" ht="12" customHeight="1">
      <c r="A16" s="13" t="s">
        <v>86</v>
      </c>
      <c r="B16" s="230" t="s">
        <v>366</v>
      </c>
      <c r="C16" s="140"/>
      <c r="D16" s="140"/>
    </row>
    <row r="17" spans="1:4" s="228" customFormat="1" ht="12" customHeight="1">
      <c r="A17" s="13" t="s">
        <v>87</v>
      </c>
      <c r="B17" s="230" t="s">
        <v>171</v>
      </c>
      <c r="C17" s="140"/>
      <c r="D17" s="140"/>
    </row>
    <row r="18" spans="1:4" s="228" customFormat="1" ht="12" customHeight="1" thickBot="1">
      <c r="A18" s="15" t="s">
        <v>96</v>
      </c>
      <c r="B18" s="231" t="s">
        <v>172</v>
      </c>
      <c r="C18" s="142"/>
      <c r="D18" s="142"/>
    </row>
    <row r="19" spans="1:4" s="228" customFormat="1" ht="12" customHeight="1" thickBot="1">
      <c r="A19" s="19" t="s">
        <v>12</v>
      </c>
      <c r="B19" s="20" t="s">
        <v>173</v>
      </c>
      <c r="C19" s="138">
        <f>+C20+C21+C22+C23+C24</f>
        <v>0</v>
      </c>
      <c r="D19" s="138">
        <f>SUM(D20:D24)</f>
        <v>112000</v>
      </c>
    </row>
    <row r="20" spans="1:4" s="228" customFormat="1" ht="12" customHeight="1">
      <c r="A20" s="14" t="s">
        <v>66</v>
      </c>
      <c r="B20" s="229" t="s">
        <v>174</v>
      </c>
      <c r="C20" s="141"/>
      <c r="D20" s="141">
        <v>112000</v>
      </c>
    </row>
    <row r="21" spans="1:4" s="228" customFormat="1" ht="12" customHeight="1">
      <c r="A21" s="13" t="s">
        <v>67</v>
      </c>
      <c r="B21" s="230" t="s">
        <v>175</v>
      </c>
      <c r="C21" s="140"/>
      <c r="D21" s="140"/>
    </row>
    <row r="22" spans="1:4" s="228" customFormat="1" ht="12" customHeight="1">
      <c r="A22" s="13" t="s">
        <v>68</v>
      </c>
      <c r="B22" s="230" t="s">
        <v>367</v>
      </c>
      <c r="C22" s="140"/>
      <c r="D22" s="140"/>
    </row>
    <row r="23" spans="1:4" s="228" customFormat="1" ht="12" customHeight="1">
      <c r="A23" s="13" t="s">
        <v>69</v>
      </c>
      <c r="B23" s="230" t="s">
        <v>368</v>
      </c>
      <c r="C23" s="140"/>
      <c r="D23" s="140"/>
    </row>
    <row r="24" spans="1:4" s="228" customFormat="1" ht="12" customHeight="1">
      <c r="A24" s="13" t="s">
        <v>111</v>
      </c>
      <c r="B24" s="230" t="s">
        <v>176</v>
      </c>
      <c r="C24" s="140"/>
      <c r="D24" s="140"/>
    </row>
    <row r="25" spans="1:4" s="228" customFormat="1" ht="12" customHeight="1" thickBot="1">
      <c r="A25" s="15" t="s">
        <v>112</v>
      </c>
      <c r="B25" s="231" t="s">
        <v>177</v>
      </c>
      <c r="C25" s="142"/>
      <c r="D25" s="142"/>
    </row>
    <row r="26" spans="1:4" s="228" customFormat="1" ht="12" customHeight="1" thickBot="1">
      <c r="A26" s="19" t="s">
        <v>113</v>
      </c>
      <c r="B26" s="20" t="s">
        <v>178</v>
      </c>
      <c r="C26" s="144">
        <f>+C27+C30+C31+C32</f>
        <v>39560</v>
      </c>
      <c r="D26" s="144">
        <f>SUM(D29:D32)</f>
        <v>57720</v>
      </c>
    </row>
    <row r="27" spans="1:4" s="228" customFormat="1" ht="12" customHeight="1">
      <c r="A27" s="14" t="s">
        <v>179</v>
      </c>
      <c r="B27" s="229" t="s">
        <v>185</v>
      </c>
      <c r="C27" s="224">
        <f>+C28+C29</f>
        <v>27000</v>
      </c>
      <c r="D27" s="224">
        <f>D28+D29</f>
        <v>44000</v>
      </c>
    </row>
    <row r="28" spans="1:4" s="228" customFormat="1" ht="12" customHeight="1">
      <c r="A28" s="13" t="s">
        <v>180</v>
      </c>
      <c r="B28" s="230" t="s">
        <v>186</v>
      </c>
      <c r="C28" s="140"/>
      <c r="D28" s="140"/>
    </row>
    <row r="29" spans="1:4" s="228" customFormat="1" ht="12" customHeight="1">
      <c r="A29" s="13" t="s">
        <v>181</v>
      </c>
      <c r="B29" s="230" t="s">
        <v>187</v>
      </c>
      <c r="C29" s="140">
        <v>27000</v>
      </c>
      <c r="D29" s="140">
        <v>44000</v>
      </c>
    </row>
    <row r="30" spans="1:4" s="228" customFormat="1" ht="12" customHeight="1">
      <c r="A30" s="13" t="s">
        <v>182</v>
      </c>
      <c r="B30" s="230" t="s">
        <v>188</v>
      </c>
      <c r="C30" s="140">
        <v>12000</v>
      </c>
      <c r="D30" s="140">
        <v>12000</v>
      </c>
    </row>
    <row r="31" spans="1:4" s="228" customFormat="1" ht="12" customHeight="1">
      <c r="A31" s="13" t="s">
        <v>183</v>
      </c>
      <c r="B31" s="230" t="s">
        <v>189</v>
      </c>
      <c r="C31" s="140">
        <v>270</v>
      </c>
      <c r="D31" s="140">
        <v>330</v>
      </c>
    </row>
    <row r="32" spans="1:4" s="228" customFormat="1" ht="12" customHeight="1" thickBot="1">
      <c r="A32" s="15" t="s">
        <v>184</v>
      </c>
      <c r="B32" s="231" t="s">
        <v>190</v>
      </c>
      <c r="C32" s="142">
        <v>290</v>
      </c>
      <c r="D32" s="142">
        <v>1390</v>
      </c>
    </row>
    <row r="33" spans="1:4" s="228" customFormat="1" ht="12" customHeight="1" thickBot="1">
      <c r="A33" s="19" t="s">
        <v>14</v>
      </c>
      <c r="B33" s="20" t="s">
        <v>191</v>
      </c>
      <c r="C33" s="138">
        <f>SUM(C34:C43)</f>
        <v>8769</v>
      </c>
      <c r="D33" s="138">
        <f>SUM(D34:D43)</f>
        <v>9565</v>
      </c>
    </row>
    <row r="34" spans="1:4" s="228" customFormat="1" ht="12" customHeight="1">
      <c r="A34" s="14" t="s">
        <v>70</v>
      </c>
      <c r="B34" s="229" t="s">
        <v>194</v>
      </c>
      <c r="C34" s="141"/>
      <c r="D34" s="141"/>
    </row>
    <row r="35" spans="1:4" s="228" customFormat="1" ht="12" customHeight="1">
      <c r="A35" s="13" t="s">
        <v>71</v>
      </c>
      <c r="B35" s="230" t="s">
        <v>195</v>
      </c>
      <c r="C35" s="140">
        <v>5295</v>
      </c>
      <c r="D35" s="140">
        <v>5295</v>
      </c>
    </row>
    <row r="36" spans="1:4" s="228" customFormat="1" ht="12" customHeight="1">
      <c r="A36" s="13" t="s">
        <v>72</v>
      </c>
      <c r="B36" s="230" t="s">
        <v>196</v>
      </c>
      <c r="C36" s="140"/>
      <c r="D36" s="140"/>
    </row>
    <row r="37" spans="1:4" s="228" customFormat="1" ht="12" customHeight="1">
      <c r="A37" s="13" t="s">
        <v>115</v>
      </c>
      <c r="B37" s="230" t="s">
        <v>197</v>
      </c>
      <c r="C37" s="140">
        <v>1480</v>
      </c>
      <c r="D37" s="140">
        <v>1480</v>
      </c>
    </row>
    <row r="38" spans="1:4" s="228" customFormat="1" ht="12" customHeight="1">
      <c r="A38" s="13" t="s">
        <v>116</v>
      </c>
      <c r="B38" s="230" t="s">
        <v>198</v>
      </c>
      <c r="C38" s="140"/>
      <c r="D38" s="140"/>
    </row>
    <row r="39" spans="1:4" s="228" customFormat="1" ht="12" customHeight="1">
      <c r="A39" s="13" t="s">
        <v>117</v>
      </c>
      <c r="B39" s="230" t="s">
        <v>199</v>
      </c>
      <c r="C39" s="140">
        <v>1829</v>
      </c>
      <c r="D39" s="140">
        <v>1829</v>
      </c>
    </row>
    <row r="40" spans="1:4" s="228" customFormat="1" ht="12" customHeight="1">
      <c r="A40" s="13" t="s">
        <v>118</v>
      </c>
      <c r="B40" s="230" t="s">
        <v>200</v>
      </c>
      <c r="C40" s="140"/>
      <c r="D40" s="140"/>
    </row>
    <row r="41" spans="1:4" s="228" customFormat="1" ht="12" customHeight="1">
      <c r="A41" s="13" t="s">
        <v>119</v>
      </c>
      <c r="B41" s="230" t="s">
        <v>201</v>
      </c>
      <c r="C41" s="140">
        <v>25</v>
      </c>
      <c r="D41" s="140">
        <v>25</v>
      </c>
    </row>
    <row r="42" spans="1:4" s="228" customFormat="1" ht="12" customHeight="1">
      <c r="A42" s="13" t="s">
        <v>192</v>
      </c>
      <c r="B42" s="230" t="s">
        <v>202</v>
      </c>
      <c r="C42" s="143"/>
      <c r="D42" s="143"/>
    </row>
    <row r="43" spans="1:4" s="228" customFormat="1" ht="12" customHeight="1" thickBot="1">
      <c r="A43" s="15" t="s">
        <v>193</v>
      </c>
      <c r="B43" s="231" t="s">
        <v>203</v>
      </c>
      <c r="C43" s="218">
        <f>'9.1. sz. mell'!C46+'9.2. sz. mell'!C18</f>
        <v>140</v>
      </c>
      <c r="D43" s="218">
        <v>936</v>
      </c>
    </row>
    <row r="44" spans="1:4" s="228" customFormat="1" ht="12" customHeight="1" thickBot="1">
      <c r="A44" s="19" t="s">
        <v>15</v>
      </c>
      <c r="B44" s="20" t="s">
        <v>204</v>
      </c>
      <c r="C44" s="138">
        <f>SUM(C45:C49)</f>
        <v>600</v>
      </c>
      <c r="D44" s="138">
        <v>600</v>
      </c>
    </row>
    <row r="45" spans="1:4" s="228" customFormat="1" ht="12" customHeight="1">
      <c r="A45" s="14" t="s">
        <v>73</v>
      </c>
      <c r="B45" s="229" t="s">
        <v>208</v>
      </c>
      <c r="C45" s="273"/>
      <c r="D45" s="273"/>
    </row>
    <row r="46" spans="1:4" s="228" customFormat="1" ht="12" customHeight="1">
      <c r="A46" s="13" t="s">
        <v>74</v>
      </c>
      <c r="B46" s="230" t="s">
        <v>209</v>
      </c>
      <c r="C46" s="143"/>
      <c r="D46" s="143"/>
    </row>
    <row r="47" spans="1:4" s="228" customFormat="1" ht="12" customHeight="1">
      <c r="A47" s="13" t="s">
        <v>205</v>
      </c>
      <c r="B47" s="230" t="s">
        <v>210</v>
      </c>
      <c r="C47" s="143"/>
      <c r="D47" s="143"/>
    </row>
    <row r="48" spans="1:4" s="228" customFormat="1" ht="12" customHeight="1">
      <c r="A48" s="13" t="s">
        <v>206</v>
      </c>
      <c r="B48" s="230" t="s">
        <v>211</v>
      </c>
      <c r="C48" s="143">
        <v>600</v>
      </c>
      <c r="D48" s="143">
        <v>600</v>
      </c>
    </row>
    <row r="49" spans="1:4" s="228" customFormat="1" ht="12" customHeight="1" thickBot="1">
      <c r="A49" s="15" t="s">
        <v>207</v>
      </c>
      <c r="B49" s="231" t="s">
        <v>212</v>
      </c>
      <c r="C49" s="218"/>
      <c r="D49" s="218"/>
    </row>
    <row r="50" spans="1:4" s="228" customFormat="1" ht="12" customHeight="1" thickBot="1">
      <c r="A50" s="19" t="s">
        <v>120</v>
      </c>
      <c r="B50" s="20" t="s">
        <v>213</v>
      </c>
      <c r="C50" s="138">
        <f>SUM(C51:C53)</f>
        <v>120980</v>
      </c>
      <c r="D50" s="138">
        <f>SUM(D51:D53)</f>
        <v>124073</v>
      </c>
    </row>
    <row r="51" spans="1:4" s="228" customFormat="1" ht="12" customHeight="1">
      <c r="A51" s="14" t="s">
        <v>75</v>
      </c>
      <c r="B51" s="229" t="s">
        <v>214</v>
      </c>
      <c r="C51" s="141"/>
      <c r="D51" s="141"/>
    </row>
    <row r="52" spans="1:4" s="228" customFormat="1" ht="12" customHeight="1">
      <c r="A52" s="13" t="s">
        <v>76</v>
      </c>
      <c r="B52" s="230" t="s">
        <v>369</v>
      </c>
      <c r="C52" s="140"/>
      <c r="D52" s="140"/>
    </row>
    <row r="53" spans="1:4" s="228" customFormat="1" ht="12" customHeight="1">
      <c r="A53" s="13" t="s">
        <v>218</v>
      </c>
      <c r="B53" s="230" t="s">
        <v>216</v>
      </c>
      <c r="C53" s="140">
        <v>120980</v>
      </c>
      <c r="D53" s="140">
        <f>'9.1. sz. mell'!D56</f>
        <v>124073</v>
      </c>
    </row>
    <row r="54" spans="1:4" s="228" customFormat="1" ht="12" customHeight="1" thickBot="1">
      <c r="A54" s="15" t="s">
        <v>219</v>
      </c>
      <c r="B54" s="231" t="s">
        <v>217</v>
      </c>
      <c r="C54" s="142"/>
      <c r="D54" s="142"/>
    </row>
    <row r="55" spans="1:4" s="228" customFormat="1" ht="12" customHeight="1" thickBot="1">
      <c r="A55" s="19" t="s">
        <v>17</v>
      </c>
      <c r="B55" s="133" t="s">
        <v>220</v>
      </c>
      <c r="C55" s="138">
        <f>SUM(C56:C58)</f>
        <v>32901</v>
      </c>
      <c r="D55" s="138">
        <f>SUM(D56:D58)</f>
        <v>162321</v>
      </c>
    </row>
    <row r="56" spans="1:4" s="228" customFormat="1" ht="12" customHeight="1">
      <c r="A56" s="14" t="s">
        <v>121</v>
      </c>
      <c r="B56" s="229" t="s">
        <v>222</v>
      </c>
      <c r="C56" s="143"/>
      <c r="D56" s="143"/>
    </row>
    <row r="57" spans="1:4" s="228" customFormat="1" ht="12" customHeight="1">
      <c r="A57" s="13" t="s">
        <v>122</v>
      </c>
      <c r="B57" s="230" t="s">
        <v>370</v>
      </c>
      <c r="C57" s="143"/>
      <c r="D57" s="143"/>
    </row>
    <row r="58" spans="1:4" s="228" customFormat="1" ht="12" customHeight="1">
      <c r="A58" s="13" t="s">
        <v>148</v>
      </c>
      <c r="B58" s="230" t="s">
        <v>223</v>
      </c>
      <c r="C58" s="143">
        <v>32901</v>
      </c>
      <c r="D58" s="143">
        <v>162321</v>
      </c>
    </row>
    <row r="59" spans="1:4" s="228" customFormat="1" ht="12" customHeight="1" thickBot="1">
      <c r="A59" s="15" t="s">
        <v>221</v>
      </c>
      <c r="B59" s="231" t="s">
        <v>224</v>
      </c>
      <c r="C59" s="143">
        <v>32901</v>
      </c>
      <c r="D59" s="143">
        <v>162321</v>
      </c>
    </row>
    <row r="60" spans="1:4" s="228" customFormat="1" ht="12" customHeight="1" thickBot="1">
      <c r="A60" s="19" t="s">
        <v>18</v>
      </c>
      <c r="B60" s="20" t="s">
        <v>225</v>
      </c>
      <c r="C60" s="144">
        <f>+C5+C12+C19+C26+C33+C44+C50+C55</f>
        <v>385993</v>
      </c>
      <c r="D60" s="144">
        <f>+D5+D12+D19+D26+D33+D44+D50+D55</f>
        <v>655350</v>
      </c>
    </row>
    <row r="61" spans="1:4" s="228" customFormat="1" ht="12" customHeight="1" thickBot="1">
      <c r="A61" s="232" t="s">
        <v>226</v>
      </c>
      <c r="B61" s="133" t="s">
        <v>227</v>
      </c>
      <c r="C61" s="138">
        <f>SUM(C62:C64)</f>
        <v>21629</v>
      </c>
      <c r="D61" s="138">
        <f>SUM(D62:D64)</f>
        <v>4629</v>
      </c>
    </row>
    <row r="62" spans="1:4" s="228" customFormat="1" ht="12" customHeight="1">
      <c r="A62" s="14" t="s">
        <v>260</v>
      </c>
      <c r="B62" s="229" t="s">
        <v>228</v>
      </c>
      <c r="C62" s="143"/>
      <c r="D62" s="143"/>
    </row>
    <row r="63" spans="1:4" s="228" customFormat="1" ht="12" customHeight="1">
      <c r="A63" s="13" t="s">
        <v>269</v>
      </c>
      <c r="B63" s="230" t="s">
        <v>229</v>
      </c>
      <c r="C63" s="143">
        <v>21629</v>
      </c>
      <c r="D63" s="143">
        <v>4629</v>
      </c>
    </row>
    <row r="64" spans="1:4" s="228" customFormat="1" ht="12" customHeight="1" thickBot="1">
      <c r="A64" s="15" t="s">
        <v>270</v>
      </c>
      <c r="B64" s="233" t="s">
        <v>230</v>
      </c>
      <c r="C64" s="143"/>
      <c r="D64" s="143"/>
    </row>
    <row r="65" spans="1:4" s="228" customFormat="1" ht="12" customHeight="1" thickBot="1">
      <c r="A65" s="232" t="s">
        <v>231</v>
      </c>
      <c r="B65" s="133" t="s">
        <v>232</v>
      </c>
      <c r="C65" s="138">
        <f>SUM(C66:C69)</f>
        <v>0</v>
      </c>
      <c r="D65" s="138"/>
    </row>
    <row r="66" spans="1:4" s="228" customFormat="1" ht="12" customHeight="1">
      <c r="A66" s="14" t="s">
        <v>101</v>
      </c>
      <c r="B66" s="229" t="s">
        <v>233</v>
      </c>
      <c r="C66" s="143"/>
      <c r="D66" s="143"/>
    </row>
    <row r="67" spans="1:4" s="228" customFormat="1" ht="12" customHeight="1">
      <c r="A67" s="13" t="s">
        <v>102</v>
      </c>
      <c r="B67" s="230" t="s">
        <v>234</v>
      </c>
      <c r="C67" s="143"/>
      <c r="D67" s="143"/>
    </row>
    <row r="68" spans="1:4" s="228" customFormat="1" ht="12" customHeight="1">
      <c r="A68" s="13" t="s">
        <v>261</v>
      </c>
      <c r="B68" s="230" t="s">
        <v>235</v>
      </c>
      <c r="C68" s="143"/>
      <c r="D68" s="143"/>
    </row>
    <row r="69" spans="1:4" s="228" customFormat="1" ht="12" customHeight="1" thickBot="1">
      <c r="A69" s="15" t="s">
        <v>262</v>
      </c>
      <c r="B69" s="231" t="s">
        <v>236</v>
      </c>
      <c r="C69" s="143"/>
      <c r="D69" s="143"/>
    </row>
    <row r="70" spans="1:4" s="228" customFormat="1" ht="12" customHeight="1" thickBot="1">
      <c r="A70" s="232" t="s">
        <v>237</v>
      </c>
      <c r="B70" s="133" t="s">
        <v>238</v>
      </c>
      <c r="C70" s="138">
        <f>SUM(C71:C72)</f>
        <v>0</v>
      </c>
      <c r="D70" s="138"/>
    </row>
    <row r="71" spans="1:4" s="228" customFormat="1" ht="12" customHeight="1">
      <c r="A71" s="14" t="s">
        <v>263</v>
      </c>
      <c r="B71" s="229" t="s">
        <v>239</v>
      </c>
      <c r="C71" s="143"/>
      <c r="D71" s="143"/>
    </row>
    <row r="72" spans="1:4" s="228" customFormat="1" ht="12" customHeight="1" thickBot="1">
      <c r="A72" s="15" t="s">
        <v>264</v>
      </c>
      <c r="B72" s="231" t="s">
        <v>240</v>
      </c>
      <c r="C72" s="143"/>
      <c r="D72" s="143"/>
    </row>
    <row r="73" spans="1:4" s="228" customFormat="1" ht="12" customHeight="1" thickBot="1">
      <c r="A73" s="232" t="s">
        <v>241</v>
      </c>
      <c r="B73" s="133" t="s">
        <v>242</v>
      </c>
      <c r="C73" s="138">
        <f>SUM(C74:C76)</f>
        <v>0</v>
      </c>
      <c r="D73" s="138"/>
    </row>
    <row r="74" spans="1:4" s="228" customFormat="1" ht="12" customHeight="1">
      <c r="A74" s="14" t="s">
        <v>265</v>
      </c>
      <c r="B74" s="229" t="s">
        <v>243</v>
      </c>
      <c r="C74" s="143"/>
      <c r="D74" s="143"/>
    </row>
    <row r="75" spans="1:4" s="228" customFormat="1" ht="12" customHeight="1">
      <c r="A75" s="13" t="s">
        <v>266</v>
      </c>
      <c r="B75" s="230" t="s">
        <v>244</v>
      </c>
      <c r="C75" s="143"/>
      <c r="D75" s="143"/>
    </row>
    <row r="76" spans="1:4" s="228" customFormat="1" ht="12" customHeight="1" thickBot="1">
      <c r="A76" s="15" t="s">
        <v>267</v>
      </c>
      <c r="B76" s="231" t="s">
        <v>245</v>
      </c>
      <c r="C76" s="143"/>
      <c r="D76" s="143"/>
    </row>
    <row r="77" spans="1:4" s="228" customFormat="1" ht="12" customHeight="1" thickBot="1">
      <c r="A77" s="232" t="s">
        <v>246</v>
      </c>
      <c r="B77" s="133" t="s">
        <v>268</v>
      </c>
      <c r="C77" s="138">
        <f>SUM(C78:C81)</f>
        <v>0</v>
      </c>
      <c r="D77" s="138"/>
    </row>
    <row r="78" spans="1:4" s="228" customFormat="1" ht="12" customHeight="1">
      <c r="A78" s="234" t="s">
        <v>247</v>
      </c>
      <c r="B78" s="229" t="s">
        <v>248</v>
      </c>
      <c r="C78" s="143"/>
      <c r="D78" s="143"/>
    </row>
    <row r="79" spans="1:4" s="228" customFormat="1" ht="12" customHeight="1">
      <c r="A79" s="235" t="s">
        <v>249</v>
      </c>
      <c r="B79" s="230" t="s">
        <v>250</v>
      </c>
      <c r="C79" s="143"/>
      <c r="D79" s="143"/>
    </row>
    <row r="80" spans="1:4" s="228" customFormat="1" ht="12" customHeight="1">
      <c r="A80" s="235" t="s">
        <v>251</v>
      </c>
      <c r="B80" s="230" t="s">
        <v>252</v>
      </c>
      <c r="C80" s="143"/>
      <c r="D80" s="143"/>
    </row>
    <row r="81" spans="1:4" s="228" customFormat="1" ht="12" customHeight="1" thickBot="1">
      <c r="A81" s="236" t="s">
        <v>253</v>
      </c>
      <c r="B81" s="231" t="s">
        <v>254</v>
      </c>
      <c r="C81" s="143"/>
      <c r="D81" s="143"/>
    </row>
    <row r="82" spans="1:4" s="228" customFormat="1" ht="13.5" customHeight="1" thickBot="1">
      <c r="A82" s="232" t="s">
        <v>255</v>
      </c>
      <c r="B82" s="133" t="s">
        <v>256</v>
      </c>
      <c r="C82" s="274"/>
      <c r="D82" s="274"/>
    </row>
    <row r="83" spans="1:4" s="228" customFormat="1" ht="15.75" customHeight="1" thickBot="1">
      <c r="A83" s="232" t="s">
        <v>257</v>
      </c>
      <c r="B83" s="237" t="s">
        <v>258</v>
      </c>
      <c r="C83" s="144">
        <f>+C61+C65+C70+C73+C77+C82</f>
        <v>21629</v>
      </c>
      <c r="D83" s="144">
        <f>+D61+D65+D70+D73+D77+D82</f>
        <v>4629</v>
      </c>
    </row>
    <row r="84" spans="1:4" s="228" customFormat="1" ht="16.5" customHeight="1" thickBot="1">
      <c r="A84" s="238" t="s">
        <v>271</v>
      </c>
      <c r="B84" s="239" t="s">
        <v>259</v>
      </c>
      <c r="C84" s="144">
        <f>+C60+C83</f>
        <v>407622</v>
      </c>
      <c r="D84" s="144">
        <f>+D60+D83</f>
        <v>659979</v>
      </c>
    </row>
    <row r="85" spans="1:3" s="228" customFormat="1" ht="83.25" customHeight="1">
      <c r="A85" s="4"/>
      <c r="B85" s="5"/>
      <c r="C85" s="145"/>
    </row>
    <row r="86" spans="1:3" ht="16.5" customHeight="1">
      <c r="A86" s="309" t="s">
        <v>35</v>
      </c>
      <c r="B86" s="309"/>
      <c r="C86" s="309"/>
    </row>
    <row r="87" spans="1:3" s="240" customFormat="1" ht="16.5" customHeight="1" thickBot="1">
      <c r="A87" s="311" t="s">
        <v>104</v>
      </c>
      <c r="B87" s="311"/>
      <c r="C87" s="73" t="s">
        <v>147</v>
      </c>
    </row>
    <row r="88" spans="1:4" ht="37.5" customHeight="1" thickBot="1">
      <c r="A88" s="22" t="s">
        <v>53</v>
      </c>
      <c r="B88" s="23" t="s">
        <v>36</v>
      </c>
      <c r="C88" s="30" t="s">
        <v>378</v>
      </c>
      <c r="D88" s="30" t="s">
        <v>379</v>
      </c>
    </row>
    <row r="89" spans="1:4" s="227" customFormat="1" ht="12" customHeight="1" thickBot="1">
      <c r="A89" s="26">
        <v>1</v>
      </c>
      <c r="B89" s="27">
        <v>2</v>
      </c>
      <c r="C89" s="28">
        <v>3</v>
      </c>
      <c r="D89" s="28">
        <v>4</v>
      </c>
    </row>
    <row r="90" spans="1:4" ht="12" customHeight="1" thickBot="1">
      <c r="A90" s="21" t="s">
        <v>10</v>
      </c>
      <c r="B90" s="25" t="s">
        <v>274</v>
      </c>
      <c r="C90" s="137">
        <f>SUM(C91:C95)</f>
        <v>372700</v>
      </c>
      <c r="D90" s="137">
        <f>SUM(D91:D95)</f>
        <v>382707</v>
      </c>
    </row>
    <row r="91" spans="1:4" ht="12" customHeight="1">
      <c r="A91" s="16" t="s">
        <v>77</v>
      </c>
      <c r="B91" s="9" t="s">
        <v>37</v>
      </c>
      <c r="C91" s="139">
        <v>172027</v>
      </c>
      <c r="D91" s="139">
        <f>'9.1. sz. mell'!D92</f>
        <v>172627</v>
      </c>
    </row>
    <row r="92" spans="1:4" ht="12" customHeight="1">
      <c r="A92" s="13" t="s">
        <v>78</v>
      </c>
      <c r="B92" s="7" t="s">
        <v>123</v>
      </c>
      <c r="C92" s="140">
        <v>46848</v>
      </c>
      <c r="D92" s="140">
        <f>'9.1. sz. mell'!D93</f>
        <v>47114</v>
      </c>
    </row>
    <row r="93" spans="1:4" ht="12" customHeight="1">
      <c r="A93" s="13" t="s">
        <v>79</v>
      </c>
      <c r="B93" s="7" t="s">
        <v>99</v>
      </c>
      <c r="C93" s="142">
        <v>92193</v>
      </c>
      <c r="D93" s="142">
        <f>'9.1. sz. mell'!D94</f>
        <v>97309</v>
      </c>
    </row>
    <row r="94" spans="1:4" ht="12" customHeight="1">
      <c r="A94" s="13" t="s">
        <v>80</v>
      </c>
      <c r="B94" s="10" t="s">
        <v>124</v>
      </c>
      <c r="C94" s="142">
        <v>18553</v>
      </c>
      <c r="D94" s="142">
        <f>'9.1. sz. mell'!D95</f>
        <v>22578</v>
      </c>
    </row>
    <row r="95" spans="1:4" ht="12" customHeight="1">
      <c r="A95" s="13" t="s">
        <v>91</v>
      </c>
      <c r="B95" s="18" t="s">
        <v>125</v>
      </c>
      <c r="C95" s="142">
        <v>43079</v>
      </c>
      <c r="D95" s="142">
        <f>'9.1. sz. mell'!D96</f>
        <v>43079</v>
      </c>
    </row>
    <row r="96" spans="1:4" ht="12" customHeight="1">
      <c r="A96" s="13" t="s">
        <v>81</v>
      </c>
      <c r="B96" s="7" t="s">
        <v>275</v>
      </c>
      <c r="C96" s="142"/>
      <c r="D96" s="142"/>
    </row>
    <row r="97" spans="1:4" ht="12" customHeight="1">
      <c r="A97" s="13" t="s">
        <v>82</v>
      </c>
      <c r="B97" s="75" t="s">
        <v>276</v>
      </c>
      <c r="C97" s="142"/>
      <c r="D97" s="142"/>
    </row>
    <row r="98" spans="1:4" ht="12" customHeight="1">
      <c r="A98" s="13" t="s">
        <v>92</v>
      </c>
      <c r="B98" s="76" t="s">
        <v>277</v>
      </c>
      <c r="C98" s="142"/>
      <c r="D98" s="142"/>
    </row>
    <row r="99" spans="1:4" ht="12" customHeight="1">
      <c r="A99" s="13" t="s">
        <v>93</v>
      </c>
      <c r="B99" s="76" t="s">
        <v>278</v>
      </c>
      <c r="C99" s="142"/>
      <c r="D99" s="142"/>
    </row>
    <row r="100" spans="1:4" ht="12" customHeight="1">
      <c r="A100" s="13" t="s">
        <v>94</v>
      </c>
      <c r="B100" s="75" t="s">
        <v>279</v>
      </c>
      <c r="C100" s="142"/>
      <c r="D100" s="142"/>
    </row>
    <row r="101" spans="1:4" ht="12" customHeight="1">
      <c r="A101" s="13" t="s">
        <v>95</v>
      </c>
      <c r="B101" s="75" t="s">
        <v>280</v>
      </c>
      <c r="C101" s="142"/>
      <c r="D101" s="142"/>
    </row>
    <row r="102" spans="1:4" ht="12" customHeight="1">
      <c r="A102" s="13" t="s">
        <v>97</v>
      </c>
      <c r="B102" s="76" t="s">
        <v>281</v>
      </c>
      <c r="C102" s="142"/>
      <c r="D102" s="142"/>
    </row>
    <row r="103" spans="1:4" ht="12" customHeight="1">
      <c r="A103" s="12" t="s">
        <v>126</v>
      </c>
      <c r="B103" s="77" t="s">
        <v>282</v>
      </c>
      <c r="C103" s="142"/>
      <c r="D103" s="142"/>
    </row>
    <row r="104" spans="1:4" ht="12" customHeight="1">
      <c r="A104" s="13" t="s">
        <v>272</v>
      </c>
      <c r="B104" s="77" t="s">
        <v>283</v>
      </c>
      <c r="C104" s="142"/>
      <c r="D104" s="142"/>
    </row>
    <row r="105" spans="1:4" ht="12" customHeight="1" thickBot="1">
      <c r="A105" s="17" t="s">
        <v>273</v>
      </c>
      <c r="B105" s="78" t="s">
        <v>284</v>
      </c>
      <c r="C105" s="146">
        <v>43079</v>
      </c>
      <c r="D105" s="146">
        <v>43079</v>
      </c>
    </row>
    <row r="106" spans="1:4" ht="12" customHeight="1" thickBot="1">
      <c r="A106" s="19" t="s">
        <v>11</v>
      </c>
      <c r="B106" s="24" t="s">
        <v>285</v>
      </c>
      <c r="C106" s="138">
        <f>+C107+C109+C111</f>
        <v>34852</v>
      </c>
      <c r="D106" s="138">
        <f>+D107+D109+D111</f>
        <v>277272</v>
      </c>
    </row>
    <row r="107" spans="1:4" ht="12" customHeight="1">
      <c r="A107" s="14" t="s">
        <v>83</v>
      </c>
      <c r="B107" s="7" t="s">
        <v>146</v>
      </c>
      <c r="C107" s="141">
        <v>25325</v>
      </c>
      <c r="D107" s="141">
        <f>'9.1. sz. mell'!D108</f>
        <v>25325</v>
      </c>
    </row>
    <row r="108" spans="1:4" ht="12" customHeight="1">
      <c r="A108" s="14" t="s">
        <v>84</v>
      </c>
      <c r="B108" s="11" t="s">
        <v>289</v>
      </c>
      <c r="C108" s="141">
        <v>23675</v>
      </c>
      <c r="D108" s="141">
        <f>'9.1. sz. mell'!D109</f>
        <v>23675</v>
      </c>
    </row>
    <row r="109" spans="1:4" ht="12" customHeight="1">
      <c r="A109" s="14" t="s">
        <v>85</v>
      </c>
      <c r="B109" s="11" t="s">
        <v>127</v>
      </c>
      <c r="C109" s="140">
        <v>9527</v>
      </c>
      <c r="D109" s="140">
        <f>'9.1. sz. mell'!D110</f>
        <v>10527</v>
      </c>
    </row>
    <row r="110" spans="1:4" ht="12" customHeight="1">
      <c r="A110" s="14" t="s">
        <v>86</v>
      </c>
      <c r="B110" s="11" t="s">
        <v>290</v>
      </c>
      <c r="C110" s="126">
        <v>9226</v>
      </c>
      <c r="D110" s="126">
        <f>'9.1. sz. mell'!D111</f>
        <v>9226</v>
      </c>
    </row>
    <row r="111" spans="1:4" ht="12" customHeight="1">
      <c r="A111" s="14" t="s">
        <v>87</v>
      </c>
      <c r="B111" s="135" t="s">
        <v>149</v>
      </c>
      <c r="C111" s="126"/>
      <c r="D111" s="126">
        <v>241420</v>
      </c>
    </row>
    <row r="112" spans="1:4" ht="12" customHeight="1">
      <c r="A112" s="14" t="s">
        <v>96</v>
      </c>
      <c r="B112" s="134" t="s">
        <v>371</v>
      </c>
      <c r="C112" s="126"/>
      <c r="D112" s="126"/>
    </row>
    <row r="113" spans="1:4" ht="12" customHeight="1">
      <c r="A113" s="14" t="s">
        <v>98</v>
      </c>
      <c r="B113" s="225" t="s">
        <v>295</v>
      </c>
      <c r="C113" s="126"/>
      <c r="D113" s="126"/>
    </row>
    <row r="114" spans="1:4" ht="15.75">
      <c r="A114" s="14" t="s">
        <v>128</v>
      </c>
      <c r="B114" s="76" t="s">
        <v>278</v>
      </c>
      <c r="C114" s="126"/>
      <c r="D114" s="126"/>
    </row>
    <row r="115" spans="1:4" ht="12" customHeight="1">
      <c r="A115" s="14" t="s">
        <v>129</v>
      </c>
      <c r="B115" s="76" t="s">
        <v>294</v>
      </c>
      <c r="C115" s="126"/>
      <c r="D115" s="126"/>
    </row>
    <row r="116" spans="1:4" ht="12" customHeight="1">
      <c r="A116" s="14" t="s">
        <v>130</v>
      </c>
      <c r="B116" s="76" t="s">
        <v>293</v>
      </c>
      <c r="C116" s="126"/>
      <c r="D116" s="126"/>
    </row>
    <row r="117" spans="1:4" ht="12" customHeight="1">
      <c r="A117" s="14" t="s">
        <v>286</v>
      </c>
      <c r="B117" s="76" t="s">
        <v>281</v>
      </c>
      <c r="C117" s="126"/>
      <c r="D117" s="126"/>
    </row>
    <row r="118" spans="1:4" ht="12" customHeight="1">
      <c r="A118" s="14" t="s">
        <v>287</v>
      </c>
      <c r="B118" s="76" t="s">
        <v>292</v>
      </c>
      <c r="C118" s="126"/>
      <c r="D118" s="126"/>
    </row>
    <row r="119" spans="1:4" ht="16.5" thickBot="1">
      <c r="A119" s="12" t="s">
        <v>288</v>
      </c>
      <c r="B119" s="76" t="s">
        <v>291</v>
      </c>
      <c r="C119" s="127"/>
      <c r="D119" s="127"/>
    </row>
    <row r="120" spans="1:4" ht="12" customHeight="1" thickBot="1">
      <c r="A120" s="19" t="s">
        <v>12</v>
      </c>
      <c r="B120" s="71" t="s">
        <v>296</v>
      </c>
      <c r="C120" s="138">
        <f>+C121+C122</f>
        <v>0</v>
      </c>
      <c r="D120" s="138">
        <f>+D121+D122</f>
        <v>0</v>
      </c>
    </row>
    <row r="121" spans="1:4" ht="12" customHeight="1">
      <c r="A121" s="14" t="s">
        <v>66</v>
      </c>
      <c r="B121" s="8" t="s">
        <v>47</v>
      </c>
      <c r="C121" s="141"/>
      <c r="D121" s="141"/>
    </row>
    <row r="122" spans="1:4" ht="12" customHeight="1" thickBot="1">
      <c r="A122" s="15" t="s">
        <v>67</v>
      </c>
      <c r="B122" s="11" t="s">
        <v>48</v>
      </c>
      <c r="C122" s="142"/>
      <c r="D122" s="142"/>
    </row>
    <row r="123" spans="1:4" ht="12" customHeight="1" thickBot="1">
      <c r="A123" s="19" t="s">
        <v>13</v>
      </c>
      <c r="B123" s="71" t="s">
        <v>297</v>
      </c>
      <c r="C123" s="138">
        <f>+C90+C106+C120</f>
        <v>407552</v>
      </c>
      <c r="D123" s="138">
        <f>+D90+D106+D120</f>
        <v>659979</v>
      </c>
    </row>
    <row r="124" spans="1:4" ht="12" customHeight="1" thickBot="1">
      <c r="A124" s="19" t="s">
        <v>14</v>
      </c>
      <c r="B124" s="71" t="s">
        <v>298</v>
      </c>
      <c r="C124" s="138">
        <f>+C125+C126+C127</f>
        <v>0</v>
      </c>
      <c r="D124" s="138">
        <f>+D125+D126+D127</f>
        <v>0</v>
      </c>
    </row>
    <row r="125" spans="1:4" ht="12" customHeight="1">
      <c r="A125" s="14" t="s">
        <v>70</v>
      </c>
      <c r="B125" s="8" t="s">
        <v>299</v>
      </c>
      <c r="C125" s="126"/>
      <c r="D125" s="126"/>
    </row>
    <row r="126" spans="1:4" ht="12" customHeight="1">
      <c r="A126" s="14" t="s">
        <v>71</v>
      </c>
      <c r="B126" s="8" t="s">
        <v>300</v>
      </c>
      <c r="C126" s="126"/>
      <c r="D126" s="126"/>
    </row>
    <row r="127" spans="1:4" ht="12" customHeight="1" thickBot="1">
      <c r="A127" s="12" t="s">
        <v>72</v>
      </c>
      <c r="B127" s="6" t="s">
        <v>301</v>
      </c>
      <c r="C127" s="126"/>
      <c r="D127" s="126"/>
    </row>
    <row r="128" spans="1:4" ht="12" customHeight="1" thickBot="1">
      <c r="A128" s="19" t="s">
        <v>15</v>
      </c>
      <c r="B128" s="71" t="s">
        <v>335</v>
      </c>
      <c r="C128" s="138">
        <f>+C129+C130+C131+C132</f>
        <v>0</v>
      </c>
      <c r="D128" s="138">
        <f>+D129+D130+D131+D132</f>
        <v>0</v>
      </c>
    </row>
    <row r="129" spans="1:4" ht="12" customHeight="1">
      <c r="A129" s="14" t="s">
        <v>73</v>
      </c>
      <c r="B129" s="8" t="s">
        <v>302</v>
      </c>
      <c r="C129" s="126"/>
      <c r="D129" s="126"/>
    </row>
    <row r="130" spans="1:4" ht="12" customHeight="1">
      <c r="A130" s="14" t="s">
        <v>74</v>
      </c>
      <c r="B130" s="8" t="s">
        <v>303</v>
      </c>
      <c r="C130" s="126"/>
      <c r="D130" s="126"/>
    </row>
    <row r="131" spans="1:4" ht="12" customHeight="1">
      <c r="A131" s="14" t="s">
        <v>205</v>
      </c>
      <c r="B131" s="8" t="s">
        <v>304</v>
      </c>
      <c r="C131" s="126"/>
      <c r="D131" s="126"/>
    </row>
    <row r="132" spans="1:4" ht="12" customHeight="1" thickBot="1">
      <c r="A132" s="12" t="s">
        <v>206</v>
      </c>
      <c r="B132" s="6" t="s">
        <v>305</v>
      </c>
      <c r="C132" s="126"/>
      <c r="D132" s="126"/>
    </row>
    <row r="133" spans="1:4" ht="12" customHeight="1" thickBot="1">
      <c r="A133" s="19" t="s">
        <v>16</v>
      </c>
      <c r="B133" s="71" t="s">
        <v>306</v>
      </c>
      <c r="C133" s="144">
        <f>+C134+C135+C136+C137</f>
        <v>0</v>
      </c>
      <c r="D133" s="144">
        <f>+D134+D135+D136+D137</f>
        <v>0</v>
      </c>
    </row>
    <row r="134" spans="1:4" ht="12" customHeight="1">
      <c r="A134" s="14" t="s">
        <v>75</v>
      </c>
      <c r="B134" s="8" t="s">
        <v>307</v>
      </c>
      <c r="C134" s="126"/>
      <c r="D134" s="126"/>
    </row>
    <row r="135" spans="1:4" ht="12" customHeight="1">
      <c r="A135" s="14" t="s">
        <v>76</v>
      </c>
      <c r="B135" s="8" t="s">
        <v>317</v>
      </c>
      <c r="C135" s="126"/>
      <c r="D135" s="126"/>
    </row>
    <row r="136" spans="1:4" ht="12" customHeight="1">
      <c r="A136" s="14" t="s">
        <v>218</v>
      </c>
      <c r="B136" s="8" t="s">
        <v>308</v>
      </c>
      <c r="C136" s="126"/>
      <c r="D136" s="126"/>
    </row>
    <row r="137" spans="1:4" ht="12" customHeight="1" thickBot="1">
      <c r="A137" s="12" t="s">
        <v>219</v>
      </c>
      <c r="B137" s="6" t="s">
        <v>309</v>
      </c>
      <c r="C137" s="126"/>
      <c r="D137" s="126"/>
    </row>
    <row r="138" spans="1:4" ht="12" customHeight="1" thickBot="1">
      <c r="A138" s="19" t="s">
        <v>17</v>
      </c>
      <c r="B138" s="71" t="s">
        <v>310</v>
      </c>
      <c r="C138" s="147">
        <f>+C139+C140+C141+C142</f>
        <v>0</v>
      </c>
      <c r="D138" s="147">
        <f>+D139+D140+D141+D142</f>
        <v>0</v>
      </c>
    </row>
    <row r="139" spans="1:4" ht="12" customHeight="1">
      <c r="A139" s="14" t="s">
        <v>121</v>
      </c>
      <c r="B139" s="8" t="s">
        <v>311</v>
      </c>
      <c r="C139" s="126"/>
      <c r="D139" s="126"/>
    </row>
    <row r="140" spans="1:4" ht="12" customHeight="1">
      <c r="A140" s="14" t="s">
        <v>122</v>
      </c>
      <c r="B140" s="8" t="s">
        <v>312</v>
      </c>
      <c r="C140" s="126"/>
      <c r="D140" s="126"/>
    </row>
    <row r="141" spans="1:4" ht="12" customHeight="1">
      <c r="A141" s="14" t="s">
        <v>148</v>
      </c>
      <c r="B141" s="8" t="s">
        <v>313</v>
      </c>
      <c r="C141" s="126"/>
      <c r="D141" s="126"/>
    </row>
    <row r="142" spans="1:4" ht="12" customHeight="1" thickBot="1">
      <c r="A142" s="14" t="s">
        <v>221</v>
      </c>
      <c r="B142" s="8" t="s">
        <v>314</v>
      </c>
      <c r="C142" s="126"/>
      <c r="D142" s="126"/>
    </row>
    <row r="143" spans="1:9" ht="15" customHeight="1" thickBot="1">
      <c r="A143" s="19" t="s">
        <v>18</v>
      </c>
      <c r="B143" s="71" t="s">
        <v>315</v>
      </c>
      <c r="C143" s="241">
        <f>+C124+C128+C133+C138</f>
        <v>0</v>
      </c>
      <c r="D143" s="241">
        <f>+D124+D128+D133+D138</f>
        <v>0</v>
      </c>
      <c r="F143" s="242"/>
      <c r="G143" s="243"/>
      <c r="H143" s="243"/>
      <c r="I143" s="243"/>
    </row>
    <row r="144" spans="1:4" s="228" customFormat="1" ht="12.75" customHeight="1" thickBot="1">
      <c r="A144" s="136" t="s">
        <v>19</v>
      </c>
      <c r="B144" s="206" t="s">
        <v>316</v>
      </c>
      <c r="C144" s="241">
        <f>+C123+C143</f>
        <v>407552</v>
      </c>
      <c r="D144" s="241">
        <f>+D123+D143</f>
        <v>659979</v>
      </c>
    </row>
    <row r="145" ht="7.5" customHeight="1">
      <c r="D145" s="208"/>
    </row>
    <row r="146" spans="1:3" ht="15.75">
      <c r="A146" s="312" t="s">
        <v>318</v>
      </c>
      <c r="B146" s="312"/>
      <c r="C146" s="312"/>
    </row>
    <row r="147" spans="1:3" ht="15" customHeight="1" thickBot="1">
      <c r="A147" s="310" t="s">
        <v>105</v>
      </c>
      <c r="B147" s="310"/>
      <c r="C147" s="148" t="s">
        <v>147</v>
      </c>
    </row>
    <row r="148" spans="1:4" ht="19.5" customHeight="1" thickBot="1">
      <c r="A148" s="19">
        <v>1</v>
      </c>
      <c r="B148" s="24" t="s">
        <v>319</v>
      </c>
      <c r="C148" s="138">
        <f>+C60-C123</f>
        <v>-21559</v>
      </c>
      <c r="D148" s="138">
        <f>+D60-D123</f>
        <v>-4629</v>
      </c>
    </row>
    <row r="149" spans="1:4" ht="27.75" customHeight="1" thickBot="1">
      <c r="A149" s="19" t="s">
        <v>11</v>
      </c>
      <c r="B149" s="24" t="s">
        <v>320</v>
      </c>
      <c r="C149" s="138">
        <f>+C83-C143</f>
        <v>21629</v>
      </c>
      <c r="D149" s="138">
        <f>+D83-D143</f>
        <v>4629</v>
      </c>
    </row>
  </sheetData>
  <sheetProtection selectLockedCells="1" selectUnlockedCells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11811023622047245" right="0.11811023622047245" top="1.4566929133858268" bottom="0.8661417322834646" header="0.7874015748031497" footer="0.5905511811023623"/>
  <pageSetup fitToHeight="0" horizontalDpi="600" verticalDpi="600" orientation="portrait" paperSize="9" scale="80" r:id="rId1"/>
  <headerFooter alignWithMargins="0">
    <oddHeader>&amp;C&amp;"Times New Roman CE,Félkövér"&amp;12
Nyírpazony Nagyközség Önkormányzat
2015. ÉVI KÖLTSÉGVETÉSÉNEK ÖSSZEVONT MÉRLEGE&amp;10
&amp;R&amp;"Times New Roman CE,Félkövér dőlt"&amp;11 1.1. melléklet a 18/2015. (XI.26.)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13">
      <selection activeCell="O18" sqref="O18"/>
    </sheetView>
  </sheetViews>
  <sheetFormatPr defaultColWidth="9.00390625" defaultRowHeight="12.75"/>
  <cols>
    <col min="1" max="1" width="4.875" style="48" customWidth="1"/>
    <col min="2" max="2" width="31.125" style="66" customWidth="1"/>
    <col min="3" max="4" width="9.00390625" style="66" customWidth="1"/>
    <col min="5" max="5" width="9.50390625" style="66" customWidth="1"/>
    <col min="6" max="6" width="8.875" style="66" customWidth="1"/>
    <col min="7" max="7" width="8.625" style="66" customWidth="1"/>
    <col min="8" max="8" width="8.875" style="66" customWidth="1"/>
    <col min="9" max="9" width="8.125" style="66" customWidth="1"/>
    <col min="10" max="14" width="9.50390625" style="66" customWidth="1"/>
    <col min="15" max="15" width="12.625" style="48" customWidth="1"/>
    <col min="16" max="16384" width="9.375" style="66" customWidth="1"/>
  </cols>
  <sheetData>
    <row r="1" spans="1:15" ht="31.5" customHeight="1">
      <c r="A1" s="328" t="s">
        <v>386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ht="16.5" thickBot="1">
      <c r="O2" s="3" t="s">
        <v>41</v>
      </c>
    </row>
    <row r="3" spans="1:15" s="48" customFormat="1" ht="25.5" customHeight="1" thickBot="1">
      <c r="A3" s="45" t="s">
        <v>8</v>
      </c>
      <c r="B3" s="46" t="s">
        <v>51</v>
      </c>
      <c r="C3" s="46" t="s">
        <v>54</v>
      </c>
      <c r="D3" s="46" t="s">
        <v>55</v>
      </c>
      <c r="E3" s="46" t="s">
        <v>56</v>
      </c>
      <c r="F3" s="46" t="s">
        <v>57</v>
      </c>
      <c r="G3" s="46" t="s">
        <v>58</v>
      </c>
      <c r="H3" s="46" t="s">
        <v>59</v>
      </c>
      <c r="I3" s="46" t="s">
        <v>60</v>
      </c>
      <c r="J3" s="46" t="s">
        <v>61</v>
      </c>
      <c r="K3" s="46" t="s">
        <v>62</v>
      </c>
      <c r="L3" s="46" t="s">
        <v>63</v>
      </c>
      <c r="M3" s="46" t="s">
        <v>64</v>
      </c>
      <c r="N3" s="46" t="s">
        <v>65</v>
      </c>
      <c r="O3" s="47" t="s">
        <v>39</v>
      </c>
    </row>
    <row r="4" spans="1:15" s="50" customFormat="1" ht="15" customHeight="1" thickBot="1">
      <c r="A4" s="49" t="s">
        <v>10</v>
      </c>
      <c r="B4" s="325" t="s">
        <v>43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7"/>
    </row>
    <row r="5" spans="1:15" s="50" customFormat="1" ht="22.5">
      <c r="A5" s="51" t="s">
        <v>11</v>
      </c>
      <c r="B5" s="275" t="s">
        <v>321</v>
      </c>
      <c r="C5" s="52">
        <v>15638</v>
      </c>
      <c r="D5" s="52">
        <v>15638</v>
      </c>
      <c r="E5" s="52">
        <v>15638</v>
      </c>
      <c r="F5" s="52">
        <v>15638</v>
      </c>
      <c r="G5" s="52">
        <v>15638</v>
      </c>
      <c r="H5" s="52">
        <v>15638</v>
      </c>
      <c r="I5" s="52">
        <v>15638</v>
      </c>
      <c r="J5" s="52">
        <v>15638</v>
      </c>
      <c r="K5" s="52">
        <v>15638</v>
      </c>
      <c r="L5" s="52">
        <v>15638</v>
      </c>
      <c r="M5" s="52">
        <v>17043</v>
      </c>
      <c r="N5" s="52">
        <v>15648</v>
      </c>
      <c r="O5" s="53">
        <f aca="true" t="shared" si="0" ref="O5:O25">SUM(C5:N5)</f>
        <v>189071</v>
      </c>
    </row>
    <row r="6" spans="1:15" s="57" customFormat="1" ht="22.5">
      <c r="A6" s="54" t="s">
        <v>12</v>
      </c>
      <c r="B6" s="130" t="s">
        <v>362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>
        <f t="shared" si="0"/>
        <v>0</v>
      </c>
    </row>
    <row r="7" spans="1:15" s="57" customFormat="1" ht="22.5">
      <c r="A7" s="54" t="s">
        <v>13</v>
      </c>
      <c r="B7" s="129" t="s">
        <v>363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>
        <v>112000</v>
      </c>
      <c r="N7" s="58"/>
      <c r="O7" s="59">
        <f t="shared" si="0"/>
        <v>112000</v>
      </c>
    </row>
    <row r="8" spans="1:15" s="57" customFormat="1" ht="13.5" customHeight="1">
      <c r="A8" s="54" t="s">
        <v>14</v>
      </c>
      <c r="B8" s="128" t="s">
        <v>114</v>
      </c>
      <c r="C8" s="55">
        <v>3380</v>
      </c>
      <c r="D8" s="55">
        <v>3380</v>
      </c>
      <c r="E8" s="55">
        <v>3380</v>
      </c>
      <c r="F8" s="55">
        <v>3380</v>
      </c>
      <c r="G8" s="55">
        <v>3380</v>
      </c>
      <c r="H8" s="55">
        <v>3380</v>
      </c>
      <c r="I8" s="55">
        <v>3380</v>
      </c>
      <c r="J8" s="55">
        <v>3380</v>
      </c>
      <c r="K8" s="55">
        <v>3380</v>
      </c>
      <c r="L8" s="55">
        <v>3380</v>
      </c>
      <c r="M8" s="55">
        <v>20540</v>
      </c>
      <c r="N8" s="55">
        <v>3380</v>
      </c>
      <c r="O8" s="56">
        <f t="shared" si="0"/>
        <v>57720</v>
      </c>
    </row>
    <row r="9" spans="1:15" s="57" customFormat="1" ht="13.5" customHeight="1">
      <c r="A9" s="54" t="s">
        <v>15</v>
      </c>
      <c r="B9" s="128" t="s">
        <v>364</v>
      </c>
      <c r="C9" s="55">
        <v>797</v>
      </c>
      <c r="D9" s="55">
        <v>797</v>
      </c>
      <c r="E9" s="55">
        <v>797</v>
      </c>
      <c r="F9" s="55">
        <v>797</v>
      </c>
      <c r="G9" s="55">
        <v>797</v>
      </c>
      <c r="H9" s="55">
        <v>797</v>
      </c>
      <c r="I9" s="55">
        <v>797</v>
      </c>
      <c r="J9" s="55">
        <v>797</v>
      </c>
      <c r="K9" s="55">
        <v>797</v>
      </c>
      <c r="L9" s="55">
        <v>797</v>
      </c>
      <c r="M9" s="55">
        <v>797</v>
      </c>
      <c r="N9" s="55">
        <v>798</v>
      </c>
      <c r="O9" s="56">
        <f t="shared" si="0"/>
        <v>9565</v>
      </c>
    </row>
    <row r="10" spans="1:15" s="57" customFormat="1" ht="13.5" customHeight="1">
      <c r="A10" s="54" t="s">
        <v>16</v>
      </c>
      <c r="B10" s="128" t="s">
        <v>3</v>
      </c>
      <c r="C10" s="55"/>
      <c r="D10" s="55">
        <v>600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>
        <f t="shared" si="0"/>
        <v>600</v>
      </c>
    </row>
    <row r="11" spans="1:15" s="57" customFormat="1" ht="13.5" customHeight="1">
      <c r="A11" s="54" t="s">
        <v>17</v>
      </c>
      <c r="B11" s="128" t="s">
        <v>323</v>
      </c>
      <c r="C11" s="55">
        <v>10339</v>
      </c>
      <c r="D11" s="55">
        <v>10339</v>
      </c>
      <c r="E11" s="55">
        <v>10339</v>
      </c>
      <c r="F11" s="55">
        <v>10339</v>
      </c>
      <c r="G11" s="55">
        <v>10339</v>
      </c>
      <c r="H11" s="55">
        <v>10339</v>
      </c>
      <c r="I11" s="55">
        <v>10339</v>
      </c>
      <c r="J11" s="55">
        <v>10339</v>
      </c>
      <c r="K11" s="55">
        <v>10339</v>
      </c>
      <c r="L11" s="55">
        <v>10339</v>
      </c>
      <c r="M11" s="55">
        <v>10339</v>
      </c>
      <c r="N11" s="55">
        <v>10344</v>
      </c>
      <c r="O11" s="56">
        <f t="shared" si="0"/>
        <v>124073</v>
      </c>
    </row>
    <row r="12" spans="1:15" s="57" customFormat="1" ht="22.5">
      <c r="A12" s="54" t="s">
        <v>18</v>
      </c>
      <c r="B12" s="130" t="s">
        <v>350</v>
      </c>
      <c r="C12" s="55">
        <v>3774</v>
      </c>
      <c r="D12" s="55"/>
      <c r="E12" s="55"/>
      <c r="F12" s="55">
        <v>7663</v>
      </c>
      <c r="G12" s="55"/>
      <c r="H12" s="55"/>
      <c r="I12" s="55"/>
      <c r="J12" s="55">
        <v>360</v>
      </c>
      <c r="K12" s="55"/>
      <c r="L12" s="55"/>
      <c r="M12" s="55">
        <v>150524</v>
      </c>
      <c r="N12" s="55"/>
      <c r="O12" s="56">
        <f t="shared" si="0"/>
        <v>162321</v>
      </c>
    </row>
    <row r="13" spans="1:15" s="57" customFormat="1" ht="13.5" customHeight="1" thickBot="1">
      <c r="A13" s="54" t="s">
        <v>19</v>
      </c>
      <c r="B13" s="128" t="s">
        <v>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>
        <v>4629</v>
      </c>
      <c r="O13" s="56">
        <f t="shared" si="0"/>
        <v>4629</v>
      </c>
    </row>
    <row r="14" spans="1:15" s="50" customFormat="1" ht="15.75" customHeight="1" thickBot="1">
      <c r="A14" s="49" t="s">
        <v>20</v>
      </c>
      <c r="B14" s="29" t="s">
        <v>88</v>
      </c>
      <c r="C14" s="60">
        <f aca="true" t="shared" si="1" ref="C14:N14">SUM(C5:C13)</f>
        <v>33928</v>
      </c>
      <c r="D14" s="60">
        <f t="shared" si="1"/>
        <v>30754</v>
      </c>
      <c r="E14" s="60">
        <f t="shared" si="1"/>
        <v>30154</v>
      </c>
      <c r="F14" s="60">
        <f t="shared" si="1"/>
        <v>37817</v>
      </c>
      <c r="G14" s="60">
        <f t="shared" si="1"/>
        <v>30154</v>
      </c>
      <c r="H14" s="60">
        <f t="shared" si="1"/>
        <v>30154</v>
      </c>
      <c r="I14" s="60">
        <f t="shared" si="1"/>
        <v>30154</v>
      </c>
      <c r="J14" s="60">
        <f t="shared" si="1"/>
        <v>30514</v>
      </c>
      <c r="K14" s="60">
        <f t="shared" si="1"/>
        <v>30154</v>
      </c>
      <c r="L14" s="60">
        <f t="shared" si="1"/>
        <v>30154</v>
      </c>
      <c r="M14" s="60">
        <f t="shared" si="1"/>
        <v>311243</v>
      </c>
      <c r="N14" s="60">
        <f t="shared" si="1"/>
        <v>34799</v>
      </c>
      <c r="O14" s="61">
        <f>SUM(C14:N14)</f>
        <v>659979</v>
      </c>
    </row>
    <row r="15" spans="1:15" s="50" customFormat="1" ht="15" customHeight="1" thickBot="1">
      <c r="A15" s="49" t="s">
        <v>21</v>
      </c>
      <c r="B15" s="325" t="s">
        <v>45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7"/>
    </row>
    <row r="16" spans="1:15" s="57" customFormat="1" ht="13.5" customHeight="1">
      <c r="A16" s="62" t="s">
        <v>22</v>
      </c>
      <c r="B16" s="131" t="s">
        <v>52</v>
      </c>
      <c r="C16" s="58">
        <v>11552</v>
      </c>
      <c r="D16" s="58">
        <v>11963</v>
      </c>
      <c r="E16" s="58">
        <v>11302</v>
      </c>
      <c r="F16" s="58">
        <v>15126</v>
      </c>
      <c r="G16" s="58">
        <v>14663</v>
      </c>
      <c r="H16" s="58">
        <v>14895</v>
      </c>
      <c r="I16" s="58">
        <v>14965</v>
      </c>
      <c r="J16" s="58">
        <v>15236</v>
      </c>
      <c r="K16" s="58">
        <v>15699</v>
      </c>
      <c r="L16" s="58">
        <v>15887</v>
      </c>
      <c r="M16" s="58">
        <v>15833</v>
      </c>
      <c r="N16" s="58">
        <v>15506</v>
      </c>
      <c r="O16" s="59">
        <f t="shared" si="0"/>
        <v>172627</v>
      </c>
    </row>
    <row r="17" spans="1:15" s="57" customFormat="1" ht="27" customHeight="1">
      <c r="A17" s="54" t="s">
        <v>23</v>
      </c>
      <c r="B17" s="130" t="s">
        <v>123</v>
      </c>
      <c r="C17" s="55">
        <f>C16*0.27</f>
        <v>3119.0400000000004</v>
      </c>
      <c r="D17" s="55">
        <f aca="true" t="shared" si="2" ref="D17:M17">D16*0.27</f>
        <v>3230.01</v>
      </c>
      <c r="E17" s="55">
        <f t="shared" si="2"/>
        <v>3051.5400000000004</v>
      </c>
      <c r="F17" s="55">
        <f t="shared" si="2"/>
        <v>4084.0200000000004</v>
      </c>
      <c r="G17" s="55">
        <f t="shared" si="2"/>
        <v>3959.01</v>
      </c>
      <c r="H17" s="55">
        <f t="shared" si="2"/>
        <v>4021.65</v>
      </c>
      <c r="I17" s="55">
        <f t="shared" si="2"/>
        <v>4040.55</v>
      </c>
      <c r="J17" s="55">
        <f t="shared" si="2"/>
        <v>4113.72</v>
      </c>
      <c r="K17" s="55">
        <f t="shared" si="2"/>
        <v>4238.7300000000005</v>
      </c>
      <c r="L17" s="55">
        <f t="shared" si="2"/>
        <v>4289.490000000001</v>
      </c>
      <c r="M17" s="55">
        <f t="shared" si="2"/>
        <v>4274.91</v>
      </c>
      <c r="N17" s="55">
        <v>4692</v>
      </c>
      <c r="O17" s="56">
        <f t="shared" si="0"/>
        <v>47114.67</v>
      </c>
    </row>
    <row r="18" spans="1:15" s="57" customFormat="1" ht="13.5" customHeight="1">
      <c r="A18" s="54" t="s">
        <v>24</v>
      </c>
      <c r="B18" s="128" t="s">
        <v>99</v>
      </c>
      <c r="C18" s="55">
        <v>7978</v>
      </c>
      <c r="D18" s="55">
        <v>7978</v>
      </c>
      <c r="E18" s="55">
        <v>7978</v>
      </c>
      <c r="F18" s="55">
        <v>7978</v>
      </c>
      <c r="G18" s="55">
        <v>7978</v>
      </c>
      <c r="H18" s="55">
        <v>7978</v>
      </c>
      <c r="I18" s="55">
        <v>7978</v>
      </c>
      <c r="J18" s="55">
        <v>7978</v>
      </c>
      <c r="K18" s="55">
        <v>7978</v>
      </c>
      <c r="L18" s="55">
        <v>7978</v>
      </c>
      <c r="M18" s="55">
        <v>9551</v>
      </c>
      <c r="N18" s="55">
        <v>7978</v>
      </c>
      <c r="O18" s="56">
        <f t="shared" si="0"/>
        <v>97309</v>
      </c>
    </row>
    <row r="19" spans="1:15" s="57" customFormat="1" ht="13.5" customHeight="1">
      <c r="A19" s="54" t="s">
        <v>25</v>
      </c>
      <c r="B19" s="128" t="s">
        <v>124</v>
      </c>
      <c r="C19" s="55">
        <v>1881</v>
      </c>
      <c r="D19" s="55">
        <v>1881</v>
      </c>
      <c r="E19" s="55">
        <v>1881</v>
      </c>
      <c r="F19" s="55">
        <v>1881</v>
      </c>
      <c r="G19" s="55">
        <v>1881</v>
      </c>
      <c r="H19" s="55">
        <v>1881</v>
      </c>
      <c r="I19" s="55">
        <v>1881</v>
      </c>
      <c r="J19" s="55">
        <v>1881</v>
      </c>
      <c r="K19" s="55">
        <v>1887</v>
      </c>
      <c r="L19" s="55">
        <v>1881</v>
      </c>
      <c r="M19" s="55">
        <v>1881</v>
      </c>
      <c r="N19" s="55">
        <v>1881</v>
      </c>
      <c r="O19" s="56">
        <f t="shared" si="0"/>
        <v>22578</v>
      </c>
    </row>
    <row r="20" spans="1:15" s="57" customFormat="1" ht="13.5" customHeight="1">
      <c r="A20" s="54" t="s">
        <v>26</v>
      </c>
      <c r="B20" s="128" t="s">
        <v>5</v>
      </c>
      <c r="C20" s="55">
        <v>3590</v>
      </c>
      <c r="D20" s="55">
        <v>3590</v>
      </c>
      <c r="E20" s="55">
        <v>3590</v>
      </c>
      <c r="F20" s="55">
        <v>3590</v>
      </c>
      <c r="G20" s="55">
        <v>3590</v>
      </c>
      <c r="H20" s="55">
        <v>3590</v>
      </c>
      <c r="I20" s="55">
        <v>3590</v>
      </c>
      <c r="J20" s="55">
        <v>3590</v>
      </c>
      <c r="K20" s="55">
        <v>3590</v>
      </c>
      <c r="L20" s="55">
        <v>3590</v>
      </c>
      <c r="M20" s="55">
        <v>3590</v>
      </c>
      <c r="N20" s="55">
        <v>3589</v>
      </c>
      <c r="O20" s="56">
        <f t="shared" si="0"/>
        <v>43079</v>
      </c>
    </row>
    <row r="21" spans="1:15" s="57" customFormat="1" ht="13.5" customHeight="1">
      <c r="A21" s="54" t="s">
        <v>27</v>
      </c>
      <c r="B21" s="128" t="s">
        <v>146</v>
      </c>
      <c r="C21" s="55"/>
      <c r="D21" s="55"/>
      <c r="E21" s="55">
        <v>25325</v>
      </c>
      <c r="F21" s="55"/>
      <c r="G21" s="55"/>
      <c r="H21" s="55"/>
      <c r="I21" s="55"/>
      <c r="J21" s="55"/>
      <c r="K21" s="55"/>
      <c r="L21" s="55"/>
      <c r="M21" s="55"/>
      <c r="N21" s="55"/>
      <c r="O21" s="56">
        <f t="shared" si="0"/>
        <v>25325</v>
      </c>
    </row>
    <row r="22" spans="1:15" s="57" customFormat="1" ht="15.75">
      <c r="A22" s="54" t="s">
        <v>28</v>
      </c>
      <c r="B22" s="130" t="s">
        <v>127</v>
      </c>
      <c r="C22" s="55"/>
      <c r="D22" s="55"/>
      <c r="E22" s="55">
        <v>10526</v>
      </c>
      <c r="F22" s="55"/>
      <c r="G22" s="55"/>
      <c r="H22" s="55"/>
      <c r="I22" s="55"/>
      <c r="J22" s="55"/>
      <c r="K22" s="55"/>
      <c r="L22" s="55"/>
      <c r="M22" s="55"/>
      <c r="N22" s="55"/>
      <c r="O22" s="56">
        <f t="shared" si="0"/>
        <v>10526</v>
      </c>
    </row>
    <row r="23" spans="1:15" s="57" customFormat="1" ht="13.5" customHeight="1">
      <c r="A23" s="54" t="s">
        <v>29</v>
      </c>
      <c r="B23" s="128" t="s">
        <v>149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>
        <v>241420</v>
      </c>
      <c r="N23" s="55"/>
      <c r="O23" s="56">
        <f t="shared" si="0"/>
        <v>241420</v>
      </c>
    </row>
    <row r="24" spans="1:15" s="57" customFormat="1" ht="13.5" customHeight="1" thickBot="1">
      <c r="A24" s="54" t="s">
        <v>30</v>
      </c>
      <c r="B24" s="128" t="s">
        <v>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f t="shared" si="0"/>
        <v>0</v>
      </c>
    </row>
    <row r="25" spans="1:15" s="50" customFormat="1" ht="15.75" customHeight="1" thickBot="1">
      <c r="A25" s="63" t="s">
        <v>31</v>
      </c>
      <c r="B25" s="29" t="s">
        <v>89</v>
      </c>
      <c r="C25" s="60">
        <f aca="true" t="shared" si="3" ref="C25:N25">SUM(C16:C24)</f>
        <v>28120.04</v>
      </c>
      <c r="D25" s="60">
        <f t="shared" si="3"/>
        <v>28642.010000000002</v>
      </c>
      <c r="E25" s="60">
        <f t="shared" si="3"/>
        <v>63653.54</v>
      </c>
      <c r="F25" s="60">
        <f t="shared" si="3"/>
        <v>32659.02</v>
      </c>
      <c r="G25" s="60">
        <f t="shared" si="3"/>
        <v>32071.010000000002</v>
      </c>
      <c r="H25" s="60">
        <f t="shared" si="3"/>
        <v>32365.65</v>
      </c>
      <c r="I25" s="60">
        <f t="shared" si="3"/>
        <v>32454.55</v>
      </c>
      <c r="J25" s="60">
        <f t="shared" si="3"/>
        <v>32798.72</v>
      </c>
      <c r="K25" s="60">
        <f t="shared" si="3"/>
        <v>33392.729999999996</v>
      </c>
      <c r="L25" s="60">
        <f t="shared" si="3"/>
        <v>33625.490000000005</v>
      </c>
      <c r="M25" s="60">
        <f t="shared" si="3"/>
        <v>276549.91000000003</v>
      </c>
      <c r="N25" s="60">
        <f t="shared" si="3"/>
        <v>33646</v>
      </c>
      <c r="O25" s="61">
        <f t="shared" si="0"/>
        <v>659978.6699999999</v>
      </c>
    </row>
    <row r="26" spans="1:15" ht="16.5" thickBot="1">
      <c r="A26" s="63" t="s">
        <v>32</v>
      </c>
      <c r="B26" s="132" t="s">
        <v>90</v>
      </c>
      <c r="C26" s="64">
        <f aca="true" t="shared" si="4" ref="C26:O26">C14-C25</f>
        <v>5807.959999999999</v>
      </c>
      <c r="D26" s="64">
        <f t="shared" si="4"/>
        <v>2111.989999999998</v>
      </c>
      <c r="E26" s="64">
        <f t="shared" si="4"/>
        <v>-33499.54</v>
      </c>
      <c r="F26" s="64">
        <f t="shared" si="4"/>
        <v>5157.98</v>
      </c>
      <c r="G26" s="64">
        <f t="shared" si="4"/>
        <v>-1917.010000000002</v>
      </c>
      <c r="H26" s="64">
        <f t="shared" si="4"/>
        <v>-2211.6500000000015</v>
      </c>
      <c r="I26" s="64">
        <f t="shared" si="4"/>
        <v>-2300.5499999999993</v>
      </c>
      <c r="J26" s="64">
        <f t="shared" si="4"/>
        <v>-2284.720000000001</v>
      </c>
      <c r="K26" s="64">
        <f t="shared" si="4"/>
        <v>-3238.729999999996</v>
      </c>
      <c r="L26" s="64">
        <f t="shared" si="4"/>
        <v>-3471.4900000000052</v>
      </c>
      <c r="M26" s="64">
        <f t="shared" si="4"/>
        <v>34693.08999999997</v>
      </c>
      <c r="N26" s="64">
        <f t="shared" si="4"/>
        <v>1153</v>
      </c>
      <c r="O26" s="65">
        <f t="shared" si="4"/>
        <v>0.3300000000745058</v>
      </c>
    </row>
    <row r="27" ht="15.75">
      <c r="A27" s="67"/>
    </row>
    <row r="28" spans="2:15" ht="15.75">
      <c r="B28" s="68"/>
      <c r="C28" s="69"/>
      <c r="D28" s="69"/>
      <c r="O28" s="66"/>
    </row>
    <row r="29" ht="15.75">
      <c r="O29" s="66"/>
    </row>
    <row r="30" ht="15.75">
      <c r="O30" s="66"/>
    </row>
    <row r="31" ht="15.75">
      <c r="O31" s="66"/>
    </row>
    <row r="32" ht="15.75">
      <c r="O32" s="66"/>
    </row>
    <row r="33" ht="15.75">
      <c r="O33" s="66"/>
    </row>
    <row r="34" ht="15.75">
      <c r="O34" s="66"/>
    </row>
    <row r="35" ht="15.75">
      <c r="O35" s="66"/>
    </row>
    <row r="36" ht="15.75">
      <c r="O36" s="66"/>
    </row>
    <row r="37" ht="15.75">
      <c r="O37" s="66"/>
    </row>
    <row r="38" ht="15.75">
      <c r="O38" s="66"/>
    </row>
    <row r="39" ht="15.75">
      <c r="O39" s="66"/>
    </row>
    <row r="40" ht="15.75">
      <c r="O40" s="66"/>
    </row>
    <row r="41" ht="15.75">
      <c r="O41" s="66"/>
    </row>
    <row r="42" ht="15.75">
      <c r="O42" s="66"/>
    </row>
    <row r="43" ht="15.75">
      <c r="O43" s="66"/>
    </row>
    <row r="44" ht="15.75">
      <c r="O44" s="66"/>
    </row>
    <row r="45" ht="15.75">
      <c r="O45" s="66"/>
    </row>
    <row r="46" ht="15.75">
      <c r="O46" s="66"/>
    </row>
    <row r="47" ht="15.75">
      <c r="O47" s="66"/>
    </row>
    <row r="48" ht="15.75">
      <c r="O48" s="66"/>
    </row>
    <row r="49" ht="15.75">
      <c r="O49" s="66"/>
    </row>
    <row r="50" ht="15.75">
      <c r="O50" s="66"/>
    </row>
    <row r="51" ht="15.75">
      <c r="O51" s="66"/>
    </row>
    <row r="52" ht="15.75">
      <c r="O52" s="66"/>
    </row>
    <row r="53" ht="15.75">
      <c r="O53" s="66"/>
    </row>
    <row r="54" ht="15.75">
      <c r="O54" s="66"/>
    </row>
    <row r="55" ht="15.75">
      <c r="O55" s="66"/>
    </row>
    <row r="56" ht="15.75">
      <c r="O56" s="66"/>
    </row>
    <row r="57" ht="15.75">
      <c r="O57" s="66"/>
    </row>
    <row r="58" ht="15.75">
      <c r="O58" s="66"/>
    </row>
    <row r="59" ht="15.75">
      <c r="O59" s="66"/>
    </row>
    <row r="60" ht="15.75">
      <c r="O60" s="66"/>
    </row>
    <row r="61" ht="15.75">
      <c r="O61" s="66"/>
    </row>
    <row r="62" ht="15.75">
      <c r="O62" s="66"/>
    </row>
    <row r="63" ht="15.75">
      <c r="O63" s="66"/>
    </row>
    <row r="64" ht="15.75">
      <c r="O64" s="66"/>
    </row>
    <row r="65" ht="15.75">
      <c r="O65" s="66"/>
    </row>
    <row r="66" ht="15.75">
      <c r="O66" s="66"/>
    </row>
    <row r="67" ht="15.75">
      <c r="O67" s="66"/>
    </row>
    <row r="68" ht="15.75">
      <c r="O68" s="66"/>
    </row>
    <row r="69" ht="15.75">
      <c r="O69" s="66"/>
    </row>
    <row r="70" ht="15.75">
      <c r="O70" s="66"/>
    </row>
    <row r="71" ht="15.75">
      <c r="O71" s="66"/>
    </row>
    <row r="72" ht="15.75">
      <c r="O72" s="66"/>
    </row>
    <row r="73" ht="15.75">
      <c r="O73" s="66"/>
    </row>
    <row r="74" ht="15.75">
      <c r="O74" s="66"/>
    </row>
    <row r="75" ht="15.75">
      <c r="O75" s="66"/>
    </row>
    <row r="76" ht="15.75">
      <c r="O76" s="66"/>
    </row>
    <row r="77" ht="15.75">
      <c r="O77" s="66"/>
    </row>
    <row r="78" ht="15.75">
      <c r="O78" s="66"/>
    </row>
    <row r="79" ht="15.75">
      <c r="O79" s="66"/>
    </row>
    <row r="80" ht="15.75">
      <c r="O80" s="66"/>
    </row>
    <row r="81" ht="15.75">
      <c r="O81" s="66"/>
    </row>
  </sheetData>
  <sheetProtection selectLockedCells="1" selectUnlockedCells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45">
      <selection activeCell="E3" sqref="E3"/>
    </sheetView>
  </sheetViews>
  <sheetFormatPr defaultColWidth="9.00390625" defaultRowHeight="12.75"/>
  <cols>
    <col min="1" max="1" width="9.50390625" style="207" customWidth="1"/>
    <col min="2" max="2" width="85.875" style="207" customWidth="1"/>
    <col min="3" max="3" width="13.125" style="208" customWidth="1"/>
    <col min="4" max="4" width="14.375" style="226" customWidth="1"/>
    <col min="5" max="16384" width="9.375" style="226" customWidth="1"/>
  </cols>
  <sheetData>
    <row r="1" spans="1:3" ht="15.75" customHeight="1">
      <c r="A1" s="309" t="s">
        <v>7</v>
      </c>
      <c r="B1" s="309"/>
      <c r="C1" s="309"/>
    </row>
    <row r="2" spans="1:3" ht="15.75" customHeight="1" thickBot="1">
      <c r="A2" s="310" t="s">
        <v>103</v>
      </c>
      <c r="B2" s="310"/>
      <c r="C2" s="148" t="s">
        <v>147</v>
      </c>
    </row>
    <row r="3" spans="1:4" ht="37.5" customHeight="1" thickBot="1">
      <c r="A3" s="22" t="s">
        <v>53</v>
      </c>
      <c r="B3" s="23" t="s">
        <v>9</v>
      </c>
      <c r="C3" s="30" t="s">
        <v>378</v>
      </c>
      <c r="D3" s="30" t="s">
        <v>378</v>
      </c>
    </row>
    <row r="4" spans="1:4" s="227" customFormat="1" ht="12" customHeight="1" thickBot="1">
      <c r="A4" s="221">
        <v>1</v>
      </c>
      <c r="B4" s="222">
        <v>2</v>
      </c>
      <c r="C4" s="223">
        <v>3</v>
      </c>
      <c r="D4" s="223">
        <v>4</v>
      </c>
    </row>
    <row r="5" spans="1:4" s="228" customFormat="1" ht="12" customHeight="1" thickBot="1">
      <c r="A5" s="19" t="s">
        <v>10</v>
      </c>
      <c r="B5" s="20" t="s">
        <v>161</v>
      </c>
      <c r="C5" s="138">
        <f>+C6+C7+C8+C9+C10+C11</f>
        <v>183183</v>
      </c>
      <c r="D5" s="138">
        <f>+D6+D7+D8+D9+D10+D11</f>
        <v>189071</v>
      </c>
    </row>
    <row r="6" spans="1:4" s="228" customFormat="1" ht="12" customHeight="1">
      <c r="A6" s="14" t="s">
        <v>77</v>
      </c>
      <c r="B6" s="229" t="s">
        <v>162</v>
      </c>
      <c r="C6" s="141">
        <v>91513</v>
      </c>
      <c r="D6" s="141">
        <v>91513</v>
      </c>
    </row>
    <row r="7" spans="1:4" s="228" customFormat="1" ht="12" customHeight="1">
      <c r="A7" s="13" t="s">
        <v>78</v>
      </c>
      <c r="B7" s="230" t="s">
        <v>163</v>
      </c>
      <c r="C7" s="140">
        <v>50611</v>
      </c>
      <c r="D7" s="140">
        <v>50611</v>
      </c>
    </row>
    <row r="8" spans="1:4" s="228" customFormat="1" ht="12" customHeight="1">
      <c r="A8" s="13" t="s">
        <v>79</v>
      </c>
      <c r="B8" s="230" t="s">
        <v>164</v>
      </c>
      <c r="C8" s="140">
        <v>37061</v>
      </c>
      <c r="D8" s="140">
        <v>40891</v>
      </c>
    </row>
    <row r="9" spans="1:4" s="228" customFormat="1" ht="12" customHeight="1">
      <c r="A9" s="13" t="s">
        <v>80</v>
      </c>
      <c r="B9" s="230" t="s">
        <v>165</v>
      </c>
      <c r="C9" s="140">
        <v>3998</v>
      </c>
      <c r="D9" s="140">
        <v>3998</v>
      </c>
    </row>
    <row r="10" spans="1:4" s="228" customFormat="1" ht="12" customHeight="1">
      <c r="A10" s="13" t="s">
        <v>100</v>
      </c>
      <c r="B10" s="230" t="s">
        <v>166</v>
      </c>
      <c r="C10" s="140"/>
      <c r="D10" s="279">
        <v>2058</v>
      </c>
    </row>
    <row r="11" spans="1:4" s="228" customFormat="1" ht="12" customHeight="1" thickBot="1">
      <c r="A11" s="15" t="s">
        <v>81</v>
      </c>
      <c r="B11" s="231" t="s">
        <v>167</v>
      </c>
      <c r="C11" s="140"/>
      <c r="D11" s="140"/>
    </row>
    <row r="12" spans="1:4" s="228" customFormat="1" ht="12" customHeight="1" thickBot="1">
      <c r="A12" s="19" t="s">
        <v>11</v>
      </c>
      <c r="B12" s="133" t="s">
        <v>168</v>
      </c>
      <c r="C12" s="138">
        <f>+C13+C14+C15+C16+C17</f>
        <v>0</v>
      </c>
      <c r="D12" s="138">
        <f>+D13+D14+D15+D16+D17</f>
        <v>0</v>
      </c>
    </row>
    <row r="13" spans="1:4" s="228" customFormat="1" ht="12" customHeight="1">
      <c r="A13" s="14" t="s">
        <v>83</v>
      </c>
      <c r="B13" s="229" t="s">
        <v>169</v>
      </c>
      <c r="C13" s="141"/>
      <c r="D13" s="141"/>
    </row>
    <row r="14" spans="1:4" s="228" customFormat="1" ht="12" customHeight="1">
      <c r="A14" s="13" t="s">
        <v>84</v>
      </c>
      <c r="B14" s="230" t="s">
        <v>170</v>
      </c>
      <c r="C14" s="140"/>
      <c r="D14" s="140"/>
    </row>
    <row r="15" spans="1:4" s="228" customFormat="1" ht="12" customHeight="1">
      <c r="A15" s="13" t="s">
        <v>85</v>
      </c>
      <c r="B15" s="230" t="s">
        <v>365</v>
      </c>
      <c r="C15" s="140"/>
      <c r="D15" s="140"/>
    </row>
    <row r="16" spans="1:4" s="228" customFormat="1" ht="12" customHeight="1">
      <c r="A16" s="13" t="s">
        <v>86</v>
      </c>
      <c r="B16" s="230" t="s">
        <v>366</v>
      </c>
      <c r="C16" s="140"/>
      <c r="D16" s="140"/>
    </row>
    <row r="17" spans="1:4" s="228" customFormat="1" ht="12" customHeight="1">
      <c r="A17" s="13" t="s">
        <v>87</v>
      </c>
      <c r="B17" s="230" t="s">
        <v>171</v>
      </c>
      <c r="C17" s="140"/>
      <c r="D17" s="140"/>
    </row>
    <row r="18" spans="1:4" s="228" customFormat="1" ht="12" customHeight="1" thickBot="1">
      <c r="A18" s="15" t="s">
        <v>96</v>
      </c>
      <c r="B18" s="231" t="s">
        <v>172</v>
      </c>
      <c r="C18" s="142"/>
      <c r="D18" s="142"/>
    </row>
    <row r="19" spans="1:4" s="228" customFormat="1" ht="12" customHeight="1" thickBot="1">
      <c r="A19" s="19" t="s">
        <v>12</v>
      </c>
      <c r="B19" s="20" t="s">
        <v>173</v>
      </c>
      <c r="C19" s="138">
        <f>+C20+C21+C22+C23+C24</f>
        <v>0</v>
      </c>
      <c r="D19" s="138">
        <f>+D20+D21+D22+D23+D24</f>
        <v>112000</v>
      </c>
    </row>
    <row r="20" spans="1:4" s="228" customFormat="1" ht="12" customHeight="1">
      <c r="A20" s="14" t="s">
        <v>66</v>
      </c>
      <c r="B20" s="229" t="s">
        <v>174</v>
      </c>
      <c r="C20" s="141"/>
      <c r="D20" s="141">
        <v>112000</v>
      </c>
    </row>
    <row r="21" spans="1:4" s="228" customFormat="1" ht="12" customHeight="1">
      <c r="A21" s="13" t="s">
        <v>67</v>
      </c>
      <c r="B21" s="230" t="s">
        <v>175</v>
      </c>
      <c r="C21" s="140"/>
      <c r="D21" s="140"/>
    </row>
    <row r="22" spans="1:4" s="228" customFormat="1" ht="12" customHeight="1">
      <c r="A22" s="13" t="s">
        <v>68</v>
      </c>
      <c r="B22" s="230" t="s">
        <v>367</v>
      </c>
      <c r="C22" s="140"/>
      <c r="D22" s="140"/>
    </row>
    <row r="23" spans="1:4" s="228" customFormat="1" ht="12" customHeight="1">
      <c r="A23" s="13" t="s">
        <v>69</v>
      </c>
      <c r="B23" s="230" t="s">
        <v>368</v>
      </c>
      <c r="C23" s="140"/>
      <c r="D23" s="140"/>
    </row>
    <row r="24" spans="1:4" s="228" customFormat="1" ht="12" customHeight="1">
      <c r="A24" s="13" t="s">
        <v>111</v>
      </c>
      <c r="B24" s="230" t="s">
        <v>176</v>
      </c>
      <c r="C24" s="140"/>
      <c r="D24" s="140"/>
    </row>
    <row r="25" spans="1:4" s="228" customFormat="1" ht="12" customHeight="1" thickBot="1">
      <c r="A25" s="15" t="s">
        <v>112</v>
      </c>
      <c r="B25" s="231" t="s">
        <v>177</v>
      </c>
      <c r="C25" s="142"/>
      <c r="D25" s="142"/>
    </row>
    <row r="26" spans="1:4" s="228" customFormat="1" ht="12" customHeight="1" thickBot="1">
      <c r="A26" s="19" t="s">
        <v>113</v>
      </c>
      <c r="B26" s="20" t="s">
        <v>178</v>
      </c>
      <c r="C26" s="144">
        <f>(C30+C31+CC3228+C29)+C32</f>
        <v>39560</v>
      </c>
      <c r="D26" s="144">
        <f>D27+D30+D31+D32</f>
        <v>57720</v>
      </c>
    </row>
    <row r="27" spans="1:4" s="228" customFormat="1" ht="12" customHeight="1">
      <c r="A27" s="14" t="s">
        <v>179</v>
      </c>
      <c r="B27" s="229" t="s">
        <v>185</v>
      </c>
      <c r="C27" s="224">
        <v>27000</v>
      </c>
      <c r="D27" s="224">
        <v>44000</v>
      </c>
    </row>
    <row r="28" spans="1:4" s="228" customFormat="1" ht="12" customHeight="1">
      <c r="A28" s="13" t="s">
        <v>180</v>
      </c>
      <c r="B28" s="230" t="s">
        <v>186</v>
      </c>
      <c r="C28" s="140">
        <v>0</v>
      </c>
      <c r="D28" s="140"/>
    </row>
    <row r="29" spans="1:4" s="228" customFormat="1" ht="12" customHeight="1">
      <c r="A29" s="13" t="s">
        <v>181</v>
      </c>
      <c r="B29" s="230" t="s">
        <v>187</v>
      </c>
      <c r="C29" s="140">
        <v>27000</v>
      </c>
      <c r="D29" s="140">
        <v>44000</v>
      </c>
    </row>
    <row r="30" spans="1:4" s="228" customFormat="1" ht="12" customHeight="1">
      <c r="A30" s="13" t="s">
        <v>182</v>
      </c>
      <c r="B30" s="230" t="s">
        <v>188</v>
      </c>
      <c r="C30" s="140">
        <v>12000</v>
      </c>
      <c r="D30" s="140">
        <v>12000</v>
      </c>
    </row>
    <row r="31" spans="1:4" s="228" customFormat="1" ht="12" customHeight="1">
      <c r="A31" s="13" t="s">
        <v>183</v>
      </c>
      <c r="B31" s="230" t="s">
        <v>189</v>
      </c>
      <c r="C31" s="140">
        <v>270</v>
      </c>
      <c r="D31" s="140">
        <v>330</v>
      </c>
    </row>
    <row r="32" spans="1:4" s="228" customFormat="1" ht="12" customHeight="1" thickBot="1">
      <c r="A32" s="15" t="s">
        <v>184</v>
      </c>
      <c r="B32" s="231" t="s">
        <v>190</v>
      </c>
      <c r="C32" s="142">
        <v>290</v>
      </c>
      <c r="D32" s="142">
        <v>1390</v>
      </c>
    </row>
    <row r="33" spans="1:4" s="228" customFormat="1" ht="12" customHeight="1" thickBot="1">
      <c r="A33" s="19" t="s">
        <v>14</v>
      </c>
      <c r="B33" s="20" t="s">
        <v>191</v>
      </c>
      <c r="C33" s="138">
        <f>SUM(C34:C43)</f>
        <v>8699</v>
      </c>
      <c r="D33" s="138">
        <f>SUM(D34:D43)</f>
        <v>9565</v>
      </c>
    </row>
    <row r="34" spans="1:4" s="228" customFormat="1" ht="12" customHeight="1">
      <c r="A34" s="14" t="s">
        <v>70</v>
      </c>
      <c r="B34" s="229" t="s">
        <v>194</v>
      </c>
      <c r="C34" s="141"/>
      <c r="D34" s="141"/>
    </row>
    <row r="35" spans="1:4" s="228" customFormat="1" ht="12" customHeight="1">
      <c r="A35" s="13" t="s">
        <v>71</v>
      </c>
      <c r="B35" s="230" t="s">
        <v>195</v>
      </c>
      <c r="C35" s="140">
        <v>5295</v>
      </c>
      <c r="D35" s="140">
        <v>5295</v>
      </c>
    </row>
    <row r="36" spans="1:4" s="228" customFormat="1" ht="12" customHeight="1">
      <c r="A36" s="13" t="s">
        <v>72</v>
      </c>
      <c r="B36" s="230" t="s">
        <v>196</v>
      </c>
      <c r="C36" s="140"/>
      <c r="D36" s="140"/>
    </row>
    <row r="37" spans="1:4" s="228" customFormat="1" ht="12" customHeight="1">
      <c r="A37" s="13" t="s">
        <v>115</v>
      </c>
      <c r="B37" s="230" t="s">
        <v>197</v>
      </c>
      <c r="C37" s="140">
        <v>1480</v>
      </c>
      <c r="D37" s="140">
        <v>1480</v>
      </c>
    </row>
    <row r="38" spans="1:4" s="228" customFormat="1" ht="12" customHeight="1">
      <c r="A38" s="13" t="s">
        <v>116</v>
      </c>
      <c r="B38" s="230" t="s">
        <v>198</v>
      </c>
      <c r="C38" s="140"/>
      <c r="D38" s="140"/>
    </row>
    <row r="39" spans="1:4" s="228" customFormat="1" ht="12" customHeight="1">
      <c r="A39" s="13" t="s">
        <v>117</v>
      </c>
      <c r="B39" s="230" t="s">
        <v>199</v>
      </c>
      <c r="C39" s="140">
        <v>1829</v>
      </c>
      <c r="D39" s="140">
        <v>1829</v>
      </c>
    </row>
    <row r="40" spans="1:4" s="228" customFormat="1" ht="12" customHeight="1">
      <c r="A40" s="13" t="s">
        <v>118</v>
      </c>
      <c r="B40" s="230" t="s">
        <v>200</v>
      </c>
      <c r="C40" s="140"/>
      <c r="D40" s="140"/>
    </row>
    <row r="41" spans="1:4" s="228" customFormat="1" ht="12" customHeight="1">
      <c r="A41" s="13" t="s">
        <v>119</v>
      </c>
      <c r="B41" s="230" t="s">
        <v>201</v>
      </c>
      <c r="C41" s="140">
        <v>25</v>
      </c>
      <c r="D41" s="140">
        <v>25</v>
      </c>
    </row>
    <row r="42" spans="1:4" s="228" customFormat="1" ht="12" customHeight="1">
      <c r="A42" s="13" t="s">
        <v>192</v>
      </c>
      <c r="B42" s="230" t="s">
        <v>202</v>
      </c>
      <c r="C42" s="143"/>
      <c r="D42" s="143"/>
    </row>
    <row r="43" spans="1:4" s="228" customFormat="1" ht="12" customHeight="1" thickBot="1">
      <c r="A43" s="15" t="s">
        <v>193</v>
      </c>
      <c r="B43" s="231" t="s">
        <v>203</v>
      </c>
      <c r="C43" s="218">
        <v>70</v>
      </c>
      <c r="D43" s="218">
        <f>70+866</f>
        <v>936</v>
      </c>
    </row>
    <row r="44" spans="1:4" s="228" customFormat="1" ht="12" customHeight="1" thickBot="1">
      <c r="A44" s="19" t="s">
        <v>15</v>
      </c>
      <c r="B44" s="20" t="s">
        <v>204</v>
      </c>
      <c r="C44" s="138">
        <f>SUM(C45:C49)</f>
        <v>600</v>
      </c>
      <c r="D44" s="138">
        <f>SUM(D45:D49)</f>
        <v>600</v>
      </c>
    </row>
    <row r="45" spans="1:4" s="228" customFormat="1" ht="12" customHeight="1">
      <c r="A45" s="14" t="s">
        <v>73</v>
      </c>
      <c r="B45" s="229" t="s">
        <v>208</v>
      </c>
      <c r="C45" s="273"/>
      <c r="D45" s="273"/>
    </row>
    <row r="46" spans="1:4" s="228" customFormat="1" ht="12" customHeight="1">
      <c r="A46" s="13" t="s">
        <v>74</v>
      </c>
      <c r="B46" s="230" t="s">
        <v>209</v>
      </c>
      <c r="C46" s="143"/>
      <c r="D46" s="143"/>
    </row>
    <row r="47" spans="1:4" s="228" customFormat="1" ht="12" customHeight="1">
      <c r="A47" s="13" t="s">
        <v>205</v>
      </c>
      <c r="B47" s="230" t="s">
        <v>210</v>
      </c>
      <c r="C47" s="143"/>
      <c r="D47" s="143"/>
    </row>
    <row r="48" spans="1:4" s="228" customFormat="1" ht="12" customHeight="1">
      <c r="A48" s="13" t="s">
        <v>206</v>
      </c>
      <c r="B48" s="230" t="s">
        <v>211</v>
      </c>
      <c r="C48" s="143">
        <v>600</v>
      </c>
      <c r="D48" s="143">
        <v>600</v>
      </c>
    </row>
    <row r="49" spans="1:4" s="228" customFormat="1" ht="12" customHeight="1" thickBot="1">
      <c r="A49" s="15" t="s">
        <v>207</v>
      </c>
      <c r="B49" s="231" t="s">
        <v>212</v>
      </c>
      <c r="C49" s="218"/>
      <c r="D49" s="218"/>
    </row>
    <row r="50" spans="1:4" s="228" customFormat="1" ht="12" customHeight="1" thickBot="1">
      <c r="A50" s="19" t="s">
        <v>120</v>
      </c>
      <c r="B50" s="20" t="s">
        <v>213</v>
      </c>
      <c r="C50" s="138">
        <f>SUM(C51:C53)</f>
        <v>120980</v>
      </c>
      <c r="D50" s="138">
        <f>SUM(D51:D53)</f>
        <v>124073</v>
      </c>
    </row>
    <row r="51" spans="1:4" s="228" customFormat="1" ht="12" customHeight="1">
      <c r="A51" s="14" t="s">
        <v>75</v>
      </c>
      <c r="B51" s="229" t="s">
        <v>214</v>
      </c>
      <c r="C51" s="141"/>
      <c r="D51" s="141"/>
    </row>
    <row r="52" spans="1:4" s="228" customFormat="1" ht="12" customHeight="1">
      <c r="A52" s="13" t="s">
        <v>76</v>
      </c>
      <c r="B52" s="230" t="s">
        <v>215</v>
      </c>
      <c r="C52" s="140"/>
      <c r="D52" s="140"/>
    </row>
    <row r="53" spans="1:4" s="228" customFormat="1" ht="12" customHeight="1">
      <c r="A53" s="13" t="s">
        <v>218</v>
      </c>
      <c r="B53" s="230" t="s">
        <v>216</v>
      </c>
      <c r="C53" s="140">
        <v>120980</v>
      </c>
      <c r="D53" s="140">
        <f>'9.1. sz. mell'!D56</f>
        <v>124073</v>
      </c>
    </row>
    <row r="54" spans="1:4" s="228" customFormat="1" ht="12" customHeight="1" thickBot="1">
      <c r="A54" s="15" t="s">
        <v>219</v>
      </c>
      <c r="B54" s="231" t="s">
        <v>217</v>
      </c>
      <c r="C54" s="142"/>
      <c r="D54" s="142"/>
    </row>
    <row r="55" spans="1:4" s="228" customFormat="1" ht="12" customHeight="1" thickBot="1">
      <c r="A55" s="19" t="s">
        <v>17</v>
      </c>
      <c r="B55" s="133" t="s">
        <v>220</v>
      </c>
      <c r="C55" s="138">
        <f>SUM(C56:C58)</f>
        <v>32901</v>
      </c>
      <c r="D55" s="138">
        <f>SUM(D56:D58)</f>
        <v>162321</v>
      </c>
    </row>
    <row r="56" spans="1:4" s="228" customFormat="1" ht="12" customHeight="1">
      <c r="A56" s="14" t="s">
        <v>121</v>
      </c>
      <c r="B56" s="229" t="s">
        <v>222</v>
      </c>
      <c r="C56" s="143"/>
      <c r="D56" s="143"/>
    </row>
    <row r="57" spans="1:4" s="228" customFormat="1" ht="12" customHeight="1">
      <c r="A57" s="13" t="s">
        <v>122</v>
      </c>
      <c r="B57" s="230" t="s">
        <v>370</v>
      </c>
      <c r="C57" s="143"/>
      <c r="D57" s="143"/>
    </row>
    <row r="58" spans="1:4" s="228" customFormat="1" ht="12" customHeight="1">
      <c r="A58" s="13" t="s">
        <v>148</v>
      </c>
      <c r="B58" s="230" t="s">
        <v>223</v>
      </c>
      <c r="C58" s="143">
        <v>32901</v>
      </c>
      <c r="D58" s="143">
        <v>162321</v>
      </c>
    </row>
    <row r="59" spans="1:4" s="228" customFormat="1" ht="12" customHeight="1" thickBot="1">
      <c r="A59" s="15" t="s">
        <v>221</v>
      </c>
      <c r="B59" s="231" t="s">
        <v>224</v>
      </c>
      <c r="C59" s="143">
        <v>32901</v>
      </c>
      <c r="D59" s="143">
        <v>162321</v>
      </c>
    </row>
    <row r="60" spans="1:4" s="228" customFormat="1" ht="12" customHeight="1" thickBot="1">
      <c r="A60" s="19" t="s">
        <v>18</v>
      </c>
      <c r="B60" s="20" t="s">
        <v>225</v>
      </c>
      <c r="C60" s="144">
        <f>+C5+C12+C19+C26+C33+C44+C50+C55</f>
        <v>385923</v>
      </c>
      <c r="D60" s="144">
        <f>+D5+D12+D19+D26+D33+D44+D50+D55</f>
        <v>655350</v>
      </c>
    </row>
    <row r="61" spans="1:4" s="228" customFormat="1" ht="12" customHeight="1" thickBot="1">
      <c r="A61" s="232" t="s">
        <v>226</v>
      </c>
      <c r="B61" s="133" t="s">
        <v>227</v>
      </c>
      <c r="C61" s="138">
        <f>SUM(C62:C64)</f>
        <v>21629</v>
      </c>
      <c r="D61" s="138">
        <f>SUM(D62:D64)</f>
        <v>4629</v>
      </c>
    </row>
    <row r="62" spans="1:4" s="228" customFormat="1" ht="12" customHeight="1">
      <c r="A62" s="14" t="s">
        <v>260</v>
      </c>
      <c r="B62" s="229" t="s">
        <v>228</v>
      </c>
      <c r="C62" s="143"/>
      <c r="D62" s="143"/>
    </row>
    <row r="63" spans="1:4" s="228" customFormat="1" ht="12" customHeight="1">
      <c r="A63" s="13" t="s">
        <v>269</v>
      </c>
      <c r="B63" s="230" t="s">
        <v>229</v>
      </c>
      <c r="C63" s="143">
        <v>21629</v>
      </c>
      <c r="D63" s="143">
        <v>4629</v>
      </c>
    </row>
    <row r="64" spans="1:4" s="228" customFormat="1" ht="12" customHeight="1" thickBot="1">
      <c r="A64" s="15" t="s">
        <v>270</v>
      </c>
      <c r="B64" s="233" t="s">
        <v>230</v>
      </c>
      <c r="C64" s="143"/>
      <c r="D64" s="143"/>
    </row>
    <row r="65" spans="1:4" s="228" customFormat="1" ht="12" customHeight="1" thickBot="1">
      <c r="A65" s="232" t="s">
        <v>231</v>
      </c>
      <c r="B65" s="133" t="s">
        <v>232</v>
      </c>
      <c r="C65" s="138">
        <f>SUM(C66:C69)</f>
        <v>0</v>
      </c>
      <c r="D65" s="138">
        <f>SUM(D66:D69)</f>
        <v>0</v>
      </c>
    </row>
    <row r="66" spans="1:4" s="228" customFormat="1" ht="12" customHeight="1">
      <c r="A66" s="14" t="s">
        <v>101</v>
      </c>
      <c r="B66" s="229" t="s">
        <v>233</v>
      </c>
      <c r="C66" s="143"/>
      <c r="D66" s="143"/>
    </row>
    <row r="67" spans="1:4" s="228" customFormat="1" ht="12" customHeight="1">
      <c r="A67" s="13" t="s">
        <v>102</v>
      </c>
      <c r="B67" s="230" t="s">
        <v>234</v>
      </c>
      <c r="C67" s="143"/>
      <c r="D67" s="143"/>
    </row>
    <row r="68" spans="1:4" s="228" customFormat="1" ht="12" customHeight="1">
      <c r="A68" s="13" t="s">
        <v>261</v>
      </c>
      <c r="B68" s="230" t="s">
        <v>235</v>
      </c>
      <c r="C68" s="143"/>
      <c r="D68" s="143"/>
    </row>
    <row r="69" spans="1:4" s="228" customFormat="1" ht="12" customHeight="1" thickBot="1">
      <c r="A69" s="15" t="s">
        <v>262</v>
      </c>
      <c r="B69" s="231" t="s">
        <v>236</v>
      </c>
      <c r="C69" s="143"/>
      <c r="D69" s="143"/>
    </row>
    <row r="70" spans="1:4" s="228" customFormat="1" ht="12" customHeight="1" thickBot="1">
      <c r="A70" s="232" t="s">
        <v>237</v>
      </c>
      <c r="B70" s="133" t="s">
        <v>238</v>
      </c>
      <c r="C70" s="138">
        <f>SUM(C71:C72)</f>
        <v>0</v>
      </c>
      <c r="D70" s="138">
        <f>SUM(D71:D72)</f>
        <v>0</v>
      </c>
    </row>
    <row r="71" spans="1:4" s="228" customFormat="1" ht="12" customHeight="1">
      <c r="A71" s="14" t="s">
        <v>263</v>
      </c>
      <c r="B71" s="229" t="s">
        <v>239</v>
      </c>
      <c r="C71" s="143"/>
      <c r="D71" s="143"/>
    </row>
    <row r="72" spans="1:4" s="228" customFormat="1" ht="12" customHeight="1" thickBot="1">
      <c r="A72" s="15" t="s">
        <v>264</v>
      </c>
      <c r="B72" s="231" t="s">
        <v>240</v>
      </c>
      <c r="C72" s="143"/>
      <c r="D72" s="143"/>
    </row>
    <row r="73" spans="1:4" s="228" customFormat="1" ht="12" customHeight="1" thickBot="1">
      <c r="A73" s="232" t="s">
        <v>241</v>
      </c>
      <c r="B73" s="133" t="s">
        <v>242</v>
      </c>
      <c r="C73" s="138">
        <f>SUM(C74:C76)</f>
        <v>0</v>
      </c>
      <c r="D73" s="138">
        <f>SUM(D74:D76)</f>
        <v>0</v>
      </c>
    </row>
    <row r="74" spans="1:4" s="228" customFormat="1" ht="12" customHeight="1">
      <c r="A74" s="14" t="s">
        <v>265</v>
      </c>
      <c r="B74" s="229" t="s">
        <v>243</v>
      </c>
      <c r="C74" s="143"/>
      <c r="D74" s="143"/>
    </row>
    <row r="75" spans="1:4" s="228" customFormat="1" ht="12" customHeight="1">
      <c r="A75" s="13" t="s">
        <v>266</v>
      </c>
      <c r="B75" s="230" t="s">
        <v>244</v>
      </c>
      <c r="C75" s="143"/>
      <c r="D75" s="143"/>
    </row>
    <row r="76" spans="1:4" s="228" customFormat="1" ht="12" customHeight="1" thickBot="1">
      <c r="A76" s="15" t="s">
        <v>267</v>
      </c>
      <c r="B76" s="231" t="s">
        <v>245</v>
      </c>
      <c r="C76" s="143"/>
      <c r="D76" s="143"/>
    </row>
    <row r="77" spans="1:4" s="228" customFormat="1" ht="12" customHeight="1" thickBot="1">
      <c r="A77" s="232" t="s">
        <v>246</v>
      </c>
      <c r="B77" s="133" t="s">
        <v>268</v>
      </c>
      <c r="C77" s="138">
        <f>SUM(C78:C81)</f>
        <v>0</v>
      </c>
      <c r="D77" s="138">
        <f>SUM(D78:D81)</f>
        <v>0</v>
      </c>
    </row>
    <row r="78" spans="1:4" s="228" customFormat="1" ht="12" customHeight="1">
      <c r="A78" s="234" t="s">
        <v>247</v>
      </c>
      <c r="B78" s="229" t="s">
        <v>248</v>
      </c>
      <c r="C78" s="143"/>
      <c r="D78" s="143"/>
    </row>
    <row r="79" spans="1:4" s="228" customFormat="1" ht="12" customHeight="1">
      <c r="A79" s="235" t="s">
        <v>249</v>
      </c>
      <c r="B79" s="230" t="s">
        <v>250</v>
      </c>
      <c r="C79" s="143"/>
      <c r="D79" s="143"/>
    </row>
    <row r="80" spans="1:4" s="228" customFormat="1" ht="12" customHeight="1">
      <c r="A80" s="235" t="s">
        <v>251</v>
      </c>
      <c r="B80" s="230" t="s">
        <v>252</v>
      </c>
      <c r="C80" s="143"/>
      <c r="D80" s="143"/>
    </row>
    <row r="81" spans="1:4" s="228" customFormat="1" ht="12" customHeight="1" thickBot="1">
      <c r="A81" s="236" t="s">
        <v>253</v>
      </c>
      <c r="B81" s="231" t="s">
        <v>254</v>
      </c>
      <c r="C81" s="143"/>
      <c r="D81" s="143"/>
    </row>
    <row r="82" spans="1:4" s="228" customFormat="1" ht="13.5" customHeight="1" thickBot="1">
      <c r="A82" s="232" t="s">
        <v>255</v>
      </c>
      <c r="B82" s="133" t="s">
        <v>256</v>
      </c>
      <c r="C82" s="274"/>
      <c r="D82" s="274"/>
    </row>
    <row r="83" spans="1:4" s="228" customFormat="1" ht="15.75" customHeight="1" thickBot="1">
      <c r="A83" s="232" t="s">
        <v>257</v>
      </c>
      <c r="B83" s="237" t="s">
        <v>258</v>
      </c>
      <c r="C83" s="144">
        <f>+C61+C65+C70+C73+C77+C82</f>
        <v>21629</v>
      </c>
      <c r="D83" s="144">
        <f>+D61+D65+D70+D73+D77+D82</f>
        <v>4629</v>
      </c>
    </row>
    <row r="84" spans="1:4" s="228" customFormat="1" ht="16.5" customHeight="1" thickBot="1">
      <c r="A84" s="238" t="s">
        <v>271</v>
      </c>
      <c r="B84" s="239" t="s">
        <v>259</v>
      </c>
      <c r="C84" s="144">
        <f>+C60+C83</f>
        <v>407552</v>
      </c>
      <c r="D84" s="144">
        <f>+D60+D83</f>
        <v>659979</v>
      </c>
    </row>
    <row r="85" spans="1:3" s="228" customFormat="1" ht="83.25" customHeight="1">
      <c r="A85" s="4"/>
      <c r="B85" s="5"/>
      <c r="C85" s="145"/>
    </row>
    <row r="86" spans="1:3" ht="16.5" customHeight="1">
      <c r="A86" s="309" t="s">
        <v>35</v>
      </c>
      <c r="B86" s="309"/>
      <c r="C86" s="309"/>
    </row>
    <row r="87" spans="1:3" s="240" customFormat="1" ht="16.5" customHeight="1" thickBot="1">
      <c r="A87" s="311" t="s">
        <v>104</v>
      </c>
      <c r="B87" s="311"/>
      <c r="C87" s="73" t="s">
        <v>147</v>
      </c>
    </row>
    <row r="88" spans="1:4" ht="37.5" customHeight="1" thickBot="1">
      <c r="A88" s="22" t="s">
        <v>53</v>
      </c>
      <c r="B88" s="23" t="s">
        <v>36</v>
      </c>
      <c r="C88" s="30" t="s">
        <v>160</v>
      </c>
      <c r="D88" s="30" t="s">
        <v>375</v>
      </c>
    </row>
    <row r="89" spans="1:4" s="227" customFormat="1" ht="12" customHeight="1" thickBot="1">
      <c r="A89" s="26">
        <v>1</v>
      </c>
      <c r="B89" s="27">
        <v>2</v>
      </c>
      <c r="C89" s="28">
        <v>3</v>
      </c>
      <c r="D89" s="28">
        <v>4</v>
      </c>
    </row>
    <row r="90" spans="1:4" ht="12" customHeight="1" thickBot="1">
      <c r="A90" s="21" t="s">
        <v>10</v>
      </c>
      <c r="B90" s="25" t="s">
        <v>274</v>
      </c>
      <c r="C90" s="137">
        <f>SUM(C91:C95)</f>
        <v>372700</v>
      </c>
      <c r="D90" s="137">
        <f>SUM(D91:D95)</f>
        <v>382707</v>
      </c>
    </row>
    <row r="91" spans="1:4" ht="12" customHeight="1">
      <c r="A91" s="16" t="s">
        <v>77</v>
      </c>
      <c r="B91" s="9" t="s">
        <v>37</v>
      </c>
      <c r="C91" s="139">
        <v>172027</v>
      </c>
      <c r="D91" s="139">
        <f>'9.1. sz. mell'!D92</f>
        <v>172627</v>
      </c>
    </row>
    <row r="92" spans="1:4" ht="12" customHeight="1">
      <c r="A92" s="13" t="s">
        <v>78</v>
      </c>
      <c r="B92" s="7" t="s">
        <v>123</v>
      </c>
      <c r="C92" s="140">
        <v>46848</v>
      </c>
      <c r="D92" s="140">
        <f>'9.1. sz. mell'!D93</f>
        <v>47114</v>
      </c>
    </row>
    <row r="93" spans="1:4" ht="12" customHeight="1">
      <c r="A93" s="13" t="s">
        <v>79</v>
      </c>
      <c r="B93" s="7" t="s">
        <v>99</v>
      </c>
      <c r="C93" s="142">
        <v>92193</v>
      </c>
      <c r="D93" s="142">
        <f>'9.1. sz. mell'!D94</f>
        <v>97309</v>
      </c>
    </row>
    <row r="94" spans="1:4" ht="12" customHeight="1">
      <c r="A94" s="13" t="s">
        <v>80</v>
      </c>
      <c r="B94" s="10" t="s">
        <v>124</v>
      </c>
      <c r="C94" s="142">
        <v>18553</v>
      </c>
      <c r="D94" s="142">
        <f>'9.1. sz. mell'!D95</f>
        <v>22578</v>
      </c>
    </row>
    <row r="95" spans="1:4" ht="12" customHeight="1">
      <c r="A95" s="13" t="s">
        <v>91</v>
      </c>
      <c r="B95" s="18" t="s">
        <v>125</v>
      </c>
      <c r="C95" s="142">
        <f>SUM(C96:C105)</f>
        <v>43079</v>
      </c>
      <c r="D95" s="142">
        <f>'9.1. sz. mell'!D96</f>
        <v>43079</v>
      </c>
    </row>
    <row r="96" spans="1:4" ht="12" customHeight="1">
      <c r="A96" s="13" t="s">
        <v>81</v>
      </c>
      <c r="B96" s="7" t="s">
        <v>275</v>
      </c>
      <c r="C96" s="142"/>
      <c r="D96" s="142"/>
    </row>
    <row r="97" spans="1:4" ht="12" customHeight="1">
      <c r="A97" s="13" t="s">
        <v>82</v>
      </c>
      <c r="B97" s="75" t="s">
        <v>276</v>
      </c>
      <c r="C97" s="142"/>
      <c r="D97" s="142"/>
    </row>
    <row r="98" spans="1:4" ht="12" customHeight="1">
      <c r="A98" s="13" t="s">
        <v>92</v>
      </c>
      <c r="B98" s="76" t="s">
        <v>277</v>
      </c>
      <c r="C98" s="142"/>
      <c r="D98" s="142"/>
    </row>
    <row r="99" spans="1:4" ht="12" customHeight="1">
      <c r="A99" s="13" t="s">
        <v>93</v>
      </c>
      <c r="B99" s="76" t="s">
        <v>278</v>
      </c>
      <c r="C99" s="142"/>
      <c r="D99" s="142"/>
    </row>
    <row r="100" spans="1:4" ht="12" customHeight="1">
      <c r="A100" s="13" t="s">
        <v>94</v>
      </c>
      <c r="B100" s="75" t="s">
        <v>279</v>
      </c>
      <c r="C100" s="142"/>
      <c r="D100" s="142"/>
    </row>
    <row r="101" spans="1:4" ht="12" customHeight="1">
      <c r="A101" s="13" t="s">
        <v>95</v>
      </c>
      <c r="B101" s="75" t="s">
        <v>280</v>
      </c>
      <c r="C101" s="142"/>
      <c r="D101" s="142"/>
    </row>
    <row r="102" spans="1:4" ht="12" customHeight="1">
      <c r="A102" s="13" t="s">
        <v>97</v>
      </c>
      <c r="B102" s="76" t="s">
        <v>281</v>
      </c>
      <c r="C102" s="142"/>
      <c r="D102" s="142"/>
    </row>
    <row r="103" spans="1:4" ht="12" customHeight="1">
      <c r="A103" s="12" t="s">
        <v>126</v>
      </c>
      <c r="B103" s="77" t="s">
        <v>282</v>
      </c>
      <c r="C103" s="142"/>
      <c r="D103" s="142"/>
    </row>
    <row r="104" spans="1:4" ht="12" customHeight="1">
      <c r="A104" s="13" t="s">
        <v>272</v>
      </c>
      <c r="B104" s="77" t="s">
        <v>283</v>
      </c>
      <c r="C104" s="142"/>
      <c r="D104" s="142"/>
    </row>
    <row r="105" spans="1:4" ht="12" customHeight="1" thickBot="1">
      <c r="A105" s="17" t="s">
        <v>273</v>
      </c>
      <c r="B105" s="78" t="s">
        <v>284</v>
      </c>
      <c r="C105" s="146">
        <v>43079</v>
      </c>
      <c r="D105" s="146">
        <v>43079</v>
      </c>
    </row>
    <row r="106" spans="1:4" ht="12" customHeight="1" thickBot="1">
      <c r="A106" s="19" t="s">
        <v>11</v>
      </c>
      <c r="B106" s="24" t="s">
        <v>285</v>
      </c>
      <c r="C106" s="138">
        <f>+C107+C109+C111</f>
        <v>34852</v>
      </c>
      <c r="D106" s="138">
        <f>+D107+D109+D111</f>
        <v>277272</v>
      </c>
    </row>
    <row r="107" spans="1:4" ht="12" customHeight="1">
      <c r="A107" s="14" t="s">
        <v>83</v>
      </c>
      <c r="B107" s="7" t="s">
        <v>146</v>
      </c>
      <c r="C107" s="141">
        <v>25325</v>
      </c>
      <c r="D107" s="141">
        <f>'9.1. sz. mell'!D108</f>
        <v>25325</v>
      </c>
    </row>
    <row r="108" spans="1:4" ht="12" customHeight="1">
      <c r="A108" s="14" t="s">
        <v>84</v>
      </c>
      <c r="B108" s="11" t="s">
        <v>289</v>
      </c>
      <c r="C108" s="141">
        <v>23675</v>
      </c>
      <c r="D108" s="141">
        <f>'9.1. sz. mell'!D109</f>
        <v>23675</v>
      </c>
    </row>
    <row r="109" spans="1:4" ht="12" customHeight="1">
      <c r="A109" s="14" t="s">
        <v>85</v>
      </c>
      <c r="B109" s="11" t="s">
        <v>127</v>
      </c>
      <c r="C109" s="140">
        <v>9527</v>
      </c>
      <c r="D109" s="140">
        <f>'9.1. sz. mell'!D110</f>
        <v>10527</v>
      </c>
    </row>
    <row r="110" spans="1:4" ht="12" customHeight="1">
      <c r="A110" s="14" t="s">
        <v>86</v>
      </c>
      <c r="B110" s="11" t="s">
        <v>290</v>
      </c>
      <c r="C110" s="126">
        <v>9226</v>
      </c>
      <c r="D110" s="126">
        <f>'9.1. sz. mell'!D111</f>
        <v>9226</v>
      </c>
    </row>
    <row r="111" spans="1:4" ht="12" customHeight="1">
      <c r="A111" s="14" t="s">
        <v>87</v>
      </c>
      <c r="B111" s="135" t="s">
        <v>149</v>
      </c>
      <c r="C111" s="126"/>
      <c r="D111" s="126">
        <v>241420</v>
      </c>
    </row>
    <row r="112" spans="1:4" ht="12" customHeight="1">
      <c r="A112" s="14" t="s">
        <v>96</v>
      </c>
      <c r="B112" s="134" t="s">
        <v>371</v>
      </c>
      <c r="C112" s="126"/>
      <c r="D112" s="126"/>
    </row>
    <row r="113" spans="1:4" ht="12" customHeight="1">
      <c r="A113" s="14" t="s">
        <v>98</v>
      </c>
      <c r="B113" s="225" t="s">
        <v>295</v>
      </c>
      <c r="C113" s="126"/>
      <c r="D113" s="126"/>
    </row>
    <row r="114" spans="1:4" ht="15.75">
      <c r="A114" s="14" t="s">
        <v>128</v>
      </c>
      <c r="B114" s="76" t="s">
        <v>278</v>
      </c>
      <c r="C114" s="126"/>
      <c r="D114" s="126"/>
    </row>
    <row r="115" spans="1:4" ht="12" customHeight="1">
      <c r="A115" s="14" t="s">
        <v>129</v>
      </c>
      <c r="B115" s="76" t="s">
        <v>294</v>
      </c>
      <c r="C115" s="126"/>
      <c r="D115" s="126"/>
    </row>
    <row r="116" spans="1:4" ht="12" customHeight="1">
      <c r="A116" s="14" t="s">
        <v>130</v>
      </c>
      <c r="B116" s="76" t="s">
        <v>293</v>
      </c>
      <c r="C116" s="126"/>
      <c r="D116" s="126"/>
    </row>
    <row r="117" spans="1:4" ht="12" customHeight="1">
      <c r="A117" s="14" t="s">
        <v>286</v>
      </c>
      <c r="B117" s="76" t="s">
        <v>281</v>
      </c>
      <c r="C117" s="126"/>
      <c r="D117" s="126"/>
    </row>
    <row r="118" spans="1:4" ht="12" customHeight="1">
      <c r="A118" s="14" t="s">
        <v>287</v>
      </c>
      <c r="B118" s="76" t="s">
        <v>292</v>
      </c>
      <c r="C118" s="126"/>
      <c r="D118" s="126"/>
    </row>
    <row r="119" spans="1:4" ht="16.5" thickBot="1">
      <c r="A119" s="12" t="s">
        <v>288</v>
      </c>
      <c r="B119" s="76" t="s">
        <v>291</v>
      </c>
      <c r="C119" s="127"/>
      <c r="D119" s="127"/>
    </row>
    <row r="120" spans="1:4" ht="12" customHeight="1" thickBot="1">
      <c r="A120" s="19" t="s">
        <v>12</v>
      </c>
      <c r="B120" s="71" t="s">
        <v>296</v>
      </c>
      <c r="C120" s="138">
        <f>+C121+C122</f>
        <v>0</v>
      </c>
      <c r="D120" s="138">
        <f>+D121+D122</f>
        <v>0</v>
      </c>
    </row>
    <row r="121" spans="1:4" ht="12" customHeight="1">
      <c r="A121" s="14" t="s">
        <v>66</v>
      </c>
      <c r="B121" s="8" t="s">
        <v>47</v>
      </c>
      <c r="C121" s="141"/>
      <c r="D121" s="141"/>
    </row>
    <row r="122" spans="1:4" ht="12" customHeight="1" thickBot="1">
      <c r="A122" s="15" t="s">
        <v>67</v>
      </c>
      <c r="B122" s="11" t="s">
        <v>48</v>
      </c>
      <c r="C122" s="142"/>
      <c r="D122" s="142"/>
    </row>
    <row r="123" spans="1:4" ht="12" customHeight="1" thickBot="1">
      <c r="A123" s="19" t="s">
        <v>13</v>
      </c>
      <c r="B123" s="71" t="s">
        <v>297</v>
      </c>
      <c r="C123" s="138">
        <f>+C90+C106+C120</f>
        <v>407552</v>
      </c>
      <c r="D123" s="138">
        <f>+D90+D106+D120</f>
        <v>659979</v>
      </c>
    </row>
    <row r="124" spans="1:4" ht="12" customHeight="1" thickBot="1">
      <c r="A124" s="19" t="s">
        <v>14</v>
      </c>
      <c r="B124" s="71" t="s">
        <v>298</v>
      </c>
      <c r="C124" s="138">
        <f>+C125+C126+C127</f>
        <v>0</v>
      </c>
      <c r="D124" s="138">
        <f>+D125+D126+D127</f>
        <v>0</v>
      </c>
    </row>
    <row r="125" spans="1:4" ht="12" customHeight="1">
      <c r="A125" s="14" t="s">
        <v>70</v>
      </c>
      <c r="B125" s="8" t="s">
        <v>299</v>
      </c>
      <c r="C125" s="126"/>
      <c r="D125" s="126"/>
    </row>
    <row r="126" spans="1:4" ht="12" customHeight="1">
      <c r="A126" s="14" t="s">
        <v>71</v>
      </c>
      <c r="B126" s="8" t="s">
        <v>300</v>
      </c>
      <c r="C126" s="126"/>
      <c r="D126" s="126"/>
    </row>
    <row r="127" spans="1:4" ht="12" customHeight="1" thickBot="1">
      <c r="A127" s="12" t="s">
        <v>72</v>
      </c>
      <c r="B127" s="6" t="s">
        <v>301</v>
      </c>
      <c r="C127" s="126"/>
      <c r="D127" s="126"/>
    </row>
    <row r="128" spans="1:4" ht="12" customHeight="1" thickBot="1">
      <c r="A128" s="19" t="s">
        <v>15</v>
      </c>
      <c r="B128" s="71" t="s">
        <v>335</v>
      </c>
      <c r="C128" s="138">
        <f>+C129+C130+C131+C132</f>
        <v>0</v>
      </c>
      <c r="D128" s="138">
        <f>+D129+D130+D131+D132</f>
        <v>0</v>
      </c>
    </row>
    <row r="129" spans="1:4" ht="12" customHeight="1">
      <c r="A129" s="14" t="s">
        <v>73</v>
      </c>
      <c r="B129" s="8" t="s">
        <v>302</v>
      </c>
      <c r="C129" s="126"/>
      <c r="D129" s="126"/>
    </row>
    <row r="130" spans="1:4" ht="12" customHeight="1">
      <c r="A130" s="14" t="s">
        <v>74</v>
      </c>
      <c r="B130" s="8" t="s">
        <v>303</v>
      </c>
      <c r="C130" s="126"/>
      <c r="D130" s="126"/>
    </row>
    <row r="131" spans="1:4" ht="12" customHeight="1">
      <c r="A131" s="14" t="s">
        <v>205</v>
      </c>
      <c r="B131" s="8" t="s">
        <v>304</v>
      </c>
      <c r="C131" s="126"/>
      <c r="D131" s="126"/>
    </row>
    <row r="132" spans="1:4" ht="12" customHeight="1" thickBot="1">
      <c r="A132" s="12" t="s">
        <v>206</v>
      </c>
      <c r="B132" s="6" t="s">
        <v>305</v>
      </c>
      <c r="C132" s="126"/>
      <c r="D132" s="126"/>
    </row>
    <row r="133" spans="1:4" ht="12" customHeight="1" thickBot="1">
      <c r="A133" s="19" t="s">
        <v>16</v>
      </c>
      <c r="B133" s="71" t="s">
        <v>306</v>
      </c>
      <c r="C133" s="144">
        <f>+C134+C135+C136+C137</f>
        <v>0</v>
      </c>
      <c r="D133" s="144">
        <f>+D134+D135+D136+D137</f>
        <v>0</v>
      </c>
    </row>
    <row r="134" spans="1:4" ht="12" customHeight="1">
      <c r="A134" s="14" t="s">
        <v>75</v>
      </c>
      <c r="B134" s="8" t="s">
        <v>307</v>
      </c>
      <c r="C134" s="126"/>
      <c r="D134" s="126"/>
    </row>
    <row r="135" spans="1:4" ht="12" customHeight="1">
      <c r="A135" s="14" t="s">
        <v>76</v>
      </c>
      <c r="B135" s="8" t="s">
        <v>317</v>
      </c>
      <c r="C135" s="126"/>
      <c r="D135" s="126"/>
    </row>
    <row r="136" spans="1:4" ht="12" customHeight="1">
      <c r="A136" s="14" t="s">
        <v>218</v>
      </c>
      <c r="B136" s="8" t="s">
        <v>308</v>
      </c>
      <c r="C136" s="126"/>
      <c r="D136" s="126"/>
    </row>
    <row r="137" spans="1:4" ht="12" customHeight="1" thickBot="1">
      <c r="A137" s="12" t="s">
        <v>219</v>
      </c>
      <c r="B137" s="6" t="s">
        <v>309</v>
      </c>
      <c r="C137" s="126"/>
      <c r="D137" s="126"/>
    </row>
    <row r="138" spans="1:4" ht="12" customHeight="1" thickBot="1">
      <c r="A138" s="19" t="s">
        <v>17</v>
      </c>
      <c r="B138" s="71" t="s">
        <v>310</v>
      </c>
      <c r="C138" s="147">
        <f>+C139+C140+C141+C142</f>
        <v>0</v>
      </c>
      <c r="D138" s="147">
        <f>+D139+D140+D141+D142</f>
        <v>0</v>
      </c>
    </row>
    <row r="139" spans="1:4" ht="12" customHeight="1">
      <c r="A139" s="14" t="s">
        <v>121</v>
      </c>
      <c r="B139" s="8" t="s">
        <v>311</v>
      </c>
      <c r="C139" s="126"/>
      <c r="D139" s="126"/>
    </row>
    <row r="140" spans="1:4" ht="12" customHeight="1">
      <c r="A140" s="14" t="s">
        <v>122</v>
      </c>
      <c r="B140" s="8" t="s">
        <v>312</v>
      </c>
      <c r="C140" s="126"/>
      <c r="D140" s="126"/>
    </row>
    <row r="141" spans="1:4" ht="12" customHeight="1">
      <c r="A141" s="14" t="s">
        <v>148</v>
      </c>
      <c r="B141" s="8" t="s">
        <v>313</v>
      </c>
      <c r="C141" s="126"/>
      <c r="D141" s="126"/>
    </row>
    <row r="142" spans="1:4" ht="12" customHeight="1" thickBot="1">
      <c r="A142" s="14" t="s">
        <v>221</v>
      </c>
      <c r="B142" s="8" t="s">
        <v>314</v>
      </c>
      <c r="C142" s="126"/>
      <c r="D142" s="126"/>
    </row>
    <row r="143" spans="1:9" ht="15" customHeight="1" thickBot="1">
      <c r="A143" s="19" t="s">
        <v>18</v>
      </c>
      <c r="B143" s="71" t="s">
        <v>315</v>
      </c>
      <c r="C143" s="241">
        <f>+C124+C128+C133+C138</f>
        <v>0</v>
      </c>
      <c r="D143" s="241">
        <f>+D124+D128+D133+D138</f>
        <v>0</v>
      </c>
      <c r="F143" s="242"/>
      <c r="G143" s="243"/>
      <c r="H143" s="243"/>
      <c r="I143" s="243"/>
    </row>
    <row r="144" spans="1:4" s="228" customFormat="1" ht="12.75" customHeight="1" thickBot="1">
      <c r="A144" s="136" t="s">
        <v>19</v>
      </c>
      <c r="B144" s="206" t="s">
        <v>316</v>
      </c>
      <c r="C144" s="241">
        <f>+C123+C143</f>
        <v>407552</v>
      </c>
      <c r="D144" s="241">
        <f>+D123+D143</f>
        <v>659979</v>
      </c>
    </row>
    <row r="145" ht="7.5" customHeight="1"/>
    <row r="146" spans="1:3" ht="15.75">
      <c r="A146" s="312" t="s">
        <v>318</v>
      </c>
      <c r="B146" s="312"/>
      <c r="C146" s="312"/>
    </row>
    <row r="147" spans="1:3" ht="15" customHeight="1" thickBot="1">
      <c r="A147" s="310" t="s">
        <v>105</v>
      </c>
      <c r="B147" s="310"/>
      <c r="C147" s="148" t="s">
        <v>147</v>
      </c>
    </row>
    <row r="148" spans="1:4" ht="13.5" customHeight="1" thickBot="1">
      <c r="A148" s="19">
        <v>1</v>
      </c>
      <c r="B148" s="24" t="s">
        <v>319</v>
      </c>
      <c r="C148" s="138">
        <f>+C60-C123</f>
        <v>-21629</v>
      </c>
      <c r="D148" s="138">
        <f>+D60-D123</f>
        <v>-4629</v>
      </c>
    </row>
    <row r="149" spans="1:4" ht="27.75" customHeight="1" thickBot="1">
      <c r="A149" s="19" t="s">
        <v>11</v>
      </c>
      <c r="B149" s="24" t="s">
        <v>320</v>
      </c>
      <c r="C149" s="138">
        <f>+C83-C143</f>
        <v>21629</v>
      </c>
      <c r="D149" s="138">
        <f>+D83-D143</f>
        <v>4629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Nagyközség  Önkormányzat
2015. ÉVI KÖLTSÉGVETÉS
KÖTELEZŐ FELADATAINAK MÉRLEGE &amp;R&amp;"Times New Roman CE,Félkövér dőlt"&amp;11 1.2. melléklet a 18/2015. (XI.26.) 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E13" sqref="E13"/>
    </sheetView>
  </sheetViews>
  <sheetFormatPr defaultColWidth="9.00390625" defaultRowHeight="12.75"/>
  <cols>
    <col min="1" max="1" width="6.875" style="33" customWidth="1"/>
    <col min="2" max="2" width="55.125" style="93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9.75" customHeight="1">
      <c r="B1" s="160" t="s">
        <v>108</v>
      </c>
      <c r="C1" s="161"/>
      <c r="D1" s="161"/>
      <c r="E1" s="161"/>
      <c r="F1" s="315" t="s">
        <v>418</v>
      </c>
    </row>
    <row r="2" spans="5:6" ht="14.25" thickBot="1">
      <c r="E2" s="162" t="s">
        <v>50</v>
      </c>
      <c r="F2" s="315"/>
    </row>
    <row r="3" spans="1:6" ht="18" customHeight="1" thickBot="1">
      <c r="A3" s="313" t="s">
        <v>53</v>
      </c>
      <c r="B3" s="163" t="s">
        <v>43</v>
      </c>
      <c r="C3" s="164"/>
      <c r="D3" s="163" t="s">
        <v>45</v>
      </c>
      <c r="E3" s="165"/>
      <c r="F3" s="315"/>
    </row>
    <row r="4" spans="1:6" s="166" customFormat="1" ht="35.25" customHeight="1" thickBot="1">
      <c r="A4" s="314"/>
      <c r="B4" s="94" t="s">
        <v>51</v>
      </c>
      <c r="C4" s="95" t="s">
        <v>378</v>
      </c>
      <c r="D4" s="94" t="s">
        <v>51</v>
      </c>
      <c r="E4" s="32" t="s">
        <v>378</v>
      </c>
      <c r="F4" s="315"/>
    </row>
    <row r="5" spans="1:6" s="171" customFormat="1" ht="12" customHeight="1" thickBot="1">
      <c r="A5" s="167">
        <v>1</v>
      </c>
      <c r="B5" s="168">
        <v>2</v>
      </c>
      <c r="C5" s="169" t="s">
        <v>12</v>
      </c>
      <c r="D5" s="168" t="s">
        <v>13</v>
      </c>
      <c r="E5" s="170" t="s">
        <v>14</v>
      </c>
      <c r="F5" s="315"/>
    </row>
    <row r="6" spans="1:6" ht="12.75" customHeight="1">
      <c r="A6" s="172" t="s">
        <v>10</v>
      </c>
      <c r="B6" s="173" t="s">
        <v>321</v>
      </c>
      <c r="C6" s="149">
        <v>189071</v>
      </c>
      <c r="D6" s="173" t="s">
        <v>52</v>
      </c>
      <c r="E6" s="155">
        <v>172627</v>
      </c>
      <c r="F6" s="315"/>
    </row>
    <row r="7" spans="1:6" ht="12.75" customHeight="1">
      <c r="A7" s="174" t="s">
        <v>11</v>
      </c>
      <c r="B7" s="175" t="s">
        <v>322</v>
      </c>
      <c r="C7" s="150">
        <v>124073</v>
      </c>
      <c r="D7" s="175" t="s">
        <v>123</v>
      </c>
      <c r="E7" s="156">
        <v>47114</v>
      </c>
      <c r="F7" s="315"/>
    </row>
    <row r="8" spans="1:6" ht="12.75" customHeight="1">
      <c r="A8" s="174" t="s">
        <v>12</v>
      </c>
      <c r="B8" s="175" t="s">
        <v>337</v>
      </c>
      <c r="C8" s="150"/>
      <c r="D8" s="175" t="s">
        <v>152</v>
      </c>
      <c r="E8" s="156">
        <v>97309</v>
      </c>
      <c r="F8" s="315"/>
    </row>
    <row r="9" spans="1:6" ht="12.75" customHeight="1">
      <c r="A9" s="174" t="s">
        <v>13</v>
      </c>
      <c r="B9" s="175" t="s">
        <v>114</v>
      </c>
      <c r="C9" s="150">
        <v>57720</v>
      </c>
      <c r="D9" s="175" t="s">
        <v>124</v>
      </c>
      <c r="E9" s="156">
        <v>22578</v>
      </c>
      <c r="F9" s="315"/>
    </row>
    <row r="10" spans="1:6" ht="12.75" customHeight="1">
      <c r="A10" s="174" t="s">
        <v>14</v>
      </c>
      <c r="B10" s="176" t="s">
        <v>323</v>
      </c>
      <c r="C10" s="150"/>
      <c r="D10" s="175" t="s">
        <v>125</v>
      </c>
      <c r="E10" s="156">
        <v>43079</v>
      </c>
      <c r="F10" s="315"/>
    </row>
    <row r="11" spans="1:6" ht="12.75" customHeight="1">
      <c r="A11" s="174" t="s">
        <v>15</v>
      </c>
      <c r="B11" s="175" t="s">
        <v>324</v>
      </c>
      <c r="C11" s="151"/>
      <c r="D11" s="175" t="s">
        <v>38</v>
      </c>
      <c r="E11" s="156">
        <v>0</v>
      </c>
      <c r="F11" s="315"/>
    </row>
    <row r="12" spans="1:6" ht="12.75" customHeight="1">
      <c r="A12" s="174" t="s">
        <v>16</v>
      </c>
      <c r="B12" s="175" t="s">
        <v>203</v>
      </c>
      <c r="C12" s="150">
        <v>9565</v>
      </c>
      <c r="D12" s="31"/>
      <c r="E12" s="156"/>
      <c r="F12" s="315"/>
    </row>
    <row r="13" spans="1:6" ht="12.75" customHeight="1">
      <c r="A13" s="174" t="s">
        <v>17</v>
      </c>
      <c r="B13" s="31"/>
      <c r="C13" s="150"/>
      <c r="D13" s="31"/>
      <c r="E13" s="156"/>
      <c r="F13" s="315"/>
    </row>
    <row r="14" spans="1:6" ht="12.75" customHeight="1">
      <c r="A14" s="174" t="s">
        <v>18</v>
      </c>
      <c r="B14" s="244"/>
      <c r="C14" s="151"/>
      <c r="D14" s="31"/>
      <c r="E14" s="156"/>
      <c r="F14" s="315"/>
    </row>
    <row r="15" spans="1:6" ht="12.75" customHeight="1">
      <c r="A15" s="174" t="s">
        <v>19</v>
      </c>
      <c r="B15" s="31"/>
      <c r="C15" s="150"/>
      <c r="D15" s="31"/>
      <c r="E15" s="156"/>
      <c r="F15" s="315"/>
    </row>
    <row r="16" spans="1:6" ht="12.75" customHeight="1">
      <c r="A16" s="174" t="s">
        <v>20</v>
      </c>
      <c r="B16" s="31"/>
      <c r="C16" s="150"/>
      <c r="D16" s="31"/>
      <c r="E16" s="156"/>
      <c r="F16" s="315"/>
    </row>
    <row r="17" spans="1:6" ht="12.75" customHeight="1" thickBot="1">
      <c r="A17" s="174" t="s">
        <v>21</v>
      </c>
      <c r="B17" s="34"/>
      <c r="C17" s="152"/>
      <c r="D17" s="31"/>
      <c r="E17" s="157"/>
      <c r="F17" s="315"/>
    </row>
    <row r="18" spans="1:6" ht="15.75" customHeight="1" thickBot="1">
      <c r="A18" s="177" t="s">
        <v>22</v>
      </c>
      <c r="B18" s="72" t="s">
        <v>338</v>
      </c>
      <c r="C18" s="153">
        <f>+C6+C7+C9+C10+C12+C13+C14+C15+C16+C17</f>
        <v>380429</v>
      </c>
      <c r="D18" s="72" t="s">
        <v>332</v>
      </c>
      <c r="E18" s="158">
        <f>SUM(E6:E17)</f>
        <v>382707</v>
      </c>
      <c r="F18" s="315"/>
    </row>
    <row r="19" spans="1:6" ht="12.75" customHeight="1">
      <c r="A19" s="288" t="s">
        <v>23</v>
      </c>
      <c r="B19" s="178" t="s">
        <v>327</v>
      </c>
      <c r="C19" s="276">
        <f>+C20+C21+C22+C23</f>
        <v>0</v>
      </c>
      <c r="D19" s="179" t="s">
        <v>131</v>
      </c>
      <c r="E19" s="159"/>
      <c r="F19" s="315"/>
    </row>
    <row r="20" spans="1:6" ht="12.75" customHeight="1">
      <c r="A20" s="289" t="s">
        <v>24</v>
      </c>
      <c r="B20" s="179" t="s">
        <v>144</v>
      </c>
      <c r="C20" s="37"/>
      <c r="D20" s="179" t="s">
        <v>331</v>
      </c>
      <c r="E20" s="38"/>
      <c r="F20" s="315"/>
    </row>
    <row r="21" spans="1:6" ht="12.75" customHeight="1">
      <c r="A21" s="289" t="s">
        <v>25</v>
      </c>
      <c r="B21" s="179" t="s">
        <v>145</v>
      </c>
      <c r="C21" s="37"/>
      <c r="D21" s="179" t="s">
        <v>106</v>
      </c>
      <c r="E21" s="38"/>
      <c r="F21" s="315"/>
    </row>
    <row r="22" spans="1:6" ht="12.75" customHeight="1">
      <c r="A22" s="289" t="s">
        <v>26</v>
      </c>
      <c r="B22" s="179" t="s">
        <v>150</v>
      </c>
      <c r="C22" s="37"/>
      <c r="D22" s="179" t="s">
        <v>107</v>
      </c>
      <c r="E22" s="38"/>
      <c r="F22" s="315"/>
    </row>
    <row r="23" spans="1:6" ht="12.75" customHeight="1">
      <c r="A23" s="289" t="s">
        <v>27</v>
      </c>
      <c r="B23" s="179" t="s">
        <v>151</v>
      </c>
      <c r="C23" s="37"/>
      <c r="D23" s="178" t="s">
        <v>153</v>
      </c>
      <c r="E23" s="38"/>
      <c r="F23" s="315"/>
    </row>
    <row r="24" spans="1:6" ht="12.75" customHeight="1">
      <c r="A24" s="289" t="s">
        <v>28</v>
      </c>
      <c r="B24" s="179" t="s">
        <v>328</v>
      </c>
      <c r="C24" s="180">
        <f>+C25+C26</f>
        <v>0</v>
      </c>
      <c r="D24" s="179" t="s">
        <v>132</v>
      </c>
      <c r="E24" s="38"/>
      <c r="F24" s="315"/>
    </row>
    <row r="25" spans="1:6" ht="12.75" customHeight="1">
      <c r="A25" s="288" t="s">
        <v>29</v>
      </c>
      <c r="B25" s="178" t="s">
        <v>325</v>
      </c>
      <c r="C25" s="154"/>
      <c r="D25" s="173" t="s">
        <v>133</v>
      </c>
      <c r="E25" s="159"/>
      <c r="F25" s="315"/>
    </row>
    <row r="26" spans="1:6" ht="12.75" customHeight="1" thickBot="1">
      <c r="A26" s="289" t="s">
        <v>30</v>
      </c>
      <c r="B26" s="179" t="s">
        <v>326</v>
      </c>
      <c r="C26" s="37"/>
      <c r="D26" s="31"/>
      <c r="E26" s="38"/>
      <c r="F26" s="315"/>
    </row>
    <row r="27" spans="1:6" ht="15.75" customHeight="1" thickBot="1">
      <c r="A27" s="177" t="s">
        <v>31</v>
      </c>
      <c r="B27" s="72" t="s">
        <v>329</v>
      </c>
      <c r="C27" s="153">
        <f>+C19+C24</f>
        <v>0</v>
      </c>
      <c r="D27" s="72" t="s">
        <v>333</v>
      </c>
      <c r="E27" s="158">
        <f>SUM(E19:E26)</f>
        <v>0</v>
      </c>
      <c r="F27" s="315"/>
    </row>
    <row r="28" spans="1:6" ht="13.5" thickBot="1">
      <c r="A28" s="177" t="s">
        <v>32</v>
      </c>
      <c r="B28" s="181" t="s">
        <v>330</v>
      </c>
      <c r="C28" s="182">
        <f>+C18+C27</f>
        <v>380429</v>
      </c>
      <c r="D28" s="181" t="s">
        <v>334</v>
      </c>
      <c r="E28" s="182">
        <f>+E18+E27</f>
        <v>382707</v>
      </c>
      <c r="F28" s="315"/>
    </row>
    <row r="29" spans="1:6" ht="13.5" thickBot="1">
      <c r="A29" s="177" t="s">
        <v>33</v>
      </c>
      <c r="B29" s="181" t="s">
        <v>109</v>
      </c>
      <c r="C29" s="182">
        <f>IF(C18-E18&lt;0,E18-C18,"-")</f>
        <v>2278</v>
      </c>
      <c r="D29" s="181" t="s">
        <v>110</v>
      </c>
      <c r="E29" s="182" t="str">
        <f>IF(C18-E18&gt;0,C18-E18,"-")</f>
        <v>-</v>
      </c>
      <c r="F29" s="315"/>
    </row>
    <row r="30" spans="1:6" ht="13.5" thickBot="1">
      <c r="A30" s="177" t="s">
        <v>34</v>
      </c>
      <c r="B30" s="181" t="s">
        <v>154</v>
      </c>
      <c r="C30" s="182">
        <f>IF(C18+C19-E28&lt;0,E28-(C18+C19),"-")</f>
        <v>2278</v>
      </c>
      <c r="D30" s="181" t="s">
        <v>155</v>
      </c>
      <c r="E30" s="182" t="str">
        <f>IF(C18+C19-E28&gt;0,C18+C19-E28,"-")</f>
        <v>-</v>
      </c>
      <c r="F30" s="315"/>
    </row>
    <row r="31" spans="2:4" ht="18.75">
      <c r="B31" s="316"/>
      <c r="C31" s="316"/>
      <c r="D31" s="31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BreakPreview" zoomScale="60" zoomScalePageLayoutView="0" workbookViewId="0" topLeftCell="A1">
      <selection activeCell="F34" sqref="F34"/>
    </sheetView>
  </sheetViews>
  <sheetFormatPr defaultColWidth="9.00390625" defaultRowHeight="12.75"/>
  <cols>
    <col min="1" max="1" width="6.875" style="33" customWidth="1"/>
    <col min="2" max="2" width="55.125" style="93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1.5">
      <c r="B1" s="160" t="s">
        <v>387</v>
      </c>
      <c r="C1" s="161"/>
      <c r="D1" s="161"/>
      <c r="E1" s="161"/>
      <c r="F1" s="315" t="s">
        <v>419</v>
      </c>
    </row>
    <row r="2" spans="5:6" ht="14.25" thickBot="1">
      <c r="E2" s="162" t="s">
        <v>50</v>
      </c>
      <c r="F2" s="315"/>
    </row>
    <row r="3" spans="1:6" ht="13.5" thickBot="1">
      <c r="A3" s="317" t="s">
        <v>53</v>
      </c>
      <c r="B3" s="163" t="s">
        <v>43</v>
      </c>
      <c r="C3" s="164"/>
      <c r="D3" s="163" t="s">
        <v>45</v>
      </c>
      <c r="E3" s="165"/>
      <c r="F3" s="315"/>
    </row>
    <row r="4" spans="1:6" s="166" customFormat="1" ht="24.75" thickBot="1">
      <c r="A4" s="318"/>
      <c r="B4" s="94" t="s">
        <v>51</v>
      </c>
      <c r="C4" s="95" t="s">
        <v>378</v>
      </c>
      <c r="D4" s="94" t="s">
        <v>51</v>
      </c>
      <c r="E4" s="95" t="s">
        <v>378</v>
      </c>
      <c r="F4" s="315"/>
    </row>
    <row r="5" spans="1:6" s="166" customFormat="1" ht="13.5" thickBot="1">
      <c r="A5" s="167">
        <v>1</v>
      </c>
      <c r="B5" s="168">
        <v>2</v>
      </c>
      <c r="C5" s="169">
        <v>3</v>
      </c>
      <c r="D5" s="168">
        <v>4</v>
      </c>
      <c r="E5" s="170">
        <v>5</v>
      </c>
      <c r="F5" s="315"/>
    </row>
    <row r="6" spans="1:6" ht="12.75" customHeight="1">
      <c r="A6" s="172" t="s">
        <v>10</v>
      </c>
      <c r="B6" s="173" t="s">
        <v>388</v>
      </c>
      <c r="C6" s="149">
        <v>162321</v>
      </c>
      <c r="D6" s="173" t="s">
        <v>146</v>
      </c>
      <c r="E6" s="155">
        <v>25325</v>
      </c>
      <c r="F6" s="315"/>
    </row>
    <row r="7" spans="1:6" ht="12.75">
      <c r="A7" s="174" t="s">
        <v>11</v>
      </c>
      <c r="B7" s="175" t="s">
        <v>389</v>
      </c>
      <c r="C7" s="150">
        <v>162321</v>
      </c>
      <c r="D7" s="175" t="s">
        <v>390</v>
      </c>
      <c r="E7" s="156">
        <v>23675</v>
      </c>
      <c r="F7" s="315"/>
    </row>
    <row r="8" spans="1:6" ht="12.75" customHeight="1">
      <c r="A8" s="174" t="s">
        <v>12</v>
      </c>
      <c r="B8" s="175" t="s">
        <v>3</v>
      </c>
      <c r="C8" s="150"/>
      <c r="D8" s="175" t="s">
        <v>127</v>
      </c>
      <c r="E8" s="156">
        <v>10527</v>
      </c>
      <c r="F8" s="315"/>
    </row>
    <row r="9" spans="1:6" ht="12.75" customHeight="1">
      <c r="A9" s="174" t="s">
        <v>13</v>
      </c>
      <c r="B9" s="175" t="s">
        <v>391</v>
      </c>
      <c r="C9" s="150">
        <v>112000</v>
      </c>
      <c r="D9" s="175" t="s">
        <v>392</v>
      </c>
      <c r="E9" s="156">
        <v>9226</v>
      </c>
      <c r="F9" s="315"/>
    </row>
    <row r="10" spans="1:6" ht="12.75" customHeight="1">
      <c r="A10" s="174" t="s">
        <v>14</v>
      </c>
      <c r="B10" s="175" t="s">
        <v>393</v>
      </c>
      <c r="C10" s="150"/>
      <c r="D10" s="175" t="s">
        <v>149</v>
      </c>
      <c r="E10" s="156">
        <v>241420</v>
      </c>
      <c r="F10" s="315"/>
    </row>
    <row r="11" spans="1:6" ht="12.75" customHeight="1">
      <c r="A11" s="174" t="s">
        <v>15</v>
      </c>
      <c r="B11" s="175" t="s">
        <v>394</v>
      </c>
      <c r="C11" s="151"/>
      <c r="D11" s="31"/>
      <c r="E11" s="156"/>
      <c r="F11" s="315"/>
    </row>
    <row r="12" spans="1:6" ht="12.75" customHeight="1">
      <c r="A12" s="174" t="s">
        <v>16</v>
      </c>
      <c r="B12" s="31"/>
      <c r="C12" s="150"/>
      <c r="D12" s="31"/>
      <c r="E12" s="156"/>
      <c r="F12" s="315"/>
    </row>
    <row r="13" spans="1:6" ht="12.75" customHeight="1">
      <c r="A13" s="174" t="s">
        <v>17</v>
      </c>
      <c r="B13" s="31"/>
      <c r="C13" s="150"/>
      <c r="D13" s="31"/>
      <c r="E13" s="156"/>
      <c r="F13" s="315"/>
    </row>
    <row r="14" spans="1:6" ht="12.75" customHeight="1">
      <c r="A14" s="174" t="s">
        <v>18</v>
      </c>
      <c r="B14" s="31"/>
      <c r="C14" s="151"/>
      <c r="D14" s="31"/>
      <c r="E14" s="156"/>
      <c r="F14" s="315"/>
    </row>
    <row r="15" spans="1:6" ht="12.75">
      <c r="A15" s="174" t="s">
        <v>19</v>
      </c>
      <c r="B15" s="31"/>
      <c r="C15" s="151"/>
      <c r="D15" s="31"/>
      <c r="E15" s="156"/>
      <c r="F15" s="315"/>
    </row>
    <row r="16" spans="1:6" ht="12.75" customHeight="1" thickBot="1">
      <c r="A16" s="290" t="s">
        <v>20</v>
      </c>
      <c r="B16" s="291"/>
      <c r="C16" s="292"/>
      <c r="D16" s="293" t="s">
        <v>38</v>
      </c>
      <c r="E16" s="195"/>
      <c r="F16" s="315"/>
    </row>
    <row r="17" spans="1:6" ht="15.75" customHeight="1" thickBot="1">
      <c r="A17" s="177" t="s">
        <v>21</v>
      </c>
      <c r="B17" s="72" t="s">
        <v>395</v>
      </c>
      <c r="C17" s="153">
        <f>+C6+C8+C9+C11+C12+C13+C14+C15+C16</f>
        <v>274321</v>
      </c>
      <c r="D17" s="72" t="s">
        <v>396</v>
      </c>
      <c r="E17" s="158">
        <f>+E6+E8+E10+E11+E12+E13+E14+E15+E16</f>
        <v>277272</v>
      </c>
      <c r="F17" s="315"/>
    </row>
    <row r="18" spans="1:6" ht="12.75" customHeight="1">
      <c r="A18" s="172" t="s">
        <v>22</v>
      </c>
      <c r="B18" s="294" t="s">
        <v>397</v>
      </c>
      <c r="C18" s="295">
        <f>+C19+C20+C21+C22+C23</f>
        <v>600</v>
      </c>
      <c r="D18" s="179" t="s">
        <v>131</v>
      </c>
      <c r="E18" s="36"/>
      <c r="F18" s="315"/>
    </row>
    <row r="19" spans="1:6" ht="12.75" customHeight="1">
      <c r="A19" s="174" t="s">
        <v>23</v>
      </c>
      <c r="B19" s="296" t="s">
        <v>156</v>
      </c>
      <c r="C19" s="37"/>
      <c r="D19" s="179" t="s">
        <v>398</v>
      </c>
      <c r="E19" s="38"/>
      <c r="F19" s="315"/>
    </row>
    <row r="20" spans="1:6" ht="12.75" customHeight="1">
      <c r="A20" s="172" t="s">
        <v>24</v>
      </c>
      <c r="B20" s="296" t="s">
        <v>399</v>
      </c>
      <c r="C20" s="37"/>
      <c r="D20" s="179" t="s">
        <v>106</v>
      </c>
      <c r="E20" s="38"/>
      <c r="F20" s="315"/>
    </row>
    <row r="21" spans="1:6" ht="12.75" customHeight="1">
      <c r="A21" s="174" t="s">
        <v>25</v>
      </c>
      <c r="B21" s="296" t="s">
        <v>400</v>
      </c>
      <c r="C21" s="37"/>
      <c r="D21" s="179" t="s">
        <v>107</v>
      </c>
      <c r="E21" s="38"/>
      <c r="F21" s="315"/>
    </row>
    <row r="22" spans="1:6" ht="12.75" customHeight="1">
      <c r="A22" s="172" t="s">
        <v>26</v>
      </c>
      <c r="B22" s="296" t="s">
        <v>401</v>
      </c>
      <c r="C22" s="37">
        <v>600</v>
      </c>
      <c r="D22" s="178" t="s">
        <v>153</v>
      </c>
      <c r="E22" s="38"/>
      <c r="F22" s="315"/>
    </row>
    <row r="23" spans="1:6" ht="12.75" customHeight="1">
      <c r="A23" s="174" t="s">
        <v>27</v>
      </c>
      <c r="B23" s="297" t="s">
        <v>402</v>
      </c>
      <c r="C23" s="37"/>
      <c r="D23" s="179" t="s">
        <v>403</v>
      </c>
      <c r="E23" s="38"/>
      <c r="F23" s="315"/>
    </row>
    <row r="24" spans="1:6" ht="12.75" customHeight="1">
      <c r="A24" s="172" t="s">
        <v>28</v>
      </c>
      <c r="B24" s="298" t="s">
        <v>404</v>
      </c>
      <c r="C24" s="180">
        <f>+C25+C26+C27+C28+C29</f>
        <v>0</v>
      </c>
      <c r="D24" s="299" t="s">
        <v>133</v>
      </c>
      <c r="E24" s="38"/>
      <c r="F24" s="315"/>
    </row>
    <row r="25" spans="1:6" ht="12.75" customHeight="1">
      <c r="A25" s="174" t="s">
        <v>29</v>
      </c>
      <c r="B25" s="297" t="s">
        <v>405</v>
      </c>
      <c r="C25" s="37"/>
      <c r="D25" s="299" t="s">
        <v>406</v>
      </c>
      <c r="E25" s="38"/>
      <c r="F25" s="315"/>
    </row>
    <row r="26" spans="1:6" ht="12.75" customHeight="1">
      <c r="A26" s="172" t="s">
        <v>30</v>
      </c>
      <c r="B26" s="297" t="s">
        <v>407</v>
      </c>
      <c r="C26" s="37"/>
      <c r="D26" s="300"/>
      <c r="E26" s="38"/>
      <c r="F26" s="315"/>
    </row>
    <row r="27" spans="1:6" ht="12.75" customHeight="1">
      <c r="A27" s="174" t="s">
        <v>31</v>
      </c>
      <c r="B27" s="296" t="s">
        <v>408</v>
      </c>
      <c r="C27" s="37"/>
      <c r="D27" s="301"/>
      <c r="E27" s="38"/>
      <c r="F27" s="315"/>
    </row>
    <row r="28" spans="1:6" ht="12.75" customHeight="1">
      <c r="A28" s="172" t="s">
        <v>32</v>
      </c>
      <c r="B28" s="302" t="s">
        <v>409</v>
      </c>
      <c r="C28" s="37"/>
      <c r="D28" s="31"/>
      <c r="E28" s="38"/>
      <c r="F28" s="315"/>
    </row>
    <row r="29" spans="1:6" ht="12.75" customHeight="1" thickBot="1">
      <c r="A29" s="174" t="s">
        <v>33</v>
      </c>
      <c r="B29" s="303" t="s">
        <v>410</v>
      </c>
      <c r="C29" s="37"/>
      <c r="D29" s="301"/>
      <c r="E29" s="38"/>
      <c r="F29" s="315"/>
    </row>
    <row r="30" spans="1:6" ht="21.75" customHeight="1" thickBot="1">
      <c r="A30" s="177" t="s">
        <v>34</v>
      </c>
      <c r="B30" s="72" t="s">
        <v>411</v>
      </c>
      <c r="C30" s="153">
        <f>+C18+C24</f>
        <v>600</v>
      </c>
      <c r="D30" s="72" t="s">
        <v>412</v>
      </c>
      <c r="E30" s="158">
        <f>SUM(E18:E29)</f>
        <v>0</v>
      </c>
      <c r="F30" s="315"/>
    </row>
    <row r="31" spans="1:6" ht="13.5" thickBot="1">
      <c r="A31" s="177" t="s">
        <v>413</v>
      </c>
      <c r="B31" s="181" t="s">
        <v>414</v>
      </c>
      <c r="C31" s="182">
        <f>+C17+C30</f>
        <v>274921</v>
      </c>
      <c r="D31" s="181" t="s">
        <v>415</v>
      </c>
      <c r="E31" s="182">
        <f>+E17+E30</f>
        <v>277272</v>
      </c>
      <c r="F31" s="315"/>
    </row>
    <row r="32" spans="1:6" ht="13.5" thickBot="1">
      <c r="A32" s="177" t="s">
        <v>416</v>
      </c>
      <c r="B32" s="181" t="s">
        <v>109</v>
      </c>
      <c r="C32" s="182">
        <f>IF(C17-E17&lt;0,E17-C17,"-")</f>
        <v>2951</v>
      </c>
      <c r="D32" s="181" t="s">
        <v>110</v>
      </c>
      <c r="E32" s="182" t="str">
        <f>IF(C17-E17&gt;0,C17-E17,"-")</f>
        <v>-</v>
      </c>
      <c r="F32" s="315"/>
    </row>
    <row r="33" spans="1:6" ht="13.5" thickBot="1">
      <c r="A33" s="177" t="s">
        <v>417</v>
      </c>
      <c r="B33" s="181" t="s">
        <v>154</v>
      </c>
      <c r="C33" s="182">
        <f>IF(C17+C18-E31&lt;0,E31-(C17+C18),"-")</f>
        <v>2351</v>
      </c>
      <c r="D33" s="181" t="s">
        <v>155</v>
      </c>
      <c r="E33" s="182" t="str">
        <f>IF(C17+C18-E31&gt;0,C17+C18-E31,"-")</f>
        <v>-</v>
      </c>
      <c r="F33" s="315"/>
    </row>
  </sheetData>
  <sheetProtection/>
  <mergeCells count="2">
    <mergeCell ref="F1:F33"/>
    <mergeCell ref="A3:A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79" customWidth="1"/>
    <col min="2" max="2" width="68.625" style="79" customWidth="1"/>
    <col min="3" max="3" width="19.50390625" style="79" customWidth="1"/>
    <col min="4" max="16384" width="9.375" style="79" customWidth="1"/>
  </cols>
  <sheetData>
    <row r="1" spans="1:3" ht="33" customHeight="1">
      <c r="A1" s="319" t="s">
        <v>373</v>
      </c>
      <c r="B1" s="319"/>
      <c r="C1" s="319"/>
    </row>
    <row r="2" spans="1:4" ht="15.75" customHeight="1" thickBot="1">
      <c r="A2" s="80"/>
      <c r="B2" s="80"/>
      <c r="C2" s="82" t="s">
        <v>41</v>
      </c>
      <c r="D2" s="81"/>
    </row>
    <row r="3" spans="1:3" ht="26.25" customHeight="1" thickBot="1">
      <c r="A3" s="83" t="s">
        <v>8</v>
      </c>
      <c r="B3" s="84" t="s">
        <v>134</v>
      </c>
      <c r="C3" s="85" t="s">
        <v>160</v>
      </c>
    </row>
    <row r="4" spans="1:3" ht="15.75" thickBot="1">
      <c r="A4" s="86">
        <v>1</v>
      </c>
      <c r="B4" s="87">
        <v>2</v>
      </c>
      <c r="C4" s="88">
        <v>3</v>
      </c>
    </row>
    <row r="5" spans="1:3" ht="15">
      <c r="A5" s="89" t="s">
        <v>10</v>
      </c>
      <c r="B5" s="187" t="s">
        <v>44</v>
      </c>
      <c r="C5" s="184">
        <v>39286</v>
      </c>
    </row>
    <row r="6" spans="1:3" ht="24.75">
      <c r="A6" s="90" t="s">
        <v>11</v>
      </c>
      <c r="B6" s="209" t="s">
        <v>157</v>
      </c>
      <c r="C6" s="185">
        <v>1630</v>
      </c>
    </row>
    <row r="7" spans="1:3" ht="15">
      <c r="A7" s="90" t="s">
        <v>12</v>
      </c>
      <c r="B7" s="210" t="s">
        <v>372</v>
      </c>
      <c r="C7" s="185"/>
    </row>
    <row r="8" spans="1:3" ht="24.75">
      <c r="A8" s="90" t="s">
        <v>13</v>
      </c>
      <c r="B8" s="210" t="s">
        <v>159</v>
      </c>
      <c r="C8" s="185"/>
    </row>
    <row r="9" spans="1:3" ht="15">
      <c r="A9" s="91" t="s">
        <v>14</v>
      </c>
      <c r="B9" s="210" t="s">
        <v>158</v>
      </c>
      <c r="C9" s="186">
        <v>1717</v>
      </c>
    </row>
    <row r="10" spans="1:3" ht="15.75" thickBot="1">
      <c r="A10" s="90" t="s">
        <v>15</v>
      </c>
      <c r="B10" s="211" t="s">
        <v>135</v>
      </c>
      <c r="C10" s="185"/>
    </row>
    <row r="11" spans="1:3" ht="15.75" thickBot="1">
      <c r="A11" s="320" t="s">
        <v>136</v>
      </c>
      <c r="B11" s="321"/>
      <c r="C11" s="92">
        <f>SUM(C5:C10)</f>
        <v>42633</v>
      </c>
    </row>
    <row r="12" spans="1:3" ht="23.25" customHeight="1">
      <c r="A12" s="322" t="s">
        <v>143</v>
      </c>
      <c r="B12" s="322"/>
      <c r="C12" s="32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18/2015. (XI.26.)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8"/>
  <sheetViews>
    <sheetView view="pageBreakPreview" zoomScale="85" zoomScaleSheetLayoutView="85" workbookViewId="0" topLeftCell="A151">
      <selection activeCell="C7" sqref="C7"/>
    </sheetView>
  </sheetViews>
  <sheetFormatPr defaultColWidth="9.00390625" defaultRowHeight="12.75"/>
  <cols>
    <col min="1" max="1" width="19.50390625" style="215" customWidth="1"/>
    <col min="2" max="2" width="72.00390625" style="216" customWidth="1"/>
    <col min="3" max="3" width="12.875" style="217" customWidth="1"/>
    <col min="4" max="4" width="13.625" style="2" customWidth="1"/>
    <col min="5" max="8" width="9.375" style="282" customWidth="1"/>
    <col min="9" max="16384" width="9.375" style="2" customWidth="1"/>
  </cols>
  <sheetData>
    <row r="1" spans="1:8" s="1" customFormat="1" ht="16.5" customHeight="1" thickBot="1">
      <c r="A1" s="100"/>
      <c r="B1" s="102"/>
      <c r="C1" s="124" t="s">
        <v>420</v>
      </c>
      <c r="E1" s="287"/>
      <c r="F1" s="287"/>
      <c r="G1" s="287"/>
      <c r="H1" s="287"/>
    </row>
    <row r="2" spans="1:8" s="40" customFormat="1" ht="21" customHeight="1">
      <c r="A2" s="219" t="s">
        <v>51</v>
      </c>
      <c r="B2" s="188" t="s">
        <v>142</v>
      </c>
      <c r="C2" s="190" t="s">
        <v>40</v>
      </c>
      <c r="D2" s="190">
        <v>1</v>
      </c>
      <c r="E2" s="280"/>
      <c r="F2" s="280"/>
      <c r="G2" s="280"/>
      <c r="H2" s="280"/>
    </row>
    <row r="3" spans="1:8" s="40" customFormat="1" ht="16.5" thickBot="1">
      <c r="A3" s="103" t="s">
        <v>137</v>
      </c>
      <c r="B3" s="189" t="s">
        <v>339</v>
      </c>
      <c r="C3" s="191">
        <v>1</v>
      </c>
      <c r="D3" s="191">
        <v>1</v>
      </c>
      <c r="E3" s="280"/>
      <c r="F3" s="280"/>
      <c r="G3" s="280"/>
      <c r="H3" s="280"/>
    </row>
    <row r="4" spans="1:8" s="41" customFormat="1" ht="15.75" customHeight="1" thickBot="1">
      <c r="A4" s="104"/>
      <c r="B4" s="104"/>
      <c r="C4" s="105" t="s">
        <v>41</v>
      </c>
      <c r="E4" s="281"/>
      <c r="F4" s="281"/>
      <c r="G4" s="281"/>
      <c r="H4" s="281"/>
    </row>
    <row r="5" spans="1:4" ht="33" customHeight="1" thickBot="1">
      <c r="A5" s="220" t="s">
        <v>139</v>
      </c>
      <c r="B5" s="106" t="s">
        <v>42</v>
      </c>
      <c r="C5" s="107" t="s">
        <v>376</v>
      </c>
      <c r="D5" s="192" t="s">
        <v>377</v>
      </c>
    </row>
    <row r="6" spans="1:8" s="35" customFormat="1" ht="12.75" customHeight="1" thickBot="1">
      <c r="A6" s="96">
        <v>1</v>
      </c>
      <c r="B6" s="97">
        <v>2</v>
      </c>
      <c r="C6" s="98">
        <v>3</v>
      </c>
      <c r="D6" s="98"/>
      <c r="E6" s="283"/>
      <c r="F6" s="283"/>
      <c r="G6" s="283"/>
      <c r="H6" s="283"/>
    </row>
    <row r="7" spans="1:8" s="35" customFormat="1" ht="15.75" customHeight="1" thickBot="1">
      <c r="A7" s="108"/>
      <c r="B7" s="109" t="s">
        <v>43</v>
      </c>
      <c r="C7" s="193"/>
      <c r="D7" s="193"/>
      <c r="E7" s="283"/>
      <c r="F7" s="283"/>
      <c r="G7" s="283"/>
      <c r="H7" s="283"/>
    </row>
    <row r="8" spans="1:8" s="35" customFormat="1" ht="12" customHeight="1" thickBot="1">
      <c r="A8" s="26" t="s">
        <v>10</v>
      </c>
      <c r="B8" s="20" t="s">
        <v>161</v>
      </c>
      <c r="C8" s="138">
        <f>+C9+C10+C11+C12+C13+C14</f>
        <v>183183</v>
      </c>
      <c r="D8" s="138">
        <f>SUM(D9:D13)</f>
        <v>189071</v>
      </c>
      <c r="E8" s="283"/>
      <c r="F8" s="283"/>
      <c r="G8" s="283"/>
      <c r="H8" s="283"/>
    </row>
    <row r="9" spans="1:8" s="42" customFormat="1" ht="12" customHeight="1">
      <c r="A9" s="245" t="s">
        <v>77</v>
      </c>
      <c r="B9" s="229" t="s">
        <v>162</v>
      </c>
      <c r="C9" s="141">
        <v>91513</v>
      </c>
      <c r="D9" s="141">
        <v>91513</v>
      </c>
      <c r="E9" s="284"/>
      <c r="F9" s="284"/>
      <c r="G9" s="284"/>
      <c r="H9" s="284"/>
    </row>
    <row r="10" spans="1:8" s="43" customFormat="1" ht="12" customHeight="1">
      <c r="A10" s="246" t="s">
        <v>78</v>
      </c>
      <c r="B10" s="230" t="s">
        <v>163</v>
      </c>
      <c r="C10" s="140">
        <v>50611</v>
      </c>
      <c r="D10" s="140">
        <v>50611</v>
      </c>
      <c r="E10" s="285"/>
      <c r="F10" s="285"/>
      <c r="G10" s="285"/>
      <c r="H10" s="285"/>
    </row>
    <row r="11" spans="1:8" s="43" customFormat="1" ht="12" customHeight="1">
      <c r="A11" s="246" t="s">
        <v>79</v>
      </c>
      <c r="B11" s="230" t="s">
        <v>164</v>
      </c>
      <c r="C11" s="140">
        <v>37061</v>
      </c>
      <c r="D11" s="140">
        <v>40891</v>
      </c>
      <c r="E11" s="285">
        <v>3830</v>
      </c>
      <c r="F11" s="285"/>
      <c r="G11" s="285"/>
      <c r="H11" s="285"/>
    </row>
    <row r="12" spans="1:8" s="43" customFormat="1" ht="12" customHeight="1">
      <c r="A12" s="246" t="s">
        <v>80</v>
      </c>
      <c r="B12" s="230" t="s">
        <v>165</v>
      </c>
      <c r="C12" s="140">
        <v>3998</v>
      </c>
      <c r="D12" s="140">
        <v>3998</v>
      </c>
      <c r="E12" s="285"/>
      <c r="F12" s="285"/>
      <c r="G12" s="285"/>
      <c r="H12" s="285"/>
    </row>
    <row r="13" spans="1:8" s="43" customFormat="1" ht="12" customHeight="1">
      <c r="A13" s="246" t="s">
        <v>100</v>
      </c>
      <c r="B13" s="230" t="s">
        <v>166</v>
      </c>
      <c r="C13" s="271"/>
      <c r="D13" s="279">
        <f>653+1405</f>
        <v>2058</v>
      </c>
      <c r="E13" s="285">
        <v>653</v>
      </c>
      <c r="F13" s="285"/>
      <c r="G13" s="285"/>
      <c r="H13" s="285"/>
    </row>
    <row r="14" spans="1:8" s="42" customFormat="1" ht="12" customHeight="1" thickBot="1">
      <c r="A14" s="247" t="s">
        <v>81</v>
      </c>
      <c r="B14" s="231" t="s">
        <v>167</v>
      </c>
      <c r="C14" s="272"/>
      <c r="D14" s="272"/>
      <c r="E14" s="284"/>
      <c r="F14" s="284"/>
      <c r="G14" s="284"/>
      <c r="H14" s="284"/>
    </row>
    <row r="15" spans="1:8" s="42" customFormat="1" ht="12" customHeight="1" thickBot="1">
      <c r="A15" s="26" t="s">
        <v>11</v>
      </c>
      <c r="B15" s="133" t="s">
        <v>168</v>
      </c>
      <c r="C15" s="138">
        <f>+C16+C17+C18+C19+C20</f>
        <v>0</v>
      </c>
      <c r="D15" s="138">
        <f>+D16+D17+D18+D19+D20</f>
        <v>0</v>
      </c>
      <c r="E15" s="284"/>
      <c r="F15" s="284"/>
      <c r="G15" s="284"/>
      <c r="H15" s="284"/>
    </row>
    <row r="16" spans="1:8" s="42" customFormat="1" ht="12" customHeight="1">
      <c r="A16" s="245" t="s">
        <v>83</v>
      </c>
      <c r="B16" s="229" t="s">
        <v>169</v>
      </c>
      <c r="C16" s="141"/>
      <c r="D16" s="141"/>
      <c r="E16" s="284"/>
      <c r="F16" s="284"/>
      <c r="G16" s="284"/>
      <c r="H16" s="284"/>
    </row>
    <row r="17" spans="1:8" s="42" customFormat="1" ht="12" customHeight="1">
      <c r="A17" s="246" t="s">
        <v>84</v>
      </c>
      <c r="B17" s="230" t="s">
        <v>170</v>
      </c>
      <c r="C17" s="140"/>
      <c r="D17" s="140"/>
      <c r="E17" s="284"/>
      <c r="F17" s="284"/>
      <c r="G17" s="284"/>
      <c r="H17" s="284"/>
    </row>
    <row r="18" spans="1:8" s="42" customFormat="1" ht="12" customHeight="1">
      <c r="A18" s="246" t="s">
        <v>85</v>
      </c>
      <c r="B18" s="230" t="s">
        <v>365</v>
      </c>
      <c r="C18" s="140"/>
      <c r="D18" s="140"/>
      <c r="E18" s="284"/>
      <c r="F18" s="284"/>
      <c r="G18" s="284"/>
      <c r="H18" s="284"/>
    </row>
    <row r="19" spans="1:8" s="42" customFormat="1" ht="12" customHeight="1">
      <c r="A19" s="246" t="s">
        <v>86</v>
      </c>
      <c r="B19" s="230" t="s">
        <v>366</v>
      </c>
      <c r="C19" s="140"/>
      <c r="D19" s="140"/>
      <c r="E19" s="284"/>
      <c r="F19" s="284"/>
      <c r="G19" s="284"/>
      <c r="H19" s="284"/>
    </row>
    <row r="20" spans="1:8" s="42" customFormat="1" ht="12" customHeight="1">
      <c r="A20" s="246" t="s">
        <v>87</v>
      </c>
      <c r="B20" s="230" t="s">
        <v>171</v>
      </c>
      <c r="C20" s="140"/>
      <c r="D20" s="140"/>
      <c r="E20" s="284"/>
      <c r="F20" s="284"/>
      <c r="G20" s="284"/>
      <c r="H20" s="284"/>
    </row>
    <row r="21" spans="1:8" s="43" customFormat="1" ht="12" customHeight="1" thickBot="1">
      <c r="A21" s="247" t="s">
        <v>96</v>
      </c>
      <c r="B21" s="231" t="s">
        <v>172</v>
      </c>
      <c r="C21" s="142"/>
      <c r="D21" s="142"/>
      <c r="E21" s="285"/>
      <c r="F21" s="285"/>
      <c r="G21" s="285"/>
      <c r="H21" s="285"/>
    </row>
    <row r="22" spans="1:8" s="43" customFormat="1" ht="12" customHeight="1" thickBot="1">
      <c r="A22" s="26" t="s">
        <v>12</v>
      </c>
      <c r="B22" s="20" t="s">
        <v>173</v>
      </c>
      <c r="C22" s="138">
        <f>+C23+C24+C25+C26+C27</f>
        <v>0</v>
      </c>
      <c r="D22" s="138">
        <f>+D23+D24+D25+D26+D27</f>
        <v>112000</v>
      </c>
      <c r="E22" s="285"/>
      <c r="F22" s="285"/>
      <c r="G22" s="285"/>
      <c r="H22" s="285"/>
    </row>
    <row r="23" spans="1:8" s="43" customFormat="1" ht="12" customHeight="1">
      <c r="A23" s="245" t="s">
        <v>66</v>
      </c>
      <c r="B23" s="229" t="s">
        <v>174</v>
      </c>
      <c r="C23" s="141"/>
      <c r="D23" s="141">
        <v>112000</v>
      </c>
      <c r="E23" s="285"/>
      <c r="F23" s="285"/>
      <c r="G23" s="285"/>
      <c r="H23" s="285"/>
    </row>
    <row r="24" spans="1:8" s="42" customFormat="1" ht="12" customHeight="1">
      <c r="A24" s="246" t="s">
        <v>67</v>
      </c>
      <c r="B24" s="230" t="s">
        <v>175</v>
      </c>
      <c r="C24" s="140"/>
      <c r="D24" s="140"/>
      <c r="E24" s="284"/>
      <c r="F24" s="284"/>
      <c r="G24" s="284"/>
      <c r="H24" s="284"/>
    </row>
    <row r="25" spans="1:8" s="43" customFormat="1" ht="12" customHeight="1">
      <c r="A25" s="246" t="s">
        <v>68</v>
      </c>
      <c r="B25" s="230" t="s">
        <v>367</v>
      </c>
      <c r="C25" s="140"/>
      <c r="D25" s="140"/>
      <c r="E25" s="285"/>
      <c r="F25" s="285"/>
      <c r="G25" s="285"/>
      <c r="H25" s="285"/>
    </row>
    <row r="26" spans="1:8" s="43" customFormat="1" ht="12" customHeight="1">
      <c r="A26" s="246" t="s">
        <v>69</v>
      </c>
      <c r="B26" s="230" t="s">
        <v>368</v>
      </c>
      <c r="C26" s="140"/>
      <c r="D26" s="140"/>
      <c r="E26" s="285"/>
      <c r="F26" s="285"/>
      <c r="G26" s="285"/>
      <c r="H26" s="285"/>
    </row>
    <row r="27" spans="1:8" s="43" customFormat="1" ht="12" customHeight="1">
      <c r="A27" s="246" t="s">
        <v>111</v>
      </c>
      <c r="B27" s="230" t="s">
        <v>176</v>
      </c>
      <c r="C27" s="140"/>
      <c r="D27" s="140"/>
      <c r="E27" s="285"/>
      <c r="F27" s="285"/>
      <c r="G27" s="285"/>
      <c r="H27" s="285"/>
    </row>
    <row r="28" spans="1:8" s="43" customFormat="1" ht="12" customHeight="1" thickBot="1">
      <c r="A28" s="247" t="s">
        <v>112</v>
      </c>
      <c r="B28" s="231" t="s">
        <v>177</v>
      </c>
      <c r="C28" s="142"/>
      <c r="D28" s="142"/>
      <c r="E28" s="285"/>
      <c r="F28" s="285"/>
      <c r="G28" s="285"/>
      <c r="H28" s="285"/>
    </row>
    <row r="29" spans="1:8" s="43" customFormat="1" ht="12" customHeight="1" thickBot="1">
      <c r="A29" s="26" t="s">
        <v>113</v>
      </c>
      <c r="B29" s="20" t="s">
        <v>178</v>
      </c>
      <c r="C29" s="144">
        <f>C30+C33+C34+C35</f>
        <v>39560</v>
      </c>
      <c r="D29" s="144">
        <f>D30+D33+D34+D35</f>
        <v>57720</v>
      </c>
      <c r="E29" s="285"/>
      <c r="F29" s="285"/>
      <c r="G29" s="285"/>
      <c r="H29" s="285"/>
    </row>
    <row r="30" spans="1:8" s="43" customFormat="1" ht="12" customHeight="1">
      <c r="A30" s="245" t="s">
        <v>179</v>
      </c>
      <c r="B30" s="229" t="s">
        <v>185</v>
      </c>
      <c r="C30" s="224">
        <f>C31+C32</f>
        <v>27000</v>
      </c>
      <c r="D30" s="224">
        <f>D31+D32</f>
        <v>44000</v>
      </c>
      <c r="E30" s="285"/>
      <c r="F30" s="285"/>
      <c r="G30" s="285"/>
      <c r="H30" s="285"/>
    </row>
    <row r="31" spans="1:8" s="43" customFormat="1" ht="12" customHeight="1">
      <c r="A31" s="246" t="s">
        <v>180</v>
      </c>
      <c r="B31" s="230" t="s">
        <v>186</v>
      </c>
      <c r="C31" s="140"/>
      <c r="D31" s="140"/>
      <c r="E31" s="285"/>
      <c r="F31" s="285"/>
      <c r="G31" s="285"/>
      <c r="H31" s="285"/>
    </row>
    <row r="32" spans="1:8" s="43" customFormat="1" ht="12" customHeight="1">
      <c r="A32" s="246" t="s">
        <v>181</v>
      </c>
      <c r="B32" s="230" t="s">
        <v>187</v>
      </c>
      <c r="C32" s="140">
        <v>27000</v>
      </c>
      <c r="D32" s="140">
        <v>44000</v>
      </c>
      <c r="E32" s="285"/>
      <c r="F32" s="285"/>
      <c r="G32" s="285"/>
      <c r="H32" s="285"/>
    </row>
    <row r="33" spans="1:8" s="43" customFormat="1" ht="12" customHeight="1">
      <c r="A33" s="246" t="s">
        <v>182</v>
      </c>
      <c r="B33" s="230" t="s">
        <v>188</v>
      </c>
      <c r="C33" s="140">
        <v>12000</v>
      </c>
      <c r="D33" s="140">
        <v>12000</v>
      </c>
      <c r="E33" s="285"/>
      <c r="F33" s="285"/>
      <c r="G33" s="285"/>
      <c r="H33" s="285"/>
    </row>
    <row r="34" spans="1:8" s="43" customFormat="1" ht="12" customHeight="1">
      <c r="A34" s="246" t="s">
        <v>183</v>
      </c>
      <c r="B34" s="230" t="s">
        <v>189</v>
      </c>
      <c r="C34" s="140">
        <v>270</v>
      </c>
      <c r="D34" s="140">
        <v>330</v>
      </c>
      <c r="E34" s="285"/>
      <c r="F34" s="285"/>
      <c r="G34" s="285"/>
      <c r="H34" s="285"/>
    </row>
    <row r="35" spans="1:8" s="43" customFormat="1" ht="12" customHeight="1" thickBot="1">
      <c r="A35" s="247" t="s">
        <v>184</v>
      </c>
      <c r="B35" s="231" t="s">
        <v>190</v>
      </c>
      <c r="C35" s="142">
        <v>290</v>
      </c>
      <c r="D35" s="142">
        <v>1390</v>
      </c>
      <c r="E35" s="285">
        <v>1000</v>
      </c>
      <c r="F35" s="285"/>
      <c r="G35" s="285"/>
      <c r="H35" s="285"/>
    </row>
    <row r="36" spans="1:8" s="43" customFormat="1" ht="12" customHeight="1" thickBot="1">
      <c r="A36" s="26" t="s">
        <v>14</v>
      </c>
      <c r="B36" s="20" t="s">
        <v>191</v>
      </c>
      <c r="C36" s="138">
        <f>SUM(C37:C46)</f>
        <v>8699</v>
      </c>
      <c r="D36" s="138">
        <f>SUM(D37:D46)</f>
        <v>9565</v>
      </c>
      <c r="E36" s="285"/>
      <c r="F36" s="285"/>
      <c r="G36" s="285"/>
      <c r="H36" s="285"/>
    </row>
    <row r="37" spans="1:8" s="43" customFormat="1" ht="12" customHeight="1">
      <c r="A37" s="245" t="s">
        <v>70</v>
      </c>
      <c r="B37" s="229" t="s">
        <v>194</v>
      </c>
      <c r="C37" s="141"/>
      <c r="D37" s="141"/>
      <c r="E37" s="285"/>
      <c r="F37" s="285"/>
      <c r="G37" s="285"/>
      <c r="H37" s="285"/>
    </row>
    <row r="38" spans="1:8" s="43" customFormat="1" ht="12" customHeight="1">
      <c r="A38" s="246" t="s">
        <v>71</v>
      </c>
      <c r="B38" s="230" t="s">
        <v>195</v>
      </c>
      <c r="C38" s="140">
        <v>5295</v>
      </c>
      <c r="D38" s="140">
        <v>5295</v>
      </c>
      <c r="E38" s="285"/>
      <c r="F38" s="285"/>
      <c r="G38" s="285"/>
      <c r="H38" s="285"/>
    </row>
    <row r="39" spans="1:8" s="43" customFormat="1" ht="12" customHeight="1">
      <c r="A39" s="246" t="s">
        <v>72</v>
      </c>
      <c r="B39" s="230" t="s">
        <v>196</v>
      </c>
      <c r="C39" s="140"/>
      <c r="D39" s="140"/>
      <c r="E39" s="285"/>
      <c r="F39" s="285"/>
      <c r="G39" s="285"/>
      <c r="H39" s="285"/>
    </row>
    <row r="40" spans="1:8" s="43" customFormat="1" ht="12" customHeight="1">
      <c r="A40" s="246" t="s">
        <v>115</v>
      </c>
      <c r="B40" s="230" t="s">
        <v>197</v>
      </c>
      <c r="C40" s="140">
        <v>1480</v>
      </c>
      <c r="D40" s="140">
        <v>1480</v>
      </c>
      <c r="E40" s="285"/>
      <c r="F40" s="285"/>
      <c r="G40" s="285"/>
      <c r="H40" s="285"/>
    </row>
    <row r="41" spans="1:8" s="43" customFormat="1" ht="12" customHeight="1">
      <c r="A41" s="246" t="s">
        <v>116</v>
      </c>
      <c r="B41" s="230" t="s">
        <v>198</v>
      </c>
      <c r="C41" s="140"/>
      <c r="D41" s="140"/>
      <c r="E41" s="285"/>
      <c r="F41" s="285"/>
      <c r="G41" s="285"/>
      <c r="H41" s="285"/>
    </row>
    <row r="42" spans="1:8" s="43" customFormat="1" ht="12" customHeight="1">
      <c r="A42" s="246" t="s">
        <v>117</v>
      </c>
      <c r="B42" s="230" t="s">
        <v>199</v>
      </c>
      <c r="C42" s="140">
        <v>1829</v>
      </c>
      <c r="D42" s="140">
        <v>1829</v>
      </c>
      <c r="E42" s="285"/>
      <c r="F42" s="285"/>
      <c r="G42" s="285"/>
      <c r="H42" s="285"/>
    </row>
    <row r="43" spans="1:8" s="43" customFormat="1" ht="12" customHeight="1">
      <c r="A43" s="246" t="s">
        <v>118</v>
      </c>
      <c r="B43" s="230" t="s">
        <v>200</v>
      </c>
      <c r="C43" s="140"/>
      <c r="D43" s="140"/>
      <c r="E43" s="285"/>
      <c r="F43" s="285"/>
      <c r="G43" s="285"/>
      <c r="H43" s="285"/>
    </row>
    <row r="44" spans="1:8" s="43" customFormat="1" ht="12" customHeight="1">
      <c r="A44" s="246" t="s">
        <v>119</v>
      </c>
      <c r="B44" s="230" t="s">
        <v>201</v>
      </c>
      <c r="C44" s="140">
        <v>25</v>
      </c>
      <c r="D44" s="140">
        <v>25</v>
      </c>
      <c r="E44" s="285"/>
      <c r="F44" s="285"/>
      <c r="G44" s="285"/>
      <c r="H44" s="285"/>
    </row>
    <row r="45" spans="1:8" s="43" customFormat="1" ht="12" customHeight="1">
      <c r="A45" s="246" t="s">
        <v>192</v>
      </c>
      <c r="B45" s="230" t="s">
        <v>202</v>
      </c>
      <c r="C45" s="143"/>
      <c r="D45" s="143"/>
      <c r="E45" s="285"/>
      <c r="F45" s="285"/>
      <c r="G45" s="285"/>
      <c r="H45" s="285"/>
    </row>
    <row r="46" spans="1:8" s="43" customFormat="1" ht="12" customHeight="1" thickBot="1">
      <c r="A46" s="247" t="s">
        <v>193</v>
      </c>
      <c r="B46" s="231" t="s">
        <v>203</v>
      </c>
      <c r="C46" s="218">
        <v>70</v>
      </c>
      <c r="D46" s="218">
        <f>70+866</f>
        <v>936</v>
      </c>
      <c r="E46" s="285">
        <v>866</v>
      </c>
      <c r="F46" s="285"/>
      <c r="G46" s="285"/>
      <c r="H46" s="285"/>
    </row>
    <row r="47" spans="1:8" s="43" customFormat="1" ht="12" customHeight="1" thickBot="1">
      <c r="A47" s="26" t="s">
        <v>15</v>
      </c>
      <c r="B47" s="20" t="s">
        <v>204</v>
      </c>
      <c r="C47" s="138">
        <f>SUM(C48:C52)</f>
        <v>600</v>
      </c>
      <c r="D47" s="138">
        <f>SUM(D48:D52)</f>
        <v>600</v>
      </c>
      <c r="E47" s="285"/>
      <c r="F47" s="285"/>
      <c r="G47" s="285"/>
      <c r="H47" s="285"/>
    </row>
    <row r="48" spans="1:8" s="43" customFormat="1" ht="12" customHeight="1">
      <c r="A48" s="245" t="s">
        <v>73</v>
      </c>
      <c r="B48" s="229" t="s">
        <v>208</v>
      </c>
      <c r="C48" s="273"/>
      <c r="D48" s="273"/>
      <c r="E48" s="285"/>
      <c r="F48" s="285"/>
      <c r="G48" s="285"/>
      <c r="H48" s="285"/>
    </row>
    <row r="49" spans="1:8" s="43" customFormat="1" ht="12" customHeight="1">
      <c r="A49" s="246" t="s">
        <v>74</v>
      </c>
      <c r="B49" s="230" t="s">
        <v>209</v>
      </c>
      <c r="C49" s="143"/>
      <c r="D49" s="143"/>
      <c r="E49" s="285"/>
      <c r="F49" s="285"/>
      <c r="G49" s="285"/>
      <c r="H49" s="285"/>
    </row>
    <row r="50" spans="1:8" s="43" customFormat="1" ht="12" customHeight="1">
      <c r="A50" s="246" t="s">
        <v>205</v>
      </c>
      <c r="B50" s="230" t="s">
        <v>210</v>
      </c>
      <c r="C50" s="143"/>
      <c r="D50" s="143"/>
      <c r="E50" s="285"/>
      <c r="F50" s="285"/>
      <c r="G50" s="285"/>
      <c r="H50" s="285"/>
    </row>
    <row r="51" spans="1:8" s="43" customFormat="1" ht="12" customHeight="1">
      <c r="A51" s="246" t="s">
        <v>206</v>
      </c>
      <c r="B51" s="230" t="s">
        <v>211</v>
      </c>
      <c r="C51" s="143">
        <v>600</v>
      </c>
      <c r="D51" s="143">
        <v>600</v>
      </c>
      <c r="E51" s="285"/>
      <c r="F51" s="285"/>
      <c r="G51" s="285"/>
      <c r="H51" s="285"/>
    </row>
    <row r="52" spans="1:8" s="43" customFormat="1" ht="12" customHeight="1" thickBot="1">
      <c r="A52" s="247" t="s">
        <v>207</v>
      </c>
      <c r="B52" s="231" t="s">
        <v>212</v>
      </c>
      <c r="C52" s="218"/>
      <c r="D52" s="218"/>
      <c r="E52" s="285"/>
      <c r="F52" s="285"/>
      <c r="G52" s="285"/>
      <c r="H52" s="285"/>
    </row>
    <row r="53" spans="1:8" s="43" customFormat="1" ht="12" customHeight="1" thickBot="1">
      <c r="A53" s="26" t="s">
        <v>120</v>
      </c>
      <c r="B53" s="20" t="s">
        <v>213</v>
      </c>
      <c r="C53" s="138">
        <f>SUM(C54:C56)</f>
        <v>120980</v>
      </c>
      <c r="D53" s="138">
        <f>SUM(D54:D56)</f>
        <v>124073</v>
      </c>
      <c r="E53" s="285"/>
      <c r="F53" s="285"/>
      <c r="G53" s="285"/>
      <c r="H53" s="285"/>
    </row>
    <row r="54" spans="1:8" s="43" customFormat="1" ht="12" customHeight="1">
      <c r="A54" s="245" t="s">
        <v>75</v>
      </c>
      <c r="B54" s="229" t="s">
        <v>214</v>
      </c>
      <c r="C54" s="141"/>
      <c r="D54" s="141"/>
      <c r="E54" s="285"/>
      <c r="F54" s="285"/>
      <c r="G54" s="285"/>
      <c r="H54" s="285"/>
    </row>
    <row r="55" spans="1:8" s="43" customFormat="1" ht="12" customHeight="1">
      <c r="A55" s="246" t="s">
        <v>76</v>
      </c>
      <c r="B55" s="230" t="s">
        <v>369</v>
      </c>
      <c r="C55" s="140"/>
      <c r="D55" s="140"/>
      <c r="E55" s="285"/>
      <c r="F55" s="285"/>
      <c r="G55" s="285"/>
      <c r="H55" s="285"/>
    </row>
    <row r="56" spans="1:8" s="43" customFormat="1" ht="12" customHeight="1">
      <c r="A56" s="246" t="s">
        <v>218</v>
      </c>
      <c r="B56" s="230" t="s">
        <v>216</v>
      </c>
      <c r="C56" s="140">
        <v>120980</v>
      </c>
      <c r="D56" s="140">
        <f>C56+E56+F56+G56</f>
        <v>124073</v>
      </c>
      <c r="E56" s="285">
        <v>2603</v>
      </c>
      <c r="F56" s="285">
        <v>295</v>
      </c>
      <c r="G56" s="285">
        <v>195</v>
      </c>
      <c r="H56" s="285"/>
    </row>
    <row r="57" spans="1:8" s="43" customFormat="1" ht="12" customHeight="1" thickBot="1">
      <c r="A57" s="247" t="s">
        <v>219</v>
      </c>
      <c r="B57" s="231" t="s">
        <v>217</v>
      </c>
      <c r="C57" s="142"/>
      <c r="D57" s="142"/>
      <c r="E57" s="285"/>
      <c r="F57" s="285"/>
      <c r="G57" s="285"/>
      <c r="H57" s="285"/>
    </row>
    <row r="58" spans="1:8" s="43" customFormat="1" ht="12" customHeight="1" thickBot="1">
      <c r="A58" s="26" t="s">
        <v>17</v>
      </c>
      <c r="B58" s="133" t="s">
        <v>220</v>
      </c>
      <c r="C58" s="138">
        <f>SUM(C59:C61)</f>
        <v>32901</v>
      </c>
      <c r="D58" s="138">
        <f>SUM(D59:D61)</f>
        <v>162321</v>
      </c>
      <c r="E58" s="285"/>
      <c r="F58" s="285"/>
      <c r="G58" s="285"/>
      <c r="H58" s="285"/>
    </row>
    <row r="59" spans="1:8" s="43" customFormat="1" ht="12" customHeight="1">
      <c r="A59" s="245" t="s">
        <v>121</v>
      </c>
      <c r="B59" s="229" t="s">
        <v>222</v>
      </c>
      <c r="C59" s="143"/>
      <c r="D59" s="143"/>
      <c r="E59" s="285"/>
      <c r="F59" s="285"/>
      <c r="G59" s="285"/>
      <c r="H59" s="285"/>
    </row>
    <row r="60" spans="1:8" s="43" customFormat="1" ht="12" customHeight="1">
      <c r="A60" s="246" t="s">
        <v>122</v>
      </c>
      <c r="B60" s="230" t="s">
        <v>370</v>
      </c>
      <c r="C60" s="143"/>
      <c r="D60" s="143"/>
      <c r="E60" s="285"/>
      <c r="F60" s="285"/>
      <c r="G60" s="285"/>
      <c r="H60" s="285"/>
    </row>
    <row r="61" spans="1:8" s="43" customFormat="1" ht="12" customHeight="1">
      <c r="A61" s="246" t="s">
        <v>148</v>
      </c>
      <c r="B61" s="230" t="s">
        <v>223</v>
      </c>
      <c r="C61" s="143">
        <v>32901</v>
      </c>
      <c r="D61" s="143">
        <v>162321</v>
      </c>
      <c r="E61" s="285"/>
      <c r="F61" s="285"/>
      <c r="G61" s="285"/>
      <c r="H61" s="285"/>
    </row>
    <row r="62" spans="1:8" s="43" customFormat="1" ht="12" customHeight="1" thickBot="1">
      <c r="A62" s="247" t="s">
        <v>221</v>
      </c>
      <c r="B62" s="231" t="s">
        <v>224</v>
      </c>
      <c r="C62" s="143">
        <v>32901</v>
      </c>
      <c r="D62" s="143">
        <v>162321</v>
      </c>
      <c r="E62" s="285"/>
      <c r="F62" s="285"/>
      <c r="G62" s="285"/>
      <c r="H62" s="285"/>
    </row>
    <row r="63" spans="1:8" s="43" customFormat="1" ht="12" customHeight="1" thickBot="1">
      <c r="A63" s="26" t="s">
        <v>18</v>
      </c>
      <c r="B63" s="20" t="s">
        <v>225</v>
      </c>
      <c r="C63" s="144">
        <f>+C8+C15+C22+C29+C36+C47+C53+C58</f>
        <v>385923</v>
      </c>
      <c r="D63" s="144">
        <f>+D8+D15+D22+D29+D36+D47+D53+D58</f>
        <v>655350</v>
      </c>
      <c r="E63" s="285"/>
      <c r="F63" s="285"/>
      <c r="G63" s="285"/>
      <c r="H63" s="285"/>
    </row>
    <row r="64" spans="1:8" s="43" customFormat="1" ht="12" customHeight="1" thickBot="1">
      <c r="A64" s="248" t="s">
        <v>336</v>
      </c>
      <c r="B64" s="133" t="s">
        <v>227</v>
      </c>
      <c r="C64" s="138">
        <f>SUM(C65:C67)</f>
        <v>21629</v>
      </c>
      <c r="D64" s="138">
        <f>SUM(D65:D67)</f>
        <v>4629</v>
      </c>
      <c r="E64" s="285"/>
      <c r="F64" s="285"/>
      <c r="G64" s="285"/>
      <c r="H64" s="285"/>
    </row>
    <row r="65" spans="1:8" s="43" customFormat="1" ht="12" customHeight="1">
      <c r="A65" s="245" t="s">
        <v>260</v>
      </c>
      <c r="B65" s="229" t="s">
        <v>228</v>
      </c>
      <c r="C65" s="143"/>
      <c r="D65" s="143"/>
      <c r="E65" s="285"/>
      <c r="F65" s="285"/>
      <c r="G65" s="285"/>
      <c r="H65" s="285"/>
    </row>
    <row r="66" spans="1:8" s="43" customFormat="1" ht="12" customHeight="1">
      <c r="A66" s="246" t="s">
        <v>269</v>
      </c>
      <c r="B66" s="230" t="s">
        <v>229</v>
      </c>
      <c r="C66" s="143">
        <v>21629</v>
      </c>
      <c r="D66" s="143">
        <v>4629</v>
      </c>
      <c r="E66" s="285"/>
      <c r="F66" s="285"/>
      <c r="G66" s="285"/>
      <c r="H66" s="285"/>
    </row>
    <row r="67" spans="1:8" s="43" customFormat="1" ht="12" customHeight="1" thickBot="1">
      <c r="A67" s="247" t="s">
        <v>270</v>
      </c>
      <c r="B67" s="233" t="s">
        <v>230</v>
      </c>
      <c r="C67" s="143"/>
      <c r="D67" s="143"/>
      <c r="E67" s="285"/>
      <c r="F67" s="285"/>
      <c r="G67" s="285"/>
      <c r="H67" s="285"/>
    </row>
    <row r="68" spans="1:8" s="43" customFormat="1" ht="12" customHeight="1" thickBot="1">
      <c r="A68" s="248" t="s">
        <v>231</v>
      </c>
      <c r="B68" s="133" t="s">
        <v>232</v>
      </c>
      <c r="C68" s="138">
        <f>SUM(C69:C72)</f>
        <v>0</v>
      </c>
      <c r="D68" s="138">
        <f>SUM(D69:D72)</f>
        <v>0</v>
      </c>
      <c r="E68" s="285"/>
      <c r="F68" s="285"/>
      <c r="G68" s="285"/>
      <c r="H68" s="285"/>
    </row>
    <row r="69" spans="1:8" s="43" customFormat="1" ht="12" customHeight="1">
      <c r="A69" s="245" t="s">
        <v>101</v>
      </c>
      <c r="B69" s="229" t="s">
        <v>233</v>
      </c>
      <c r="C69" s="143"/>
      <c r="D69" s="143"/>
      <c r="E69" s="285"/>
      <c r="F69" s="285"/>
      <c r="G69" s="285"/>
      <c r="H69" s="285"/>
    </row>
    <row r="70" spans="1:8" s="43" customFormat="1" ht="12" customHeight="1">
      <c r="A70" s="246" t="s">
        <v>102</v>
      </c>
      <c r="B70" s="230" t="s">
        <v>234</v>
      </c>
      <c r="C70" s="143"/>
      <c r="D70" s="143"/>
      <c r="E70" s="285"/>
      <c r="F70" s="285"/>
      <c r="G70" s="285"/>
      <c r="H70" s="285"/>
    </row>
    <row r="71" spans="1:8" s="43" customFormat="1" ht="12" customHeight="1">
      <c r="A71" s="246" t="s">
        <v>261</v>
      </c>
      <c r="B71" s="230" t="s">
        <v>235</v>
      </c>
      <c r="C71" s="143"/>
      <c r="D71" s="143"/>
      <c r="E71" s="285"/>
      <c r="F71" s="285"/>
      <c r="G71" s="285"/>
      <c r="H71" s="285"/>
    </row>
    <row r="72" spans="1:8" s="43" customFormat="1" ht="12" customHeight="1" thickBot="1">
      <c r="A72" s="247" t="s">
        <v>262</v>
      </c>
      <c r="B72" s="231" t="s">
        <v>236</v>
      </c>
      <c r="C72" s="143"/>
      <c r="D72" s="143"/>
      <c r="E72" s="285"/>
      <c r="F72" s="285"/>
      <c r="G72" s="285"/>
      <c r="H72" s="285"/>
    </row>
    <row r="73" spans="1:8" s="43" customFormat="1" ht="12" customHeight="1" thickBot="1">
      <c r="A73" s="248" t="s">
        <v>237</v>
      </c>
      <c r="B73" s="133" t="s">
        <v>238</v>
      </c>
      <c r="C73" s="138">
        <f>SUM(C74:C75)</f>
        <v>0</v>
      </c>
      <c r="D73" s="138">
        <f>SUM(D74:D75)</f>
        <v>0</v>
      </c>
      <c r="E73" s="285"/>
      <c r="F73" s="285"/>
      <c r="G73" s="285"/>
      <c r="H73" s="285"/>
    </row>
    <row r="74" spans="1:8" s="43" customFormat="1" ht="12" customHeight="1">
      <c r="A74" s="245" t="s">
        <v>263</v>
      </c>
      <c r="B74" s="229" t="s">
        <v>239</v>
      </c>
      <c r="C74" s="143"/>
      <c r="D74" s="143"/>
      <c r="E74" s="285"/>
      <c r="F74" s="285"/>
      <c r="G74" s="285"/>
      <c r="H74" s="285"/>
    </row>
    <row r="75" spans="1:8" s="43" customFormat="1" ht="12" customHeight="1" thickBot="1">
      <c r="A75" s="247" t="s">
        <v>264</v>
      </c>
      <c r="B75" s="231" t="s">
        <v>240</v>
      </c>
      <c r="C75" s="143"/>
      <c r="D75" s="143"/>
      <c r="E75" s="285"/>
      <c r="F75" s="285"/>
      <c r="G75" s="285"/>
      <c r="H75" s="285"/>
    </row>
    <row r="76" spans="1:8" s="42" customFormat="1" ht="12" customHeight="1" thickBot="1">
      <c r="A76" s="248" t="s">
        <v>241</v>
      </c>
      <c r="B76" s="133" t="s">
        <v>242</v>
      </c>
      <c r="C76" s="138">
        <f>SUM(C77:C79)</f>
        <v>0</v>
      </c>
      <c r="D76" s="138">
        <f>SUM(D77:D79)</f>
        <v>0</v>
      </c>
      <c r="E76" s="284"/>
      <c r="F76" s="284"/>
      <c r="G76" s="284"/>
      <c r="H76" s="284"/>
    </row>
    <row r="77" spans="1:8" s="43" customFormat="1" ht="12" customHeight="1">
      <c r="A77" s="245" t="s">
        <v>265</v>
      </c>
      <c r="B77" s="229" t="s">
        <v>243</v>
      </c>
      <c r="C77" s="143"/>
      <c r="D77" s="143"/>
      <c r="E77" s="285"/>
      <c r="F77" s="285"/>
      <c r="G77" s="285"/>
      <c r="H77" s="285"/>
    </row>
    <row r="78" spans="1:8" s="43" customFormat="1" ht="12" customHeight="1">
      <c r="A78" s="246" t="s">
        <v>266</v>
      </c>
      <c r="B78" s="230" t="s">
        <v>244</v>
      </c>
      <c r="C78" s="143"/>
      <c r="D78" s="143"/>
      <c r="E78" s="285"/>
      <c r="F78" s="285"/>
      <c r="G78" s="285"/>
      <c r="H78" s="285"/>
    </row>
    <row r="79" spans="1:8" s="43" customFormat="1" ht="12" customHeight="1" thickBot="1">
      <c r="A79" s="247" t="s">
        <v>267</v>
      </c>
      <c r="B79" s="231" t="s">
        <v>245</v>
      </c>
      <c r="C79" s="143"/>
      <c r="D79" s="143"/>
      <c r="E79" s="285"/>
      <c r="F79" s="285"/>
      <c r="G79" s="285"/>
      <c r="H79" s="285"/>
    </row>
    <row r="80" spans="1:8" s="43" customFormat="1" ht="12" customHeight="1" thickBot="1">
      <c r="A80" s="248" t="s">
        <v>246</v>
      </c>
      <c r="B80" s="133" t="s">
        <v>268</v>
      </c>
      <c r="C80" s="138">
        <f>SUM(C81:C84)</f>
        <v>0</v>
      </c>
      <c r="D80" s="138">
        <f>SUM(D81:D84)</f>
        <v>0</v>
      </c>
      <c r="E80" s="285"/>
      <c r="F80" s="285"/>
      <c r="G80" s="285"/>
      <c r="H80" s="285"/>
    </row>
    <row r="81" spans="1:8" s="43" customFormat="1" ht="12" customHeight="1">
      <c r="A81" s="249" t="s">
        <v>247</v>
      </c>
      <c r="B81" s="229" t="s">
        <v>248</v>
      </c>
      <c r="C81" s="143"/>
      <c r="D81" s="143"/>
      <c r="E81" s="285"/>
      <c r="F81" s="285"/>
      <c r="G81" s="285"/>
      <c r="H81" s="285"/>
    </row>
    <row r="82" spans="1:8" s="43" customFormat="1" ht="12" customHeight="1">
      <c r="A82" s="250" t="s">
        <v>249</v>
      </c>
      <c r="B82" s="230" t="s">
        <v>250</v>
      </c>
      <c r="C82" s="143"/>
      <c r="D82" s="143"/>
      <c r="E82" s="285"/>
      <c r="F82" s="285"/>
      <c r="G82" s="285"/>
      <c r="H82" s="285"/>
    </row>
    <row r="83" spans="1:8" s="43" customFormat="1" ht="12" customHeight="1">
      <c r="A83" s="250" t="s">
        <v>251</v>
      </c>
      <c r="B83" s="230" t="s">
        <v>252</v>
      </c>
      <c r="C83" s="143"/>
      <c r="D83" s="143"/>
      <c r="E83" s="285"/>
      <c r="F83" s="285"/>
      <c r="G83" s="285"/>
      <c r="H83" s="285"/>
    </row>
    <row r="84" spans="1:8" s="42" customFormat="1" ht="12" customHeight="1" thickBot="1">
      <c r="A84" s="251" t="s">
        <v>253</v>
      </c>
      <c r="B84" s="231" t="s">
        <v>254</v>
      </c>
      <c r="C84" s="143"/>
      <c r="D84" s="143"/>
      <c r="E84" s="284"/>
      <c r="F84" s="284"/>
      <c r="G84" s="284"/>
      <c r="H84" s="284"/>
    </row>
    <row r="85" spans="1:8" s="42" customFormat="1" ht="12" customHeight="1" thickBot="1">
      <c r="A85" s="248" t="s">
        <v>255</v>
      </c>
      <c r="B85" s="133" t="s">
        <v>256</v>
      </c>
      <c r="C85" s="274"/>
      <c r="D85" s="274"/>
      <c r="E85" s="284"/>
      <c r="F85" s="284"/>
      <c r="G85" s="284"/>
      <c r="H85" s="284"/>
    </row>
    <row r="86" spans="1:8" s="42" customFormat="1" ht="12" customHeight="1" thickBot="1">
      <c r="A86" s="248" t="s">
        <v>257</v>
      </c>
      <c r="B86" s="237" t="s">
        <v>258</v>
      </c>
      <c r="C86" s="144">
        <f>+C64+C68+C73+C76+C80+C85</f>
        <v>21629</v>
      </c>
      <c r="D86" s="144">
        <f>+D64+D68+D73+D76+D80+D85</f>
        <v>4629</v>
      </c>
      <c r="E86" s="284"/>
      <c r="F86" s="284"/>
      <c r="G86" s="284"/>
      <c r="H86" s="284"/>
    </row>
    <row r="87" spans="1:8" s="42" customFormat="1" ht="12" customHeight="1" thickBot="1">
      <c r="A87" s="252" t="s">
        <v>271</v>
      </c>
      <c r="B87" s="239" t="s">
        <v>361</v>
      </c>
      <c r="C87" s="144">
        <f>+C63+C86</f>
        <v>407552</v>
      </c>
      <c r="D87" s="144">
        <f>+D63+D86</f>
        <v>659979</v>
      </c>
      <c r="E87" s="284"/>
      <c r="F87" s="284"/>
      <c r="G87" s="284"/>
      <c r="H87" s="284"/>
    </row>
    <row r="88" spans="1:8" s="43" customFormat="1" ht="15" customHeight="1">
      <c r="A88" s="113"/>
      <c r="B88" s="114"/>
      <c r="C88" s="198"/>
      <c r="E88" s="285"/>
      <c r="F88" s="285"/>
      <c r="G88" s="285"/>
      <c r="H88" s="285"/>
    </row>
    <row r="89" spans="1:3" ht="13.5" thickBot="1">
      <c r="A89" s="253"/>
      <c r="B89" s="116"/>
      <c r="C89" s="199"/>
    </row>
    <row r="90" spans="1:8" s="35" customFormat="1" ht="16.5" customHeight="1" thickBot="1">
      <c r="A90" s="117"/>
      <c r="B90" s="118" t="s">
        <v>45</v>
      </c>
      <c r="C90" s="200"/>
      <c r="D90" s="200"/>
      <c r="E90" s="283"/>
      <c r="F90" s="283"/>
      <c r="G90" s="283"/>
      <c r="H90" s="283"/>
    </row>
    <row r="91" spans="1:8" s="44" customFormat="1" ht="12" customHeight="1" thickBot="1">
      <c r="A91" s="221" t="s">
        <v>10</v>
      </c>
      <c r="B91" s="25" t="s">
        <v>274</v>
      </c>
      <c r="C91" s="137">
        <f>SUM(C92:C96)</f>
        <v>372700</v>
      </c>
      <c r="D91" s="137">
        <f>SUM(D92:D96)</f>
        <v>382707</v>
      </c>
      <c r="E91" s="286"/>
      <c r="F91" s="286"/>
      <c r="G91" s="286"/>
      <c r="H91" s="286"/>
    </row>
    <row r="92" spans="1:5" ht="12" customHeight="1">
      <c r="A92" s="254" t="s">
        <v>77</v>
      </c>
      <c r="B92" s="9" t="s">
        <v>37</v>
      </c>
      <c r="C92" s="139">
        <v>172027</v>
      </c>
      <c r="D92" s="139">
        <f>C92+E92</f>
        <v>172627</v>
      </c>
      <c r="E92" s="282">
        <v>600</v>
      </c>
    </row>
    <row r="93" spans="1:5" ht="12" customHeight="1">
      <c r="A93" s="246" t="s">
        <v>78</v>
      </c>
      <c r="B93" s="7" t="s">
        <v>123</v>
      </c>
      <c r="C93" s="140">
        <v>46848</v>
      </c>
      <c r="D93" s="140">
        <f>C93+E93</f>
        <v>47114</v>
      </c>
      <c r="E93" s="282">
        <v>266</v>
      </c>
    </row>
    <row r="94" spans="1:13" s="308" customFormat="1" ht="12" customHeight="1">
      <c r="A94" s="305" t="s">
        <v>79</v>
      </c>
      <c r="B94" s="306" t="s">
        <v>99</v>
      </c>
      <c r="C94" s="307">
        <v>92193</v>
      </c>
      <c r="D94" s="307">
        <v>97309</v>
      </c>
      <c r="E94" s="282">
        <v>653</v>
      </c>
      <c r="F94" s="282">
        <v>295</v>
      </c>
      <c r="G94" s="282">
        <v>2603</v>
      </c>
      <c r="H94" s="282">
        <v>17160</v>
      </c>
      <c r="I94" s="282">
        <v>1405</v>
      </c>
      <c r="J94" s="282"/>
      <c r="K94" s="304"/>
      <c r="L94" s="304"/>
      <c r="M94" s="304"/>
    </row>
    <row r="95" spans="1:6" ht="12" customHeight="1">
      <c r="A95" s="246" t="s">
        <v>80</v>
      </c>
      <c r="B95" s="10" t="s">
        <v>124</v>
      </c>
      <c r="C95" s="142">
        <v>18553</v>
      </c>
      <c r="D95" s="142">
        <f>C95+E95+F95</f>
        <v>22578</v>
      </c>
      <c r="E95" s="282">
        <v>195</v>
      </c>
      <c r="F95" s="282">
        <v>3830</v>
      </c>
    </row>
    <row r="96" spans="1:4" ht="12" customHeight="1">
      <c r="A96" s="246" t="s">
        <v>91</v>
      </c>
      <c r="B96" s="18" t="s">
        <v>125</v>
      </c>
      <c r="C96" s="142">
        <v>43079</v>
      </c>
      <c r="D96" s="142">
        <v>43079</v>
      </c>
    </row>
    <row r="97" spans="1:4" ht="12" customHeight="1">
      <c r="A97" s="246" t="s">
        <v>81</v>
      </c>
      <c r="B97" s="7" t="s">
        <v>275</v>
      </c>
      <c r="C97" s="142"/>
      <c r="D97" s="142"/>
    </row>
    <row r="98" spans="1:4" ht="12" customHeight="1">
      <c r="A98" s="246" t="s">
        <v>82</v>
      </c>
      <c r="B98" s="75" t="s">
        <v>276</v>
      </c>
      <c r="C98" s="142"/>
      <c r="D98" s="142"/>
    </row>
    <row r="99" spans="1:4" ht="12" customHeight="1">
      <c r="A99" s="246" t="s">
        <v>92</v>
      </c>
      <c r="B99" s="76" t="s">
        <v>277</v>
      </c>
      <c r="C99" s="142"/>
      <c r="D99" s="142"/>
    </row>
    <row r="100" spans="1:4" ht="12" customHeight="1">
      <c r="A100" s="246" t="s">
        <v>93</v>
      </c>
      <c r="B100" s="76" t="s">
        <v>278</v>
      </c>
      <c r="C100" s="142"/>
      <c r="D100" s="142"/>
    </row>
    <row r="101" spans="1:4" ht="12" customHeight="1">
      <c r="A101" s="246" t="s">
        <v>94</v>
      </c>
      <c r="B101" s="75" t="s">
        <v>279</v>
      </c>
      <c r="C101" s="142"/>
      <c r="D101" s="142"/>
    </row>
    <row r="102" spans="1:4" ht="12" customHeight="1">
      <c r="A102" s="246" t="s">
        <v>95</v>
      </c>
      <c r="B102" s="75" t="s">
        <v>280</v>
      </c>
      <c r="C102" s="142"/>
      <c r="D102" s="142"/>
    </row>
    <row r="103" spans="1:4" ht="12" customHeight="1">
      <c r="A103" s="246" t="s">
        <v>97</v>
      </c>
      <c r="B103" s="76" t="s">
        <v>281</v>
      </c>
      <c r="C103" s="142"/>
      <c r="D103" s="142"/>
    </row>
    <row r="104" spans="1:4" ht="12" customHeight="1">
      <c r="A104" s="255" t="s">
        <v>126</v>
      </c>
      <c r="B104" s="77" t="s">
        <v>282</v>
      </c>
      <c r="C104" s="142"/>
      <c r="D104" s="142"/>
    </row>
    <row r="105" spans="1:4" ht="12" customHeight="1">
      <c r="A105" s="246" t="s">
        <v>272</v>
      </c>
      <c r="B105" s="77" t="s">
        <v>283</v>
      </c>
      <c r="C105" s="142"/>
      <c r="D105" s="142"/>
    </row>
    <row r="106" spans="1:4" ht="12" customHeight="1" thickBot="1">
      <c r="A106" s="256" t="s">
        <v>273</v>
      </c>
      <c r="B106" s="78" t="s">
        <v>284</v>
      </c>
      <c r="C106" s="146">
        <v>43079</v>
      </c>
      <c r="D106" s="146">
        <v>43079</v>
      </c>
    </row>
    <row r="107" spans="1:4" ht="12" customHeight="1" thickBot="1">
      <c r="A107" s="26" t="s">
        <v>11</v>
      </c>
      <c r="B107" s="24" t="s">
        <v>285</v>
      </c>
      <c r="C107" s="138">
        <f>+C108+C110+C112</f>
        <v>34852</v>
      </c>
      <c r="D107" s="138">
        <f>+D108+D110+D112</f>
        <v>277272</v>
      </c>
    </row>
    <row r="108" spans="1:4" ht="12" customHeight="1">
      <c r="A108" s="245" t="s">
        <v>83</v>
      </c>
      <c r="B108" s="7" t="s">
        <v>146</v>
      </c>
      <c r="C108" s="141">
        <v>25325</v>
      </c>
      <c r="D108" s="141">
        <v>25325</v>
      </c>
    </row>
    <row r="109" spans="1:4" ht="12" customHeight="1">
      <c r="A109" s="245" t="s">
        <v>84</v>
      </c>
      <c r="B109" s="11" t="s">
        <v>289</v>
      </c>
      <c r="C109" s="141">
        <v>23675</v>
      </c>
      <c r="D109" s="141">
        <v>23675</v>
      </c>
    </row>
    <row r="110" spans="1:5" ht="12" customHeight="1">
      <c r="A110" s="245" t="s">
        <v>85</v>
      </c>
      <c r="B110" s="11" t="s">
        <v>127</v>
      </c>
      <c r="C110" s="140">
        <v>9527</v>
      </c>
      <c r="D110" s="140">
        <f>C110+E110</f>
        <v>10527</v>
      </c>
      <c r="E110" s="282">
        <v>1000</v>
      </c>
    </row>
    <row r="111" spans="1:4" ht="12" customHeight="1">
      <c r="A111" s="245" t="s">
        <v>86</v>
      </c>
      <c r="B111" s="11" t="s">
        <v>290</v>
      </c>
      <c r="C111" s="126">
        <v>9226</v>
      </c>
      <c r="D111" s="126">
        <v>9226</v>
      </c>
    </row>
    <row r="112" spans="1:4" ht="12" customHeight="1">
      <c r="A112" s="245" t="s">
        <v>87</v>
      </c>
      <c r="B112" s="135" t="s">
        <v>149</v>
      </c>
      <c r="C112" s="126"/>
      <c r="D112" s="126">
        <v>241420</v>
      </c>
    </row>
    <row r="113" spans="1:4" ht="12" customHeight="1">
      <c r="A113" s="245" t="s">
        <v>96</v>
      </c>
      <c r="B113" s="134" t="s">
        <v>371</v>
      </c>
      <c r="C113" s="126"/>
      <c r="D113" s="126"/>
    </row>
    <row r="114" spans="1:4" ht="12" customHeight="1">
      <c r="A114" s="245" t="s">
        <v>98</v>
      </c>
      <c r="B114" s="225" t="s">
        <v>295</v>
      </c>
      <c r="C114" s="126"/>
      <c r="D114" s="126"/>
    </row>
    <row r="115" spans="1:4" ht="12" customHeight="1">
      <c r="A115" s="245" t="s">
        <v>128</v>
      </c>
      <c r="B115" s="76" t="s">
        <v>278</v>
      </c>
      <c r="C115" s="126"/>
      <c r="D115" s="126"/>
    </row>
    <row r="116" spans="1:4" ht="12" customHeight="1">
      <c r="A116" s="245" t="s">
        <v>129</v>
      </c>
      <c r="B116" s="76" t="s">
        <v>294</v>
      </c>
      <c r="C116" s="126"/>
      <c r="D116" s="126"/>
    </row>
    <row r="117" spans="1:4" ht="12" customHeight="1">
      <c r="A117" s="245" t="s">
        <v>130</v>
      </c>
      <c r="B117" s="76" t="s">
        <v>293</v>
      </c>
      <c r="C117" s="126"/>
      <c r="D117" s="126"/>
    </row>
    <row r="118" spans="1:4" ht="12" customHeight="1">
      <c r="A118" s="245" t="s">
        <v>286</v>
      </c>
      <c r="B118" s="76" t="s">
        <v>281</v>
      </c>
      <c r="C118" s="126"/>
      <c r="D118" s="126"/>
    </row>
    <row r="119" spans="1:4" ht="12" customHeight="1">
      <c r="A119" s="245" t="s">
        <v>287</v>
      </c>
      <c r="B119" s="76" t="s">
        <v>292</v>
      </c>
      <c r="C119" s="126"/>
      <c r="D119" s="126"/>
    </row>
    <row r="120" spans="1:4" ht="12" customHeight="1" thickBot="1">
      <c r="A120" s="255" t="s">
        <v>288</v>
      </c>
      <c r="B120" s="76" t="s">
        <v>291</v>
      </c>
      <c r="C120" s="127"/>
      <c r="D120" s="127"/>
    </row>
    <row r="121" spans="1:4" ht="12" customHeight="1" thickBot="1">
      <c r="A121" s="26" t="s">
        <v>12</v>
      </c>
      <c r="B121" s="71" t="s">
        <v>296</v>
      </c>
      <c r="C121" s="138">
        <f>+C122+C123</f>
        <v>0</v>
      </c>
      <c r="D121" s="138">
        <f>+D122+D123</f>
        <v>0</v>
      </c>
    </row>
    <row r="122" spans="1:4" ht="12" customHeight="1">
      <c r="A122" s="245" t="s">
        <v>66</v>
      </c>
      <c r="B122" s="8" t="s">
        <v>47</v>
      </c>
      <c r="C122" s="141"/>
      <c r="D122" s="141"/>
    </row>
    <row r="123" spans="1:4" ht="12" customHeight="1" thickBot="1">
      <c r="A123" s="247" t="s">
        <v>67</v>
      </c>
      <c r="B123" s="11" t="s">
        <v>48</v>
      </c>
      <c r="C123" s="142"/>
      <c r="D123" s="142"/>
    </row>
    <row r="124" spans="1:4" ht="12" customHeight="1" thickBot="1">
      <c r="A124" s="26" t="s">
        <v>13</v>
      </c>
      <c r="B124" s="71" t="s">
        <v>297</v>
      </c>
      <c r="C124" s="138">
        <f>+C91+C107+C121</f>
        <v>407552</v>
      </c>
      <c r="D124" s="138">
        <f>+D91+D107+D121</f>
        <v>659979</v>
      </c>
    </row>
    <row r="125" spans="1:4" ht="12" customHeight="1" thickBot="1">
      <c r="A125" s="26" t="s">
        <v>14</v>
      </c>
      <c r="B125" s="71" t="s">
        <v>298</v>
      </c>
      <c r="C125" s="138">
        <f>+C126+C127+C128</f>
        <v>0</v>
      </c>
      <c r="D125" s="138">
        <f>+D126+D127+D128</f>
        <v>0</v>
      </c>
    </row>
    <row r="126" spans="1:8" s="44" customFormat="1" ht="12" customHeight="1">
      <c r="A126" s="245" t="s">
        <v>70</v>
      </c>
      <c r="B126" s="8" t="s">
        <v>299</v>
      </c>
      <c r="C126" s="126"/>
      <c r="D126" s="126"/>
      <c r="E126" s="286"/>
      <c r="F126" s="286"/>
      <c r="G126" s="286"/>
      <c r="H126" s="286"/>
    </row>
    <row r="127" spans="1:4" ht="12" customHeight="1">
      <c r="A127" s="245" t="s">
        <v>71</v>
      </c>
      <c r="B127" s="8" t="s">
        <v>300</v>
      </c>
      <c r="C127" s="126"/>
      <c r="D127" s="126"/>
    </row>
    <row r="128" spans="1:4" ht="12" customHeight="1" thickBot="1">
      <c r="A128" s="255" t="s">
        <v>72</v>
      </c>
      <c r="B128" s="6" t="s">
        <v>301</v>
      </c>
      <c r="C128" s="126"/>
      <c r="D128" s="126"/>
    </row>
    <row r="129" spans="1:4" ht="12" customHeight="1" thickBot="1">
      <c r="A129" s="26" t="s">
        <v>15</v>
      </c>
      <c r="B129" s="71" t="s">
        <v>335</v>
      </c>
      <c r="C129" s="138">
        <f>+C130+C131+C132+C133</f>
        <v>0</v>
      </c>
      <c r="D129" s="138">
        <f>+D130+D131+D132+D133</f>
        <v>0</v>
      </c>
    </row>
    <row r="130" spans="1:4" ht="12" customHeight="1">
      <c r="A130" s="245" t="s">
        <v>73</v>
      </c>
      <c r="B130" s="8" t="s">
        <v>302</v>
      </c>
      <c r="C130" s="126"/>
      <c r="D130" s="126"/>
    </row>
    <row r="131" spans="1:4" ht="12" customHeight="1">
      <c r="A131" s="245" t="s">
        <v>74</v>
      </c>
      <c r="B131" s="8" t="s">
        <v>303</v>
      </c>
      <c r="C131" s="126"/>
      <c r="D131" s="126"/>
    </row>
    <row r="132" spans="1:4" ht="12" customHeight="1">
      <c r="A132" s="245" t="s">
        <v>205</v>
      </c>
      <c r="B132" s="8" t="s">
        <v>304</v>
      </c>
      <c r="C132" s="126"/>
      <c r="D132" s="126"/>
    </row>
    <row r="133" spans="1:8" s="44" customFormat="1" ht="12" customHeight="1" thickBot="1">
      <c r="A133" s="255" t="s">
        <v>206</v>
      </c>
      <c r="B133" s="6" t="s">
        <v>305</v>
      </c>
      <c r="C133" s="126"/>
      <c r="D133" s="126"/>
      <c r="E133" s="286"/>
      <c r="F133" s="286"/>
      <c r="G133" s="286"/>
      <c r="H133" s="286"/>
    </row>
    <row r="134" spans="1:11" ht="12" customHeight="1" thickBot="1">
      <c r="A134" s="26" t="s">
        <v>16</v>
      </c>
      <c r="B134" s="71" t="s">
        <v>306</v>
      </c>
      <c r="C134" s="144">
        <f>+C135+C136+C137+C138</f>
        <v>0</v>
      </c>
      <c r="D134" s="144">
        <f>+D135+D136+D137+D138</f>
        <v>0</v>
      </c>
      <c r="K134" s="125"/>
    </row>
    <row r="135" spans="1:4" ht="12.75">
      <c r="A135" s="245" t="s">
        <v>75</v>
      </c>
      <c r="B135" s="8" t="s">
        <v>307</v>
      </c>
      <c r="C135" s="126"/>
      <c r="D135" s="126"/>
    </row>
    <row r="136" spans="1:4" ht="12" customHeight="1">
      <c r="A136" s="245" t="s">
        <v>76</v>
      </c>
      <c r="B136" s="8" t="s">
        <v>317</v>
      </c>
      <c r="C136" s="126"/>
      <c r="D136" s="126"/>
    </row>
    <row r="137" spans="1:8" s="44" customFormat="1" ht="12" customHeight="1">
      <c r="A137" s="245" t="s">
        <v>218</v>
      </c>
      <c r="B137" s="8" t="s">
        <v>308</v>
      </c>
      <c r="C137" s="126"/>
      <c r="D137" s="126"/>
      <c r="E137" s="286"/>
      <c r="F137" s="286"/>
      <c r="G137" s="286"/>
      <c r="H137" s="286"/>
    </row>
    <row r="138" spans="1:8" s="44" customFormat="1" ht="12" customHeight="1" thickBot="1">
      <c r="A138" s="255" t="s">
        <v>219</v>
      </c>
      <c r="B138" s="6" t="s">
        <v>309</v>
      </c>
      <c r="C138" s="126"/>
      <c r="D138" s="126"/>
      <c r="E138" s="286"/>
      <c r="F138" s="286"/>
      <c r="G138" s="286"/>
      <c r="H138" s="286"/>
    </row>
    <row r="139" spans="1:8" s="44" customFormat="1" ht="12" customHeight="1" thickBot="1">
      <c r="A139" s="26" t="s">
        <v>17</v>
      </c>
      <c r="B139" s="71" t="s">
        <v>310</v>
      </c>
      <c r="C139" s="147">
        <f>+C140+C141+C142+C143</f>
        <v>0</v>
      </c>
      <c r="D139" s="147">
        <f>+D140+D141+D142+D143</f>
        <v>0</v>
      </c>
      <c r="E139" s="286"/>
      <c r="F139" s="286"/>
      <c r="G139" s="286"/>
      <c r="H139" s="286"/>
    </row>
    <row r="140" spans="1:8" s="44" customFormat="1" ht="12" customHeight="1">
      <c r="A140" s="245" t="s">
        <v>121</v>
      </c>
      <c r="B140" s="8" t="s">
        <v>311</v>
      </c>
      <c r="C140" s="126"/>
      <c r="D140" s="126"/>
      <c r="E140" s="286"/>
      <c r="F140" s="286"/>
      <c r="G140" s="286"/>
      <c r="H140" s="286"/>
    </row>
    <row r="141" spans="1:8" s="44" customFormat="1" ht="12" customHeight="1">
      <c r="A141" s="245" t="s">
        <v>122</v>
      </c>
      <c r="B141" s="8" t="s">
        <v>312</v>
      </c>
      <c r="C141" s="126"/>
      <c r="D141" s="126"/>
      <c r="E141" s="286"/>
      <c r="F141" s="286"/>
      <c r="G141" s="286"/>
      <c r="H141" s="286"/>
    </row>
    <row r="142" spans="1:8" s="44" customFormat="1" ht="12" customHeight="1">
      <c r="A142" s="245" t="s">
        <v>148</v>
      </c>
      <c r="B142" s="8" t="s">
        <v>313</v>
      </c>
      <c r="C142" s="126"/>
      <c r="D142" s="126"/>
      <c r="E142" s="286"/>
      <c r="F142" s="286"/>
      <c r="G142" s="286"/>
      <c r="H142" s="286"/>
    </row>
    <row r="143" spans="1:4" ht="12.75" customHeight="1" thickBot="1">
      <c r="A143" s="245" t="s">
        <v>221</v>
      </c>
      <c r="B143" s="8" t="s">
        <v>314</v>
      </c>
      <c r="C143" s="126"/>
      <c r="D143" s="126"/>
    </row>
    <row r="144" spans="1:4" ht="12" customHeight="1" thickBot="1">
      <c r="A144" s="26" t="s">
        <v>18</v>
      </c>
      <c r="B144" s="71" t="s">
        <v>315</v>
      </c>
      <c r="C144" s="241">
        <f>+C125+C129+C134+C139</f>
        <v>0</v>
      </c>
      <c r="D144" s="241">
        <f>+D125+D129+D134+D139</f>
        <v>0</v>
      </c>
    </row>
    <row r="145" spans="1:4" ht="15" customHeight="1" thickBot="1">
      <c r="A145" s="257" t="s">
        <v>19</v>
      </c>
      <c r="B145" s="206" t="s">
        <v>316</v>
      </c>
      <c r="C145" s="241">
        <f>+C124+C144</f>
        <v>407552</v>
      </c>
      <c r="D145" s="241">
        <f>+D124+D144</f>
        <v>659979</v>
      </c>
    </row>
    <row r="146" spans="1:3" ht="13.5" thickBot="1">
      <c r="A146" s="212"/>
      <c r="B146" s="213"/>
      <c r="C146" s="214"/>
    </row>
    <row r="147" spans="1:3" ht="15" customHeight="1" thickBot="1">
      <c r="A147" s="122" t="s">
        <v>140</v>
      </c>
      <c r="B147" s="123"/>
      <c r="C147" s="70">
        <v>10</v>
      </c>
    </row>
    <row r="148" spans="1:3" ht="14.25" customHeight="1" thickBot="1">
      <c r="A148" s="122" t="s">
        <v>141</v>
      </c>
      <c r="B148" s="123"/>
      <c r="C148" s="70">
        <v>24</v>
      </c>
    </row>
  </sheetData>
  <sheetProtection selectLockedCells="1" selectUnlockedCells="1"/>
  <printOptions horizontalCentered="1"/>
  <pageMargins left="0.1968503937007874" right="0.1968503937007874" top="0.984251968503937" bottom="0.984251968503937" header="0.7874015748031497" footer="0.7874015748031497"/>
  <pageSetup fitToHeight="0" fitToWidth="1" horizontalDpi="600" verticalDpi="600" orientation="portrait" paperSize="9" scale="94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0.625" style="120" customWidth="1"/>
    <col min="2" max="2" width="80.375" style="121" customWidth="1"/>
    <col min="3" max="3" width="18.375" style="121" customWidth="1"/>
    <col min="4" max="4" width="20.625" style="121" customWidth="1"/>
    <col min="5" max="16384" width="9.375" style="121" customWidth="1"/>
  </cols>
  <sheetData>
    <row r="1" spans="1:4" s="101" customFormat="1" ht="21" customHeight="1" thickBot="1">
      <c r="A1" s="100"/>
      <c r="B1" s="102"/>
      <c r="C1" s="102"/>
      <c r="D1" s="265" t="s">
        <v>421</v>
      </c>
    </row>
    <row r="2" spans="1:4" s="266" customFormat="1" ht="36" customHeight="1">
      <c r="A2" s="219" t="s">
        <v>138</v>
      </c>
      <c r="B2" s="188" t="s">
        <v>374</v>
      </c>
      <c r="C2" s="277"/>
      <c r="D2" s="203" t="s">
        <v>49</v>
      </c>
    </row>
    <row r="3" spans="1:4" s="266" customFormat="1" ht="36.75" thickBot="1">
      <c r="A3" s="258" t="s">
        <v>137</v>
      </c>
      <c r="B3" s="189" t="s">
        <v>339</v>
      </c>
      <c r="C3" s="278"/>
      <c r="D3" s="204" t="s">
        <v>40</v>
      </c>
    </row>
    <row r="4" spans="1:4" s="267" customFormat="1" ht="15.75" customHeight="1" thickBot="1">
      <c r="A4" s="104"/>
      <c r="B4" s="104"/>
      <c r="C4" s="104"/>
      <c r="D4" s="105" t="s">
        <v>41</v>
      </c>
    </row>
    <row r="5" spans="1:4" ht="27.75" customHeight="1" thickBot="1">
      <c r="A5" s="220" t="s">
        <v>139</v>
      </c>
      <c r="B5" s="106" t="s">
        <v>42</v>
      </c>
      <c r="C5" s="107" t="s">
        <v>380</v>
      </c>
      <c r="D5" s="107" t="s">
        <v>381</v>
      </c>
    </row>
    <row r="6" spans="1:4" s="268" customFormat="1" ht="21" customHeight="1" thickBot="1">
      <c r="A6" s="96">
        <v>1</v>
      </c>
      <c r="B6" s="97">
        <v>2</v>
      </c>
      <c r="C6" s="98">
        <v>3</v>
      </c>
      <c r="D6" s="98">
        <v>3</v>
      </c>
    </row>
    <row r="7" spans="1:4" s="268" customFormat="1" ht="15.75" customHeight="1" thickBot="1">
      <c r="A7" s="108"/>
      <c r="B7" s="109" t="s">
        <v>43</v>
      </c>
      <c r="C7" s="109"/>
      <c r="D7" s="109"/>
    </row>
    <row r="8" spans="1:4" s="205" customFormat="1" ht="12" customHeight="1" thickBot="1">
      <c r="A8" s="96" t="s">
        <v>10</v>
      </c>
      <c r="B8" s="110" t="s">
        <v>340</v>
      </c>
      <c r="C8" s="158">
        <f>SUM(C9:C18)</f>
        <v>70</v>
      </c>
      <c r="D8" s="158">
        <f>SUM(D9:D18)</f>
        <v>70</v>
      </c>
    </row>
    <row r="9" spans="1:4" s="205" customFormat="1" ht="12" customHeight="1">
      <c r="A9" s="259" t="s">
        <v>77</v>
      </c>
      <c r="B9" s="9" t="s">
        <v>194</v>
      </c>
      <c r="C9" s="194"/>
      <c r="D9" s="194"/>
    </row>
    <row r="10" spans="1:4" s="205" customFormat="1" ht="12" customHeight="1">
      <c r="A10" s="260" t="s">
        <v>78</v>
      </c>
      <c r="B10" s="7" t="s">
        <v>195</v>
      </c>
      <c r="C10" s="156"/>
      <c r="D10" s="156"/>
    </row>
    <row r="11" spans="1:4" s="205" customFormat="1" ht="12" customHeight="1">
      <c r="A11" s="260" t="s">
        <v>79</v>
      </c>
      <c r="B11" s="7" t="s">
        <v>196</v>
      </c>
      <c r="C11" s="156"/>
      <c r="D11" s="156"/>
    </row>
    <row r="12" spans="1:4" s="205" customFormat="1" ht="12" customHeight="1">
      <c r="A12" s="260" t="s">
        <v>80</v>
      </c>
      <c r="B12" s="7" t="s">
        <v>197</v>
      </c>
      <c r="C12" s="156"/>
      <c r="D12" s="156"/>
    </row>
    <row r="13" spans="1:4" s="205" customFormat="1" ht="12" customHeight="1">
      <c r="A13" s="260" t="s">
        <v>100</v>
      </c>
      <c r="B13" s="7" t="s">
        <v>198</v>
      </c>
      <c r="C13" s="156"/>
      <c r="D13" s="156"/>
    </row>
    <row r="14" spans="1:4" s="205" customFormat="1" ht="12" customHeight="1">
      <c r="A14" s="260" t="s">
        <v>81</v>
      </c>
      <c r="B14" s="7" t="s">
        <v>341</v>
      </c>
      <c r="C14" s="156"/>
      <c r="D14" s="156"/>
    </row>
    <row r="15" spans="1:4" s="205" customFormat="1" ht="12" customHeight="1">
      <c r="A15" s="260" t="s">
        <v>82</v>
      </c>
      <c r="B15" s="6" t="s">
        <v>342</v>
      </c>
      <c r="C15" s="156"/>
      <c r="D15" s="156"/>
    </row>
    <row r="16" spans="1:4" s="205" customFormat="1" ht="12" customHeight="1">
      <c r="A16" s="260" t="s">
        <v>92</v>
      </c>
      <c r="B16" s="7" t="s">
        <v>201</v>
      </c>
      <c r="C16" s="195"/>
      <c r="D16" s="195"/>
    </row>
    <row r="17" spans="1:4" s="269" customFormat="1" ht="12" customHeight="1">
      <c r="A17" s="260" t="s">
        <v>93</v>
      </c>
      <c r="B17" s="7" t="s">
        <v>202</v>
      </c>
      <c r="C17" s="156"/>
      <c r="D17" s="156"/>
    </row>
    <row r="18" spans="1:4" s="269" customFormat="1" ht="12" customHeight="1" thickBot="1">
      <c r="A18" s="260" t="s">
        <v>94</v>
      </c>
      <c r="B18" s="6" t="s">
        <v>203</v>
      </c>
      <c r="C18" s="157">
        <v>70</v>
      </c>
      <c r="D18" s="157">
        <v>70</v>
      </c>
    </row>
    <row r="19" spans="1:4" s="205" customFormat="1" ht="12" customHeight="1" thickBot="1">
      <c r="A19" s="96" t="s">
        <v>11</v>
      </c>
      <c r="B19" s="110" t="s">
        <v>343</v>
      </c>
      <c r="C19" s="158">
        <f>SUM(C20:C22)</f>
        <v>0</v>
      </c>
      <c r="D19" s="158">
        <f>SUM(D20:D23)</f>
        <v>0</v>
      </c>
    </row>
    <row r="20" spans="1:4" s="269" customFormat="1" ht="12" customHeight="1">
      <c r="A20" s="260" t="s">
        <v>83</v>
      </c>
      <c r="B20" s="8" t="s">
        <v>169</v>
      </c>
      <c r="C20" s="156"/>
      <c r="D20" s="156"/>
    </row>
    <row r="21" spans="1:4" s="269" customFormat="1" ht="12" customHeight="1">
      <c r="A21" s="260" t="s">
        <v>84</v>
      </c>
      <c r="B21" s="7" t="s">
        <v>344</v>
      </c>
      <c r="C21" s="156"/>
      <c r="D21" s="156"/>
    </row>
    <row r="22" spans="1:4" s="269" customFormat="1" ht="12" customHeight="1">
      <c r="A22" s="260" t="s">
        <v>85</v>
      </c>
      <c r="B22" s="7" t="s">
        <v>345</v>
      </c>
      <c r="C22" s="156"/>
      <c r="D22" s="156"/>
    </row>
    <row r="23" spans="1:4" s="269" customFormat="1" ht="12" customHeight="1" thickBot="1">
      <c r="A23" s="260" t="s">
        <v>86</v>
      </c>
      <c r="B23" s="7" t="s">
        <v>0</v>
      </c>
      <c r="C23" s="156"/>
      <c r="D23" s="156"/>
    </row>
    <row r="24" spans="1:4" s="269" customFormat="1" ht="12" customHeight="1" thickBot="1">
      <c r="A24" s="99" t="s">
        <v>12</v>
      </c>
      <c r="B24" s="71" t="s">
        <v>114</v>
      </c>
      <c r="C24" s="183">
        <v>170</v>
      </c>
      <c r="D24" s="183">
        <v>170</v>
      </c>
    </row>
    <row r="25" spans="1:4" s="269" customFormat="1" ht="12" customHeight="1" thickBot="1">
      <c r="A25" s="99" t="s">
        <v>13</v>
      </c>
      <c r="B25" s="71" t="s">
        <v>346</v>
      </c>
      <c r="C25" s="158">
        <f>+C26+C27</f>
        <v>0</v>
      </c>
      <c r="D25" s="158"/>
    </row>
    <row r="26" spans="1:4" s="269" customFormat="1" ht="12" customHeight="1">
      <c r="A26" s="261" t="s">
        <v>179</v>
      </c>
      <c r="B26" s="262" t="s">
        <v>344</v>
      </c>
      <c r="C26" s="36"/>
      <c r="D26" s="36"/>
    </row>
    <row r="27" spans="1:4" s="269" customFormat="1" ht="12" customHeight="1">
      <c r="A27" s="261" t="s">
        <v>182</v>
      </c>
      <c r="B27" s="263" t="s">
        <v>347</v>
      </c>
      <c r="C27" s="159"/>
      <c r="D27" s="159"/>
    </row>
    <row r="28" spans="1:4" s="269" customFormat="1" ht="12" customHeight="1" thickBot="1">
      <c r="A28" s="260" t="s">
        <v>183</v>
      </c>
      <c r="B28" s="264" t="s">
        <v>348</v>
      </c>
      <c r="C28" s="39"/>
      <c r="D28" s="39"/>
    </row>
    <row r="29" spans="1:4" s="269" customFormat="1" ht="12" customHeight="1" thickBot="1">
      <c r="A29" s="99" t="s">
        <v>14</v>
      </c>
      <c r="B29" s="71" t="s">
        <v>349</v>
      </c>
      <c r="C29" s="158">
        <f>+C30+C31+C32</f>
        <v>0</v>
      </c>
      <c r="D29" s="158"/>
    </row>
    <row r="30" spans="1:4" s="269" customFormat="1" ht="12" customHeight="1">
      <c r="A30" s="261" t="s">
        <v>70</v>
      </c>
      <c r="B30" s="262" t="s">
        <v>208</v>
      </c>
      <c r="C30" s="36"/>
      <c r="D30" s="36"/>
    </row>
    <row r="31" spans="1:4" s="269" customFormat="1" ht="12" customHeight="1">
      <c r="A31" s="261" t="s">
        <v>71</v>
      </c>
      <c r="B31" s="263" t="s">
        <v>209</v>
      </c>
      <c r="C31" s="159"/>
      <c r="D31" s="159"/>
    </row>
    <row r="32" spans="1:4" s="269" customFormat="1" ht="12" customHeight="1" thickBot="1">
      <c r="A32" s="260" t="s">
        <v>72</v>
      </c>
      <c r="B32" s="74" t="s">
        <v>210</v>
      </c>
      <c r="C32" s="39"/>
      <c r="D32" s="39"/>
    </row>
    <row r="33" spans="1:4" s="205" customFormat="1" ht="12" customHeight="1" thickBot="1">
      <c r="A33" s="99" t="s">
        <v>15</v>
      </c>
      <c r="B33" s="71" t="s">
        <v>323</v>
      </c>
      <c r="C33" s="183"/>
      <c r="D33" s="183"/>
    </row>
    <row r="34" spans="1:4" s="205" customFormat="1" ht="12" customHeight="1" thickBot="1">
      <c r="A34" s="99" t="s">
        <v>16</v>
      </c>
      <c r="B34" s="71" t="s">
        <v>350</v>
      </c>
      <c r="C34" s="196"/>
      <c r="D34" s="196"/>
    </row>
    <row r="35" spans="1:4" s="205" customFormat="1" ht="18.75" customHeight="1" thickBot="1">
      <c r="A35" s="96" t="s">
        <v>17</v>
      </c>
      <c r="B35" s="71" t="s">
        <v>351</v>
      </c>
      <c r="C35" s="197">
        <f>+C8+C19+C24+C25+C29+C33+C34</f>
        <v>240</v>
      </c>
      <c r="D35" s="197">
        <f>+D8+D19+D24+D25+D29+D33+D34</f>
        <v>240</v>
      </c>
    </row>
    <row r="36" spans="1:4" s="205" customFormat="1" ht="18.75" customHeight="1" thickBot="1">
      <c r="A36" s="111" t="s">
        <v>18</v>
      </c>
      <c r="B36" s="71" t="s">
        <v>352</v>
      </c>
      <c r="C36" s="197">
        <f>C37+C38+C39</f>
        <v>47656</v>
      </c>
      <c r="D36" s="197">
        <f>D37+D38+D39</f>
        <v>64251</v>
      </c>
    </row>
    <row r="37" spans="1:4" s="205" customFormat="1" ht="12" customHeight="1">
      <c r="A37" s="261" t="s">
        <v>353</v>
      </c>
      <c r="B37" s="262" t="s">
        <v>156</v>
      </c>
      <c r="C37" s="36"/>
      <c r="D37" s="36">
        <v>3267</v>
      </c>
    </row>
    <row r="38" spans="1:4" s="205" customFormat="1" ht="12" customHeight="1">
      <c r="A38" s="261" t="s">
        <v>354</v>
      </c>
      <c r="B38" s="263" t="s">
        <v>1</v>
      </c>
      <c r="C38" s="159"/>
      <c r="D38" s="159"/>
    </row>
    <row r="39" spans="1:4" s="269" customFormat="1" ht="12" customHeight="1" thickBot="1">
      <c r="A39" s="260" t="s">
        <v>355</v>
      </c>
      <c r="B39" s="74" t="s">
        <v>356</v>
      </c>
      <c r="C39" s="39">
        <v>47656</v>
      </c>
      <c r="D39" s="39">
        <v>60984</v>
      </c>
    </row>
    <row r="40" spans="1:4" s="269" customFormat="1" ht="15" customHeight="1" thickBot="1">
      <c r="A40" s="111" t="s">
        <v>19</v>
      </c>
      <c r="B40" s="112" t="s">
        <v>357</v>
      </c>
      <c r="C40" s="200">
        <f>+C35+C36</f>
        <v>47896</v>
      </c>
      <c r="D40" s="200">
        <f>+D35+D36</f>
        <v>64491</v>
      </c>
    </row>
    <row r="41" spans="1:3" s="269" customFormat="1" ht="15" customHeight="1">
      <c r="A41" s="113"/>
      <c r="B41" s="114"/>
      <c r="C41" s="198"/>
    </row>
    <row r="42" spans="1:3" ht="13.5" thickBot="1">
      <c r="A42" s="115"/>
      <c r="B42" s="116"/>
      <c r="C42" s="199"/>
    </row>
    <row r="43" spans="1:4" s="268" customFormat="1" ht="16.5" customHeight="1" thickBot="1">
      <c r="A43" s="117"/>
      <c r="B43" s="323" t="s">
        <v>45</v>
      </c>
      <c r="C43" s="323"/>
      <c r="D43" s="324"/>
    </row>
    <row r="44" spans="1:4" s="270" customFormat="1" ht="12" customHeight="1" thickBot="1">
      <c r="A44" s="99" t="s">
        <v>10</v>
      </c>
      <c r="B44" s="71" t="s">
        <v>358</v>
      </c>
      <c r="C44" s="158">
        <f>SUM(C45:C49)</f>
        <v>47896</v>
      </c>
      <c r="D44" s="158">
        <f>SUM(D45:D48)</f>
        <v>64491</v>
      </c>
    </row>
    <row r="45" spans="1:4" ht="12" customHeight="1">
      <c r="A45" s="260" t="s">
        <v>77</v>
      </c>
      <c r="B45" s="8" t="s">
        <v>37</v>
      </c>
      <c r="C45" s="36">
        <v>25404</v>
      </c>
      <c r="D45" s="36">
        <v>36199</v>
      </c>
    </row>
    <row r="46" spans="1:4" ht="12" customHeight="1">
      <c r="A46" s="260" t="s">
        <v>78</v>
      </c>
      <c r="B46" s="7" t="s">
        <v>123</v>
      </c>
      <c r="C46" s="38">
        <v>6979</v>
      </c>
      <c r="D46" s="38">
        <v>10167</v>
      </c>
    </row>
    <row r="47" spans="1:4" ht="12" customHeight="1">
      <c r="A47" s="260" t="s">
        <v>79</v>
      </c>
      <c r="B47" s="7" t="s">
        <v>99</v>
      </c>
      <c r="C47" s="38">
        <v>12194</v>
      </c>
      <c r="D47" s="38">
        <v>14806</v>
      </c>
    </row>
    <row r="48" spans="1:4" ht="12" customHeight="1">
      <c r="A48" s="260" t="s">
        <v>80</v>
      </c>
      <c r="B48" s="7" t="s">
        <v>124</v>
      </c>
      <c r="C48" s="38">
        <v>3319</v>
      </c>
      <c r="D48" s="38">
        <f>C48</f>
        <v>3319</v>
      </c>
    </row>
    <row r="49" spans="1:4" ht="12" customHeight="1" thickBot="1">
      <c r="A49" s="260" t="s">
        <v>100</v>
      </c>
      <c r="B49" s="7" t="s">
        <v>125</v>
      </c>
      <c r="C49" s="38"/>
      <c r="D49" s="38"/>
    </row>
    <row r="50" spans="1:4" ht="12" customHeight="1" thickBot="1">
      <c r="A50" s="99" t="s">
        <v>11</v>
      </c>
      <c r="B50" s="71" t="s">
        <v>359</v>
      </c>
      <c r="C50" s="158">
        <f>SUM(C51:C53)</f>
        <v>0</v>
      </c>
      <c r="D50" s="158">
        <f>SUM(D51:D54)</f>
        <v>0</v>
      </c>
    </row>
    <row r="51" spans="1:4" s="270" customFormat="1" ht="12" customHeight="1">
      <c r="A51" s="260" t="s">
        <v>83</v>
      </c>
      <c r="B51" s="8" t="s">
        <v>146</v>
      </c>
      <c r="C51" s="36"/>
      <c r="D51" s="36"/>
    </row>
    <row r="52" spans="1:4" ht="12" customHeight="1">
      <c r="A52" s="260" t="s">
        <v>84</v>
      </c>
      <c r="B52" s="7" t="s">
        <v>127</v>
      </c>
      <c r="C52" s="38"/>
      <c r="D52" s="38"/>
    </row>
    <row r="53" spans="1:4" ht="12" customHeight="1">
      <c r="A53" s="260" t="s">
        <v>85</v>
      </c>
      <c r="B53" s="7" t="s">
        <v>46</v>
      </c>
      <c r="C53" s="38"/>
      <c r="D53" s="38"/>
    </row>
    <row r="54" spans="1:4" ht="12" customHeight="1" thickBot="1">
      <c r="A54" s="260" t="s">
        <v>86</v>
      </c>
      <c r="B54" s="7" t="s">
        <v>2</v>
      </c>
      <c r="C54" s="38"/>
      <c r="D54" s="38"/>
    </row>
    <row r="55" spans="1:4" ht="15" customHeight="1" thickBot="1">
      <c r="A55" s="99" t="s">
        <v>12</v>
      </c>
      <c r="B55" s="119" t="s">
        <v>360</v>
      </c>
      <c r="C55" s="201">
        <f>+C44+C50</f>
        <v>47896</v>
      </c>
      <c r="D55" s="201">
        <f>D44+D50</f>
        <v>64491</v>
      </c>
    </row>
    <row r="56" ht="13.5" thickBot="1">
      <c r="C56" s="202"/>
    </row>
    <row r="57" spans="1:4" ht="15" customHeight="1" thickBot="1">
      <c r="A57" s="122" t="s">
        <v>140</v>
      </c>
      <c r="B57" s="123"/>
      <c r="C57" s="70">
        <v>10</v>
      </c>
      <c r="D57" s="70">
        <v>10</v>
      </c>
    </row>
    <row r="58" spans="1:4" ht="14.25" customHeight="1" thickBot="1">
      <c r="A58" s="122" t="s">
        <v>141</v>
      </c>
      <c r="B58" s="123"/>
      <c r="C58" s="70"/>
      <c r="D58" s="70"/>
    </row>
  </sheetData>
  <sheetProtection selectLockedCells="1" selectUnlockedCells="1"/>
  <mergeCells count="1">
    <mergeCell ref="B43:D43"/>
  </mergeCells>
  <printOptions horizontalCentered="1" verticalCentered="1"/>
  <pageMargins left="0.1968503937007874" right="0.1968503937007874" top="0.984251968503937" bottom="0.984251968503937" header="0.7874015748031497" footer="0.7874015748031497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0.625" style="120" customWidth="1"/>
    <col min="2" max="2" width="80.375" style="121" customWidth="1"/>
    <col min="3" max="3" width="18.375" style="121" customWidth="1"/>
    <col min="4" max="4" width="20.625" style="121" customWidth="1"/>
    <col min="5" max="16384" width="9.375" style="121" customWidth="1"/>
  </cols>
  <sheetData>
    <row r="1" spans="1:4" s="101" customFormat="1" ht="21" customHeight="1" thickBot="1">
      <c r="A1" s="100"/>
      <c r="B1" s="102"/>
      <c r="C1" s="102"/>
      <c r="D1" s="265" t="s">
        <v>422</v>
      </c>
    </row>
    <row r="2" spans="1:4" s="266" customFormat="1" ht="36" customHeight="1">
      <c r="A2" s="219" t="s">
        <v>138</v>
      </c>
      <c r="B2" s="188" t="s">
        <v>382</v>
      </c>
      <c r="C2" s="277"/>
      <c r="D2" s="203" t="s">
        <v>384</v>
      </c>
    </row>
    <row r="3" spans="1:4" s="266" customFormat="1" ht="36.75" thickBot="1">
      <c r="A3" s="258" t="s">
        <v>137</v>
      </c>
      <c r="B3" s="189" t="s">
        <v>339</v>
      </c>
      <c r="C3" s="278"/>
      <c r="D3" s="204" t="s">
        <v>40</v>
      </c>
    </row>
    <row r="4" spans="1:4" s="267" customFormat="1" ht="15.75" customHeight="1" thickBot="1">
      <c r="A4" s="104"/>
      <c r="B4" s="104"/>
      <c r="C4" s="104"/>
      <c r="D4" s="105" t="s">
        <v>41</v>
      </c>
    </row>
    <row r="5" spans="1:4" ht="27.75" customHeight="1" thickBot="1">
      <c r="A5" s="220" t="s">
        <v>139</v>
      </c>
      <c r="B5" s="106" t="s">
        <v>42</v>
      </c>
      <c r="C5" s="107" t="s">
        <v>380</v>
      </c>
      <c r="D5" s="107" t="s">
        <v>381</v>
      </c>
    </row>
    <row r="6" spans="1:4" s="268" customFormat="1" ht="21" customHeight="1" thickBot="1">
      <c r="A6" s="96">
        <v>1</v>
      </c>
      <c r="B6" s="97">
        <v>2</v>
      </c>
      <c r="C6" s="98">
        <v>3</v>
      </c>
      <c r="D6" s="98">
        <v>3</v>
      </c>
    </row>
    <row r="7" spans="1:4" s="268" customFormat="1" ht="15.75" customHeight="1" thickBot="1">
      <c r="A7" s="108"/>
      <c r="B7" s="109" t="s">
        <v>43</v>
      </c>
      <c r="C7" s="109"/>
      <c r="D7" s="109"/>
    </row>
    <row r="8" spans="1:4" s="205" customFormat="1" ht="12" customHeight="1" thickBot="1">
      <c r="A8" s="96" t="s">
        <v>10</v>
      </c>
      <c r="B8" s="110" t="s">
        <v>340</v>
      </c>
      <c r="C8" s="158">
        <f>SUM(C9:C18)</f>
        <v>0</v>
      </c>
      <c r="D8" s="158">
        <f>SUM(D9:D18)</f>
        <v>0</v>
      </c>
    </row>
    <row r="9" spans="1:4" s="205" customFormat="1" ht="12" customHeight="1">
      <c r="A9" s="259" t="s">
        <v>77</v>
      </c>
      <c r="B9" s="9" t="s">
        <v>194</v>
      </c>
      <c r="C9" s="194"/>
      <c r="D9" s="194"/>
    </row>
    <row r="10" spans="1:4" s="205" customFormat="1" ht="12" customHeight="1">
      <c r="A10" s="260" t="s">
        <v>78</v>
      </c>
      <c r="B10" s="7" t="s">
        <v>195</v>
      </c>
      <c r="C10" s="156"/>
      <c r="D10" s="156"/>
    </row>
    <row r="11" spans="1:4" s="205" customFormat="1" ht="12" customHeight="1">
      <c r="A11" s="260" t="s">
        <v>79</v>
      </c>
      <c r="B11" s="7" t="s">
        <v>196</v>
      </c>
      <c r="C11" s="156"/>
      <c r="D11" s="156"/>
    </row>
    <row r="12" spans="1:4" s="205" customFormat="1" ht="12" customHeight="1">
      <c r="A12" s="260" t="s">
        <v>80</v>
      </c>
      <c r="B12" s="7" t="s">
        <v>197</v>
      </c>
      <c r="C12" s="156"/>
      <c r="D12" s="156"/>
    </row>
    <row r="13" spans="1:4" s="205" customFormat="1" ht="12" customHeight="1">
      <c r="A13" s="260" t="s">
        <v>100</v>
      </c>
      <c r="B13" s="7" t="s">
        <v>198</v>
      </c>
      <c r="C13" s="156"/>
      <c r="D13" s="156"/>
    </row>
    <row r="14" spans="1:4" s="205" customFormat="1" ht="12" customHeight="1">
      <c r="A14" s="260" t="s">
        <v>81</v>
      </c>
      <c r="B14" s="7" t="s">
        <v>341</v>
      </c>
      <c r="C14" s="156"/>
      <c r="D14" s="156"/>
    </row>
    <row r="15" spans="1:4" s="205" customFormat="1" ht="12" customHeight="1">
      <c r="A15" s="260" t="s">
        <v>82</v>
      </c>
      <c r="B15" s="6" t="s">
        <v>342</v>
      </c>
      <c r="C15" s="156"/>
      <c r="D15" s="156"/>
    </row>
    <row r="16" spans="1:4" s="205" customFormat="1" ht="12" customHeight="1">
      <c r="A16" s="260" t="s">
        <v>92</v>
      </c>
      <c r="B16" s="7" t="s">
        <v>201</v>
      </c>
      <c r="C16" s="195"/>
      <c r="D16" s="195"/>
    </row>
    <row r="17" spans="1:4" s="269" customFormat="1" ht="12" customHeight="1">
      <c r="A17" s="260" t="s">
        <v>93</v>
      </c>
      <c r="B17" s="7" t="s">
        <v>202</v>
      </c>
      <c r="C17" s="156"/>
      <c r="D17" s="156"/>
    </row>
    <row r="18" spans="1:4" s="269" customFormat="1" ht="12" customHeight="1" thickBot="1">
      <c r="A18" s="260" t="s">
        <v>94</v>
      </c>
      <c r="B18" s="6" t="s">
        <v>203</v>
      </c>
      <c r="C18" s="157"/>
      <c r="D18" s="157"/>
    </row>
    <row r="19" spans="1:4" s="205" customFormat="1" ht="12" customHeight="1" thickBot="1">
      <c r="A19" s="96" t="s">
        <v>11</v>
      </c>
      <c r="B19" s="110" t="s">
        <v>343</v>
      </c>
      <c r="C19" s="158">
        <f>SUM(C20:C22)</f>
        <v>0</v>
      </c>
      <c r="D19" s="158">
        <f>SUM(D20:D23)</f>
        <v>0</v>
      </c>
    </row>
    <row r="20" spans="1:4" s="269" customFormat="1" ht="12" customHeight="1">
      <c r="A20" s="260" t="s">
        <v>83</v>
      </c>
      <c r="B20" s="8" t="s">
        <v>169</v>
      </c>
      <c r="C20" s="156"/>
      <c r="D20" s="156"/>
    </row>
    <row r="21" spans="1:4" s="269" customFormat="1" ht="12" customHeight="1">
      <c r="A21" s="260" t="s">
        <v>84</v>
      </c>
      <c r="B21" s="7" t="s">
        <v>344</v>
      </c>
      <c r="C21" s="156"/>
      <c r="D21" s="156"/>
    </row>
    <row r="22" spans="1:4" s="269" customFormat="1" ht="12" customHeight="1">
      <c r="A22" s="260" t="s">
        <v>85</v>
      </c>
      <c r="B22" s="7" t="s">
        <v>345</v>
      </c>
      <c r="C22" s="156"/>
      <c r="D22" s="156"/>
    </row>
    <row r="23" spans="1:4" s="269" customFormat="1" ht="12" customHeight="1" thickBot="1">
      <c r="A23" s="260" t="s">
        <v>86</v>
      </c>
      <c r="B23" s="7" t="s">
        <v>0</v>
      </c>
      <c r="C23" s="156"/>
      <c r="D23" s="156"/>
    </row>
    <row r="24" spans="1:4" s="269" customFormat="1" ht="12" customHeight="1" thickBot="1">
      <c r="A24" s="99" t="s">
        <v>12</v>
      </c>
      <c r="B24" s="71" t="s">
        <v>114</v>
      </c>
      <c r="C24" s="183"/>
      <c r="D24" s="183"/>
    </row>
    <row r="25" spans="1:4" s="269" customFormat="1" ht="12" customHeight="1" thickBot="1">
      <c r="A25" s="99" t="s">
        <v>13</v>
      </c>
      <c r="B25" s="71" t="s">
        <v>346</v>
      </c>
      <c r="C25" s="158">
        <f>+C26+C27</f>
        <v>0</v>
      </c>
      <c r="D25" s="158"/>
    </row>
    <row r="26" spans="1:4" s="269" customFormat="1" ht="12" customHeight="1">
      <c r="A26" s="261" t="s">
        <v>179</v>
      </c>
      <c r="B26" s="262" t="s">
        <v>344</v>
      </c>
      <c r="C26" s="36"/>
      <c r="D26" s="36"/>
    </row>
    <row r="27" spans="1:4" s="269" customFormat="1" ht="12" customHeight="1">
      <c r="A27" s="261" t="s">
        <v>182</v>
      </c>
      <c r="B27" s="263" t="s">
        <v>347</v>
      </c>
      <c r="C27" s="159"/>
      <c r="D27" s="159"/>
    </row>
    <row r="28" spans="1:4" s="269" customFormat="1" ht="12" customHeight="1" thickBot="1">
      <c r="A28" s="260" t="s">
        <v>183</v>
      </c>
      <c r="B28" s="264" t="s">
        <v>348</v>
      </c>
      <c r="C28" s="39"/>
      <c r="D28" s="39"/>
    </row>
    <row r="29" spans="1:4" s="269" customFormat="1" ht="12" customHeight="1" thickBot="1">
      <c r="A29" s="99" t="s">
        <v>14</v>
      </c>
      <c r="B29" s="71" t="s">
        <v>349</v>
      </c>
      <c r="C29" s="158">
        <f>+C30+C31+C32</f>
        <v>0</v>
      </c>
      <c r="D29" s="158"/>
    </row>
    <row r="30" spans="1:4" s="269" customFormat="1" ht="12" customHeight="1">
      <c r="A30" s="261" t="s">
        <v>70</v>
      </c>
      <c r="B30" s="262" t="s">
        <v>208</v>
      </c>
      <c r="C30" s="36"/>
      <c r="D30" s="36"/>
    </row>
    <row r="31" spans="1:4" s="269" customFormat="1" ht="12" customHeight="1">
      <c r="A31" s="261" t="s">
        <v>71</v>
      </c>
      <c r="B31" s="263" t="s">
        <v>209</v>
      </c>
      <c r="C31" s="159"/>
      <c r="D31" s="159"/>
    </row>
    <row r="32" spans="1:4" s="269" customFormat="1" ht="12" customHeight="1" thickBot="1">
      <c r="A32" s="260" t="s">
        <v>72</v>
      </c>
      <c r="B32" s="74" t="s">
        <v>210</v>
      </c>
      <c r="C32" s="39"/>
      <c r="D32" s="39"/>
    </row>
    <row r="33" spans="1:4" s="205" customFormat="1" ht="12" customHeight="1" thickBot="1">
      <c r="A33" s="99" t="s">
        <v>15</v>
      </c>
      <c r="B33" s="71" t="s">
        <v>323</v>
      </c>
      <c r="C33" s="183"/>
      <c r="D33" s="183"/>
    </row>
    <row r="34" spans="1:4" s="205" customFormat="1" ht="12" customHeight="1" thickBot="1">
      <c r="A34" s="99" t="s">
        <v>16</v>
      </c>
      <c r="B34" s="71" t="s">
        <v>350</v>
      </c>
      <c r="C34" s="196"/>
      <c r="D34" s="196"/>
    </row>
    <row r="35" spans="1:4" s="205" customFormat="1" ht="18.75" customHeight="1" thickBot="1">
      <c r="A35" s="96" t="s">
        <v>17</v>
      </c>
      <c r="B35" s="71" t="s">
        <v>351</v>
      </c>
      <c r="C35" s="197">
        <f>+C8+C19+C24+C25+C29+C33+C34</f>
        <v>0</v>
      </c>
      <c r="D35" s="197">
        <f>+D8+D19+D24+D25+D29+D33+D34</f>
        <v>0</v>
      </c>
    </row>
    <row r="36" spans="1:4" s="205" customFormat="1" ht="18.75" customHeight="1" thickBot="1">
      <c r="A36" s="111" t="s">
        <v>18</v>
      </c>
      <c r="B36" s="71" t="s">
        <v>352</v>
      </c>
      <c r="C36" s="197">
        <f>C37+C38+C39</f>
        <v>53871</v>
      </c>
      <c r="D36" s="197">
        <f>D37+D38+D39</f>
        <v>55223</v>
      </c>
    </row>
    <row r="37" spans="1:4" s="205" customFormat="1" ht="12" customHeight="1">
      <c r="A37" s="261" t="s">
        <v>353</v>
      </c>
      <c r="B37" s="262" t="s">
        <v>156</v>
      </c>
      <c r="C37" s="36"/>
      <c r="D37" s="36">
        <v>-177</v>
      </c>
    </row>
    <row r="38" spans="1:4" s="205" customFormat="1" ht="12" customHeight="1">
      <c r="A38" s="261" t="s">
        <v>354</v>
      </c>
      <c r="B38" s="263" t="s">
        <v>1</v>
      </c>
      <c r="C38" s="159"/>
      <c r="D38" s="159"/>
    </row>
    <row r="39" spans="1:4" s="269" customFormat="1" ht="12" customHeight="1" thickBot="1">
      <c r="A39" s="260" t="s">
        <v>355</v>
      </c>
      <c r="B39" s="74" t="s">
        <v>356</v>
      </c>
      <c r="C39" s="39">
        <v>53871</v>
      </c>
      <c r="D39" s="39">
        <v>55400</v>
      </c>
    </row>
    <row r="40" spans="1:4" s="269" customFormat="1" ht="15" customHeight="1" thickBot="1">
      <c r="A40" s="111" t="s">
        <v>19</v>
      </c>
      <c r="B40" s="112" t="s">
        <v>357</v>
      </c>
      <c r="C40" s="200">
        <f>+C35+C36</f>
        <v>53871</v>
      </c>
      <c r="D40" s="200">
        <f>+D35+D36</f>
        <v>55223</v>
      </c>
    </row>
    <row r="41" spans="1:3" s="269" customFormat="1" ht="15" customHeight="1">
      <c r="A41" s="113"/>
      <c r="B41" s="114"/>
      <c r="C41" s="198"/>
    </row>
    <row r="42" spans="1:3" ht="13.5" thickBot="1">
      <c r="A42" s="115"/>
      <c r="B42" s="116"/>
      <c r="C42" s="199"/>
    </row>
    <row r="43" spans="1:4" s="268" customFormat="1" ht="16.5" customHeight="1" thickBot="1">
      <c r="A43" s="117"/>
      <c r="B43" s="323" t="s">
        <v>45</v>
      </c>
      <c r="C43" s="323"/>
      <c r="D43" s="324"/>
    </row>
    <row r="44" spans="1:4" s="270" customFormat="1" ht="12" customHeight="1" thickBot="1">
      <c r="A44" s="99" t="s">
        <v>10</v>
      </c>
      <c r="B44" s="71" t="s">
        <v>358</v>
      </c>
      <c r="C44" s="158">
        <f>SUM(C45:C49)</f>
        <v>53871</v>
      </c>
      <c r="D44" s="158">
        <f>SUM(D45:D48)</f>
        <v>55223</v>
      </c>
    </row>
    <row r="45" spans="1:4" ht="12" customHeight="1">
      <c r="A45" s="260" t="s">
        <v>77</v>
      </c>
      <c r="B45" s="8" t="s">
        <v>37</v>
      </c>
      <c r="C45" s="36">
        <v>38401</v>
      </c>
      <c r="D45" s="36">
        <v>39551</v>
      </c>
    </row>
    <row r="46" spans="1:4" ht="12" customHeight="1">
      <c r="A46" s="260" t="s">
        <v>78</v>
      </c>
      <c r="B46" s="7" t="s">
        <v>123</v>
      </c>
      <c r="C46" s="38">
        <v>10475</v>
      </c>
      <c r="D46" s="38">
        <v>10854</v>
      </c>
    </row>
    <row r="47" spans="1:4" ht="12" customHeight="1">
      <c r="A47" s="260" t="s">
        <v>79</v>
      </c>
      <c r="B47" s="7" t="s">
        <v>99</v>
      </c>
      <c r="C47" s="38">
        <v>4995</v>
      </c>
      <c r="D47" s="38">
        <v>4818</v>
      </c>
    </row>
    <row r="48" spans="1:4" ht="12" customHeight="1">
      <c r="A48" s="260" t="s">
        <v>80</v>
      </c>
      <c r="B48" s="7" t="s">
        <v>124</v>
      </c>
      <c r="C48" s="38"/>
      <c r="D48" s="38"/>
    </row>
    <row r="49" spans="1:4" ht="12" customHeight="1" thickBot="1">
      <c r="A49" s="260" t="s">
        <v>100</v>
      </c>
      <c r="B49" s="7" t="s">
        <v>125</v>
      </c>
      <c r="C49" s="38"/>
      <c r="D49" s="38"/>
    </row>
    <row r="50" spans="1:4" ht="12" customHeight="1" thickBot="1">
      <c r="A50" s="99" t="s">
        <v>11</v>
      </c>
      <c r="B50" s="71" t="s">
        <v>359</v>
      </c>
      <c r="C50" s="158">
        <f>SUM(C51:C53)</f>
        <v>0</v>
      </c>
      <c r="D50" s="158">
        <f>SUM(D51:D54)</f>
        <v>0</v>
      </c>
    </row>
    <row r="51" spans="1:4" s="270" customFormat="1" ht="12" customHeight="1">
      <c r="A51" s="260" t="s">
        <v>83</v>
      </c>
      <c r="B51" s="8" t="s">
        <v>146</v>
      </c>
      <c r="C51" s="36"/>
      <c r="D51" s="36"/>
    </row>
    <row r="52" spans="1:4" ht="12" customHeight="1">
      <c r="A52" s="260" t="s">
        <v>84</v>
      </c>
      <c r="B52" s="7" t="s">
        <v>127</v>
      </c>
      <c r="C52" s="38"/>
      <c r="D52" s="38"/>
    </row>
    <row r="53" spans="1:4" ht="12" customHeight="1">
      <c r="A53" s="260" t="s">
        <v>85</v>
      </c>
      <c r="B53" s="7" t="s">
        <v>46</v>
      </c>
      <c r="C53" s="38"/>
      <c r="D53" s="38"/>
    </row>
    <row r="54" spans="1:4" ht="12" customHeight="1" thickBot="1">
      <c r="A54" s="260" t="s">
        <v>86</v>
      </c>
      <c r="B54" s="7" t="s">
        <v>2</v>
      </c>
      <c r="C54" s="38"/>
      <c r="D54" s="38"/>
    </row>
    <row r="55" spans="1:4" ht="15" customHeight="1" thickBot="1">
      <c r="A55" s="99" t="s">
        <v>12</v>
      </c>
      <c r="B55" s="119" t="s">
        <v>360</v>
      </c>
      <c r="C55" s="201">
        <f>+C44+C50</f>
        <v>53871</v>
      </c>
      <c r="D55" s="201">
        <f>D44+D50</f>
        <v>55223</v>
      </c>
    </row>
    <row r="56" ht="13.5" thickBot="1">
      <c r="C56" s="202"/>
    </row>
    <row r="57" spans="1:4" ht="15" customHeight="1" thickBot="1">
      <c r="A57" s="122" t="s">
        <v>140</v>
      </c>
      <c r="B57" s="123"/>
      <c r="C57" s="70">
        <v>14</v>
      </c>
      <c r="D57" s="70">
        <v>14</v>
      </c>
    </row>
    <row r="58" spans="1:4" ht="14.25" customHeight="1" thickBot="1">
      <c r="A58" s="122" t="s">
        <v>141</v>
      </c>
      <c r="B58" s="123"/>
      <c r="C58" s="70">
        <v>0</v>
      </c>
      <c r="D58" s="70">
        <v>0</v>
      </c>
    </row>
  </sheetData>
  <sheetProtection/>
  <mergeCells count="1">
    <mergeCell ref="B43:D4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0.625" style="120" customWidth="1"/>
    <col min="2" max="2" width="80.375" style="121" customWidth="1"/>
    <col min="3" max="3" width="18.375" style="121" customWidth="1"/>
    <col min="4" max="4" width="20.625" style="121" customWidth="1"/>
    <col min="5" max="16384" width="9.375" style="121" customWidth="1"/>
  </cols>
  <sheetData>
    <row r="1" spans="1:4" s="101" customFormat="1" ht="21" customHeight="1" thickBot="1">
      <c r="A1" s="100"/>
      <c r="B1" s="102"/>
      <c r="C1" s="102"/>
      <c r="D1" s="265" t="s">
        <v>423</v>
      </c>
    </row>
    <row r="2" spans="1:4" s="266" customFormat="1" ht="36" customHeight="1">
      <c r="A2" s="219" t="s">
        <v>138</v>
      </c>
      <c r="B2" s="188" t="s">
        <v>383</v>
      </c>
      <c r="C2" s="277"/>
      <c r="D2" s="203" t="s">
        <v>385</v>
      </c>
    </row>
    <row r="3" spans="1:4" s="266" customFormat="1" ht="36.75" thickBot="1">
      <c r="A3" s="258" t="s">
        <v>137</v>
      </c>
      <c r="B3" s="189" t="s">
        <v>339</v>
      </c>
      <c r="C3" s="278"/>
      <c r="D3" s="204" t="s">
        <v>40</v>
      </c>
    </row>
    <row r="4" spans="1:4" s="267" customFormat="1" ht="15.75" customHeight="1" thickBot="1">
      <c r="A4" s="104"/>
      <c r="B4" s="104"/>
      <c r="C4" s="104"/>
      <c r="D4" s="105" t="s">
        <v>41</v>
      </c>
    </row>
    <row r="5" spans="1:4" ht="27.75" customHeight="1" thickBot="1">
      <c r="A5" s="220" t="s">
        <v>139</v>
      </c>
      <c r="B5" s="106" t="s">
        <v>42</v>
      </c>
      <c r="C5" s="107" t="s">
        <v>380</v>
      </c>
      <c r="D5" s="107" t="s">
        <v>381</v>
      </c>
    </row>
    <row r="6" spans="1:4" s="268" customFormat="1" ht="21" customHeight="1" thickBot="1">
      <c r="A6" s="96">
        <v>1</v>
      </c>
      <c r="B6" s="97">
        <v>2</v>
      </c>
      <c r="C6" s="98">
        <v>3</v>
      </c>
      <c r="D6" s="98">
        <v>3</v>
      </c>
    </row>
    <row r="7" spans="1:4" s="268" customFormat="1" ht="15.75" customHeight="1" thickBot="1">
      <c r="A7" s="108"/>
      <c r="B7" s="109" t="s">
        <v>43</v>
      </c>
      <c r="C7" s="109"/>
      <c r="D7" s="109"/>
    </row>
    <row r="8" spans="1:4" s="205" customFormat="1" ht="12" customHeight="1" thickBot="1">
      <c r="A8" s="96" t="s">
        <v>10</v>
      </c>
      <c r="B8" s="110" t="s">
        <v>340</v>
      </c>
      <c r="C8" s="158">
        <f>SUM(C9:C18)</f>
        <v>0</v>
      </c>
      <c r="D8" s="158">
        <f>SUM(D9:D18)</f>
        <v>0</v>
      </c>
    </row>
    <row r="9" spans="1:4" s="205" customFormat="1" ht="12" customHeight="1">
      <c r="A9" s="259" t="s">
        <v>77</v>
      </c>
      <c r="B9" s="9" t="s">
        <v>194</v>
      </c>
      <c r="C9" s="194"/>
      <c r="D9" s="194"/>
    </row>
    <row r="10" spans="1:4" s="205" customFormat="1" ht="12" customHeight="1">
      <c r="A10" s="260" t="s">
        <v>78</v>
      </c>
      <c r="B10" s="7" t="s">
        <v>195</v>
      </c>
      <c r="C10" s="156"/>
      <c r="D10" s="156"/>
    </row>
    <row r="11" spans="1:4" s="205" customFormat="1" ht="12" customHeight="1">
      <c r="A11" s="260" t="s">
        <v>79</v>
      </c>
      <c r="B11" s="7" t="s">
        <v>196</v>
      </c>
      <c r="C11" s="156"/>
      <c r="D11" s="156"/>
    </row>
    <row r="12" spans="1:4" s="205" customFormat="1" ht="12" customHeight="1">
      <c r="A12" s="260" t="s">
        <v>80</v>
      </c>
      <c r="B12" s="7" t="s">
        <v>197</v>
      </c>
      <c r="C12" s="156"/>
      <c r="D12" s="156"/>
    </row>
    <row r="13" spans="1:4" s="205" customFormat="1" ht="12" customHeight="1">
      <c r="A13" s="260" t="s">
        <v>100</v>
      </c>
      <c r="B13" s="7" t="s">
        <v>198</v>
      </c>
      <c r="C13" s="156"/>
      <c r="D13" s="156"/>
    </row>
    <row r="14" spans="1:4" s="205" customFormat="1" ht="12" customHeight="1">
      <c r="A14" s="260" t="s">
        <v>81</v>
      </c>
      <c r="B14" s="7" t="s">
        <v>341</v>
      </c>
      <c r="C14" s="156"/>
      <c r="D14" s="156"/>
    </row>
    <row r="15" spans="1:4" s="205" customFormat="1" ht="12" customHeight="1">
      <c r="A15" s="260" t="s">
        <v>82</v>
      </c>
      <c r="B15" s="6" t="s">
        <v>342</v>
      </c>
      <c r="C15" s="156"/>
      <c r="D15" s="156"/>
    </row>
    <row r="16" spans="1:4" s="205" customFormat="1" ht="12" customHeight="1">
      <c r="A16" s="260" t="s">
        <v>92</v>
      </c>
      <c r="B16" s="7" t="s">
        <v>201</v>
      </c>
      <c r="C16" s="195"/>
      <c r="D16" s="195"/>
    </row>
    <row r="17" spans="1:4" s="269" customFormat="1" ht="12" customHeight="1">
      <c r="A17" s="260" t="s">
        <v>93</v>
      </c>
      <c r="B17" s="7" t="s">
        <v>202</v>
      </c>
      <c r="C17" s="156"/>
      <c r="D17" s="156"/>
    </row>
    <row r="18" spans="1:4" s="269" customFormat="1" ht="12" customHeight="1" thickBot="1">
      <c r="A18" s="260" t="s">
        <v>94</v>
      </c>
      <c r="B18" s="6" t="s">
        <v>203</v>
      </c>
      <c r="C18" s="157"/>
      <c r="D18" s="157"/>
    </row>
    <row r="19" spans="1:4" s="205" customFormat="1" ht="12" customHeight="1" thickBot="1">
      <c r="A19" s="96" t="s">
        <v>11</v>
      </c>
      <c r="B19" s="110" t="s">
        <v>343</v>
      </c>
      <c r="C19" s="158">
        <f>SUM(C20:C22)</f>
        <v>0</v>
      </c>
      <c r="D19" s="158">
        <f>SUM(D20:D23)</f>
        <v>0</v>
      </c>
    </row>
    <row r="20" spans="1:4" s="269" customFormat="1" ht="12" customHeight="1">
      <c r="A20" s="260" t="s">
        <v>83</v>
      </c>
      <c r="B20" s="8" t="s">
        <v>169</v>
      </c>
      <c r="C20" s="156"/>
      <c r="D20" s="156"/>
    </row>
    <row r="21" spans="1:4" s="269" customFormat="1" ht="12" customHeight="1">
      <c r="A21" s="260" t="s">
        <v>84</v>
      </c>
      <c r="B21" s="7" t="s">
        <v>344</v>
      </c>
      <c r="C21" s="156"/>
      <c r="D21" s="156"/>
    </row>
    <row r="22" spans="1:4" s="269" customFormat="1" ht="12" customHeight="1">
      <c r="A22" s="260" t="s">
        <v>85</v>
      </c>
      <c r="B22" s="7" t="s">
        <v>345</v>
      </c>
      <c r="C22" s="156"/>
      <c r="D22" s="156"/>
    </row>
    <row r="23" spans="1:4" s="269" customFormat="1" ht="12" customHeight="1" thickBot="1">
      <c r="A23" s="260" t="s">
        <v>86</v>
      </c>
      <c r="B23" s="7" t="s">
        <v>0</v>
      </c>
      <c r="C23" s="156"/>
      <c r="D23" s="156"/>
    </row>
    <row r="24" spans="1:4" s="269" customFormat="1" ht="12" customHeight="1" thickBot="1">
      <c r="A24" s="99" t="s">
        <v>12</v>
      </c>
      <c r="B24" s="71" t="s">
        <v>114</v>
      </c>
      <c r="C24" s="183"/>
      <c r="D24" s="183"/>
    </row>
    <row r="25" spans="1:4" s="269" customFormat="1" ht="12" customHeight="1" thickBot="1">
      <c r="A25" s="99" t="s">
        <v>13</v>
      </c>
      <c r="B25" s="71" t="s">
        <v>346</v>
      </c>
      <c r="C25" s="158">
        <f>+C26+C27</f>
        <v>0</v>
      </c>
      <c r="D25" s="158"/>
    </row>
    <row r="26" spans="1:4" s="269" customFormat="1" ht="12" customHeight="1">
      <c r="A26" s="261" t="s">
        <v>179</v>
      </c>
      <c r="B26" s="262" t="s">
        <v>344</v>
      </c>
      <c r="C26" s="36"/>
      <c r="D26" s="36"/>
    </row>
    <row r="27" spans="1:4" s="269" customFormat="1" ht="12" customHeight="1">
      <c r="A27" s="261" t="s">
        <v>182</v>
      </c>
      <c r="B27" s="263" t="s">
        <v>347</v>
      </c>
      <c r="C27" s="159"/>
      <c r="D27" s="159"/>
    </row>
    <row r="28" spans="1:4" s="269" customFormat="1" ht="12" customHeight="1" thickBot="1">
      <c r="A28" s="260" t="s">
        <v>183</v>
      </c>
      <c r="B28" s="264" t="s">
        <v>348</v>
      </c>
      <c r="C28" s="39"/>
      <c r="D28" s="39"/>
    </row>
    <row r="29" spans="1:4" s="269" customFormat="1" ht="12" customHeight="1" thickBot="1">
      <c r="A29" s="99" t="s">
        <v>14</v>
      </c>
      <c r="B29" s="71" t="s">
        <v>349</v>
      </c>
      <c r="C29" s="158">
        <f>+C30+C31+C32</f>
        <v>0</v>
      </c>
      <c r="D29" s="158"/>
    </row>
    <row r="30" spans="1:4" s="269" customFormat="1" ht="12" customHeight="1">
      <c r="A30" s="261" t="s">
        <v>70</v>
      </c>
      <c r="B30" s="262" t="s">
        <v>208</v>
      </c>
      <c r="C30" s="36"/>
      <c r="D30" s="36"/>
    </row>
    <row r="31" spans="1:4" s="269" customFormat="1" ht="12" customHeight="1">
      <c r="A31" s="261" t="s">
        <v>71</v>
      </c>
      <c r="B31" s="263" t="s">
        <v>209</v>
      </c>
      <c r="C31" s="159"/>
      <c r="D31" s="159"/>
    </row>
    <row r="32" spans="1:4" s="269" customFormat="1" ht="12" customHeight="1" thickBot="1">
      <c r="A32" s="260" t="s">
        <v>72</v>
      </c>
      <c r="B32" s="74" t="s">
        <v>210</v>
      </c>
      <c r="C32" s="39"/>
      <c r="D32" s="39"/>
    </row>
    <row r="33" spans="1:4" s="205" customFormat="1" ht="12" customHeight="1" thickBot="1">
      <c r="A33" s="99" t="s">
        <v>15</v>
      </c>
      <c r="B33" s="71" t="s">
        <v>323</v>
      </c>
      <c r="C33" s="183"/>
      <c r="D33" s="183"/>
    </row>
    <row r="34" spans="1:4" s="205" customFormat="1" ht="12" customHeight="1" thickBot="1">
      <c r="A34" s="99" t="s">
        <v>16</v>
      </c>
      <c r="B34" s="71" t="s">
        <v>350</v>
      </c>
      <c r="C34" s="196"/>
      <c r="D34" s="196"/>
    </row>
    <row r="35" spans="1:4" s="205" customFormat="1" ht="18.75" customHeight="1" thickBot="1">
      <c r="A35" s="96" t="s">
        <v>17</v>
      </c>
      <c r="B35" s="71" t="s">
        <v>351</v>
      </c>
      <c r="C35" s="197">
        <f>+C8+C19+C24+C25+C29+C33+C34</f>
        <v>0</v>
      </c>
      <c r="D35" s="197">
        <f>+D8+D19+D24+D25+D29+D33+D34</f>
        <v>0</v>
      </c>
    </row>
    <row r="36" spans="1:4" s="205" customFormat="1" ht="18.75" customHeight="1" thickBot="1">
      <c r="A36" s="111" t="s">
        <v>18</v>
      </c>
      <c r="B36" s="71" t="s">
        <v>352</v>
      </c>
      <c r="C36" s="197">
        <f>C37+C38+C39</f>
        <v>4048</v>
      </c>
      <c r="D36" s="197">
        <f>D37+D38+D39</f>
        <v>4121</v>
      </c>
    </row>
    <row r="37" spans="1:4" s="205" customFormat="1" ht="12" customHeight="1">
      <c r="A37" s="261" t="s">
        <v>353</v>
      </c>
      <c r="B37" s="262" t="s">
        <v>156</v>
      </c>
      <c r="C37" s="36"/>
      <c r="D37" s="36">
        <v>4</v>
      </c>
    </row>
    <row r="38" spans="1:4" s="205" customFormat="1" ht="12" customHeight="1">
      <c r="A38" s="261" t="s">
        <v>354</v>
      </c>
      <c r="B38" s="263" t="s">
        <v>1</v>
      </c>
      <c r="C38" s="159"/>
      <c r="D38" s="159"/>
    </row>
    <row r="39" spans="1:4" s="269" customFormat="1" ht="12" customHeight="1" thickBot="1">
      <c r="A39" s="260" t="s">
        <v>355</v>
      </c>
      <c r="B39" s="74" t="s">
        <v>356</v>
      </c>
      <c r="C39" s="39">
        <v>4048</v>
      </c>
      <c r="D39" s="39">
        <v>4117</v>
      </c>
    </row>
    <row r="40" spans="1:4" s="269" customFormat="1" ht="15" customHeight="1" thickBot="1">
      <c r="A40" s="111" t="s">
        <v>19</v>
      </c>
      <c r="B40" s="112" t="s">
        <v>357</v>
      </c>
      <c r="C40" s="200">
        <f>+C35+C36</f>
        <v>4048</v>
      </c>
      <c r="D40" s="200">
        <f>D36</f>
        <v>4121</v>
      </c>
    </row>
    <row r="41" spans="1:3" s="269" customFormat="1" ht="15" customHeight="1">
      <c r="A41" s="113"/>
      <c r="B41" s="114"/>
      <c r="C41" s="198"/>
    </row>
    <row r="42" spans="1:3" ht="13.5" thickBot="1">
      <c r="A42" s="115"/>
      <c r="B42" s="116"/>
      <c r="C42" s="199"/>
    </row>
    <row r="43" spans="1:4" s="268" customFormat="1" ht="16.5" customHeight="1" thickBot="1">
      <c r="A43" s="117"/>
      <c r="B43" s="323" t="s">
        <v>45</v>
      </c>
      <c r="C43" s="323"/>
      <c r="D43" s="324"/>
    </row>
    <row r="44" spans="1:4" s="270" customFormat="1" ht="12" customHeight="1" thickBot="1">
      <c r="A44" s="99" t="s">
        <v>10</v>
      </c>
      <c r="B44" s="71" t="s">
        <v>358</v>
      </c>
      <c r="C44" s="158">
        <f>SUM(C45:C49)</f>
        <v>4048</v>
      </c>
      <c r="D44" s="158">
        <f>SUM(D45:D48)</f>
        <v>4121</v>
      </c>
    </row>
    <row r="45" spans="1:4" ht="12" customHeight="1">
      <c r="A45" s="260" t="s">
        <v>77</v>
      </c>
      <c r="B45" s="8" t="s">
        <v>37</v>
      </c>
      <c r="C45" s="36">
        <v>2031</v>
      </c>
      <c r="D45" s="36">
        <f>C45+50</f>
        <v>2081</v>
      </c>
    </row>
    <row r="46" spans="1:4" ht="12" customHeight="1">
      <c r="A46" s="260" t="s">
        <v>78</v>
      </c>
      <c r="B46" s="7" t="s">
        <v>123</v>
      </c>
      <c r="C46" s="38">
        <v>554</v>
      </c>
      <c r="D46" s="38">
        <f>C46+19</f>
        <v>573</v>
      </c>
    </row>
    <row r="47" spans="1:4" ht="12" customHeight="1">
      <c r="A47" s="260" t="s">
        <v>79</v>
      </c>
      <c r="B47" s="7" t="s">
        <v>99</v>
      </c>
      <c r="C47" s="38">
        <v>1463</v>
      </c>
      <c r="D47" s="38">
        <v>1467</v>
      </c>
    </row>
    <row r="48" spans="1:4" ht="12" customHeight="1">
      <c r="A48" s="260" t="s">
        <v>80</v>
      </c>
      <c r="B48" s="7" t="s">
        <v>124</v>
      </c>
      <c r="C48" s="38"/>
      <c r="D48" s="38"/>
    </row>
    <row r="49" spans="1:4" ht="12" customHeight="1" thickBot="1">
      <c r="A49" s="260" t="s">
        <v>100</v>
      </c>
      <c r="B49" s="7" t="s">
        <v>125</v>
      </c>
      <c r="C49" s="38"/>
      <c r="D49" s="38"/>
    </row>
    <row r="50" spans="1:4" ht="12" customHeight="1" thickBot="1">
      <c r="A50" s="99" t="s">
        <v>11</v>
      </c>
      <c r="B50" s="71" t="s">
        <v>359</v>
      </c>
      <c r="C50" s="158">
        <f>SUM(C51:C53)</f>
        <v>0</v>
      </c>
      <c r="D50" s="158">
        <f>SUM(D51:D54)</f>
        <v>0</v>
      </c>
    </row>
    <row r="51" spans="1:4" s="270" customFormat="1" ht="12" customHeight="1">
      <c r="A51" s="260" t="s">
        <v>83</v>
      </c>
      <c r="B51" s="8" t="s">
        <v>146</v>
      </c>
      <c r="C51" s="36"/>
      <c r="D51" s="36"/>
    </row>
    <row r="52" spans="1:4" ht="12" customHeight="1">
      <c r="A52" s="260" t="s">
        <v>84</v>
      </c>
      <c r="B52" s="7" t="s">
        <v>127</v>
      </c>
      <c r="C52" s="38"/>
      <c r="D52" s="38"/>
    </row>
    <row r="53" spans="1:4" ht="12" customHeight="1">
      <c r="A53" s="260" t="s">
        <v>85</v>
      </c>
      <c r="B53" s="7" t="s">
        <v>46</v>
      </c>
      <c r="C53" s="38"/>
      <c r="D53" s="38"/>
    </row>
    <row r="54" spans="1:4" ht="12" customHeight="1" thickBot="1">
      <c r="A54" s="260" t="s">
        <v>86</v>
      </c>
      <c r="B54" s="7" t="s">
        <v>2</v>
      </c>
      <c r="C54" s="38"/>
      <c r="D54" s="38"/>
    </row>
    <row r="55" spans="1:4" ht="15" customHeight="1" thickBot="1">
      <c r="A55" s="99" t="s">
        <v>12</v>
      </c>
      <c r="B55" s="119" t="s">
        <v>360</v>
      </c>
      <c r="C55" s="201">
        <f>+C44+C50</f>
        <v>4048</v>
      </c>
      <c r="D55" s="201">
        <f>D44+D50</f>
        <v>4121</v>
      </c>
    </row>
    <row r="56" ht="13.5" thickBot="1">
      <c r="C56" s="202"/>
    </row>
    <row r="57" spans="1:4" ht="15" customHeight="1" thickBot="1">
      <c r="A57" s="122" t="s">
        <v>140</v>
      </c>
      <c r="B57" s="123"/>
      <c r="C57" s="70">
        <v>1</v>
      </c>
      <c r="D57" s="70">
        <v>1</v>
      </c>
    </row>
    <row r="58" spans="1:4" ht="14.25" customHeight="1" thickBot="1">
      <c r="A58" s="122" t="s">
        <v>141</v>
      </c>
      <c r="B58" s="123"/>
      <c r="C58" s="70">
        <v>0</v>
      </c>
      <c r="D58" s="70">
        <v>0</v>
      </c>
    </row>
  </sheetData>
  <sheetProtection/>
  <mergeCells count="1">
    <mergeCell ref="B43:D4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Igazgatas</cp:lastModifiedBy>
  <cp:lastPrinted>2015-11-30T07:56:30Z</cp:lastPrinted>
  <dcterms:created xsi:type="dcterms:W3CDTF">1999-10-30T10:30:45Z</dcterms:created>
  <dcterms:modified xsi:type="dcterms:W3CDTF">2015-11-30T07:56:30Z</dcterms:modified>
  <cp:category/>
  <cp:version/>
  <cp:contentType/>
  <cp:contentStatus/>
</cp:coreProperties>
</file>