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9 évi költségvetés" sheetId="22" r:id="rId1"/>
    <sheet name="Védőnő" sheetId="23" r:id="rId2"/>
  </sheets>
  <definedNames>
    <definedName name="_xlnm.Print_Area" localSheetId="0">'2019 évi költségvetés'!$A$1:$C$345</definedName>
  </definedNames>
  <calcPr calcId="124519"/>
</workbook>
</file>

<file path=xl/calcChain.xml><?xml version="1.0" encoding="utf-8"?>
<calcChain xmlns="http://schemas.openxmlformats.org/spreadsheetml/2006/main">
  <c r="M305" i="22"/>
  <c r="L304"/>
  <c r="M272"/>
  <c r="L271"/>
  <c r="M258"/>
  <c r="L257"/>
  <c r="M244"/>
  <c r="L243"/>
  <c r="M219"/>
  <c r="L218"/>
  <c r="M158"/>
  <c r="L157"/>
  <c r="M54"/>
  <c r="N41"/>
  <c r="S29"/>
  <c r="S345" s="1"/>
  <c r="M15"/>
  <c r="M345" s="1"/>
  <c r="F180"/>
  <c r="F154"/>
  <c r="C297" l="1"/>
  <c r="N297" s="1"/>
  <c r="C64"/>
  <c r="O64" s="1"/>
  <c r="C24" l="1"/>
  <c r="T24" s="1"/>
  <c r="C21" l="1"/>
  <c r="C77"/>
  <c r="O77" s="1"/>
  <c r="N21" l="1"/>
  <c r="C147"/>
  <c r="E147" s="1"/>
  <c r="E345" s="1"/>
  <c r="C342" l="1"/>
  <c r="C336"/>
  <c r="C319"/>
  <c r="T319" s="1"/>
  <c r="C324"/>
  <c r="C61"/>
  <c r="T61" s="1"/>
  <c r="C27"/>
  <c r="O27" s="1"/>
  <c r="C14"/>
  <c r="C20" i="23"/>
  <c r="C17"/>
  <c r="C8"/>
  <c r="C194" i="22"/>
  <c r="C200"/>
  <c r="C164"/>
  <c r="N164" s="1"/>
  <c r="C207"/>
  <c r="P207" s="1"/>
  <c r="C286"/>
  <c r="N286" s="1"/>
  <c r="C264"/>
  <c r="N264" s="1"/>
  <c r="C250"/>
  <c r="N250" s="1"/>
  <c r="C225"/>
  <c r="T225" s="1"/>
  <c r="C222"/>
  <c r="N222" s="1"/>
  <c r="C53"/>
  <c r="C58"/>
  <c r="N58" s="1"/>
  <c r="C44"/>
  <c r="O44" s="1"/>
  <c r="C38"/>
  <c r="C236"/>
  <c r="C215"/>
  <c r="C186"/>
  <c r="C181"/>
  <c r="C173"/>
  <c r="N173" s="1"/>
  <c r="C167"/>
  <c r="P167" s="1"/>
  <c r="C155"/>
  <c r="C133"/>
  <c r="C326" s="1"/>
  <c r="C123"/>
  <c r="C115"/>
  <c r="C106"/>
  <c r="C99"/>
  <c r="C97"/>
  <c r="H97" s="1"/>
  <c r="C87"/>
  <c r="C11"/>
  <c r="H11" s="1"/>
  <c r="C237" l="1"/>
  <c r="P236"/>
  <c r="C341"/>
  <c r="R200"/>
  <c r="R345" s="1"/>
  <c r="L14"/>
  <c r="C30"/>
  <c r="C65"/>
  <c r="L53"/>
  <c r="C187"/>
  <c r="N186"/>
  <c r="O345"/>
  <c r="C88"/>
  <c r="Q87"/>
  <c r="Q345" s="1"/>
  <c r="C116"/>
  <c r="N115"/>
  <c r="P345"/>
  <c r="T345"/>
  <c r="C107"/>
  <c r="N106"/>
  <c r="C328"/>
  <c r="I99"/>
  <c r="I345" s="1"/>
  <c r="C216"/>
  <c r="F215"/>
  <c r="C39"/>
  <c r="H38"/>
  <c r="H345" s="1"/>
  <c r="E346" s="1"/>
  <c r="C195"/>
  <c r="F194"/>
  <c r="F345" s="1"/>
  <c r="C124"/>
  <c r="J123"/>
  <c r="J345" s="1"/>
  <c r="C338"/>
  <c r="C45"/>
  <c r="C335"/>
  <c r="C343"/>
  <c r="C329"/>
  <c r="C148"/>
  <c r="C135"/>
  <c r="G135" s="1"/>
  <c r="G345" s="1"/>
  <c r="C21" i="23"/>
  <c r="C325" i="22"/>
  <c r="C226"/>
  <c r="C339"/>
  <c r="C327"/>
  <c r="C208"/>
  <c r="C340"/>
  <c r="C275"/>
  <c r="C298"/>
  <c r="C309"/>
  <c r="C100"/>
  <c r="C74"/>
  <c r="C287"/>
  <c r="C168"/>
  <c r="C174" s="1"/>
  <c r="C251"/>
  <c r="C265"/>
  <c r="C310" l="1"/>
  <c r="N309"/>
  <c r="N345"/>
  <c r="L346" s="1"/>
  <c r="C78"/>
  <c r="N74"/>
  <c r="C276"/>
  <c r="N275"/>
  <c r="L345"/>
  <c r="C337"/>
  <c r="C344" s="1"/>
  <c r="C330"/>
  <c r="C346" l="1"/>
</calcChain>
</file>

<file path=xl/sharedStrings.xml><?xml version="1.0" encoding="utf-8"?>
<sst xmlns="http://schemas.openxmlformats.org/spreadsheetml/2006/main" count="542" uniqueCount="200">
  <si>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</si>
  <si>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</si>
  <si>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</si>
  <si>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</si>
  <si>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</si>
  <si>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</si>
  <si>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</si>
  <si>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</si>
  <si>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</si>
  <si>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</si>
  <si>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</si>
  <si>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</si>
  <si>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</si>
  <si>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</si>
  <si>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</si>
  <si>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</si>
  <si>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</si>
  <si>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</si>
  <si>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</si>
  <si>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</si>
  <si>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</si>
  <si>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</si>
  <si>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</si>
  <si>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</si>
  <si>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</si>
  <si>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</si>
  <si>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</si>
  <si>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</si>
  <si>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</si>
  <si>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</si>
  <si>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</si>
  <si>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</si>
  <si>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</si>
  <si>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</si>
  <si>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</si>
  <si>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</si>
  <si>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</si>
  <si>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</si>
  <si>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</si>
  <si>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</si>
  <si>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</si>
  <si>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</si>
  <si>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</si>
  <si>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</si>
  <si>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</si>
  <si>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</si>
  <si>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</si>
  <si>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</si>
  <si>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</si>
  <si>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</si>
  <si>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</si>
  <si>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</si>
  <si>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</si>
  <si>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</si>
  <si>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</si>
  <si>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</si>
  <si>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</si>
  <si>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</si>
  <si>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</si>
  <si>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</si>
  <si>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</si>
  <si>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</si>
  <si>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</si>
  <si>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</si>
  <si>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</si>
  <si>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</si>
  <si>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</si>
  <si>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</si>
  <si>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</si>
  <si>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</si>
  <si>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</si>
  <si>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</si>
  <si>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</si>
  <si>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</si>
  <si>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</si>
  <si>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</si>
  <si>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</si>
  <si>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</si>
  <si>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</si>
  <si>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</si>
  <si>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</si>
  <si>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</si>
  <si>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</si>
  <si>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</si>
  <si>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</si>
  <si>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</si>
  <si>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</si>
  <si>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</si>
  <si>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</si>
  <si>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</si>
  <si>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</si>
  <si>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</si>
  <si>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</si>
  <si>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</si>
  <si>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</si>
  <si>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</si>
  <si>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</si>
  <si>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</si>
  <si>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</si>
  <si>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</si>
  <si>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</si>
  <si>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</si>
  <si>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</si>
  <si>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</si>
  <si>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</si>
  <si>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</si>
  <si>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</si>
  <si>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</si>
  <si>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</si>
  <si>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</si>
  <si>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</si>
  <si>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</si>
  <si>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</si>
  <si>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</si>
  <si>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</si>
  <si>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</si>
  <si>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</si>
  <si>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</si>
  <si>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</si>
  <si>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</si>
  <si>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</si>
  <si>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</si>
  <si>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</si>
  <si>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</si>
  <si>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</si>
  <si>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</si>
  <si>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</si>
  <si>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</si>
  <si>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</si>
  <si>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</si>
  <si>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</si>
  <si>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</si>
  <si>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</si>
  <si>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</si>
  <si>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</si>
  <si>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</si>
  <si>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</si>
  <si>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</si>
  <si>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</si>
  <si>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091140 Óvodai nevelés, ellátás működési kiadásai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</si>
  <si>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</si>
  <si>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</si>
  <si>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</si>
  <si>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</si>
  <si>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</si>
  <si>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</si>
  <si>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</si>
  <si>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</si>
  <si>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</si>
  <si>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</si>
  <si>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</si>
  <si>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</si>
  <si>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</si>
  <si>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</si>
  <si>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</si>
  <si>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</si>
  <si>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</si>
  <si>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</si>
  <si>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</si>
  <si>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</si>
  <si>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</si>
  <si>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</si>
  <si>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</si>
  <si>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</si>
  <si>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ÁHT-n belüli támogatások összesen:</t>
  </si>
  <si>
    <t>K914</t>
  </si>
  <si>
    <t>Elöző évek megelőlegezés visszafizetés</t>
  </si>
  <si>
    <t>Egyéb működési támogatások ÁHT-n belülről</t>
  </si>
  <si>
    <t>Szociális Alapszolgáltató Mór</t>
  </si>
  <si>
    <t>Hulladékgazdálkodási Társulás</t>
  </si>
  <si>
    <t>Fejlesztések összesen: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</si>
  <si>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</si>
  <si>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</si>
  <si>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</si>
  <si>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</si>
  <si>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</si>
  <si>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</si>
  <si>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</si>
  <si>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</si>
  <si>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</si>
  <si>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045161 Kerékpárutak építése</t>
  </si>
  <si>
    <t>Felújítási kiadások (energetikai felújítás)</t>
  </si>
  <si>
    <t>Fejlesztési kiadások(Rendezési Terv II. Ütem, kisértékű beszerzés,)</t>
  </si>
  <si>
    <t>fejlesztési-felújítási kiadások</t>
  </si>
  <si>
    <t>Fejlesztési-felújítási kiadások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</si>
  <si>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</si>
  <si>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</si>
  <si>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</si>
  <si>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</si>
  <si>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</si>
  <si>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</si>
  <si>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ÁHT-n belüli támogatások (Közös Hiv:37,5%+Vnő 38%)</t>
  </si>
  <si>
    <t xml:space="preserve">Testvértelepülési látogatás </t>
  </si>
  <si>
    <t>Felújítási kiadások (lépcső)</t>
  </si>
  <si>
    <t>Kincsesbánya Község Önkormányzata                                                                         2019. évi költségvetése</t>
  </si>
  <si>
    <t>Kincsesbánya Önkormányzat 2019. évi bevételei</t>
  </si>
  <si>
    <t>Kincsesbánya Önkormányzat 2019. évi kiadásai</t>
  </si>
  <si>
    <t>Önkormányzati támogatás helyi civil szervezeteknek (540+300)</t>
  </si>
  <si>
    <t xml:space="preserve">K5 </t>
  </si>
  <si>
    <t>13. számú melléklet a 3/2019.(II. 20.) önkormányzati rendelethez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</si>
</sst>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sz val="9"/>
      <name val="Arial CE"/>
      <charset val="238"/>
    </font>
    <font>
      <b/>
      <sz val="12"/>
      <color theme="1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 shrinkToFit="1"/>
    </xf>
    <xf numFmtId="0" fontId="16" fillId="3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vertical="center"/>
    </xf>
    <xf numFmtId="3" fontId="11" fillId="2" borderId="12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1" fillId="2" borderId="17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16" fontId="2" fillId="2" borderId="11" xfId="0" applyNumberFormat="1" applyFont="1" applyFill="1" applyBorder="1" applyAlignment="1">
      <alignment horizontal="left" vertical="center" wrapText="1"/>
    </xf>
    <xf numFmtId="3" fontId="11" fillId="2" borderId="17" xfId="0" applyNumberFormat="1" applyFont="1" applyFill="1" applyBorder="1" applyAlignment="1">
      <alignment horizontal="right" vertical="center" wrapText="1"/>
    </xf>
    <xf numFmtId="3" fontId="2" fillId="3" borderId="12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3" fontId="11" fillId="2" borderId="17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vertical="center"/>
    </xf>
    <xf numFmtId="3" fontId="11" fillId="3" borderId="17" xfId="0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3" fontId="2" fillId="3" borderId="19" xfId="0" applyNumberFormat="1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3" fontId="2" fillId="3" borderId="12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/>
    </xf>
    <xf numFmtId="3" fontId="4" fillId="3" borderId="12" xfId="0" applyNumberFormat="1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/>
    </xf>
    <xf numFmtId="3" fontId="7" fillId="3" borderId="19" xfId="0" applyNumberFormat="1" applyFont="1" applyFill="1" applyBorder="1" applyAlignment="1">
      <alignment horizontal="right" vertical="center" wrapText="1"/>
    </xf>
    <xf numFmtId="3" fontId="4" fillId="3" borderId="12" xfId="0" applyNumberFormat="1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horizontal="right" vertical="center" wrapText="1"/>
    </xf>
    <xf numFmtId="3" fontId="11" fillId="3" borderId="12" xfId="0" applyNumberFormat="1" applyFont="1" applyFill="1" applyBorder="1" applyAlignment="1">
      <alignment horizontal="right" vertical="center" wrapText="1"/>
    </xf>
    <xf numFmtId="3" fontId="2" fillId="3" borderId="12" xfId="0" applyNumberFormat="1" applyFont="1" applyFill="1" applyBorder="1" applyAlignment="1">
      <alignment horizontal="right" vertical="center" wrapText="1"/>
    </xf>
    <xf numFmtId="0" fontId="15" fillId="3" borderId="11" xfId="0" applyFont="1" applyFill="1" applyBorder="1" applyAlignment="1">
      <alignment horizontal="left" vertical="center" wrapText="1"/>
    </xf>
    <xf numFmtId="3" fontId="11" fillId="3" borderId="23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3" fontId="16" fillId="2" borderId="17" xfId="0" applyNumberFormat="1" applyFont="1" applyFill="1" applyBorder="1" applyAlignment="1">
      <alignment vertical="center"/>
    </xf>
    <xf numFmtId="3" fontId="16" fillId="3" borderId="12" xfId="0" applyNumberFormat="1" applyFont="1" applyFill="1" applyBorder="1" applyAlignment="1">
      <alignment vertical="center"/>
    </xf>
    <xf numFmtId="3" fontId="16" fillId="3" borderId="17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3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5" fillId="2" borderId="11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vertical="center"/>
    </xf>
    <xf numFmtId="164" fontId="15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0" fontId="21" fillId="0" borderId="1" xfId="0" applyFont="1" applyBorder="1" applyAlignment="1">
      <alignment vertical="center"/>
    </xf>
    <xf numFmtId="3" fontId="21" fillId="3" borderId="1" xfId="0" applyNumberFormat="1" applyFont="1" applyFill="1" applyBorder="1" applyAlignment="1">
      <alignment vertical="center"/>
    </xf>
    <xf numFmtId="164" fontId="21" fillId="3" borderId="0" xfId="0" applyNumberFormat="1" applyFont="1" applyFill="1" applyAlignment="1">
      <alignment vertical="center"/>
    </xf>
    <xf numFmtId="0" fontId="21" fillId="3" borderId="1" xfId="0" applyFont="1" applyFill="1" applyBorder="1" applyAlignment="1">
      <alignment vertical="center"/>
    </xf>
    <xf numFmtId="164" fontId="15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8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/>
    <xf numFmtId="0" fontId="12" fillId="3" borderId="21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5</xdr:row>
      <xdr:rowOff>113821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107410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8146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7"/>
  <sheetViews>
    <sheetView tabSelected="1" view="pageBreakPreview" topLeftCell="A4" zoomScale="106" zoomScaleSheetLayoutView="106" workbookViewId="0">
      <selection activeCell="A24" sqref="A24"/>
    </sheetView>
  </sheetViews>
  <sheetFormatPr defaultRowHeight="15.75"/>
  <cols>
    <col min="1" max="1" width="10.140625" style="29" customWidth="1"/>
    <col min="2" max="2" width="59.42578125" style="12" customWidth="1"/>
    <col min="3" max="3" width="17.5703125" style="12" customWidth="1"/>
    <col min="4" max="4" width="5.42578125" style="1" customWidth="1"/>
    <col min="5" max="5" width="10.85546875" style="114" customWidth="1"/>
    <col min="6" max="6" width="11.140625" style="114" customWidth="1"/>
    <col min="7" max="7" width="10.85546875" style="114" customWidth="1"/>
    <col min="8" max="8" width="11.7109375" style="114" customWidth="1"/>
    <col min="9" max="9" width="9.140625" style="114"/>
    <col min="10" max="10" width="13.28515625" style="114" bestFit="1" customWidth="1"/>
    <col min="11" max="11" width="6" style="112" customWidth="1"/>
    <col min="12" max="12" width="12.5703125" style="16" bestFit="1" customWidth="1"/>
    <col min="13" max="13" width="10" style="16" bestFit="1" customWidth="1"/>
    <col min="14" max="15" width="11.5703125" style="16" bestFit="1" customWidth="1"/>
    <col min="16" max="16" width="11.140625" style="16" bestFit="1" customWidth="1"/>
    <col min="17" max="17" width="10" style="16" bestFit="1" customWidth="1"/>
    <col min="18" max="18" width="11" style="16" bestFit="1" customWidth="1"/>
    <col min="19" max="19" width="10" style="16" bestFit="1" customWidth="1"/>
    <col min="20" max="20" width="11.140625" style="16" bestFit="1" customWidth="1"/>
    <col min="21" max="16384" width="9.140625" style="1"/>
  </cols>
  <sheetData>
    <row r="1" spans="1:20" ht="14.25">
      <c r="A1" s="133" t="s">
        <v>199</v>
      </c>
      <c r="B1" s="133"/>
      <c r="C1" s="133"/>
    </row>
    <row r="2" spans="1:20" ht="14.25">
      <c r="A2" s="134"/>
      <c r="B2" s="134"/>
      <c r="C2" s="134"/>
    </row>
    <row r="3" spans="1:20" s="2" customFormat="1" ht="40.5" customHeight="1">
      <c r="A3" s="135" t="s">
        <v>194</v>
      </c>
      <c r="B3" s="135"/>
      <c r="C3" s="135"/>
      <c r="E3" s="114"/>
      <c r="F3" s="114"/>
      <c r="G3" s="114"/>
      <c r="H3" s="114"/>
      <c r="I3" s="114"/>
      <c r="J3" s="114"/>
      <c r="K3" s="121"/>
      <c r="L3" s="16"/>
      <c r="M3" s="16"/>
      <c r="N3" s="16"/>
      <c r="O3" s="16"/>
      <c r="P3" s="16"/>
      <c r="Q3" s="16"/>
      <c r="R3" s="16"/>
      <c r="S3" s="16"/>
      <c r="T3" s="16"/>
    </row>
    <row r="4" spans="1:20">
      <c r="B4" s="30"/>
      <c r="C4" s="31"/>
      <c r="E4" s="184" t="s">
        <v>29</v>
      </c>
      <c r="F4" s="184"/>
      <c r="G4" s="184"/>
      <c r="H4" s="184"/>
      <c r="I4" s="184"/>
      <c r="J4" s="184"/>
    </row>
    <row r="5" spans="1:20" ht="15" thickBot="1">
      <c r="A5" s="136" t="s">
        <v>1</v>
      </c>
      <c r="B5" s="136"/>
      <c r="C5" s="136"/>
      <c r="E5" s="185"/>
      <c r="F5" s="185"/>
      <c r="G5" s="185"/>
      <c r="H5" s="185"/>
      <c r="I5" s="185"/>
      <c r="J5" s="185"/>
    </row>
    <row r="6" spans="1:20" ht="15.75" customHeight="1">
      <c r="A6" s="143" t="s">
        <v>147</v>
      </c>
      <c r="B6" s="147" t="s">
        <v>122</v>
      </c>
      <c r="C6" s="149" t="s">
        <v>9</v>
      </c>
      <c r="E6" s="198" t="s">
        <v>96</v>
      </c>
      <c r="F6" s="195" t="s">
        <v>98</v>
      </c>
      <c r="G6" s="195" t="s">
        <v>115</v>
      </c>
      <c r="H6" s="195" t="s">
        <v>45</v>
      </c>
      <c r="I6" s="195" t="s">
        <v>84</v>
      </c>
      <c r="J6" s="195" t="s">
        <v>87</v>
      </c>
      <c r="L6" s="186" t="s">
        <v>54</v>
      </c>
      <c r="M6" s="186" t="s">
        <v>65</v>
      </c>
      <c r="N6" s="186" t="s">
        <v>64</v>
      </c>
      <c r="O6" s="186" t="s">
        <v>53</v>
      </c>
      <c r="P6" s="186" t="s">
        <v>112</v>
      </c>
      <c r="Q6" s="186" t="s">
        <v>72</v>
      </c>
      <c r="R6" s="186" t="s">
        <v>113</v>
      </c>
      <c r="S6" s="186" t="s">
        <v>114</v>
      </c>
      <c r="T6" s="186" t="s">
        <v>52</v>
      </c>
    </row>
    <row r="7" spans="1:20" ht="15.75" customHeight="1">
      <c r="A7" s="144"/>
      <c r="B7" s="148"/>
      <c r="C7" s="150"/>
      <c r="E7" s="198"/>
      <c r="F7" s="196"/>
      <c r="G7" s="196"/>
      <c r="H7" s="196"/>
      <c r="I7" s="196"/>
      <c r="J7" s="196"/>
      <c r="L7" s="186"/>
      <c r="M7" s="186"/>
      <c r="N7" s="186"/>
      <c r="O7" s="186"/>
      <c r="P7" s="186"/>
      <c r="Q7" s="186"/>
      <c r="R7" s="186"/>
      <c r="S7" s="186"/>
      <c r="T7" s="186"/>
    </row>
    <row r="8" spans="1:20" ht="15.75" customHeight="1">
      <c r="A8" s="144"/>
      <c r="B8" s="148"/>
      <c r="C8" s="151"/>
      <c r="E8" s="198"/>
      <c r="F8" s="197"/>
      <c r="G8" s="197"/>
      <c r="H8" s="197"/>
      <c r="I8" s="197"/>
      <c r="J8" s="197"/>
      <c r="L8" s="186"/>
      <c r="M8" s="186"/>
      <c r="N8" s="186"/>
      <c r="O8" s="186"/>
      <c r="P8" s="186"/>
      <c r="Q8" s="186"/>
      <c r="R8" s="186"/>
      <c r="S8" s="186"/>
      <c r="T8" s="186"/>
    </row>
    <row r="9" spans="1:20" ht="20.100000000000001" customHeight="1">
      <c r="A9" s="137" t="s">
        <v>29</v>
      </c>
      <c r="B9" s="138"/>
      <c r="C9" s="139"/>
      <c r="E9" s="115"/>
      <c r="F9" s="115"/>
      <c r="G9" s="115"/>
      <c r="H9" s="115"/>
      <c r="I9" s="115"/>
      <c r="J9" s="115"/>
      <c r="L9" s="116"/>
      <c r="M9" s="116"/>
      <c r="N9" s="116"/>
      <c r="O9" s="116"/>
      <c r="P9" s="116"/>
      <c r="Q9" s="116"/>
      <c r="R9" s="116"/>
      <c r="S9" s="116"/>
      <c r="T9" s="116"/>
    </row>
    <row r="10" spans="1:20" ht="17.100000000000001" customHeight="1">
      <c r="A10" s="68" t="s">
        <v>45</v>
      </c>
      <c r="B10" s="32" t="s">
        <v>21</v>
      </c>
      <c r="C10" s="69">
        <v>110000</v>
      </c>
      <c r="E10" s="115"/>
      <c r="F10" s="115"/>
      <c r="G10" s="115"/>
      <c r="H10" s="115"/>
      <c r="I10" s="115"/>
      <c r="J10" s="115"/>
      <c r="L10" s="116"/>
      <c r="M10" s="116"/>
      <c r="N10" s="116"/>
      <c r="O10" s="116"/>
      <c r="P10" s="116"/>
      <c r="Q10" s="116"/>
      <c r="R10" s="116"/>
      <c r="S10" s="116"/>
      <c r="T10" s="116"/>
    </row>
    <row r="11" spans="1:20" s="45" customFormat="1" ht="20.100000000000001" customHeight="1">
      <c r="A11" s="189" t="s">
        <v>78</v>
      </c>
      <c r="B11" s="190"/>
      <c r="C11" s="70">
        <f>C10</f>
        <v>110000</v>
      </c>
      <c r="E11" s="122"/>
      <c r="F11" s="122"/>
      <c r="G11" s="122"/>
      <c r="H11" s="122">
        <f>C11</f>
        <v>110000</v>
      </c>
      <c r="I11" s="122"/>
      <c r="J11" s="122"/>
      <c r="K11" s="123"/>
      <c r="L11" s="124"/>
      <c r="M11" s="124"/>
      <c r="N11" s="124"/>
      <c r="O11" s="124"/>
      <c r="P11" s="124"/>
      <c r="Q11" s="124"/>
      <c r="R11" s="124"/>
      <c r="S11" s="124"/>
      <c r="T11" s="124"/>
    </row>
    <row r="12" spans="1:20" ht="20.100000000000001" customHeight="1">
      <c r="A12" s="137" t="s">
        <v>30</v>
      </c>
      <c r="B12" s="138"/>
      <c r="C12" s="139"/>
      <c r="E12" s="115"/>
      <c r="F12" s="115"/>
      <c r="G12" s="115"/>
      <c r="H12" s="115"/>
      <c r="I12" s="115"/>
      <c r="J12" s="115"/>
      <c r="L12" s="116"/>
      <c r="M12" s="116"/>
      <c r="N12" s="116"/>
      <c r="O12" s="116"/>
      <c r="P12" s="116"/>
      <c r="Q12" s="116"/>
      <c r="R12" s="116"/>
      <c r="S12" s="116"/>
      <c r="T12" s="116"/>
    </row>
    <row r="13" spans="1:20" s="16" customFormat="1" ht="17.100000000000001" customHeight="1">
      <c r="A13" s="71" t="s">
        <v>111</v>
      </c>
      <c r="B13" s="22" t="s">
        <v>4</v>
      </c>
      <c r="C13" s="72">
        <v>11702891</v>
      </c>
      <c r="E13" s="115"/>
      <c r="F13" s="115"/>
      <c r="G13" s="115"/>
      <c r="H13" s="115"/>
      <c r="I13" s="115"/>
      <c r="J13" s="115"/>
      <c r="K13" s="112"/>
      <c r="L13" s="116"/>
      <c r="M13" s="116"/>
      <c r="N13" s="116"/>
      <c r="O13" s="116"/>
      <c r="P13" s="116"/>
      <c r="Q13" s="116"/>
      <c r="R13" s="116"/>
      <c r="S13" s="116"/>
      <c r="T13" s="116"/>
    </row>
    <row r="14" spans="1:20" s="24" customFormat="1" ht="17.100000000000001" customHeight="1">
      <c r="A14" s="73" t="s">
        <v>54</v>
      </c>
      <c r="B14" s="34" t="s">
        <v>5</v>
      </c>
      <c r="C14" s="74">
        <f>C13</f>
        <v>11702891</v>
      </c>
      <c r="E14" s="115"/>
      <c r="F14" s="115"/>
      <c r="G14" s="115"/>
      <c r="H14" s="115"/>
      <c r="I14" s="115"/>
      <c r="J14" s="115"/>
      <c r="K14" s="121"/>
      <c r="L14" s="115">
        <f>C14</f>
        <v>11702891</v>
      </c>
      <c r="M14" s="116"/>
      <c r="N14" s="116"/>
      <c r="O14" s="116"/>
      <c r="P14" s="116"/>
      <c r="Q14" s="116"/>
      <c r="R14" s="116"/>
      <c r="S14" s="116"/>
      <c r="T14" s="116"/>
    </row>
    <row r="15" spans="1:20" s="24" customFormat="1" ht="17.100000000000001" customHeight="1">
      <c r="A15" s="73" t="s">
        <v>65</v>
      </c>
      <c r="B15" s="34" t="s">
        <v>6</v>
      </c>
      <c r="C15" s="74">
        <v>2282064</v>
      </c>
      <c r="E15" s="115"/>
      <c r="F15" s="115"/>
      <c r="G15" s="115"/>
      <c r="H15" s="115"/>
      <c r="I15" s="115"/>
      <c r="J15" s="115"/>
      <c r="K15" s="121"/>
      <c r="L15" s="116"/>
      <c r="M15" s="115">
        <f>C15</f>
        <v>2282064</v>
      </c>
      <c r="N15" s="116"/>
      <c r="O15" s="116"/>
      <c r="P15" s="116"/>
      <c r="Q15" s="116"/>
      <c r="R15" s="116"/>
      <c r="S15" s="116"/>
      <c r="T15" s="116"/>
    </row>
    <row r="16" spans="1:20" s="16" customFormat="1" ht="17.100000000000001" customHeight="1">
      <c r="A16" s="71" t="s">
        <v>51</v>
      </c>
      <c r="B16" s="22" t="s">
        <v>57</v>
      </c>
      <c r="C16" s="72">
        <v>642113</v>
      </c>
      <c r="E16" s="115"/>
      <c r="F16" s="115"/>
      <c r="G16" s="115"/>
      <c r="H16" s="115"/>
      <c r="I16" s="115"/>
      <c r="J16" s="115"/>
      <c r="K16" s="112"/>
      <c r="L16" s="116"/>
      <c r="M16" s="116"/>
      <c r="N16" s="116"/>
      <c r="O16" s="116"/>
      <c r="P16" s="116"/>
      <c r="Q16" s="116"/>
      <c r="R16" s="116"/>
      <c r="S16" s="116"/>
      <c r="T16" s="116"/>
    </row>
    <row r="17" spans="1:20" s="16" customFormat="1" ht="17.100000000000001" customHeight="1">
      <c r="A17" s="71" t="s">
        <v>50</v>
      </c>
      <c r="B17" s="22" t="s">
        <v>58</v>
      </c>
      <c r="C17" s="72">
        <v>1386525</v>
      </c>
      <c r="E17" s="115"/>
      <c r="F17" s="115"/>
      <c r="G17" s="115"/>
      <c r="H17" s="115"/>
      <c r="I17" s="115"/>
      <c r="J17" s="115"/>
      <c r="K17" s="112"/>
      <c r="L17" s="116"/>
      <c r="M17" s="116"/>
      <c r="N17" s="116"/>
      <c r="O17" s="116"/>
      <c r="P17" s="116"/>
      <c r="Q17" s="116"/>
      <c r="R17" s="116"/>
      <c r="S17" s="116"/>
      <c r="T17" s="116"/>
    </row>
    <row r="18" spans="1:20" s="16" customFormat="1" ht="17.100000000000001" customHeight="1">
      <c r="A18" s="71" t="s">
        <v>59</v>
      </c>
      <c r="B18" s="22" t="s">
        <v>123</v>
      </c>
      <c r="C18" s="72">
        <v>6644418</v>
      </c>
      <c r="E18" s="115"/>
      <c r="F18" s="115"/>
      <c r="G18" s="115"/>
      <c r="H18" s="115"/>
      <c r="I18" s="115"/>
      <c r="J18" s="115"/>
      <c r="K18" s="112"/>
      <c r="L18" s="116"/>
      <c r="M18" s="116"/>
      <c r="N18" s="116"/>
      <c r="O18" s="116"/>
      <c r="P18" s="116"/>
      <c r="Q18" s="116"/>
      <c r="R18" s="116"/>
      <c r="S18" s="116"/>
      <c r="T18" s="116"/>
    </row>
    <row r="19" spans="1:20" s="16" customFormat="1" ht="17.100000000000001" customHeight="1">
      <c r="A19" s="71" t="s">
        <v>61</v>
      </c>
      <c r="B19" s="22" t="s">
        <v>62</v>
      </c>
      <c r="C19" s="72">
        <v>229764</v>
      </c>
      <c r="E19" s="115"/>
      <c r="F19" s="115"/>
      <c r="G19" s="115"/>
      <c r="H19" s="115"/>
      <c r="I19" s="115"/>
      <c r="J19" s="115"/>
      <c r="K19" s="112"/>
      <c r="L19" s="116"/>
      <c r="M19" s="116"/>
      <c r="N19" s="116"/>
      <c r="O19" s="116"/>
      <c r="P19" s="116"/>
      <c r="Q19" s="116"/>
      <c r="R19" s="116"/>
      <c r="S19" s="116"/>
      <c r="T19" s="116"/>
    </row>
    <row r="20" spans="1:20" s="16" customFormat="1" ht="17.100000000000001" customHeight="1">
      <c r="A20" s="71" t="s">
        <v>63</v>
      </c>
      <c r="B20" s="22" t="s">
        <v>120</v>
      </c>
      <c r="C20" s="72">
        <v>1622573</v>
      </c>
      <c r="E20" s="115"/>
      <c r="F20" s="115"/>
      <c r="G20" s="115"/>
      <c r="H20" s="115"/>
      <c r="I20" s="115"/>
      <c r="J20" s="115"/>
      <c r="K20" s="112"/>
      <c r="L20" s="116"/>
      <c r="M20" s="116"/>
      <c r="N20" s="116"/>
      <c r="O20" s="116"/>
      <c r="P20" s="116"/>
      <c r="Q20" s="116"/>
      <c r="R20" s="116"/>
      <c r="S20" s="116"/>
      <c r="T20" s="116"/>
    </row>
    <row r="21" spans="1:20" s="24" customFormat="1" ht="17.100000000000001" customHeight="1">
      <c r="A21" s="73" t="s">
        <v>64</v>
      </c>
      <c r="B21" s="34" t="s">
        <v>2</v>
      </c>
      <c r="C21" s="74">
        <f>SUM(C16:C20)</f>
        <v>10525393</v>
      </c>
      <c r="E21" s="115"/>
      <c r="F21" s="115"/>
      <c r="G21" s="115"/>
      <c r="H21" s="115"/>
      <c r="I21" s="115"/>
      <c r="J21" s="115"/>
      <c r="K21" s="121"/>
      <c r="L21" s="116"/>
      <c r="M21" s="116"/>
      <c r="N21" s="115">
        <f>C21</f>
        <v>10525393</v>
      </c>
      <c r="O21" s="116"/>
      <c r="P21" s="116"/>
      <c r="Q21" s="116"/>
      <c r="R21" s="116"/>
      <c r="S21" s="116"/>
      <c r="T21" s="116"/>
    </row>
    <row r="22" spans="1:20" s="16" customFormat="1" ht="17.100000000000001" customHeight="1">
      <c r="A22" s="71" t="s">
        <v>52</v>
      </c>
      <c r="B22" s="22" t="s">
        <v>182</v>
      </c>
      <c r="C22" s="72">
        <v>43700</v>
      </c>
      <c r="E22" s="115"/>
      <c r="F22" s="115"/>
      <c r="G22" s="115"/>
      <c r="H22" s="115"/>
      <c r="I22" s="115"/>
      <c r="J22" s="115"/>
      <c r="K22" s="112"/>
      <c r="L22" s="116"/>
      <c r="M22" s="116"/>
      <c r="N22" s="116"/>
      <c r="O22" s="116"/>
      <c r="P22" s="116"/>
      <c r="Q22" s="116"/>
      <c r="R22" s="116"/>
      <c r="S22" s="116"/>
      <c r="T22" s="116"/>
    </row>
    <row r="23" spans="1:20" s="16" customFormat="1" ht="17.100000000000001" customHeight="1">
      <c r="A23" s="71" t="s">
        <v>52</v>
      </c>
      <c r="B23" s="22" t="s">
        <v>126</v>
      </c>
      <c r="C23" s="72">
        <v>11800</v>
      </c>
      <c r="E23" s="115"/>
      <c r="F23" s="115"/>
      <c r="G23" s="115"/>
      <c r="H23" s="115"/>
      <c r="I23" s="115"/>
      <c r="J23" s="115"/>
      <c r="K23" s="112"/>
      <c r="L23" s="116"/>
      <c r="M23" s="116"/>
      <c r="N23" s="116"/>
      <c r="O23" s="116"/>
      <c r="P23" s="116"/>
      <c r="Q23" s="116"/>
      <c r="R23" s="116"/>
      <c r="S23" s="116"/>
      <c r="T23" s="116"/>
    </row>
    <row r="24" spans="1:20" s="24" customFormat="1" ht="17.100000000000001" customHeight="1">
      <c r="A24" s="73" t="s">
        <v>52</v>
      </c>
      <c r="B24" s="34" t="s">
        <v>125</v>
      </c>
      <c r="C24" s="74">
        <f>C22+C23</f>
        <v>55500</v>
      </c>
      <c r="E24" s="115"/>
      <c r="F24" s="115"/>
      <c r="G24" s="115"/>
      <c r="H24" s="115"/>
      <c r="I24" s="115"/>
      <c r="J24" s="115"/>
      <c r="K24" s="121"/>
      <c r="L24" s="116"/>
      <c r="M24" s="116"/>
      <c r="N24" s="116"/>
      <c r="O24" s="116"/>
      <c r="P24" s="116"/>
      <c r="Q24" s="116"/>
      <c r="R24" s="116"/>
      <c r="S24" s="116"/>
      <c r="T24" s="115">
        <f>C24</f>
        <v>55500</v>
      </c>
    </row>
    <row r="25" spans="1:20" s="24" customFormat="1" ht="17.100000000000001" customHeight="1">
      <c r="A25" s="75" t="s">
        <v>53</v>
      </c>
      <c r="B25" s="32" t="s">
        <v>181</v>
      </c>
      <c r="C25" s="74">
        <v>44102997</v>
      </c>
      <c r="E25" s="115"/>
      <c r="F25" s="115"/>
      <c r="G25" s="115"/>
      <c r="H25" s="115"/>
      <c r="I25" s="115"/>
      <c r="J25" s="115"/>
      <c r="K25" s="121"/>
      <c r="L25" s="116"/>
      <c r="M25" s="116"/>
      <c r="N25" s="116"/>
      <c r="O25" s="116"/>
      <c r="P25" s="116"/>
      <c r="Q25" s="116"/>
      <c r="R25" s="116"/>
      <c r="S25" s="116"/>
      <c r="T25" s="116"/>
    </row>
    <row r="26" spans="1:20" s="24" customFormat="1" ht="17.100000000000001" customHeight="1">
      <c r="A26" s="75" t="s">
        <v>53</v>
      </c>
      <c r="B26" s="32" t="s">
        <v>172</v>
      </c>
      <c r="C26" s="74">
        <v>11998782</v>
      </c>
      <c r="E26" s="115"/>
      <c r="F26" s="115"/>
      <c r="G26" s="115"/>
      <c r="H26" s="115"/>
      <c r="I26" s="115"/>
      <c r="J26" s="115"/>
      <c r="K26" s="121"/>
      <c r="L26" s="116"/>
      <c r="M26" s="116"/>
      <c r="N26" s="116"/>
      <c r="O26" s="116"/>
      <c r="P26" s="116"/>
      <c r="Q26" s="116"/>
      <c r="R26" s="116"/>
      <c r="S26" s="116"/>
      <c r="T26" s="116"/>
    </row>
    <row r="27" spans="1:20" s="24" customFormat="1" ht="17.100000000000001" customHeight="1">
      <c r="A27" s="73" t="s">
        <v>53</v>
      </c>
      <c r="B27" s="34" t="s">
        <v>171</v>
      </c>
      <c r="C27" s="74">
        <f>SUM(C25:C26)</f>
        <v>56101779</v>
      </c>
      <c r="E27" s="115"/>
      <c r="F27" s="115"/>
      <c r="G27" s="115"/>
      <c r="H27" s="115"/>
      <c r="I27" s="115"/>
      <c r="J27" s="115"/>
      <c r="K27" s="121"/>
      <c r="L27" s="116"/>
      <c r="M27" s="116"/>
      <c r="N27" s="116"/>
      <c r="O27" s="115">
        <f>C27</f>
        <v>56101779</v>
      </c>
      <c r="P27" s="116"/>
      <c r="Q27" s="116"/>
      <c r="R27" s="116"/>
      <c r="S27" s="116"/>
      <c r="T27" s="116"/>
    </row>
    <row r="28" spans="1:20" s="16" customFormat="1" ht="17.100000000000001" customHeight="1">
      <c r="A28" s="71" t="s">
        <v>114</v>
      </c>
      <c r="B28" s="22" t="s">
        <v>145</v>
      </c>
      <c r="C28" s="72">
        <v>2000000</v>
      </c>
      <c r="E28" s="115"/>
      <c r="F28" s="115"/>
      <c r="G28" s="115"/>
      <c r="H28" s="115"/>
      <c r="I28" s="115"/>
      <c r="J28" s="115"/>
      <c r="K28" s="112"/>
      <c r="L28" s="116"/>
      <c r="M28" s="116"/>
      <c r="N28" s="116"/>
      <c r="O28" s="116"/>
      <c r="P28" s="116"/>
      <c r="Q28" s="116"/>
      <c r="R28" s="116"/>
      <c r="S28" s="116"/>
      <c r="T28" s="116"/>
    </row>
    <row r="29" spans="1:20" ht="17.100000000000001" customHeight="1">
      <c r="A29" s="73" t="s">
        <v>114</v>
      </c>
      <c r="B29" s="34" t="s">
        <v>146</v>
      </c>
      <c r="C29" s="74">
        <v>2000000</v>
      </c>
      <c r="E29" s="115"/>
      <c r="F29" s="115"/>
      <c r="G29" s="115"/>
      <c r="H29" s="115"/>
      <c r="I29" s="115"/>
      <c r="J29" s="115"/>
      <c r="L29" s="116"/>
      <c r="M29" s="116"/>
      <c r="N29" s="116"/>
      <c r="O29" s="116"/>
      <c r="P29" s="116"/>
      <c r="Q29" s="116"/>
      <c r="R29" s="116"/>
      <c r="S29" s="115">
        <f>C29</f>
        <v>2000000</v>
      </c>
      <c r="T29" s="116"/>
    </row>
    <row r="30" spans="1:20" s="4" customFormat="1" ht="20.100000000000001" customHeight="1" thickBot="1">
      <c r="A30" s="170" t="s">
        <v>71</v>
      </c>
      <c r="B30" s="171"/>
      <c r="C30" s="76">
        <f>SUM(C14+C15+C21+C29+C24+C27)</f>
        <v>82667627</v>
      </c>
      <c r="E30" s="115"/>
      <c r="F30" s="115"/>
      <c r="G30" s="115"/>
      <c r="H30" s="115"/>
      <c r="I30" s="115"/>
      <c r="J30" s="115"/>
      <c r="K30" s="112"/>
      <c r="L30" s="116"/>
      <c r="M30" s="116"/>
      <c r="N30" s="116"/>
      <c r="O30" s="116"/>
      <c r="P30" s="116"/>
      <c r="Q30" s="116"/>
      <c r="R30" s="116"/>
      <c r="S30" s="116"/>
      <c r="T30" s="116"/>
    </row>
    <row r="31" spans="1:20" s="4" customFormat="1" ht="15.75" customHeight="1" thickBot="1">
      <c r="A31" s="52"/>
      <c r="B31" s="52"/>
      <c r="C31" s="53"/>
      <c r="E31" s="115"/>
      <c r="F31" s="115"/>
      <c r="G31" s="115"/>
      <c r="H31" s="115"/>
      <c r="I31" s="115"/>
      <c r="J31" s="115"/>
      <c r="K31" s="112"/>
      <c r="L31" s="116"/>
      <c r="M31" s="116"/>
      <c r="N31" s="116"/>
      <c r="O31" s="116"/>
      <c r="P31" s="116"/>
      <c r="Q31" s="116"/>
      <c r="R31" s="116"/>
      <c r="S31" s="116"/>
      <c r="T31" s="116"/>
    </row>
    <row r="32" spans="1:20" s="4" customFormat="1" ht="15.75" customHeight="1">
      <c r="A32" s="143" t="s">
        <v>147</v>
      </c>
      <c r="B32" s="147" t="s">
        <v>141</v>
      </c>
      <c r="C32" s="149" t="s">
        <v>9</v>
      </c>
      <c r="E32" s="115"/>
      <c r="F32" s="115"/>
      <c r="G32" s="115"/>
      <c r="H32" s="115"/>
      <c r="I32" s="115"/>
      <c r="J32" s="115"/>
      <c r="K32" s="112"/>
      <c r="L32" s="116"/>
      <c r="M32" s="116"/>
      <c r="N32" s="116"/>
      <c r="O32" s="116"/>
      <c r="P32" s="116"/>
      <c r="Q32" s="116"/>
      <c r="R32" s="116"/>
      <c r="S32" s="116"/>
      <c r="T32" s="116"/>
    </row>
    <row r="33" spans="1:20" s="4" customFormat="1" ht="15.75" customHeight="1">
      <c r="A33" s="144"/>
      <c r="B33" s="148"/>
      <c r="C33" s="150"/>
      <c r="E33" s="115"/>
      <c r="F33" s="115"/>
      <c r="G33" s="115"/>
      <c r="H33" s="115"/>
      <c r="I33" s="115"/>
      <c r="J33" s="115"/>
      <c r="K33" s="112"/>
      <c r="L33" s="116"/>
      <c r="M33" s="116"/>
      <c r="N33" s="116"/>
      <c r="O33" s="116"/>
      <c r="P33" s="116"/>
      <c r="Q33" s="116"/>
      <c r="R33" s="116"/>
      <c r="S33" s="116"/>
      <c r="T33" s="116"/>
    </row>
    <row r="34" spans="1:20" s="4" customFormat="1" ht="15.75" customHeight="1">
      <c r="A34" s="144"/>
      <c r="B34" s="148"/>
      <c r="C34" s="151"/>
      <c r="E34" s="115"/>
      <c r="F34" s="115"/>
      <c r="G34" s="115"/>
      <c r="H34" s="115"/>
      <c r="I34" s="115"/>
      <c r="J34" s="115"/>
      <c r="K34" s="112"/>
      <c r="L34" s="116"/>
      <c r="M34" s="116"/>
      <c r="N34" s="116"/>
      <c r="O34" s="116"/>
      <c r="P34" s="116"/>
      <c r="Q34" s="116"/>
      <c r="R34" s="116"/>
      <c r="S34" s="116"/>
      <c r="T34" s="116"/>
    </row>
    <row r="35" spans="1:20" s="4" customFormat="1" ht="20.100000000000001" customHeight="1">
      <c r="A35" s="159" t="s">
        <v>29</v>
      </c>
      <c r="B35" s="160"/>
      <c r="C35" s="161"/>
      <c r="E35" s="115"/>
      <c r="F35" s="115"/>
      <c r="G35" s="115"/>
      <c r="H35" s="115"/>
      <c r="I35" s="115"/>
      <c r="J35" s="115"/>
      <c r="K35" s="112"/>
      <c r="L35" s="116"/>
      <c r="M35" s="116"/>
      <c r="N35" s="116"/>
      <c r="O35" s="116"/>
      <c r="P35" s="116"/>
      <c r="Q35" s="116"/>
      <c r="R35" s="116"/>
      <c r="S35" s="116"/>
      <c r="T35" s="116"/>
    </row>
    <row r="36" spans="1:20" s="17" customFormat="1" ht="17.100000000000001" customHeight="1">
      <c r="A36" s="77" t="s">
        <v>45</v>
      </c>
      <c r="B36" s="60" t="s">
        <v>142</v>
      </c>
      <c r="C36" s="78">
        <v>5500000</v>
      </c>
      <c r="E36" s="19"/>
      <c r="F36" s="19"/>
      <c r="G36" s="19"/>
      <c r="H36" s="19"/>
      <c r="I36" s="19"/>
      <c r="J36" s="19"/>
      <c r="K36" s="113"/>
      <c r="L36" s="35"/>
      <c r="M36" s="35"/>
      <c r="N36" s="35"/>
      <c r="O36" s="35"/>
      <c r="P36" s="35"/>
      <c r="Q36" s="35"/>
      <c r="R36" s="35"/>
      <c r="S36" s="35"/>
      <c r="T36" s="35"/>
    </row>
    <row r="37" spans="1:20" s="17" customFormat="1" ht="17.100000000000001" customHeight="1">
      <c r="A37" s="79" t="s">
        <v>45</v>
      </c>
      <c r="B37" s="18" t="s">
        <v>143</v>
      </c>
      <c r="C37" s="80">
        <v>1485000</v>
      </c>
      <c r="E37" s="19"/>
      <c r="F37" s="19"/>
      <c r="G37" s="19"/>
      <c r="H37" s="19"/>
      <c r="I37" s="19"/>
      <c r="J37" s="19"/>
      <c r="K37" s="113"/>
      <c r="L37" s="35"/>
      <c r="M37" s="35"/>
      <c r="N37" s="35"/>
      <c r="O37" s="35"/>
      <c r="P37" s="35"/>
      <c r="Q37" s="35"/>
      <c r="R37" s="35"/>
      <c r="S37" s="35"/>
      <c r="T37" s="35"/>
    </row>
    <row r="38" spans="1:20" ht="17.100000000000001" customHeight="1">
      <c r="A38" s="81" t="s">
        <v>45</v>
      </c>
      <c r="B38" s="25" t="s">
        <v>12</v>
      </c>
      <c r="C38" s="82">
        <f>C36+C37</f>
        <v>6985000</v>
      </c>
      <c r="E38" s="115"/>
      <c r="F38" s="115"/>
      <c r="G38" s="115"/>
      <c r="H38" s="115">
        <f>C38</f>
        <v>6985000</v>
      </c>
      <c r="I38" s="115"/>
      <c r="J38" s="115"/>
      <c r="L38" s="116"/>
      <c r="M38" s="116"/>
      <c r="N38" s="116"/>
      <c r="O38" s="116"/>
      <c r="P38" s="116"/>
      <c r="Q38" s="116"/>
      <c r="R38" s="116"/>
      <c r="S38" s="116"/>
      <c r="T38" s="116"/>
    </row>
    <row r="39" spans="1:20" s="28" customFormat="1" ht="20.100000000000001" customHeight="1">
      <c r="A39" s="145" t="s">
        <v>78</v>
      </c>
      <c r="B39" s="146"/>
      <c r="C39" s="83">
        <f>C38</f>
        <v>6985000</v>
      </c>
      <c r="E39" s="125"/>
      <c r="F39" s="125"/>
      <c r="G39" s="125"/>
      <c r="H39" s="125"/>
      <c r="I39" s="125"/>
      <c r="J39" s="125"/>
      <c r="K39" s="126"/>
      <c r="L39" s="127"/>
      <c r="M39" s="127"/>
      <c r="N39" s="127"/>
      <c r="O39" s="127"/>
      <c r="P39" s="127"/>
      <c r="Q39" s="127"/>
      <c r="R39" s="127"/>
      <c r="S39" s="127"/>
      <c r="T39" s="127"/>
    </row>
    <row r="40" spans="1:20" s="4" customFormat="1" ht="20.100000000000001" customHeight="1">
      <c r="A40" s="137" t="s">
        <v>30</v>
      </c>
      <c r="B40" s="138"/>
      <c r="C40" s="139"/>
      <c r="E40" s="115"/>
      <c r="F40" s="115"/>
      <c r="G40" s="115"/>
      <c r="H40" s="115"/>
      <c r="I40" s="115"/>
      <c r="J40" s="115"/>
      <c r="K40" s="112"/>
      <c r="L40" s="116"/>
      <c r="M40" s="116"/>
      <c r="N40" s="116"/>
      <c r="O40" s="116"/>
      <c r="P40" s="116"/>
      <c r="Q40" s="116"/>
      <c r="R40" s="116"/>
      <c r="S40" s="116"/>
      <c r="T40" s="116"/>
    </row>
    <row r="41" spans="1:20" s="4" customFormat="1" ht="17.100000000000001" customHeight="1">
      <c r="A41" s="117" t="s">
        <v>63</v>
      </c>
      <c r="B41" s="118" t="s">
        <v>186</v>
      </c>
      <c r="C41" s="119">
        <v>1485000</v>
      </c>
      <c r="E41" s="115"/>
      <c r="F41" s="115"/>
      <c r="G41" s="115"/>
      <c r="H41" s="115"/>
      <c r="I41" s="115"/>
      <c r="J41" s="115"/>
      <c r="K41" s="112"/>
      <c r="L41" s="116"/>
      <c r="M41" s="116"/>
      <c r="N41" s="115">
        <f>C41</f>
        <v>1485000</v>
      </c>
      <c r="O41" s="116"/>
      <c r="P41" s="116"/>
      <c r="Q41" s="116"/>
      <c r="R41" s="116"/>
      <c r="S41" s="116"/>
      <c r="T41" s="116"/>
    </row>
    <row r="42" spans="1:20" s="4" customFormat="1" ht="17.100000000000001" customHeight="1">
      <c r="A42" s="84" t="s">
        <v>53</v>
      </c>
      <c r="B42" s="18" t="s">
        <v>184</v>
      </c>
      <c r="C42" s="80">
        <v>4330700</v>
      </c>
      <c r="E42" s="115"/>
      <c r="F42" s="115"/>
      <c r="G42" s="115"/>
      <c r="H42" s="115"/>
      <c r="I42" s="115"/>
      <c r="J42" s="115"/>
      <c r="K42" s="112"/>
      <c r="L42" s="116"/>
      <c r="M42" s="116"/>
      <c r="N42" s="116"/>
      <c r="O42" s="116"/>
      <c r="P42" s="116"/>
      <c r="Q42" s="116"/>
      <c r="R42" s="116"/>
      <c r="S42" s="116"/>
      <c r="T42" s="116"/>
    </row>
    <row r="43" spans="1:20" s="4" customFormat="1" ht="17.100000000000001" customHeight="1">
      <c r="A43" s="79" t="s">
        <v>53</v>
      </c>
      <c r="B43" s="18" t="s">
        <v>183</v>
      </c>
      <c r="C43" s="80">
        <v>1169300</v>
      </c>
      <c r="E43" s="115"/>
      <c r="F43" s="115"/>
      <c r="G43" s="115"/>
      <c r="H43" s="115"/>
      <c r="I43" s="115"/>
      <c r="J43" s="115"/>
      <c r="K43" s="112"/>
      <c r="L43" s="116"/>
      <c r="M43" s="116"/>
      <c r="N43" s="116"/>
      <c r="O43" s="116"/>
      <c r="P43" s="116"/>
      <c r="Q43" s="116"/>
      <c r="R43" s="116"/>
      <c r="S43" s="116"/>
      <c r="T43" s="116"/>
    </row>
    <row r="44" spans="1:20" s="4" customFormat="1" ht="17.100000000000001" customHeight="1">
      <c r="A44" s="81" t="s">
        <v>53</v>
      </c>
      <c r="B44" s="25" t="s">
        <v>185</v>
      </c>
      <c r="C44" s="82">
        <f>C42+C43</f>
        <v>5500000</v>
      </c>
      <c r="E44" s="115"/>
      <c r="F44" s="115"/>
      <c r="G44" s="115"/>
      <c r="H44" s="115"/>
      <c r="I44" s="115"/>
      <c r="J44" s="115"/>
      <c r="K44" s="112"/>
      <c r="L44" s="116"/>
      <c r="M44" s="116"/>
      <c r="N44" s="116"/>
      <c r="O44" s="115">
        <f>C44</f>
        <v>5500000</v>
      </c>
      <c r="P44" s="116"/>
      <c r="Q44" s="116"/>
      <c r="R44" s="116"/>
      <c r="S44" s="116"/>
      <c r="T44" s="116"/>
    </row>
    <row r="45" spans="1:20" s="4" customFormat="1" ht="20.100000000000001" customHeight="1" thickBot="1">
      <c r="A45" s="152" t="s">
        <v>71</v>
      </c>
      <c r="B45" s="153"/>
      <c r="C45" s="85">
        <f>C44+C41</f>
        <v>6985000</v>
      </c>
      <c r="E45" s="115"/>
      <c r="F45" s="115"/>
      <c r="G45" s="115"/>
      <c r="H45" s="115"/>
      <c r="I45" s="115"/>
      <c r="J45" s="115"/>
      <c r="K45" s="112"/>
      <c r="L45" s="116"/>
      <c r="M45" s="116"/>
      <c r="N45" s="116"/>
      <c r="O45" s="116"/>
      <c r="P45" s="116"/>
      <c r="Q45" s="116"/>
      <c r="R45" s="116"/>
      <c r="S45" s="116"/>
      <c r="T45" s="116"/>
    </row>
    <row r="46" spans="1:20" s="4" customFormat="1" ht="15.75" customHeight="1" thickBot="1">
      <c r="A46" s="52"/>
      <c r="B46" s="52"/>
      <c r="C46" s="53"/>
      <c r="E46" s="115"/>
      <c r="F46" s="115"/>
      <c r="G46" s="115"/>
      <c r="H46" s="115"/>
      <c r="I46" s="115"/>
      <c r="J46" s="115"/>
      <c r="K46" s="112"/>
      <c r="L46" s="116"/>
      <c r="M46" s="116"/>
      <c r="N46" s="116"/>
      <c r="O46" s="116"/>
      <c r="P46" s="116"/>
      <c r="Q46" s="116"/>
      <c r="R46" s="116"/>
      <c r="S46" s="116"/>
      <c r="T46" s="116"/>
    </row>
    <row r="47" spans="1:20" ht="15.75" customHeight="1">
      <c r="A47" s="143" t="s">
        <v>147</v>
      </c>
      <c r="B47" s="187" t="s">
        <v>121</v>
      </c>
      <c r="C47" s="149" t="s">
        <v>9</v>
      </c>
      <c r="E47" s="115"/>
      <c r="F47" s="115"/>
      <c r="G47" s="115"/>
      <c r="H47" s="115"/>
      <c r="I47" s="115"/>
      <c r="J47" s="115"/>
      <c r="L47" s="116"/>
      <c r="M47" s="116"/>
      <c r="N47" s="116"/>
      <c r="O47" s="116"/>
      <c r="P47" s="116"/>
      <c r="Q47" s="116"/>
      <c r="R47" s="116"/>
      <c r="S47" s="116"/>
      <c r="T47" s="116"/>
    </row>
    <row r="48" spans="1:20" ht="15.75" customHeight="1">
      <c r="A48" s="144"/>
      <c r="B48" s="188"/>
      <c r="C48" s="150"/>
      <c r="E48" s="115"/>
      <c r="F48" s="115"/>
      <c r="G48" s="115"/>
      <c r="H48" s="115"/>
      <c r="I48" s="115"/>
      <c r="J48" s="115"/>
      <c r="L48" s="116"/>
      <c r="M48" s="116"/>
      <c r="N48" s="116"/>
      <c r="O48" s="116"/>
      <c r="P48" s="116"/>
      <c r="Q48" s="116"/>
      <c r="R48" s="116"/>
      <c r="S48" s="116"/>
      <c r="T48" s="116"/>
    </row>
    <row r="49" spans="1:20" ht="15.75" customHeight="1">
      <c r="A49" s="144"/>
      <c r="B49" s="188"/>
      <c r="C49" s="151"/>
      <c r="E49" s="115"/>
      <c r="F49" s="115"/>
      <c r="G49" s="115"/>
      <c r="H49" s="115"/>
      <c r="I49" s="115"/>
      <c r="J49" s="115"/>
      <c r="L49" s="116"/>
      <c r="M49" s="116"/>
      <c r="N49" s="116"/>
      <c r="O49" s="116"/>
      <c r="P49" s="116"/>
      <c r="Q49" s="116"/>
      <c r="R49" s="116"/>
      <c r="S49" s="116"/>
      <c r="T49" s="116"/>
    </row>
    <row r="50" spans="1:20" s="3" customFormat="1" ht="20.100000000000001" customHeight="1">
      <c r="A50" s="137" t="s">
        <v>30</v>
      </c>
      <c r="B50" s="138"/>
      <c r="C50" s="139"/>
      <c r="E50" s="125"/>
      <c r="F50" s="125"/>
      <c r="G50" s="125"/>
      <c r="H50" s="125"/>
      <c r="I50" s="125"/>
      <c r="J50" s="125"/>
      <c r="K50" s="126"/>
      <c r="L50" s="127"/>
      <c r="M50" s="127"/>
      <c r="N50" s="127"/>
      <c r="O50" s="127"/>
      <c r="P50" s="127"/>
      <c r="Q50" s="127"/>
      <c r="R50" s="127"/>
      <c r="S50" s="127"/>
      <c r="T50" s="127"/>
    </row>
    <row r="51" spans="1:20" s="16" customFormat="1" ht="17.100000000000001" customHeight="1">
      <c r="A51" s="71" t="s">
        <v>54</v>
      </c>
      <c r="B51" s="22" t="s">
        <v>3</v>
      </c>
      <c r="C51" s="72">
        <v>4983000</v>
      </c>
      <c r="E51" s="115"/>
      <c r="F51" s="115"/>
      <c r="G51" s="115"/>
      <c r="H51" s="115"/>
      <c r="I51" s="115"/>
      <c r="J51" s="115"/>
      <c r="K51" s="112"/>
      <c r="L51" s="116"/>
      <c r="M51" s="116"/>
      <c r="N51" s="116"/>
      <c r="O51" s="116"/>
      <c r="P51" s="116"/>
      <c r="Q51" s="116"/>
      <c r="R51" s="116"/>
      <c r="S51" s="116"/>
      <c r="T51" s="116"/>
    </row>
    <row r="52" spans="1:20" s="16" customFormat="1" ht="17.100000000000001" customHeight="1">
      <c r="A52" s="71" t="s">
        <v>54</v>
      </c>
      <c r="B52" s="22" t="s">
        <v>4</v>
      </c>
      <c r="C52" s="72">
        <v>297398</v>
      </c>
      <c r="E52" s="115"/>
      <c r="F52" s="115"/>
      <c r="G52" s="115"/>
      <c r="H52" s="115"/>
      <c r="I52" s="115"/>
      <c r="J52" s="115"/>
      <c r="K52" s="112"/>
      <c r="L52" s="116"/>
      <c r="M52" s="116"/>
      <c r="N52" s="116"/>
      <c r="O52" s="116"/>
      <c r="P52" s="116"/>
      <c r="Q52" s="116"/>
      <c r="R52" s="116"/>
      <c r="S52" s="116"/>
      <c r="T52" s="116"/>
    </row>
    <row r="53" spans="1:20" s="24" customFormat="1" ht="17.100000000000001" customHeight="1">
      <c r="A53" s="73" t="s">
        <v>54</v>
      </c>
      <c r="B53" s="34" t="s">
        <v>5</v>
      </c>
      <c r="C53" s="74">
        <f>SUM(C51+C52)</f>
        <v>5280398</v>
      </c>
      <c r="E53" s="115"/>
      <c r="F53" s="115"/>
      <c r="G53" s="115"/>
      <c r="H53" s="115"/>
      <c r="I53" s="115"/>
      <c r="J53" s="115"/>
      <c r="K53" s="121"/>
      <c r="L53" s="115">
        <f>C53</f>
        <v>5280398</v>
      </c>
      <c r="M53" s="116"/>
      <c r="N53" s="116"/>
      <c r="O53" s="116"/>
      <c r="P53" s="116"/>
      <c r="Q53" s="116"/>
      <c r="R53" s="116"/>
      <c r="S53" s="116"/>
      <c r="T53" s="116"/>
    </row>
    <row r="54" spans="1:20" s="24" customFormat="1" ht="17.100000000000001" customHeight="1">
      <c r="A54" s="73" t="s">
        <v>65</v>
      </c>
      <c r="B54" s="34" t="s">
        <v>7</v>
      </c>
      <c r="C54" s="74">
        <v>1074287</v>
      </c>
      <c r="E54" s="115"/>
      <c r="F54" s="115"/>
      <c r="G54" s="115"/>
      <c r="H54" s="115"/>
      <c r="I54" s="115"/>
      <c r="J54" s="115"/>
      <c r="K54" s="121"/>
      <c r="L54" s="116"/>
      <c r="M54" s="115">
        <f>C54</f>
        <v>1074287</v>
      </c>
      <c r="N54" s="116"/>
      <c r="O54" s="116"/>
      <c r="P54" s="116"/>
      <c r="Q54" s="116"/>
      <c r="R54" s="116"/>
      <c r="S54" s="116"/>
      <c r="T54" s="116"/>
    </row>
    <row r="55" spans="1:20" s="16" customFormat="1" ht="17.100000000000001" customHeight="1">
      <c r="A55" s="71" t="s">
        <v>51</v>
      </c>
      <c r="B55" s="22" t="s">
        <v>67</v>
      </c>
      <c r="C55" s="72">
        <v>952000</v>
      </c>
      <c r="E55" s="115"/>
      <c r="F55" s="115"/>
      <c r="G55" s="115"/>
      <c r="H55" s="115"/>
      <c r="I55" s="115"/>
      <c r="J55" s="115"/>
      <c r="K55" s="112"/>
      <c r="L55" s="116"/>
      <c r="M55" s="116"/>
      <c r="N55" s="116"/>
      <c r="O55" s="116"/>
      <c r="P55" s="116"/>
      <c r="Q55" s="116"/>
      <c r="R55" s="116"/>
      <c r="S55" s="116"/>
      <c r="T55" s="116"/>
    </row>
    <row r="56" spans="1:20" s="16" customFormat="1" ht="17.100000000000001" customHeight="1">
      <c r="A56" s="71" t="s">
        <v>59</v>
      </c>
      <c r="B56" s="22" t="s">
        <v>70</v>
      </c>
      <c r="C56" s="72">
        <v>2246381</v>
      </c>
      <c r="E56" s="115"/>
      <c r="F56" s="115"/>
      <c r="G56" s="115"/>
      <c r="H56" s="115"/>
      <c r="I56" s="115"/>
      <c r="J56" s="115"/>
      <c r="K56" s="112"/>
      <c r="L56" s="116"/>
      <c r="M56" s="116"/>
      <c r="N56" s="116"/>
      <c r="O56" s="116"/>
      <c r="P56" s="116"/>
      <c r="Q56" s="116"/>
      <c r="R56" s="116"/>
      <c r="S56" s="116"/>
      <c r="T56" s="116"/>
    </row>
    <row r="57" spans="1:20" s="16" customFormat="1" ht="17.100000000000001" customHeight="1">
      <c r="A57" s="71" t="s">
        <v>63</v>
      </c>
      <c r="B57" s="22" t="s">
        <v>124</v>
      </c>
      <c r="C57" s="72">
        <v>914124</v>
      </c>
      <c r="E57" s="115"/>
      <c r="F57" s="115"/>
      <c r="G57" s="115"/>
      <c r="H57" s="115"/>
      <c r="I57" s="115"/>
      <c r="J57" s="115"/>
      <c r="K57" s="112"/>
      <c r="L57" s="116"/>
      <c r="M57" s="116"/>
      <c r="N57" s="116"/>
      <c r="O57" s="116"/>
      <c r="P57" s="116"/>
      <c r="Q57" s="116"/>
      <c r="R57" s="116"/>
      <c r="S57" s="116"/>
      <c r="T57" s="116"/>
    </row>
    <row r="58" spans="1:20" s="24" customFormat="1" ht="17.100000000000001" customHeight="1">
      <c r="A58" s="73" t="s">
        <v>64</v>
      </c>
      <c r="B58" s="34" t="s">
        <v>8</v>
      </c>
      <c r="C58" s="74">
        <f>SUM(C55:C57)</f>
        <v>4112505</v>
      </c>
      <c r="E58" s="115"/>
      <c r="F58" s="115"/>
      <c r="G58" s="115"/>
      <c r="H58" s="115"/>
      <c r="I58" s="115"/>
      <c r="J58" s="115"/>
      <c r="K58" s="121"/>
      <c r="L58" s="116"/>
      <c r="M58" s="116"/>
      <c r="N58" s="115">
        <f>C58</f>
        <v>4112505</v>
      </c>
      <c r="O58" s="116"/>
      <c r="P58" s="116"/>
      <c r="Q58" s="116"/>
      <c r="R58" s="116"/>
      <c r="S58" s="116"/>
      <c r="T58" s="116"/>
    </row>
    <row r="59" spans="1:20" s="24" customFormat="1" ht="17.100000000000001" customHeight="1">
      <c r="A59" s="71" t="s">
        <v>52</v>
      </c>
      <c r="B59" s="22" t="s">
        <v>173</v>
      </c>
      <c r="C59" s="69">
        <v>0</v>
      </c>
      <c r="E59" s="115"/>
      <c r="F59" s="115"/>
      <c r="G59" s="115"/>
      <c r="H59" s="115"/>
      <c r="I59" s="115"/>
      <c r="J59" s="115"/>
      <c r="K59" s="121"/>
      <c r="L59" s="116"/>
      <c r="M59" s="116"/>
      <c r="N59" s="116"/>
      <c r="O59" s="116"/>
      <c r="P59" s="116"/>
      <c r="Q59" s="116"/>
      <c r="R59" s="116"/>
      <c r="S59" s="116"/>
      <c r="T59" s="116"/>
    </row>
    <row r="60" spans="1:20" s="24" customFormat="1" ht="17.100000000000001" customHeight="1">
      <c r="A60" s="71" t="s">
        <v>52</v>
      </c>
      <c r="B60" s="22" t="s">
        <v>126</v>
      </c>
      <c r="C60" s="69">
        <v>0</v>
      </c>
      <c r="E60" s="115"/>
      <c r="F60" s="115"/>
      <c r="G60" s="115"/>
      <c r="H60" s="115"/>
      <c r="I60" s="115"/>
      <c r="J60" s="115"/>
      <c r="K60" s="121"/>
      <c r="L60" s="116"/>
      <c r="M60" s="116"/>
      <c r="N60" s="116"/>
      <c r="O60" s="116"/>
      <c r="P60" s="116"/>
      <c r="Q60" s="116"/>
      <c r="R60" s="116"/>
      <c r="S60" s="116"/>
      <c r="T60" s="116"/>
    </row>
    <row r="61" spans="1:20" s="24" customFormat="1" ht="17.100000000000001" customHeight="1">
      <c r="A61" s="73" t="s">
        <v>52</v>
      </c>
      <c r="B61" s="34" t="s">
        <v>125</v>
      </c>
      <c r="C61" s="74">
        <f>SUM(C59:C60)</f>
        <v>0</v>
      </c>
      <c r="E61" s="115"/>
      <c r="F61" s="115"/>
      <c r="G61" s="115"/>
      <c r="H61" s="115"/>
      <c r="I61" s="115"/>
      <c r="J61" s="115"/>
      <c r="K61" s="121"/>
      <c r="L61" s="116"/>
      <c r="M61" s="116"/>
      <c r="N61" s="116"/>
      <c r="O61" s="116"/>
      <c r="P61" s="116"/>
      <c r="Q61" s="116"/>
      <c r="R61" s="116"/>
      <c r="S61" s="116"/>
      <c r="T61" s="115">
        <f>C61</f>
        <v>0</v>
      </c>
    </row>
    <row r="62" spans="1:20" s="24" customFormat="1" ht="17.100000000000001" customHeight="1">
      <c r="A62" s="71" t="s">
        <v>53</v>
      </c>
      <c r="B62" s="22" t="s">
        <v>193</v>
      </c>
      <c r="C62" s="72">
        <v>1000000</v>
      </c>
      <c r="E62" s="115"/>
      <c r="F62" s="115"/>
      <c r="G62" s="115"/>
      <c r="H62" s="115"/>
      <c r="I62" s="115"/>
      <c r="J62" s="115"/>
      <c r="K62" s="121"/>
      <c r="L62" s="116"/>
      <c r="M62" s="116"/>
      <c r="N62" s="116"/>
      <c r="O62" s="116"/>
      <c r="P62" s="116"/>
      <c r="Q62" s="116"/>
      <c r="R62" s="116"/>
      <c r="S62" s="116"/>
      <c r="T62" s="116"/>
    </row>
    <row r="63" spans="1:20" s="24" customFormat="1" ht="17.100000000000001" customHeight="1">
      <c r="A63" s="71" t="s">
        <v>53</v>
      </c>
      <c r="B63" s="22" t="s">
        <v>172</v>
      </c>
      <c r="C63" s="72">
        <v>270000</v>
      </c>
      <c r="E63" s="115"/>
      <c r="F63" s="115"/>
      <c r="G63" s="115"/>
      <c r="H63" s="115"/>
      <c r="I63" s="115"/>
      <c r="J63" s="115"/>
      <c r="K63" s="121"/>
      <c r="L63" s="116"/>
      <c r="M63" s="116"/>
      <c r="N63" s="116"/>
      <c r="O63" s="116"/>
      <c r="P63" s="116"/>
      <c r="Q63" s="116"/>
      <c r="R63" s="116"/>
      <c r="S63" s="116"/>
      <c r="T63" s="116"/>
    </row>
    <row r="64" spans="1:20" s="24" customFormat="1" ht="17.100000000000001" customHeight="1">
      <c r="A64" s="73" t="s">
        <v>53</v>
      </c>
      <c r="B64" s="34" t="s">
        <v>22</v>
      </c>
      <c r="C64" s="74">
        <f>SUM(C62:C63)</f>
        <v>1270000</v>
      </c>
      <c r="E64" s="115"/>
      <c r="F64" s="115"/>
      <c r="G64" s="115"/>
      <c r="H64" s="115"/>
      <c r="I64" s="115"/>
      <c r="J64" s="115"/>
      <c r="K64" s="121"/>
      <c r="L64" s="116"/>
      <c r="M64" s="116"/>
      <c r="N64" s="116"/>
      <c r="O64" s="115">
        <f>C64</f>
        <v>1270000</v>
      </c>
      <c r="P64" s="116"/>
      <c r="Q64" s="116"/>
      <c r="R64" s="116"/>
      <c r="S64" s="116"/>
      <c r="T64" s="116"/>
    </row>
    <row r="65" spans="1:20" s="28" customFormat="1" ht="20.100000000000001" customHeight="1" thickBot="1">
      <c r="A65" s="170" t="s">
        <v>71</v>
      </c>
      <c r="B65" s="171"/>
      <c r="C65" s="76">
        <f>C54+C53+C58+C61+C64</f>
        <v>11737190</v>
      </c>
      <c r="E65" s="125"/>
      <c r="F65" s="125"/>
      <c r="G65" s="125"/>
      <c r="H65" s="125"/>
      <c r="I65" s="125"/>
      <c r="J65" s="125"/>
      <c r="K65" s="126"/>
      <c r="L65" s="127"/>
      <c r="M65" s="127"/>
      <c r="N65" s="127"/>
      <c r="O65" s="127"/>
      <c r="P65" s="127"/>
      <c r="Q65" s="127"/>
      <c r="R65" s="127"/>
      <c r="S65" s="127"/>
      <c r="T65" s="127"/>
    </row>
    <row r="66" spans="1:20" s="14" customFormat="1" ht="15.75" customHeight="1" thickBot="1">
      <c r="A66" s="29"/>
      <c r="B66" s="7"/>
      <c r="C66" s="11"/>
      <c r="E66" s="128"/>
      <c r="F66" s="128"/>
      <c r="G66" s="128"/>
      <c r="H66" s="128"/>
      <c r="I66" s="128"/>
      <c r="J66" s="128"/>
      <c r="K66" s="129"/>
      <c r="L66" s="130"/>
      <c r="M66" s="130"/>
      <c r="N66" s="130"/>
      <c r="O66" s="130"/>
      <c r="P66" s="130"/>
      <c r="Q66" s="130"/>
      <c r="R66" s="130"/>
      <c r="S66" s="130"/>
      <c r="T66" s="130"/>
    </row>
    <row r="67" spans="1:20" s="14" customFormat="1" ht="15.75" customHeight="1">
      <c r="A67" s="143" t="s">
        <v>147</v>
      </c>
      <c r="B67" s="147" t="s">
        <v>127</v>
      </c>
      <c r="C67" s="149" t="s">
        <v>9</v>
      </c>
      <c r="E67" s="128"/>
      <c r="F67" s="128"/>
      <c r="G67" s="128"/>
      <c r="H67" s="128"/>
      <c r="I67" s="128"/>
      <c r="J67" s="128"/>
      <c r="K67" s="129"/>
      <c r="L67" s="130"/>
      <c r="M67" s="130"/>
      <c r="N67" s="130"/>
      <c r="O67" s="130"/>
      <c r="P67" s="130"/>
      <c r="Q67" s="130"/>
      <c r="R67" s="130"/>
      <c r="S67" s="130"/>
      <c r="T67" s="130"/>
    </row>
    <row r="68" spans="1:20" s="14" customFormat="1" ht="15.75" customHeight="1">
      <c r="A68" s="144"/>
      <c r="B68" s="148"/>
      <c r="C68" s="150"/>
      <c r="E68" s="128"/>
      <c r="F68" s="128"/>
      <c r="G68" s="128"/>
      <c r="H68" s="128"/>
      <c r="I68" s="128"/>
      <c r="J68" s="128"/>
      <c r="K68" s="129"/>
      <c r="L68" s="130"/>
      <c r="M68" s="130"/>
      <c r="N68" s="130"/>
      <c r="O68" s="130"/>
      <c r="P68" s="130"/>
      <c r="Q68" s="130"/>
      <c r="R68" s="130"/>
      <c r="S68" s="130"/>
      <c r="T68" s="130"/>
    </row>
    <row r="69" spans="1:20" s="14" customFormat="1" ht="15.75" customHeight="1">
      <c r="A69" s="144"/>
      <c r="B69" s="148"/>
      <c r="C69" s="151"/>
      <c r="E69" s="128"/>
      <c r="F69" s="128"/>
      <c r="G69" s="128"/>
      <c r="H69" s="128"/>
      <c r="I69" s="128"/>
      <c r="J69" s="128"/>
      <c r="K69" s="129"/>
      <c r="L69" s="130"/>
      <c r="M69" s="130"/>
      <c r="N69" s="130"/>
      <c r="O69" s="130"/>
      <c r="P69" s="130"/>
      <c r="Q69" s="130"/>
      <c r="R69" s="130"/>
      <c r="S69" s="130"/>
      <c r="T69" s="130"/>
    </row>
    <row r="70" spans="1:20" s="14" customFormat="1" ht="20.100000000000001" customHeight="1">
      <c r="A70" s="137" t="s">
        <v>30</v>
      </c>
      <c r="B70" s="138"/>
      <c r="C70" s="139"/>
      <c r="E70" s="128"/>
      <c r="F70" s="128"/>
      <c r="G70" s="128"/>
      <c r="H70" s="128"/>
      <c r="I70" s="128"/>
      <c r="J70" s="128"/>
      <c r="K70" s="129"/>
      <c r="L70" s="130"/>
      <c r="M70" s="130"/>
      <c r="N70" s="130"/>
      <c r="O70" s="130"/>
      <c r="P70" s="130"/>
      <c r="Q70" s="130"/>
      <c r="R70" s="130"/>
      <c r="S70" s="130"/>
      <c r="T70" s="130"/>
    </row>
    <row r="71" spans="1:20" s="17" customFormat="1" ht="17.100000000000001" customHeight="1">
      <c r="A71" s="71" t="s">
        <v>51</v>
      </c>
      <c r="B71" s="22" t="s">
        <v>67</v>
      </c>
      <c r="C71" s="86">
        <v>80400</v>
      </c>
      <c r="E71" s="19"/>
      <c r="F71" s="19"/>
      <c r="G71" s="19"/>
      <c r="H71" s="19"/>
      <c r="I71" s="19"/>
      <c r="J71" s="19"/>
      <c r="K71" s="113"/>
      <c r="L71" s="35"/>
      <c r="M71" s="35"/>
      <c r="N71" s="35"/>
      <c r="O71" s="35"/>
      <c r="P71" s="35"/>
      <c r="Q71" s="35"/>
      <c r="R71" s="35"/>
      <c r="S71" s="35"/>
      <c r="T71" s="35"/>
    </row>
    <row r="72" spans="1:20" s="17" customFormat="1" ht="17.100000000000001" customHeight="1">
      <c r="A72" s="71" t="s">
        <v>59</v>
      </c>
      <c r="B72" s="22" t="s">
        <v>70</v>
      </c>
      <c r="C72" s="86">
        <v>1495000</v>
      </c>
      <c r="E72" s="19"/>
      <c r="F72" s="19"/>
      <c r="G72" s="19"/>
      <c r="H72" s="19"/>
      <c r="I72" s="19"/>
      <c r="J72" s="19"/>
      <c r="K72" s="113"/>
      <c r="L72" s="35"/>
      <c r="M72" s="35"/>
      <c r="N72" s="35"/>
      <c r="O72" s="35"/>
      <c r="P72" s="35"/>
      <c r="Q72" s="35"/>
      <c r="R72" s="35"/>
      <c r="S72" s="35"/>
      <c r="T72" s="35"/>
    </row>
    <row r="73" spans="1:20" s="17" customFormat="1" ht="17.100000000000001" customHeight="1">
      <c r="A73" s="71" t="s">
        <v>63</v>
      </c>
      <c r="B73" s="22" t="s">
        <v>133</v>
      </c>
      <c r="C73" s="86">
        <v>425358</v>
      </c>
      <c r="E73" s="19"/>
      <c r="F73" s="19"/>
      <c r="G73" s="19"/>
      <c r="H73" s="19"/>
      <c r="I73" s="19"/>
      <c r="J73" s="19"/>
      <c r="K73" s="113"/>
      <c r="L73" s="35"/>
      <c r="M73" s="35"/>
      <c r="N73" s="35"/>
      <c r="O73" s="35"/>
      <c r="P73" s="35"/>
      <c r="Q73" s="35"/>
      <c r="R73" s="35"/>
      <c r="S73" s="35"/>
      <c r="T73" s="35"/>
    </row>
    <row r="74" spans="1:20" s="26" customFormat="1" ht="17.100000000000001" customHeight="1">
      <c r="A74" s="73" t="s">
        <v>64</v>
      </c>
      <c r="B74" s="34" t="s">
        <v>2</v>
      </c>
      <c r="C74" s="87">
        <f>SUM(C71+C72+C73)</f>
        <v>2000758</v>
      </c>
      <c r="E74" s="19"/>
      <c r="F74" s="19"/>
      <c r="G74" s="19"/>
      <c r="H74" s="19"/>
      <c r="I74" s="19"/>
      <c r="J74" s="19"/>
      <c r="K74" s="131"/>
      <c r="L74" s="35"/>
      <c r="M74" s="35"/>
      <c r="N74" s="19">
        <f>C74</f>
        <v>2000758</v>
      </c>
      <c r="O74" s="35"/>
      <c r="P74" s="35"/>
      <c r="Q74" s="35"/>
      <c r="R74" s="35"/>
      <c r="S74" s="35"/>
      <c r="T74" s="35"/>
    </row>
    <row r="75" spans="1:20" s="26" customFormat="1" ht="17.100000000000001" customHeight="1">
      <c r="A75" s="71" t="s">
        <v>53</v>
      </c>
      <c r="B75" s="22" t="s">
        <v>187</v>
      </c>
      <c r="C75" s="86">
        <v>5500000</v>
      </c>
      <c r="E75" s="19"/>
      <c r="F75" s="19"/>
      <c r="G75" s="19"/>
      <c r="H75" s="19"/>
      <c r="I75" s="19"/>
      <c r="J75" s="19"/>
      <c r="K75" s="131"/>
      <c r="L75" s="35"/>
      <c r="M75" s="35"/>
      <c r="N75" s="35"/>
      <c r="O75" s="35"/>
      <c r="P75" s="35"/>
      <c r="Q75" s="35"/>
      <c r="R75" s="35"/>
      <c r="S75" s="35"/>
      <c r="T75" s="35"/>
    </row>
    <row r="76" spans="1:20" s="26" customFormat="1" ht="17.100000000000001" customHeight="1">
      <c r="A76" s="71" t="s">
        <v>53</v>
      </c>
      <c r="B76" s="22" t="s">
        <v>172</v>
      </c>
      <c r="C76" s="86">
        <v>1485000</v>
      </c>
      <c r="E76" s="19"/>
      <c r="F76" s="19"/>
      <c r="G76" s="19"/>
      <c r="H76" s="19"/>
      <c r="I76" s="19"/>
      <c r="J76" s="19"/>
      <c r="K76" s="131"/>
      <c r="L76" s="35"/>
      <c r="M76" s="35"/>
      <c r="N76" s="35"/>
      <c r="O76" s="35"/>
      <c r="P76" s="35"/>
      <c r="Q76" s="35"/>
      <c r="R76" s="35"/>
      <c r="S76" s="35"/>
      <c r="T76" s="35"/>
    </row>
    <row r="77" spans="1:20" s="26" customFormat="1" ht="17.100000000000001" customHeight="1">
      <c r="A77" s="73" t="s">
        <v>53</v>
      </c>
      <c r="B77" s="34" t="s">
        <v>22</v>
      </c>
      <c r="C77" s="87">
        <f>SUM(C75:C76)</f>
        <v>6985000</v>
      </c>
      <c r="E77" s="19"/>
      <c r="F77" s="19"/>
      <c r="G77" s="19"/>
      <c r="H77" s="19"/>
      <c r="I77" s="19"/>
      <c r="J77" s="19"/>
      <c r="K77" s="131"/>
      <c r="L77" s="35"/>
      <c r="M77" s="35"/>
      <c r="N77" s="35"/>
      <c r="O77" s="19">
        <f>C77</f>
        <v>6985000</v>
      </c>
      <c r="P77" s="35"/>
      <c r="Q77" s="35"/>
      <c r="R77" s="35"/>
      <c r="S77" s="35"/>
      <c r="T77" s="35"/>
    </row>
    <row r="78" spans="1:20" s="29" customFormat="1" ht="20.100000000000001" customHeight="1" thickBot="1">
      <c r="A78" s="152" t="s">
        <v>71</v>
      </c>
      <c r="B78" s="153"/>
      <c r="C78" s="88">
        <f>SUM(C74+C77)</f>
        <v>8985758</v>
      </c>
      <c r="E78" s="128"/>
      <c r="F78" s="128"/>
      <c r="G78" s="128"/>
      <c r="H78" s="128"/>
      <c r="I78" s="128"/>
      <c r="J78" s="128"/>
      <c r="K78" s="129"/>
      <c r="L78" s="130"/>
      <c r="M78" s="130"/>
      <c r="N78" s="130"/>
      <c r="O78" s="130"/>
      <c r="P78" s="130"/>
      <c r="Q78" s="130"/>
      <c r="R78" s="130"/>
      <c r="S78" s="130"/>
      <c r="T78" s="130"/>
    </row>
    <row r="79" spans="1:20" s="8" customFormat="1" ht="15.75" customHeight="1" thickBot="1">
      <c r="A79" s="29"/>
      <c r="B79" s="7"/>
      <c r="C79" s="9"/>
      <c r="E79" s="19"/>
      <c r="F79" s="19"/>
      <c r="G79" s="19"/>
      <c r="H79" s="19"/>
      <c r="I79" s="19"/>
      <c r="J79" s="19"/>
      <c r="K79" s="113"/>
      <c r="L79" s="35"/>
      <c r="M79" s="35"/>
      <c r="N79" s="35"/>
      <c r="O79" s="35"/>
      <c r="P79" s="35"/>
      <c r="Q79" s="35"/>
      <c r="R79" s="35"/>
      <c r="S79" s="35"/>
      <c r="T79" s="35"/>
    </row>
    <row r="80" spans="1:20" s="5" customFormat="1" ht="15.75" customHeight="1">
      <c r="A80" s="143" t="s">
        <v>147</v>
      </c>
      <c r="B80" s="147" t="s">
        <v>128</v>
      </c>
      <c r="C80" s="149" t="s">
        <v>9</v>
      </c>
      <c r="E80" s="115"/>
      <c r="F80" s="115"/>
      <c r="G80" s="115"/>
      <c r="H80" s="115"/>
      <c r="I80" s="115"/>
      <c r="J80" s="115"/>
      <c r="K80" s="112"/>
      <c r="L80" s="116"/>
      <c r="M80" s="116"/>
      <c r="N80" s="116"/>
      <c r="O80" s="116"/>
      <c r="P80" s="116"/>
      <c r="Q80" s="116"/>
      <c r="R80" s="116"/>
      <c r="S80" s="116"/>
      <c r="T80" s="116"/>
    </row>
    <row r="81" spans="1:20" s="5" customFormat="1" ht="15.75" customHeight="1">
      <c r="A81" s="144"/>
      <c r="B81" s="148"/>
      <c r="C81" s="150"/>
      <c r="E81" s="115"/>
      <c r="F81" s="115"/>
      <c r="G81" s="115"/>
      <c r="H81" s="115"/>
      <c r="I81" s="115"/>
      <c r="J81" s="115"/>
      <c r="K81" s="112"/>
      <c r="L81" s="116"/>
      <c r="M81" s="116"/>
      <c r="N81" s="116"/>
      <c r="O81" s="116"/>
      <c r="P81" s="116"/>
      <c r="Q81" s="116"/>
      <c r="R81" s="116"/>
      <c r="S81" s="116"/>
      <c r="T81" s="116"/>
    </row>
    <row r="82" spans="1:20" s="5" customFormat="1" ht="15.75" customHeight="1">
      <c r="A82" s="144"/>
      <c r="B82" s="148"/>
      <c r="C82" s="151"/>
      <c r="E82" s="115"/>
      <c r="F82" s="115"/>
      <c r="G82" s="115"/>
      <c r="H82" s="115"/>
      <c r="I82" s="115"/>
      <c r="J82" s="115"/>
      <c r="K82" s="112"/>
      <c r="L82" s="116"/>
      <c r="M82" s="116"/>
      <c r="N82" s="116"/>
      <c r="O82" s="116"/>
      <c r="P82" s="116"/>
      <c r="Q82" s="116"/>
      <c r="R82" s="116"/>
      <c r="S82" s="116"/>
      <c r="T82" s="116"/>
    </row>
    <row r="83" spans="1:20" s="5" customFormat="1" ht="20.100000000000001" customHeight="1">
      <c r="A83" s="137" t="s">
        <v>30</v>
      </c>
      <c r="B83" s="138"/>
      <c r="C83" s="139"/>
      <c r="E83" s="115"/>
      <c r="F83" s="115"/>
      <c r="G83" s="115"/>
      <c r="H83" s="115"/>
      <c r="I83" s="115"/>
      <c r="J83" s="115"/>
      <c r="K83" s="112"/>
      <c r="L83" s="116"/>
      <c r="M83" s="116"/>
      <c r="N83" s="116"/>
      <c r="O83" s="116"/>
      <c r="P83" s="116"/>
      <c r="Q83" s="116"/>
      <c r="R83" s="116"/>
      <c r="S83" s="116"/>
      <c r="T83" s="116"/>
    </row>
    <row r="84" spans="1:20" s="16" customFormat="1" ht="17.100000000000001" customHeight="1">
      <c r="A84" s="71" t="s">
        <v>74</v>
      </c>
      <c r="B84" s="22" t="s">
        <v>55</v>
      </c>
      <c r="C84" s="86">
        <v>100000</v>
      </c>
      <c r="E84" s="115"/>
      <c r="F84" s="115"/>
      <c r="G84" s="115"/>
      <c r="H84" s="115"/>
      <c r="I84" s="115"/>
      <c r="J84" s="115"/>
      <c r="K84" s="112"/>
      <c r="L84" s="116"/>
      <c r="M84" s="116"/>
      <c r="N84" s="116"/>
      <c r="O84" s="116"/>
      <c r="P84" s="116"/>
      <c r="Q84" s="116"/>
      <c r="R84" s="116"/>
      <c r="S84" s="116"/>
      <c r="T84" s="116"/>
    </row>
    <row r="85" spans="1:20" s="16" customFormat="1" ht="17.100000000000001" customHeight="1">
      <c r="A85" s="71" t="s">
        <v>75</v>
      </c>
      <c r="B85" s="22" t="s">
        <v>129</v>
      </c>
      <c r="C85" s="86">
        <v>2650000</v>
      </c>
      <c r="E85" s="115"/>
      <c r="F85" s="115"/>
      <c r="G85" s="115"/>
      <c r="H85" s="115"/>
      <c r="I85" s="115"/>
      <c r="J85" s="115"/>
      <c r="K85" s="112"/>
      <c r="L85" s="116"/>
      <c r="M85" s="116"/>
      <c r="N85" s="116"/>
      <c r="O85" s="116"/>
      <c r="P85" s="116"/>
      <c r="Q85" s="116"/>
      <c r="R85" s="116"/>
      <c r="S85" s="116"/>
      <c r="T85" s="116"/>
    </row>
    <row r="86" spans="1:20" s="16" customFormat="1" ht="17.100000000000001" customHeight="1">
      <c r="A86" s="71" t="s">
        <v>76</v>
      </c>
      <c r="B86" s="22" t="s">
        <v>77</v>
      </c>
      <c r="C86" s="86">
        <v>250000</v>
      </c>
      <c r="E86" s="115"/>
      <c r="F86" s="115"/>
      <c r="G86" s="115"/>
      <c r="H86" s="115"/>
      <c r="I86" s="115"/>
      <c r="J86" s="115"/>
      <c r="K86" s="112"/>
      <c r="L86" s="116"/>
      <c r="M86" s="116"/>
      <c r="N86" s="116"/>
      <c r="O86" s="116"/>
      <c r="P86" s="116"/>
      <c r="Q86" s="116"/>
      <c r="R86" s="116"/>
      <c r="S86" s="116"/>
      <c r="T86" s="116"/>
    </row>
    <row r="87" spans="1:20" s="24" customFormat="1" ht="17.100000000000001" customHeight="1">
      <c r="A87" s="73" t="s">
        <v>72</v>
      </c>
      <c r="B87" s="34" t="s">
        <v>73</v>
      </c>
      <c r="C87" s="87">
        <f>SUM(C84:C86)</f>
        <v>3000000</v>
      </c>
      <c r="E87" s="115"/>
      <c r="F87" s="115"/>
      <c r="G87" s="115"/>
      <c r="H87" s="115"/>
      <c r="I87" s="115"/>
      <c r="J87" s="115"/>
      <c r="K87" s="121"/>
      <c r="L87" s="116"/>
      <c r="M87" s="116"/>
      <c r="N87" s="116"/>
      <c r="O87" s="116"/>
      <c r="P87" s="116"/>
      <c r="Q87" s="115">
        <f>C87</f>
        <v>3000000</v>
      </c>
      <c r="R87" s="116"/>
      <c r="S87" s="116"/>
      <c r="T87" s="116"/>
    </row>
    <row r="88" spans="1:20" s="4" customFormat="1" ht="20.100000000000001" customHeight="1" thickBot="1">
      <c r="A88" s="152" t="s">
        <v>71</v>
      </c>
      <c r="B88" s="153"/>
      <c r="C88" s="88">
        <f>SUM(C87)</f>
        <v>3000000</v>
      </c>
      <c r="E88" s="115"/>
      <c r="F88" s="115"/>
      <c r="G88" s="115"/>
      <c r="H88" s="115"/>
      <c r="I88" s="115"/>
      <c r="J88" s="115"/>
      <c r="K88" s="112"/>
      <c r="L88" s="116"/>
      <c r="M88" s="116"/>
      <c r="N88" s="116"/>
      <c r="O88" s="116"/>
      <c r="P88" s="116"/>
      <c r="Q88" s="116"/>
      <c r="R88" s="116"/>
      <c r="S88" s="116"/>
      <c r="T88" s="116"/>
    </row>
    <row r="89" spans="1:20" s="5" customFormat="1" ht="15.75" customHeight="1" thickBot="1">
      <c r="A89" s="29"/>
      <c r="B89" s="7"/>
      <c r="C89" s="9"/>
      <c r="E89" s="115"/>
      <c r="F89" s="115"/>
      <c r="G89" s="115"/>
      <c r="H89" s="115"/>
      <c r="I89" s="115"/>
      <c r="J89" s="115"/>
      <c r="K89" s="112"/>
      <c r="L89" s="116"/>
      <c r="M89" s="116"/>
      <c r="N89" s="116"/>
      <c r="O89" s="116"/>
      <c r="P89" s="116"/>
      <c r="Q89" s="116"/>
      <c r="R89" s="116"/>
      <c r="S89" s="116"/>
      <c r="T89" s="116"/>
    </row>
    <row r="90" spans="1:20" s="5" customFormat="1" ht="15.75" customHeight="1">
      <c r="A90" s="143" t="s">
        <v>147</v>
      </c>
      <c r="B90" s="147" t="s">
        <v>130</v>
      </c>
      <c r="C90" s="149" t="s">
        <v>9</v>
      </c>
      <c r="E90" s="115"/>
      <c r="F90" s="115"/>
      <c r="G90" s="115"/>
      <c r="H90" s="115"/>
      <c r="I90" s="115"/>
      <c r="J90" s="115"/>
      <c r="K90" s="112"/>
      <c r="L90" s="116"/>
      <c r="M90" s="116"/>
      <c r="N90" s="116"/>
      <c r="O90" s="116"/>
      <c r="P90" s="116"/>
      <c r="Q90" s="116"/>
      <c r="R90" s="116"/>
      <c r="S90" s="116"/>
      <c r="T90" s="116"/>
    </row>
    <row r="91" spans="1:20" s="5" customFormat="1" ht="15.75" customHeight="1">
      <c r="A91" s="144"/>
      <c r="B91" s="148"/>
      <c r="C91" s="150"/>
      <c r="E91" s="115"/>
      <c r="F91" s="115"/>
      <c r="G91" s="115"/>
      <c r="H91" s="115"/>
      <c r="I91" s="115"/>
      <c r="J91" s="115"/>
      <c r="K91" s="112"/>
      <c r="L91" s="116"/>
      <c r="M91" s="116"/>
      <c r="N91" s="116"/>
      <c r="O91" s="116"/>
      <c r="P91" s="116"/>
      <c r="Q91" s="116"/>
      <c r="R91" s="116"/>
      <c r="S91" s="116"/>
      <c r="T91" s="116"/>
    </row>
    <row r="92" spans="1:20" s="5" customFormat="1" ht="15.75" customHeight="1">
      <c r="A92" s="144"/>
      <c r="B92" s="148"/>
      <c r="C92" s="150"/>
      <c r="E92" s="115"/>
      <c r="F92" s="115"/>
      <c r="G92" s="115"/>
      <c r="H92" s="115"/>
      <c r="I92" s="115"/>
      <c r="J92" s="115"/>
      <c r="K92" s="112"/>
      <c r="L92" s="116"/>
      <c r="M92" s="116"/>
      <c r="N92" s="116"/>
      <c r="O92" s="116"/>
      <c r="P92" s="116"/>
      <c r="Q92" s="116"/>
      <c r="R92" s="116"/>
      <c r="S92" s="116"/>
      <c r="T92" s="116"/>
    </row>
    <row r="93" spans="1:20" s="5" customFormat="1" ht="20.100000000000001" customHeight="1">
      <c r="A93" s="137" t="s">
        <v>29</v>
      </c>
      <c r="B93" s="138"/>
      <c r="C93" s="139"/>
      <c r="E93" s="115"/>
      <c r="F93" s="115"/>
      <c r="G93" s="115"/>
      <c r="H93" s="115"/>
      <c r="I93" s="115"/>
      <c r="J93" s="115"/>
      <c r="K93" s="112"/>
      <c r="L93" s="116"/>
      <c r="M93" s="116"/>
      <c r="N93" s="116"/>
      <c r="O93" s="116"/>
      <c r="P93" s="116"/>
      <c r="Q93" s="116"/>
      <c r="R93" s="116"/>
      <c r="S93" s="116"/>
      <c r="T93" s="116"/>
    </row>
    <row r="94" spans="1:20" s="17" customFormat="1" ht="17.100000000000001" customHeight="1">
      <c r="A94" s="71" t="s">
        <v>79</v>
      </c>
      <c r="B94" s="22" t="s">
        <v>26</v>
      </c>
      <c r="C94" s="86">
        <v>574271</v>
      </c>
      <c r="E94" s="19"/>
      <c r="F94" s="19"/>
      <c r="G94" s="19"/>
      <c r="H94" s="19"/>
      <c r="I94" s="19"/>
      <c r="J94" s="19"/>
      <c r="K94" s="113"/>
      <c r="L94" s="35"/>
      <c r="M94" s="35"/>
      <c r="N94" s="35"/>
      <c r="O94" s="35"/>
      <c r="P94" s="35"/>
      <c r="Q94" s="35"/>
      <c r="R94" s="35"/>
      <c r="S94" s="35"/>
      <c r="T94" s="35"/>
    </row>
    <row r="95" spans="1:20" s="17" customFormat="1" ht="17.100000000000001" customHeight="1">
      <c r="A95" s="71" t="s">
        <v>80</v>
      </c>
      <c r="B95" s="18" t="s">
        <v>31</v>
      </c>
      <c r="C95" s="80">
        <v>2126928</v>
      </c>
      <c r="E95" s="19"/>
      <c r="F95" s="19"/>
      <c r="G95" s="19"/>
      <c r="H95" s="19"/>
      <c r="I95" s="19"/>
      <c r="J95" s="19"/>
      <c r="K95" s="113"/>
      <c r="L95" s="35"/>
      <c r="M95" s="35"/>
      <c r="N95" s="35"/>
      <c r="O95" s="35"/>
      <c r="P95" s="35"/>
      <c r="Q95" s="35"/>
      <c r="R95" s="35"/>
      <c r="S95" s="35"/>
      <c r="T95" s="35"/>
    </row>
    <row r="96" spans="1:20" s="16" customFormat="1" ht="17.100000000000001" customHeight="1">
      <c r="A96" s="71" t="s">
        <v>81</v>
      </c>
      <c r="B96" s="18" t="s">
        <v>144</v>
      </c>
      <c r="C96" s="72">
        <v>2488610</v>
      </c>
      <c r="E96" s="115"/>
      <c r="F96" s="115"/>
      <c r="G96" s="115"/>
      <c r="H96" s="115"/>
      <c r="I96" s="115"/>
      <c r="J96" s="115"/>
      <c r="K96" s="112"/>
      <c r="L96" s="116"/>
      <c r="M96" s="116"/>
      <c r="N96" s="116"/>
      <c r="O96" s="116"/>
      <c r="P96" s="116"/>
      <c r="Q96" s="116"/>
      <c r="R96" s="116"/>
      <c r="S96" s="116"/>
      <c r="T96" s="116"/>
    </row>
    <row r="97" spans="1:20" s="24" customFormat="1" ht="17.100000000000001" customHeight="1">
      <c r="A97" s="73" t="s">
        <v>45</v>
      </c>
      <c r="B97" s="25" t="s">
        <v>82</v>
      </c>
      <c r="C97" s="74">
        <f>SUM(C94:C96)</f>
        <v>5189809</v>
      </c>
      <c r="E97" s="115"/>
      <c r="F97" s="115"/>
      <c r="G97" s="115"/>
      <c r="H97" s="115">
        <f>C97</f>
        <v>5189809</v>
      </c>
      <c r="I97" s="115"/>
      <c r="J97" s="115"/>
      <c r="K97" s="121"/>
      <c r="L97" s="116"/>
      <c r="M97" s="116"/>
      <c r="N97" s="116"/>
      <c r="O97" s="116"/>
      <c r="P97" s="116"/>
      <c r="Q97" s="116"/>
      <c r="R97" s="116"/>
      <c r="S97" s="116"/>
      <c r="T97" s="116"/>
    </row>
    <row r="98" spans="1:20" s="16" customFormat="1" ht="17.100000000000001" customHeight="1">
      <c r="A98" s="71" t="s">
        <v>83</v>
      </c>
      <c r="B98" s="18" t="s">
        <v>131</v>
      </c>
      <c r="C98" s="72">
        <v>25000</v>
      </c>
      <c r="E98" s="115"/>
      <c r="F98" s="115"/>
      <c r="G98" s="115"/>
      <c r="H98" s="115"/>
      <c r="I98" s="115"/>
      <c r="J98" s="115"/>
      <c r="K98" s="112"/>
      <c r="L98" s="116"/>
      <c r="M98" s="116"/>
      <c r="N98" s="116"/>
      <c r="O98" s="116"/>
      <c r="P98" s="116"/>
      <c r="Q98" s="116"/>
      <c r="R98" s="116"/>
      <c r="S98" s="116"/>
      <c r="T98" s="116"/>
    </row>
    <row r="99" spans="1:20" s="24" customFormat="1" ht="17.100000000000001" customHeight="1">
      <c r="A99" s="89" t="s">
        <v>84</v>
      </c>
      <c r="B99" s="25" t="s">
        <v>85</v>
      </c>
      <c r="C99" s="74">
        <f>SUM(C98)</f>
        <v>25000</v>
      </c>
      <c r="E99" s="115"/>
      <c r="F99" s="115"/>
      <c r="G99" s="115"/>
      <c r="H99" s="115"/>
      <c r="I99" s="115">
        <f>C99</f>
        <v>25000</v>
      </c>
      <c r="J99" s="115"/>
      <c r="K99" s="121"/>
      <c r="L99" s="116"/>
      <c r="M99" s="116"/>
      <c r="N99" s="116"/>
      <c r="O99" s="116"/>
      <c r="P99" s="116"/>
      <c r="Q99" s="116"/>
      <c r="R99" s="116"/>
      <c r="S99" s="116"/>
      <c r="T99" s="116"/>
    </row>
    <row r="100" spans="1:20" s="4" customFormat="1" ht="20.100000000000001" customHeight="1">
      <c r="A100" s="145" t="s">
        <v>78</v>
      </c>
      <c r="B100" s="146"/>
      <c r="C100" s="90">
        <f>SUM(C97+C99)</f>
        <v>5214809</v>
      </c>
      <c r="E100" s="115"/>
      <c r="F100" s="115"/>
      <c r="G100" s="115"/>
      <c r="H100" s="115"/>
      <c r="I100" s="115"/>
      <c r="J100" s="115"/>
      <c r="K100" s="112"/>
      <c r="L100" s="116"/>
      <c r="M100" s="116"/>
      <c r="N100" s="116"/>
      <c r="O100" s="116"/>
      <c r="P100" s="116"/>
      <c r="Q100" s="116"/>
      <c r="R100" s="116"/>
      <c r="S100" s="116"/>
      <c r="T100" s="116"/>
    </row>
    <row r="101" spans="1:20" s="5" customFormat="1" ht="20.100000000000001" customHeight="1">
      <c r="A101" s="137" t="s">
        <v>30</v>
      </c>
      <c r="B101" s="138"/>
      <c r="C101" s="139"/>
      <c r="E101" s="115"/>
      <c r="F101" s="115"/>
      <c r="G101" s="115"/>
      <c r="H101" s="115"/>
      <c r="I101" s="115"/>
      <c r="J101" s="115"/>
      <c r="K101" s="112"/>
      <c r="L101" s="116"/>
      <c r="M101" s="116"/>
      <c r="N101" s="116"/>
      <c r="O101" s="116"/>
      <c r="P101" s="116"/>
      <c r="Q101" s="116"/>
      <c r="R101" s="116"/>
      <c r="S101" s="116"/>
      <c r="T101" s="116"/>
    </row>
    <row r="102" spans="1:20" s="16" customFormat="1" ht="17.100000000000001" customHeight="1">
      <c r="A102" s="71" t="s">
        <v>86</v>
      </c>
      <c r="B102" s="22" t="s">
        <v>27</v>
      </c>
      <c r="C102" s="86">
        <v>2126925</v>
      </c>
      <c r="E102" s="115"/>
      <c r="F102" s="115"/>
      <c r="G102" s="115"/>
      <c r="H102" s="115"/>
      <c r="I102" s="115"/>
      <c r="J102" s="115"/>
      <c r="K102" s="112"/>
      <c r="L102" s="116"/>
      <c r="M102" s="116"/>
      <c r="N102" s="116"/>
      <c r="O102" s="116"/>
      <c r="P102" s="116"/>
      <c r="Q102" s="116"/>
      <c r="R102" s="116"/>
      <c r="S102" s="116"/>
      <c r="T102" s="116"/>
    </row>
    <row r="103" spans="1:20" s="16" customFormat="1" ht="17.100000000000001" customHeight="1">
      <c r="A103" s="71" t="s">
        <v>49</v>
      </c>
      <c r="B103" s="22" t="s">
        <v>28</v>
      </c>
      <c r="C103" s="86">
        <v>574271</v>
      </c>
      <c r="E103" s="115"/>
      <c r="F103" s="115"/>
      <c r="G103" s="115"/>
      <c r="H103" s="115"/>
      <c r="I103" s="115"/>
      <c r="J103" s="115"/>
      <c r="K103" s="112"/>
      <c r="L103" s="116"/>
      <c r="M103" s="116"/>
      <c r="N103" s="116"/>
      <c r="O103" s="116"/>
      <c r="P103" s="116"/>
      <c r="Q103" s="116"/>
      <c r="R103" s="116"/>
      <c r="S103" s="116"/>
      <c r="T103" s="116"/>
    </row>
    <row r="104" spans="1:20" s="16" customFormat="1" ht="17.100000000000001" customHeight="1">
      <c r="A104" s="71" t="s">
        <v>69</v>
      </c>
      <c r="B104" s="22" t="s">
        <v>56</v>
      </c>
      <c r="C104" s="86">
        <v>358000</v>
      </c>
      <c r="E104" s="115"/>
      <c r="F104" s="115"/>
      <c r="G104" s="115"/>
      <c r="H104" s="115"/>
      <c r="I104" s="115"/>
      <c r="J104" s="115"/>
      <c r="K104" s="112"/>
      <c r="L104" s="116"/>
      <c r="M104" s="116"/>
      <c r="N104" s="116"/>
      <c r="O104" s="116"/>
      <c r="P104" s="116"/>
      <c r="Q104" s="116"/>
      <c r="R104" s="116"/>
      <c r="S104" s="116"/>
      <c r="T104" s="116"/>
    </row>
    <row r="105" spans="1:20" s="16" customFormat="1" ht="17.100000000000001" customHeight="1">
      <c r="A105" s="71" t="s">
        <v>48</v>
      </c>
      <c r="B105" s="22" t="s">
        <v>175</v>
      </c>
      <c r="C105" s="86">
        <v>133000</v>
      </c>
      <c r="E105" s="115"/>
      <c r="F105" s="115"/>
      <c r="G105" s="115"/>
      <c r="H105" s="115"/>
      <c r="I105" s="115"/>
      <c r="J105" s="115"/>
      <c r="K105" s="112"/>
      <c r="L105" s="116"/>
      <c r="M105" s="116"/>
      <c r="N105" s="116"/>
      <c r="O105" s="116"/>
      <c r="P105" s="116"/>
      <c r="Q105" s="116"/>
      <c r="R105" s="116"/>
      <c r="S105" s="116"/>
      <c r="T105" s="116"/>
    </row>
    <row r="106" spans="1:20" s="24" customFormat="1" ht="17.100000000000001" customHeight="1">
      <c r="A106" s="73" t="s">
        <v>64</v>
      </c>
      <c r="B106" s="34" t="s">
        <v>2</v>
      </c>
      <c r="C106" s="87">
        <f>SUM(C102:C105)</f>
        <v>3192196</v>
      </c>
      <c r="E106" s="115"/>
      <c r="F106" s="115"/>
      <c r="G106" s="115"/>
      <c r="H106" s="115"/>
      <c r="I106" s="115"/>
      <c r="J106" s="115"/>
      <c r="K106" s="121"/>
      <c r="L106" s="116"/>
      <c r="M106" s="116"/>
      <c r="N106" s="115">
        <f>C106</f>
        <v>3192196</v>
      </c>
      <c r="O106" s="116"/>
      <c r="P106" s="116"/>
      <c r="Q106" s="116"/>
      <c r="R106" s="116"/>
      <c r="S106" s="116"/>
      <c r="T106" s="116"/>
    </row>
    <row r="107" spans="1:20" s="4" customFormat="1" ht="20.100000000000001" customHeight="1" thickBot="1">
      <c r="A107" s="152" t="s">
        <v>71</v>
      </c>
      <c r="B107" s="153"/>
      <c r="C107" s="88">
        <f>SUM(C106)</f>
        <v>3192196</v>
      </c>
      <c r="E107" s="115"/>
      <c r="F107" s="115"/>
      <c r="G107" s="115"/>
      <c r="H107" s="115"/>
      <c r="I107" s="115"/>
      <c r="J107" s="115"/>
      <c r="K107" s="112"/>
      <c r="L107" s="116"/>
      <c r="M107" s="116"/>
      <c r="N107" s="116"/>
      <c r="O107" s="116"/>
      <c r="P107" s="116"/>
      <c r="Q107" s="116"/>
      <c r="R107" s="116"/>
      <c r="S107" s="116"/>
      <c r="T107" s="116"/>
    </row>
    <row r="108" spans="1:20" ht="15.75" customHeight="1" thickBot="1">
      <c r="B108" s="183"/>
      <c r="C108" s="183"/>
      <c r="E108" s="115"/>
      <c r="F108" s="115"/>
      <c r="G108" s="115"/>
      <c r="H108" s="115"/>
      <c r="I108" s="115"/>
      <c r="J108" s="115"/>
      <c r="L108" s="116"/>
      <c r="M108" s="116"/>
      <c r="N108" s="116"/>
      <c r="O108" s="116"/>
      <c r="P108" s="116"/>
      <c r="Q108" s="116"/>
      <c r="R108" s="116"/>
      <c r="S108" s="116"/>
      <c r="T108" s="116"/>
    </row>
    <row r="109" spans="1:20" ht="15.75" customHeight="1">
      <c r="A109" s="143" t="s">
        <v>147</v>
      </c>
      <c r="B109" s="147" t="s">
        <v>132</v>
      </c>
      <c r="C109" s="149" t="s">
        <v>9</v>
      </c>
      <c r="E109" s="115"/>
      <c r="F109" s="115"/>
      <c r="G109" s="115"/>
      <c r="H109" s="115"/>
      <c r="I109" s="115"/>
      <c r="J109" s="115"/>
      <c r="L109" s="116"/>
      <c r="M109" s="116"/>
      <c r="N109" s="116"/>
      <c r="O109" s="116"/>
      <c r="P109" s="116"/>
      <c r="Q109" s="116"/>
      <c r="R109" s="116"/>
      <c r="S109" s="116"/>
      <c r="T109" s="116"/>
    </row>
    <row r="110" spans="1:20" ht="15.75" customHeight="1">
      <c r="A110" s="144"/>
      <c r="B110" s="148"/>
      <c r="C110" s="150"/>
      <c r="E110" s="115"/>
      <c r="F110" s="115"/>
      <c r="G110" s="115"/>
      <c r="H110" s="115"/>
      <c r="I110" s="115"/>
      <c r="J110" s="115"/>
      <c r="L110" s="116"/>
      <c r="M110" s="116"/>
      <c r="N110" s="116"/>
      <c r="O110" s="116"/>
      <c r="P110" s="116"/>
      <c r="Q110" s="116"/>
      <c r="R110" s="116"/>
      <c r="S110" s="116"/>
      <c r="T110" s="116"/>
    </row>
    <row r="111" spans="1:20" ht="15.75" customHeight="1">
      <c r="A111" s="144"/>
      <c r="B111" s="148"/>
      <c r="C111" s="151"/>
      <c r="E111" s="115"/>
      <c r="F111" s="115"/>
      <c r="G111" s="115"/>
      <c r="H111" s="115"/>
      <c r="I111" s="115"/>
      <c r="J111" s="115"/>
      <c r="L111" s="116"/>
      <c r="M111" s="116"/>
      <c r="N111" s="116"/>
      <c r="O111" s="116"/>
      <c r="P111" s="116"/>
      <c r="Q111" s="116"/>
      <c r="R111" s="116"/>
      <c r="S111" s="116"/>
      <c r="T111" s="116"/>
    </row>
    <row r="112" spans="1:20" s="6" customFormat="1" ht="20.100000000000001" customHeight="1">
      <c r="A112" s="137" t="s">
        <v>30</v>
      </c>
      <c r="B112" s="138"/>
      <c r="C112" s="139"/>
      <c r="E112" s="125"/>
      <c r="F112" s="125"/>
      <c r="G112" s="125"/>
      <c r="H112" s="125"/>
      <c r="I112" s="125"/>
      <c r="J112" s="125"/>
      <c r="K112" s="126"/>
      <c r="L112" s="127"/>
      <c r="M112" s="127"/>
      <c r="N112" s="127"/>
      <c r="O112" s="127"/>
      <c r="P112" s="127"/>
      <c r="Q112" s="127"/>
      <c r="R112" s="127"/>
      <c r="S112" s="127"/>
      <c r="T112" s="127"/>
    </row>
    <row r="113" spans="1:20" s="16" customFormat="1" ht="17.100000000000001" customHeight="1">
      <c r="A113" s="71" t="s">
        <v>59</v>
      </c>
      <c r="B113" s="22" t="s">
        <v>60</v>
      </c>
      <c r="C113" s="72">
        <v>2838063</v>
      </c>
      <c r="E113" s="115"/>
      <c r="F113" s="115"/>
      <c r="G113" s="115"/>
      <c r="H113" s="115"/>
      <c r="I113" s="115"/>
      <c r="J113" s="115"/>
      <c r="K113" s="112"/>
      <c r="L113" s="116"/>
      <c r="M113" s="116"/>
      <c r="N113" s="116"/>
      <c r="O113" s="116"/>
      <c r="P113" s="116"/>
      <c r="Q113" s="116"/>
      <c r="R113" s="116"/>
      <c r="S113" s="116"/>
      <c r="T113" s="116"/>
    </row>
    <row r="114" spans="1:20" s="16" customFormat="1" ht="17.100000000000001" customHeight="1">
      <c r="A114" s="71" t="s">
        <v>63</v>
      </c>
      <c r="B114" s="22" t="s">
        <v>133</v>
      </c>
      <c r="C114" s="72">
        <v>766277</v>
      </c>
      <c r="E114" s="115"/>
      <c r="F114" s="115"/>
      <c r="G114" s="115"/>
      <c r="H114" s="115"/>
      <c r="I114" s="115"/>
      <c r="J114" s="115"/>
      <c r="K114" s="112"/>
      <c r="L114" s="116"/>
      <c r="M114" s="116"/>
      <c r="N114" s="116"/>
      <c r="O114" s="116"/>
      <c r="P114" s="116"/>
      <c r="Q114" s="116"/>
      <c r="R114" s="116"/>
      <c r="S114" s="116"/>
      <c r="T114" s="116"/>
    </row>
    <row r="115" spans="1:20" s="24" customFormat="1" ht="17.100000000000001" customHeight="1">
      <c r="A115" s="91" t="s">
        <v>64</v>
      </c>
      <c r="B115" s="34" t="s">
        <v>2</v>
      </c>
      <c r="C115" s="74">
        <f>SUM(C113+C114)</f>
        <v>3604340</v>
      </c>
      <c r="E115" s="115"/>
      <c r="F115" s="115"/>
      <c r="G115" s="115"/>
      <c r="H115" s="115"/>
      <c r="I115" s="115"/>
      <c r="J115" s="115"/>
      <c r="K115" s="121"/>
      <c r="L115" s="116"/>
      <c r="M115" s="116"/>
      <c r="N115" s="115">
        <f>C115</f>
        <v>3604340</v>
      </c>
      <c r="O115" s="116"/>
      <c r="P115" s="116"/>
      <c r="Q115" s="116"/>
      <c r="R115" s="116"/>
      <c r="S115" s="116"/>
      <c r="T115" s="116"/>
    </row>
    <row r="116" spans="1:20" s="4" customFormat="1" ht="20.100000000000001" customHeight="1" thickBot="1">
      <c r="A116" s="152" t="s">
        <v>71</v>
      </c>
      <c r="B116" s="153"/>
      <c r="C116" s="76">
        <f>SUM(C115)</f>
        <v>3604340</v>
      </c>
      <c r="E116" s="115"/>
      <c r="F116" s="115"/>
      <c r="G116" s="115"/>
      <c r="H116" s="115"/>
      <c r="I116" s="115"/>
      <c r="J116" s="115"/>
      <c r="K116" s="112"/>
      <c r="L116" s="116"/>
      <c r="M116" s="116"/>
      <c r="N116" s="116"/>
      <c r="O116" s="116"/>
      <c r="P116" s="116"/>
      <c r="Q116" s="116"/>
      <c r="R116" s="116"/>
      <c r="S116" s="116"/>
      <c r="T116" s="116"/>
    </row>
    <row r="117" spans="1:20" ht="15.75" customHeight="1" thickBot="1">
      <c r="B117" s="36"/>
      <c r="C117" s="37"/>
      <c r="E117" s="115"/>
      <c r="F117" s="115"/>
      <c r="G117" s="115"/>
      <c r="H117" s="115"/>
      <c r="I117" s="115"/>
      <c r="J117" s="115"/>
      <c r="L117" s="116"/>
      <c r="M117" s="116"/>
      <c r="N117" s="116"/>
      <c r="O117" s="116"/>
      <c r="P117" s="116"/>
      <c r="Q117" s="116"/>
      <c r="R117" s="116"/>
      <c r="S117" s="116"/>
      <c r="T117" s="116"/>
    </row>
    <row r="118" spans="1:20" s="3" customFormat="1" ht="15.75" customHeight="1">
      <c r="A118" s="143" t="s">
        <v>147</v>
      </c>
      <c r="B118" s="147" t="s">
        <v>134</v>
      </c>
      <c r="C118" s="149" t="s">
        <v>9</v>
      </c>
      <c r="E118" s="125"/>
      <c r="F118" s="125"/>
      <c r="G118" s="125"/>
      <c r="H118" s="125"/>
      <c r="I118" s="125"/>
      <c r="J118" s="125"/>
      <c r="K118" s="126"/>
      <c r="L118" s="127"/>
      <c r="M118" s="127"/>
      <c r="N118" s="127"/>
      <c r="O118" s="127"/>
      <c r="P118" s="127"/>
      <c r="Q118" s="127"/>
      <c r="R118" s="127"/>
      <c r="S118" s="127"/>
      <c r="T118" s="127"/>
    </row>
    <row r="119" spans="1:20" s="3" customFormat="1" ht="15.75" customHeight="1">
      <c r="A119" s="144"/>
      <c r="B119" s="148"/>
      <c r="C119" s="150"/>
      <c r="E119" s="125"/>
      <c r="F119" s="125"/>
      <c r="G119" s="125"/>
      <c r="H119" s="125"/>
      <c r="I119" s="125"/>
      <c r="J119" s="125"/>
      <c r="K119" s="126"/>
      <c r="L119" s="127"/>
      <c r="M119" s="127"/>
      <c r="N119" s="127"/>
      <c r="O119" s="127"/>
      <c r="P119" s="127"/>
      <c r="Q119" s="127"/>
      <c r="R119" s="127"/>
      <c r="S119" s="127"/>
      <c r="T119" s="127"/>
    </row>
    <row r="120" spans="1:20" s="4" customFormat="1" ht="15.75" customHeight="1">
      <c r="A120" s="144"/>
      <c r="B120" s="148"/>
      <c r="C120" s="151"/>
      <c r="E120" s="115"/>
      <c r="F120" s="115"/>
      <c r="G120" s="115"/>
      <c r="H120" s="115"/>
      <c r="I120" s="115"/>
      <c r="J120" s="115"/>
      <c r="K120" s="112"/>
      <c r="L120" s="116"/>
      <c r="M120" s="116"/>
      <c r="N120" s="116"/>
      <c r="O120" s="116"/>
      <c r="P120" s="116"/>
      <c r="Q120" s="116"/>
      <c r="R120" s="116"/>
      <c r="S120" s="116"/>
      <c r="T120" s="116"/>
    </row>
    <row r="121" spans="1:20" s="5" customFormat="1" ht="20.100000000000001" customHeight="1">
      <c r="A121" s="137" t="s">
        <v>29</v>
      </c>
      <c r="B121" s="138"/>
      <c r="C121" s="139"/>
      <c r="E121" s="115"/>
      <c r="F121" s="115"/>
      <c r="G121" s="115"/>
      <c r="H121" s="115"/>
      <c r="I121" s="115"/>
      <c r="J121" s="115"/>
      <c r="K121" s="112"/>
      <c r="L121" s="116"/>
      <c r="M121" s="116"/>
      <c r="N121" s="116"/>
      <c r="O121" s="116"/>
      <c r="P121" s="116"/>
      <c r="Q121" s="116"/>
      <c r="R121" s="116"/>
      <c r="S121" s="116"/>
      <c r="T121" s="116"/>
    </row>
    <row r="122" spans="1:20" s="16" customFormat="1" ht="17.100000000000001" customHeight="1">
      <c r="A122" s="71" t="s">
        <v>87</v>
      </c>
      <c r="B122" s="22" t="s">
        <v>89</v>
      </c>
      <c r="C122" s="72">
        <v>155052272</v>
      </c>
      <c r="E122" s="115"/>
      <c r="F122" s="115"/>
      <c r="G122" s="115"/>
      <c r="H122" s="115"/>
      <c r="I122" s="115"/>
      <c r="J122" s="115"/>
      <c r="K122" s="112"/>
      <c r="L122" s="116"/>
      <c r="M122" s="116"/>
      <c r="N122" s="116"/>
      <c r="O122" s="116"/>
      <c r="P122" s="116"/>
      <c r="Q122" s="116"/>
      <c r="R122" s="116"/>
      <c r="S122" s="116"/>
      <c r="T122" s="116"/>
    </row>
    <row r="123" spans="1:20" s="24" customFormat="1" ht="17.100000000000001" customHeight="1">
      <c r="A123" s="73" t="s">
        <v>88</v>
      </c>
      <c r="B123" s="34" t="s">
        <v>90</v>
      </c>
      <c r="C123" s="74">
        <f>C122</f>
        <v>155052272</v>
      </c>
      <c r="E123" s="115"/>
      <c r="F123" s="115"/>
      <c r="G123" s="115"/>
      <c r="H123" s="115"/>
      <c r="I123" s="115"/>
      <c r="J123" s="115">
        <f>C123</f>
        <v>155052272</v>
      </c>
      <c r="K123" s="121"/>
      <c r="L123" s="116"/>
      <c r="M123" s="116"/>
      <c r="N123" s="116"/>
      <c r="O123" s="116"/>
      <c r="P123" s="116"/>
      <c r="Q123" s="116"/>
      <c r="R123" s="116"/>
      <c r="S123" s="116"/>
      <c r="T123" s="116"/>
    </row>
    <row r="124" spans="1:20" s="27" customFormat="1" ht="20.100000000000001" customHeight="1" thickBot="1">
      <c r="A124" s="152" t="s">
        <v>78</v>
      </c>
      <c r="B124" s="153"/>
      <c r="C124" s="92">
        <f>C123</f>
        <v>155052272</v>
      </c>
      <c r="E124" s="115"/>
      <c r="F124" s="115"/>
      <c r="G124" s="115"/>
      <c r="H124" s="115"/>
      <c r="I124" s="115"/>
      <c r="J124" s="115"/>
      <c r="K124" s="121"/>
      <c r="L124" s="116"/>
      <c r="M124" s="116"/>
      <c r="N124" s="116"/>
      <c r="O124" s="116"/>
      <c r="P124" s="116"/>
      <c r="Q124" s="116"/>
      <c r="R124" s="116"/>
      <c r="S124" s="116"/>
      <c r="T124" s="116"/>
    </row>
    <row r="125" spans="1:20" s="4" customFormat="1" ht="15.75" customHeight="1" thickBot="1">
      <c r="A125" s="29"/>
      <c r="B125" s="36"/>
      <c r="C125" s="37"/>
      <c r="E125" s="115"/>
      <c r="F125" s="115"/>
      <c r="G125" s="115"/>
      <c r="H125" s="115"/>
      <c r="I125" s="115"/>
      <c r="J125" s="115"/>
      <c r="K125" s="112"/>
      <c r="L125" s="116"/>
      <c r="M125" s="116"/>
      <c r="N125" s="116"/>
      <c r="O125" s="116"/>
      <c r="P125" s="116"/>
      <c r="Q125" s="116"/>
      <c r="R125" s="116"/>
      <c r="S125" s="116"/>
      <c r="T125" s="116"/>
    </row>
    <row r="126" spans="1:20" s="4" customFormat="1" ht="15.75" customHeight="1">
      <c r="A126" s="143" t="s">
        <v>147</v>
      </c>
      <c r="B126" s="147" t="s">
        <v>151</v>
      </c>
      <c r="C126" s="149" t="s">
        <v>9</v>
      </c>
      <c r="E126" s="115"/>
      <c r="F126" s="115"/>
      <c r="G126" s="115"/>
      <c r="H126" s="115"/>
      <c r="I126" s="115"/>
      <c r="J126" s="115"/>
      <c r="K126" s="112"/>
      <c r="L126" s="116"/>
      <c r="M126" s="116"/>
      <c r="N126" s="116"/>
      <c r="O126" s="116"/>
      <c r="P126" s="116"/>
      <c r="Q126" s="116"/>
      <c r="R126" s="116"/>
      <c r="S126" s="116"/>
      <c r="T126" s="116"/>
    </row>
    <row r="127" spans="1:20" s="4" customFormat="1" ht="15.75" customHeight="1">
      <c r="A127" s="144"/>
      <c r="B127" s="148"/>
      <c r="C127" s="150"/>
      <c r="E127" s="115"/>
      <c r="F127" s="115"/>
      <c r="G127" s="115"/>
      <c r="H127" s="115"/>
      <c r="I127" s="115"/>
      <c r="J127" s="115"/>
      <c r="K127" s="112"/>
      <c r="L127" s="116"/>
      <c r="M127" s="116"/>
      <c r="N127" s="116"/>
      <c r="O127" s="116"/>
      <c r="P127" s="116"/>
      <c r="Q127" s="116"/>
      <c r="R127" s="116"/>
      <c r="S127" s="116"/>
      <c r="T127" s="116"/>
    </row>
    <row r="128" spans="1:20" s="4" customFormat="1" ht="15.75" customHeight="1">
      <c r="A128" s="144"/>
      <c r="B128" s="148"/>
      <c r="C128" s="151"/>
      <c r="E128" s="115"/>
      <c r="F128" s="115"/>
      <c r="G128" s="115"/>
      <c r="H128" s="115"/>
      <c r="I128" s="115"/>
      <c r="J128" s="115"/>
      <c r="K128" s="112"/>
      <c r="L128" s="116"/>
      <c r="M128" s="116"/>
      <c r="N128" s="116"/>
      <c r="O128" s="116"/>
      <c r="P128" s="116"/>
      <c r="Q128" s="116"/>
      <c r="R128" s="116"/>
      <c r="S128" s="116"/>
      <c r="T128" s="116"/>
    </row>
    <row r="129" spans="1:20" s="5" customFormat="1" ht="20.100000000000001" customHeight="1">
      <c r="A129" s="156" t="s">
        <v>29</v>
      </c>
      <c r="B129" s="157"/>
      <c r="C129" s="158"/>
      <c r="E129" s="115"/>
      <c r="F129" s="115"/>
      <c r="G129" s="115"/>
      <c r="H129" s="115"/>
      <c r="I129" s="115"/>
      <c r="J129" s="115"/>
      <c r="K129" s="112"/>
      <c r="L129" s="116"/>
      <c r="M129" s="116"/>
      <c r="N129" s="116"/>
      <c r="O129" s="116"/>
      <c r="P129" s="116"/>
      <c r="Q129" s="116"/>
      <c r="R129" s="116"/>
      <c r="S129" s="116"/>
      <c r="T129" s="116"/>
    </row>
    <row r="130" spans="1:20" s="16" customFormat="1" ht="17.100000000000001" customHeight="1">
      <c r="A130" s="93" t="s">
        <v>92</v>
      </c>
      <c r="B130" s="61" t="s">
        <v>37</v>
      </c>
      <c r="C130" s="94">
        <v>3300000</v>
      </c>
      <c r="E130" s="115"/>
      <c r="F130" s="115"/>
      <c r="G130" s="115"/>
      <c r="H130" s="115"/>
      <c r="I130" s="115"/>
      <c r="J130" s="115"/>
      <c r="K130" s="112"/>
      <c r="L130" s="116"/>
      <c r="M130" s="116"/>
      <c r="N130" s="116"/>
      <c r="O130" s="116"/>
      <c r="P130" s="116"/>
      <c r="Q130" s="116"/>
      <c r="R130" s="116"/>
      <c r="S130" s="116"/>
      <c r="T130" s="116"/>
    </row>
    <row r="131" spans="1:20" s="16" customFormat="1" ht="17.100000000000001" customHeight="1">
      <c r="A131" s="71" t="s">
        <v>93</v>
      </c>
      <c r="B131" s="22" t="s">
        <v>18</v>
      </c>
      <c r="C131" s="72">
        <v>57000000</v>
      </c>
      <c r="E131" s="115"/>
      <c r="F131" s="115"/>
      <c r="G131" s="115"/>
      <c r="H131" s="115"/>
      <c r="I131" s="115"/>
      <c r="J131" s="115"/>
      <c r="K131" s="112"/>
      <c r="L131" s="116"/>
      <c r="M131" s="116"/>
      <c r="N131" s="116"/>
      <c r="O131" s="116"/>
      <c r="P131" s="116"/>
      <c r="Q131" s="116"/>
      <c r="R131" s="116"/>
      <c r="S131" s="116"/>
      <c r="T131" s="116"/>
    </row>
    <row r="132" spans="1:20" s="16" customFormat="1" ht="17.100000000000001" customHeight="1">
      <c r="A132" s="71" t="s">
        <v>94</v>
      </c>
      <c r="B132" s="22" t="s">
        <v>176</v>
      </c>
      <c r="C132" s="72">
        <v>245100</v>
      </c>
      <c r="E132" s="115"/>
      <c r="F132" s="115"/>
      <c r="G132" s="115"/>
      <c r="H132" s="115"/>
      <c r="I132" s="115"/>
      <c r="J132" s="115"/>
      <c r="K132" s="112"/>
      <c r="L132" s="116"/>
      <c r="M132" s="116"/>
      <c r="N132" s="116"/>
      <c r="O132" s="116"/>
      <c r="P132" s="116"/>
      <c r="Q132" s="116"/>
      <c r="R132" s="116"/>
      <c r="S132" s="116"/>
      <c r="T132" s="116"/>
    </row>
    <row r="133" spans="1:20" s="24" customFormat="1" ht="17.100000000000001" customHeight="1">
      <c r="A133" s="172" t="s">
        <v>43</v>
      </c>
      <c r="B133" s="173"/>
      <c r="C133" s="95">
        <f>SUM(C130:C132)</f>
        <v>60545100</v>
      </c>
      <c r="E133" s="115"/>
      <c r="F133" s="115"/>
      <c r="G133" s="115"/>
      <c r="H133" s="115"/>
      <c r="I133" s="115"/>
      <c r="J133" s="115"/>
      <c r="K133" s="121"/>
      <c r="L133" s="116"/>
      <c r="M133" s="116"/>
      <c r="N133" s="116"/>
      <c r="O133" s="116"/>
      <c r="P133" s="116"/>
      <c r="Q133" s="116"/>
      <c r="R133" s="116"/>
      <c r="S133" s="116"/>
      <c r="T133" s="116"/>
    </row>
    <row r="134" spans="1:20" s="24" customFormat="1" ht="17.100000000000001" customHeight="1">
      <c r="A134" s="73" t="s">
        <v>95</v>
      </c>
      <c r="B134" s="34" t="s">
        <v>19</v>
      </c>
      <c r="C134" s="74">
        <v>3767000</v>
      </c>
      <c r="E134" s="115"/>
      <c r="F134" s="115"/>
      <c r="G134" s="115"/>
      <c r="H134" s="115"/>
      <c r="I134" s="115"/>
      <c r="J134" s="115"/>
      <c r="K134" s="121"/>
      <c r="L134" s="116"/>
      <c r="M134" s="116"/>
      <c r="N134" s="116"/>
      <c r="O134" s="116"/>
      <c r="P134" s="116"/>
      <c r="Q134" s="116"/>
      <c r="R134" s="116"/>
      <c r="S134" s="116"/>
      <c r="T134" s="116"/>
    </row>
    <row r="135" spans="1:20" s="24" customFormat="1" ht="20.100000000000001" customHeight="1" thickBot="1">
      <c r="A135" s="170" t="s">
        <v>78</v>
      </c>
      <c r="B135" s="171"/>
      <c r="C135" s="92">
        <f>C133+C134</f>
        <v>64312100</v>
      </c>
      <c r="E135" s="115"/>
      <c r="F135" s="115"/>
      <c r="G135" s="115">
        <f>C135</f>
        <v>64312100</v>
      </c>
      <c r="H135" s="115"/>
      <c r="I135" s="115"/>
      <c r="J135" s="115"/>
      <c r="K135" s="121"/>
      <c r="L135" s="116"/>
      <c r="M135" s="116"/>
      <c r="N135" s="116"/>
      <c r="O135" s="116"/>
      <c r="P135" s="116"/>
      <c r="Q135" s="116"/>
      <c r="R135" s="116"/>
      <c r="S135" s="116"/>
      <c r="T135" s="116"/>
    </row>
    <row r="136" spans="1:20" s="24" customFormat="1" ht="15.75" customHeight="1" thickBot="1">
      <c r="A136" s="54"/>
      <c r="B136" s="55"/>
      <c r="C136" s="56"/>
      <c r="E136" s="115"/>
      <c r="F136" s="115"/>
      <c r="G136" s="115"/>
      <c r="H136" s="115"/>
      <c r="I136" s="115"/>
      <c r="J136" s="115"/>
      <c r="K136" s="121"/>
      <c r="L136" s="116"/>
      <c r="M136" s="116"/>
      <c r="N136" s="116"/>
      <c r="O136" s="116"/>
      <c r="P136" s="116"/>
      <c r="Q136" s="116"/>
      <c r="R136" s="116"/>
      <c r="S136" s="116"/>
      <c r="T136" s="116"/>
    </row>
    <row r="137" spans="1:20" s="24" customFormat="1" ht="15.75" customHeight="1">
      <c r="A137" s="143" t="s">
        <v>147</v>
      </c>
      <c r="B137" s="147" t="s">
        <v>177</v>
      </c>
      <c r="C137" s="149" t="s">
        <v>9</v>
      </c>
      <c r="E137" s="115"/>
      <c r="F137" s="115"/>
      <c r="G137" s="115"/>
      <c r="H137" s="115"/>
      <c r="I137" s="115"/>
      <c r="J137" s="115"/>
      <c r="K137" s="121"/>
      <c r="L137" s="116"/>
      <c r="M137" s="116"/>
      <c r="N137" s="116"/>
      <c r="O137" s="116"/>
      <c r="P137" s="116"/>
      <c r="Q137" s="116"/>
      <c r="R137" s="116"/>
      <c r="S137" s="116"/>
      <c r="T137" s="116"/>
    </row>
    <row r="138" spans="1:20" s="24" customFormat="1" ht="15.75" customHeight="1">
      <c r="A138" s="144"/>
      <c r="B138" s="148"/>
      <c r="C138" s="150"/>
      <c r="E138" s="115"/>
      <c r="F138" s="115"/>
      <c r="G138" s="115"/>
      <c r="H138" s="115"/>
      <c r="I138" s="115"/>
      <c r="J138" s="115"/>
      <c r="K138" s="121"/>
      <c r="L138" s="116"/>
      <c r="M138" s="116"/>
      <c r="N138" s="116"/>
      <c r="O138" s="116"/>
      <c r="P138" s="116"/>
      <c r="Q138" s="116"/>
      <c r="R138" s="116"/>
      <c r="S138" s="116"/>
      <c r="T138" s="116"/>
    </row>
    <row r="139" spans="1:20" s="24" customFormat="1" ht="15.75" customHeight="1">
      <c r="A139" s="144"/>
      <c r="B139" s="148"/>
      <c r="C139" s="151"/>
      <c r="E139" s="115"/>
      <c r="F139" s="115"/>
      <c r="G139" s="115"/>
      <c r="H139" s="115"/>
      <c r="I139" s="115"/>
      <c r="J139" s="115"/>
      <c r="K139" s="121"/>
      <c r="L139" s="116"/>
      <c r="M139" s="116"/>
      <c r="N139" s="116"/>
      <c r="O139" s="116"/>
      <c r="P139" s="116"/>
      <c r="Q139" s="116"/>
      <c r="R139" s="116"/>
      <c r="S139" s="116"/>
      <c r="T139" s="116"/>
    </row>
    <row r="140" spans="1:20" s="24" customFormat="1" ht="20.25" customHeight="1">
      <c r="A140" s="137" t="s">
        <v>29</v>
      </c>
      <c r="B140" s="138"/>
      <c r="C140" s="139"/>
      <c r="E140" s="115"/>
      <c r="F140" s="115"/>
      <c r="G140" s="115"/>
      <c r="H140" s="115"/>
      <c r="I140" s="115"/>
      <c r="J140" s="115"/>
      <c r="K140" s="121"/>
      <c r="L140" s="116"/>
      <c r="M140" s="116"/>
      <c r="N140" s="116"/>
      <c r="O140" s="116"/>
      <c r="P140" s="116"/>
      <c r="Q140" s="116"/>
      <c r="R140" s="116"/>
      <c r="S140" s="116"/>
      <c r="T140" s="116"/>
    </row>
    <row r="141" spans="1:20" s="24" customFormat="1" ht="17.100000000000001" customHeight="1">
      <c r="A141" s="96" t="s">
        <v>96</v>
      </c>
      <c r="B141" s="57" t="s">
        <v>179</v>
      </c>
      <c r="C141" s="72">
        <v>6136534</v>
      </c>
      <c r="E141" s="115"/>
      <c r="F141" s="115"/>
      <c r="G141" s="115"/>
      <c r="H141" s="115"/>
      <c r="I141" s="115"/>
      <c r="J141" s="115"/>
      <c r="K141" s="121"/>
      <c r="L141" s="116"/>
      <c r="M141" s="116"/>
      <c r="N141" s="116"/>
      <c r="O141" s="116"/>
      <c r="P141" s="116"/>
      <c r="Q141" s="116"/>
      <c r="R141" s="116"/>
      <c r="S141" s="116"/>
      <c r="T141" s="116"/>
    </row>
    <row r="142" spans="1:20" s="16" customFormat="1" ht="17.100000000000001" customHeight="1">
      <c r="A142" s="71" t="s">
        <v>96</v>
      </c>
      <c r="B142" s="22" t="s">
        <v>41</v>
      </c>
      <c r="C142" s="72">
        <v>35861400</v>
      </c>
      <c r="E142" s="115"/>
      <c r="F142" s="115"/>
      <c r="G142" s="115"/>
      <c r="H142" s="115"/>
      <c r="I142" s="115"/>
      <c r="J142" s="115"/>
      <c r="K142" s="112"/>
      <c r="L142" s="116"/>
      <c r="M142" s="116"/>
      <c r="N142" s="116"/>
      <c r="O142" s="116"/>
      <c r="P142" s="116"/>
      <c r="Q142" s="116"/>
      <c r="R142" s="116"/>
      <c r="S142" s="116"/>
      <c r="T142" s="116"/>
    </row>
    <row r="143" spans="1:20" s="16" customFormat="1" ht="17.100000000000001" customHeight="1">
      <c r="A143" s="71" t="s">
        <v>96</v>
      </c>
      <c r="B143" s="64" t="s">
        <v>178</v>
      </c>
      <c r="C143" s="72">
        <v>18142479</v>
      </c>
      <c r="E143" s="115"/>
      <c r="F143" s="115"/>
      <c r="G143" s="115"/>
      <c r="H143" s="115"/>
      <c r="I143" s="115"/>
      <c r="J143" s="115"/>
      <c r="K143" s="112"/>
      <c r="L143" s="116"/>
      <c r="M143" s="116"/>
      <c r="N143" s="116"/>
      <c r="O143" s="116"/>
      <c r="P143" s="116"/>
      <c r="Q143" s="116"/>
      <c r="R143" s="116"/>
      <c r="S143" s="116"/>
      <c r="T143" s="116"/>
    </row>
    <row r="144" spans="1:20" s="16" customFormat="1" ht="17.100000000000001" customHeight="1">
      <c r="A144" s="71" t="s">
        <v>96</v>
      </c>
      <c r="B144" s="64" t="s">
        <v>44</v>
      </c>
      <c r="C144" s="97">
        <v>1862190</v>
      </c>
      <c r="E144" s="115"/>
      <c r="F144" s="115"/>
      <c r="G144" s="115"/>
      <c r="H144" s="115"/>
      <c r="I144" s="115"/>
      <c r="J144" s="115"/>
      <c r="K144" s="112"/>
      <c r="L144" s="116"/>
      <c r="M144" s="116"/>
      <c r="N144" s="116"/>
      <c r="O144" s="116"/>
      <c r="P144" s="116"/>
      <c r="Q144" s="116"/>
      <c r="R144" s="116"/>
      <c r="S144" s="116"/>
      <c r="T144" s="116"/>
    </row>
    <row r="145" spans="1:20" s="16" customFormat="1" ht="17.100000000000001" customHeight="1">
      <c r="A145" s="71" t="s">
        <v>96</v>
      </c>
      <c r="B145" s="22" t="s">
        <v>163</v>
      </c>
      <c r="C145" s="97">
        <v>160050</v>
      </c>
      <c r="E145" s="115"/>
      <c r="F145" s="115"/>
      <c r="G145" s="115"/>
      <c r="H145" s="115"/>
      <c r="I145" s="115"/>
      <c r="J145" s="115"/>
      <c r="K145" s="112"/>
      <c r="L145" s="116"/>
      <c r="M145" s="116"/>
      <c r="N145" s="116"/>
      <c r="O145" s="116"/>
      <c r="P145" s="116"/>
      <c r="Q145" s="116"/>
      <c r="R145" s="116"/>
      <c r="S145" s="116"/>
      <c r="T145" s="116"/>
    </row>
    <row r="146" spans="1:20" s="16" customFormat="1" ht="17.100000000000001" customHeight="1">
      <c r="A146" s="98" t="s">
        <v>96</v>
      </c>
      <c r="B146" s="22" t="s">
        <v>188</v>
      </c>
      <c r="C146" s="97">
        <v>0</v>
      </c>
      <c r="E146" s="115"/>
      <c r="F146" s="115"/>
      <c r="G146" s="115"/>
      <c r="H146" s="115"/>
      <c r="I146" s="115"/>
      <c r="J146" s="115"/>
      <c r="K146" s="112"/>
      <c r="L146" s="116"/>
      <c r="M146" s="116"/>
      <c r="N146" s="116"/>
      <c r="O146" s="116"/>
      <c r="P146" s="116"/>
      <c r="Q146" s="116"/>
      <c r="R146" s="116"/>
      <c r="S146" s="116"/>
      <c r="T146" s="116"/>
    </row>
    <row r="147" spans="1:20" ht="15.75" customHeight="1">
      <c r="A147" s="165" t="s">
        <v>20</v>
      </c>
      <c r="B147" s="166"/>
      <c r="C147" s="99">
        <f>SUM(C141:C146)</f>
        <v>62162653</v>
      </c>
      <c r="E147" s="115">
        <f>C147</f>
        <v>62162653</v>
      </c>
      <c r="F147" s="115"/>
      <c r="G147" s="115"/>
      <c r="H147" s="115"/>
      <c r="I147" s="115"/>
      <c r="J147" s="115"/>
      <c r="L147" s="116"/>
      <c r="M147" s="116"/>
      <c r="N147" s="116"/>
      <c r="O147" s="116"/>
      <c r="P147" s="116"/>
      <c r="Q147" s="116"/>
      <c r="R147" s="116"/>
      <c r="S147" s="116"/>
      <c r="T147" s="116"/>
    </row>
    <row r="148" spans="1:20" s="4" customFormat="1" ht="20.100000000000001" customHeight="1" thickBot="1">
      <c r="A148" s="152" t="s">
        <v>78</v>
      </c>
      <c r="B148" s="153"/>
      <c r="C148" s="76">
        <f>C147</f>
        <v>62162653</v>
      </c>
      <c r="E148" s="115"/>
      <c r="F148" s="115"/>
      <c r="G148" s="115"/>
      <c r="H148" s="115"/>
      <c r="I148" s="115"/>
      <c r="J148" s="115"/>
      <c r="K148" s="112"/>
      <c r="L148" s="116"/>
      <c r="M148" s="116"/>
      <c r="N148" s="116"/>
      <c r="O148" s="116"/>
      <c r="P148" s="116"/>
      <c r="Q148" s="116"/>
      <c r="R148" s="116"/>
      <c r="S148" s="116"/>
      <c r="T148" s="116"/>
    </row>
    <row r="149" spans="1:20" s="8" customFormat="1" ht="15.75" customHeight="1" thickBot="1">
      <c r="A149" s="29"/>
      <c r="B149" s="7"/>
      <c r="C149" s="15"/>
      <c r="E149" s="19"/>
      <c r="F149" s="19"/>
      <c r="G149" s="19"/>
      <c r="H149" s="19"/>
      <c r="I149" s="19"/>
      <c r="J149" s="19"/>
      <c r="K149" s="113"/>
      <c r="L149" s="35"/>
      <c r="M149" s="35"/>
      <c r="N149" s="35"/>
      <c r="O149" s="35"/>
      <c r="P149" s="35"/>
      <c r="Q149" s="35"/>
      <c r="R149" s="35"/>
      <c r="S149" s="35"/>
      <c r="T149" s="35"/>
    </row>
    <row r="150" spans="1:20" s="4" customFormat="1" ht="15.75" customHeight="1">
      <c r="A150" s="143" t="s">
        <v>147</v>
      </c>
      <c r="B150" s="147" t="s">
        <v>135</v>
      </c>
      <c r="C150" s="154" t="s">
        <v>9</v>
      </c>
      <c r="E150" s="115"/>
      <c r="F150" s="115"/>
      <c r="G150" s="115"/>
      <c r="H150" s="115"/>
      <c r="I150" s="115"/>
      <c r="J150" s="115"/>
      <c r="K150" s="112"/>
      <c r="L150" s="116"/>
      <c r="M150" s="116"/>
      <c r="N150" s="116"/>
      <c r="O150" s="116"/>
      <c r="P150" s="116"/>
      <c r="Q150" s="116"/>
      <c r="R150" s="116"/>
      <c r="S150" s="116"/>
      <c r="T150" s="116"/>
    </row>
    <row r="151" spans="1:20" s="4" customFormat="1" ht="15.75" customHeight="1">
      <c r="A151" s="144"/>
      <c r="B151" s="148"/>
      <c r="C151" s="155"/>
      <c r="E151" s="115"/>
      <c r="F151" s="115"/>
      <c r="G151" s="115"/>
      <c r="H151" s="115"/>
      <c r="I151" s="115"/>
      <c r="J151" s="115"/>
      <c r="K151" s="112"/>
      <c r="L151" s="116"/>
      <c r="M151" s="116"/>
      <c r="N151" s="116"/>
      <c r="O151" s="116"/>
      <c r="P151" s="116"/>
      <c r="Q151" s="116"/>
      <c r="R151" s="116"/>
      <c r="S151" s="116"/>
      <c r="T151" s="116"/>
    </row>
    <row r="152" spans="1:20" s="4" customFormat="1" ht="15.75" customHeight="1">
      <c r="A152" s="144"/>
      <c r="B152" s="148"/>
      <c r="C152" s="151"/>
      <c r="E152" s="115"/>
      <c r="F152" s="115"/>
      <c r="G152" s="115"/>
      <c r="H152" s="115"/>
      <c r="I152" s="115"/>
      <c r="J152" s="115"/>
      <c r="K152" s="112"/>
      <c r="L152" s="116"/>
      <c r="M152" s="116"/>
      <c r="N152" s="116"/>
      <c r="O152" s="116"/>
      <c r="P152" s="116"/>
      <c r="Q152" s="116"/>
      <c r="R152" s="116"/>
      <c r="S152" s="116"/>
      <c r="T152" s="116"/>
    </row>
    <row r="153" spans="1:20" s="5" customFormat="1" ht="20.100000000000001" customHeight="1">
      <c r="A153" s="159" t="s">
        <v>29</v>
      </c>
      <c r="B153" s="160"/>
      <c r="C153" s="161"/>
      <c r="E153" s="115"/>
      <c r="F153" s="115"/>
      <c r="G153" s="115"/>
      <c r="H153" s="115"/>
      <c r="I153" s="115"/>
      <c r="J153" s="115"/>
      <c r="K153" s="112"/>
      <c r="L153" s="116"/>
      <c r="M153" s="116"/>
      <c r="N153" s="116"/>
      <c r="O153" s="116"/>
      <c r="P153" s="116"/>
      <c r="Q153" s="116"/>
      <c r="R153" s="116"/>
      <c r="S153" s="116"/>
      <c r="T153" s="116"/>
    </row>
    <row r="154" spans="1:20" s="24" customFormat="1" ht="17.100000000000001" customHeight="1">
      <c r="A154" s="100" t="s">
        <v>98</v>
      </c>
      <c r="B154" s="65" t="s">
        <v>99</v>
      </c>
      <c r="C154" s="101">
        <v>5006900</v>
      </c>
      <c r="E154" s="115"/>
      <c r="F154" s="115">
        <f>C154</f>
        <v>5006900</v>
      </c>
      <c r="G154" s="115"/>
      <c r="H154" s="115"/>
      <c r="I154" s="115"/>
      <c r="J154" s="115"/>
      <c r="K154" s="121"/>
      <c r="L154" s="116"/>
      <c r="M154" s="116"/>
      <c r="N154" s="116"/>
      <c r="O154" s="116"/>
      <c r="P154" s="116"/>
      <c r="Q154" s="116"/>
      <c r="R154" s="116"/>
      <c r="S154" s="116"/>
      <c r="T154" s="116"/>
    </row>
    <row r="155" spans="1:20" s="28" customFormat="1" ht="20.100000000000001" customHeight="1">
      <c r="A155" s="145" t="s">
        <v>78</v>
      </c>
      <c r="B155" s="146"/>
      <c r="C155" s="83">
        <f>C154</f>
        <v>5006900</v>
      </c>
      <c r="E155" s="125"/>
      <c r="F155" s="125"/>
      <c r="G155" s="125"/>
      <c r="H155" s="125"/>
      <c r="I155" s="125"/>
      <c r="J155" s="125"/>
      <c r="K155" s="126"/>
      <c r="L155" s="127"/>
      <c r="M155" s="127"/>
      <c r="N155" s="127"/>
      <c r="O155" s="127"/>
      <c r="P155" s="127"/>
      <c r="Q155" s="127"/>
      <c r="R155" s="127"/>
      <c r="S155" s="127"/>
      <c r="T155" s="127"/>
    </row>
    <row r="156" spans="1:20" s="5" customFormat="1" ht="20.100000000000001" customHeight="1">
      <c r="A156" s="162" t="s">
        <v>30</v>
      </c>
      <c r="B156" s="163"/>
      <c r="C156" s="164"/>
      <c r="E156" s="115"/>
      <c r="F156" s="115"/>
      <c r="G156" s="115"/>
      <c r="H156" s="115"/>
      <c r="I156" s="115"/>
      <c r="J156" s="115"/>
      <c r="K156" s="112"/>
      <c r="L156" s="116"/>
      <c r="M156" s="116"/>
      <c r="N156" s="116"/>
      <c r="O156" s="116"/>
      <c r="P156" s="116"/>
      <c r="Q156" s="116"/>
      <c r="R156" s="116"/>
      <c r="S156" s="116"/>
      <c r="T156" s="116"/>
    </row>
    <row r="157" spans="1:20" s="24" customFormat="1" ht="17.100000000000001" customHeight="1">
      <c r="A157" s="73" t="s">
        <v>54</v>
      </c>
      <c r="B157" s="34" t="s">
        <v>5</v>
      </c>
      <c r="C157" s="74">
        <v>4848619</v>
      </c>
      <c r="E157" s="115"/>
      <c r="F157" s="115"/>
      <c r="G157" s="115"/>
      <c r="H157" s="115"/>
      <c r="I157" s="115"/>
      <c r="J157" s="115"/>
      <c r="K157" s="121"/>
      <c r="L157" s="115">
        <f>C157</f>
        <v>4848619</v>
      </c>
      <c r="M157" s="116"/>
      <c r="N157" s="116"/>
      <c r="O157" s="116"/>
      <c r="P157" s="116"/>
      <c r="Q157" s="116"/>
      <c r="R157" s="116"/>
      <c r="S157" s="116"/>
      <c r="T157" s="116"/>
    </row>
    <row r="158" spans="1:20" s="24" customFormat="1" ht="17.100000000000001" customHeight="1">
      <c r="A158" s="73" t="s">
        <v>65</v>
      </c>
      <c r="B158" s="34" t="s">
        <v>7</v>
      </c>
      <c r="C158" s="74">
        <v>967567</v>
      </c>
      <c r="E158" s="115"/>
      <c r="F158" s="115"/>
      <c r="G158" s="115"/>
      <c r="H158" s="115"/>
      <c r="I158" s="115"/>
      <c r="J158" s="115"/>
      <c r="K158" s="121"/>
      <c r="L158" s="116"/>
      <c r="M158" s="115">
        <f>C158</f>
        <v>967567</v>
      </c>
      <c r="N158" s="116"/>
      <c r="O158" s="116"/>
      <c r="P158" s="116"/>
      <c r="Q158" s="116"/>
      <c r="R158" s="116"/>
      <c r="S158" s="116"/>
      <c r="T158" s="116"/>
    </row>
    <row r="159" spans="1:20" s="16" customFormat="1" ht="17.100000000000001" customHeight="1">
      <c r="A159" s="71" t="s">
        <v>51</v>
      </c>
      <c r="B159" s="22" t="s">
        <v>67</v>
      </c>
      <c r="C159" s="72">
        <v>18000</v>
      </c>
      <c r="E159" s="115"/>
      <c r="F159" s="115"/>
      <c r="G159" s="115"/>
      <c r="H159" s="115"/>
      <c r="I159" s="115"/>
      <c r="J159" s="115"/>
      <c r="K159" s="112"/>
      <c r="L159" s="116"/>
      <c r="M159" s="116"/>
      <c r="N159" s="116"/>
      <c r="O159" s="116"/>
      <c r="P159" s="116"/>
      <c r="Q159" s="116"/>
      <c r="R159" s="116"/>
      <c r="S159" s="116"/>
      <c r="T159" s="116"/>
    </row>
    <row r="160" spans="1:20" s="16" customFormat="1" ht="17.100000000000001" customHeight="1">
      <c r="A160" s="71" t="s">
        <v>50</v>
      </c>
      <c r="B160" s="22" t="s">
        <v>91</v>
      </c>
      <c r="C160" s="72">
        <v>86152</v>
      </c>
      <c r="E160" s="115"/>
      <c r="F160" s="115"/>
      <c r="G160" s="115"/>
      <c r="H160" s="115"/>
      <c r="I160" s="115"/>
      <c r="J160" s="115"/>
      <c r="K160" s="112"/>
      <c r="L160" s="116"/>
      <c r="M160" s="116"/>
      <c r="N160" s="116"/>
      <c r="O160" s="116"/>
      <c r="P160" s="116"/>
      <c r="Q160" s="116"/>
      <c r="R160" s="116"/>
      <c r="S160" s="116"/>
      <c r="T160" s="116"/>
    </row>
    <row r="161" spans="1:20" s="16" customFormat="1" ht="17.100000000000001" customHeight="1">
      <c r="A161" s="71" t="s">
        <v>59</v>
      </c>
      <c r="B161" s="22" t="s">
        <v>70</v>
      </c>
      <c r="C161" s="72">
        <v>31771</v>
      </c>
      <c r="E161" s="115"/>
      <c r="F161" s="115"/>
      <c r="G161" s="115"/>
      <c r="H161" s="115"/>
      <c r="I161" s="115"/>
      <c r="J161" s="115"/>
      <c r="K161" s="112"/>
      <c r="L161" s="116"/>
      <c r="M161" s="116"/>
      <c r="N161" s="116"/>
      <c r="O161" s="116"/>
      <c r="P161" s="116"/>
      <c r="Q161" s="116"/>
      <c r="R161" s="116"/>
      <c r="S161" s="116"/>
      <c r="T161" s="116"/>
    </row>
    <row r="162" spans="1:20" s="16" customFormat="1" ht="17.100000000000001" customHeight="1">
      <c r="A162" s="71" t="s">
        <v>63</v>
      </c>
      <c r="B162" s="22" t="s">
        <v>133</v>
      </c>
      <c r="C162" s="72">
        <v>28391</v>
      </c>
      <c r="E162" s="115"/>
      <c r="F162" s="115"/>
      <c r="G162" s="115"/>
      <c r="H162" s="115"/>
      <c r="I162" s="115"/>
      <c r="J162" s="115"/>
      <c r="K162" s="112"/>
      <c r="L162" s="116"/>
      <c r="M162" s="116"/>
      <c r="N162" s="116"/>
      <c r="O162" s="116"/>
      <c r="P162" s="116"/>
      <c r="Q162" s="116"/>
      <c r="R162" s="116"/>
      <c r="S162" s="116"/>
      <c r="T162" s="116"/>
    </row>
    <row r="163" spans="1:20" s="16" customFormat="1" ht="17.100000000000001" customHeight="1">
      <c r="A163" s="71" t="s">
        <v>61</v>
      </c>
      <c r="B163" s="22" t="s">
        <v>100</v>
      </c>
      <c r="C163" s="72">
        <v>26400</v>
      </c>
      <c r="E163" s="115"/>
      <c r="F163" s="115"/>
      <c r="G163" s="115"/>
      <c r="H163" s="115"/>
      <c r="I163" s="115"/>
      <c r="J163" s="115"/>
      <c r="K163" s="112"/>
      <c r="L163" s="116"/>
      <c r="M163" s="116"/>
      <c r="N163" s="116"/>
      <c r="O163" s="116"/>
      <c r="P163" s="116"/>
      <c r="Q163" s="116"/>
      <c r="R163" s="116"/>
      <c r="S163" s="116"/>
      <c r="T163" s="116"/>
    </row>
    <row r="164" spans="1:20" s="24" customFormat="1" ht="17.100000000000001" customHeight="1">
      <c r="A164" s="73" t="s">
        <v>64</v>
      </c>
      <c r="B164" s="34" t="s">
        <v>2</v>
      </c>
      <c r="C164" s="74">
        <f>SUM(C159:C163)</f>
        <v>190714</v>
      </c>
      <c r="E164" s="115"/>
      <c r="F164" s="115"/>
      <c r="G164" s="115"/>
      <c r="H164" s="115"/>
      <c r="I164" s="115"/>
      <c r="J164" s="115"/>
      <c r="K164" s="121"/>
      <c r="L164" s="116"/>
      <c r="M164" s="116"/>
      <c r="N164" s="115">
        <f>C164</f>
        <v>190714</v>
      </c>
      <c r="O164" s="116"/>
      <c r="P164" s="116"/>
      <c r="Q164" s="116"/>
      <c r="R164" s="116"/>
      <c r="S164" s="116"/>
      <c r="T164" s="116"/>
    </row>
    <row r="165" spans="1:20" s="16" customFormat="1" ht="17.100000000000001" customHeight="1">
      <c r="A165" s="71" t="s">
        <v>108</v>
      </c>
      <c r="B165" s="64" t="s">
        <v>152</v>
      </c>
      <c r="C165" s="72"/>
      <c r="E165" s="115"/>
      <c r="F165" s="115"/>
      <c r="G165" s="115"/>
      <c r="H165" s="115"/>
      <c r="I165" s="115"/>
      <c r="J165" s="115"/>
      <c r="K165" s="112"/>
      <c r="L165" s="116"/>
      <c r="M165" s="116"/>
      <c r="N165" s="116"/>
      <c r="O165" s="116"/>
      <c r="P165" s="116"/>
      <c r="Q165" s="116"/>
      <c r="R165" s="116"/>
      <c r="S165" s="116"/>
      <c r="T165" s="116"/>
    </row>
    <row r="166" spans="1:20" s="16" customFormat="1" ht="17.100000000000001" customHeight="1">
      <c r="A166" s="167" t="s">
        <v>148</v>
      </c>
      <c r="B166" s="168"/>
      <c r="C166" s="169"/>
      <c r="E166" s="115"/>
      <c r="F166" s="115"/>
      <c r="G166" s="115"/>
      <c r="H166" s="115"/>
      <c r="I166" s="115"/>
      <c r="J166" s="115"/>
      <c r="K166" s="112"/>
      <c r="L166" s="116"/>
      <c r="M166" s="116"/>
      <c r="N166" s="116"/>
      <c r="O166" s="116"/>
      <c r="P166" s="116"/>
      <c r="Q166" s="116"/>
      <c r="R166" s="116"/>
      <c r="S166" s="116"/>
      <c r="T166" s="116"/>
    </row>
    <row r="167" spans="1:20" s="24" customFormat="1" ht="17.100000000000001" customHeight="1">
      <c r="A167" s="73" t="s">
        <v>103</v>
      </c>
      <c r="B167" s="34" t="s">
        <v>109</v>
      </c>
      <c r="C167" s="74">
        <f>SUM(C165:C166)</f>
        <v>0</v>
      </c>
      <c r="E167" s="115"/>
      <c r="F167" s="115"/>
      <c r="G167" s="115"/>
      <c r="H167" s="115"/>
      <c r="I167" s="115"/>
      <c r="J167" s="115"/>
      <c r="K167" s="121"/>
      <c r="L167" s="116"/>
      <c r="M167" s="116"/>
      <c r="N167" s="116"/>
      <c r="O167" s="116"/>
      <c r="P167" s="115">
        <f>C167</f>
        <v>0</v>
      </c>
      <c r="Q167" s="116"/>
      <c r="R167" s="116"/>
      <c r="S167" s="116"/>
      <c r="T167" s="116"/>
    </row>
    <row r="168" spans="1:20" s="24" customFormat="1" ht="17.100000000000001" customHeight="1">
      <c r="A168" s="165" t="s">
        <v>24</v>
      </c>
      <c r="B168" s="166"/>
      <c r="C168" s="102">
        <f>C157+C158+C164+C167</f>
        <v>6006900</v>
      </c>
      <c r="E168" s="115"/>
      <c r="F168" s="115"/>
      <c r="G168" s="115"/>
      <c r="H168" s="115"/>
      <c r="I168" s="115"/>
      <c r="J168" s="115"/>
      <c r="K168" s="121"/>
      <c r="L168" s="116"/>
      <c r="M168" s="116"/>
      <c r="N168" s="116"/>
      <c r="O168" s="116"/>
      <c r="P168" s="116"/>
      <c r="Q168" s="116"/>
      <c r="R168" s="116"/>
      <c r="S168" s="116"/>
      <c r="T168" s="116"/>
    </row>
    <row r="169" spans="1:20" s="17" customFormat="1" ht="17.100000000000001" customHeight="1">
      <c r="A169" s="71" t="s">
        <v>46</v>
      </c>
      <c r="B169" s="22" t="s">
        <v>32</v>
      </c>
      <c r="C169" s="72">
        <v>10000</v>
      </c>
      <c r="E169" s="19"/>
      <c r="F169" s="19"/>
      <c r="G169" s="19"/>
      <c r="H169" s="19"/>
      <c r="I169" s="19"/>
      <c r="J169" s="19"/>
      <c r="K169" s="113"/>
      <c r="L169" s="35"/>
      <c r="M169" s="35"/>
      <c r="N169" s="35"/>
      <c r="O169" s="35"/>
      <c r="P169" s="35"/>
      <c r="Q169" s="35"/>
      <c r="R169" s="35"/>
      <c r="S169" s="35"/>
      <c r="T169" s="35"/>
    </row>
    <row r="170" spans="1:20" s="17" customFormat="1" ht="17.100000000000001" customHeight="1">
      <c r="A170" s="71" t="s">
        <v>47</v>
      </c>
      <c r="B170" s="22" t="s">
        <v>10</v>
      </c>
      <c r="C170" s="72">
        <v>15000</v>
      </c>
      <c r="E170" s="19"/>
      <c r="F170" s="19"/>
      <c r="G170" s="19"/>
      <c r="H170" s="19"/>
      <c r="I170" s="19"/>
      <c r="J170" s="19"/>
      <c r="K170" s="113"/>
      <c r="L170" s="35"/>
      <c r="M170" s="35"/>
      <c r="N170" s="35"/>
      <c r="O170" s="35"/>
      <c r="P170" s="35"/>
      <c r="Q170" s="35"/>
      <c r="R170" s="35"/>
      <c r="S170" s="35"/>
      <c r="T170" s="35"/>
    </row>
    <row r="171" spans="1:20" s="17" customFormat="1" ht="17.100000000000001" customHeight="1">
      <c r="A171" s="71" t="s">
        <v>48</v>
      </c>
      <c r="B171" s="22" t="s">
        <v>68</v>
      </c>
      <c r="C171" s="72">
        <v>72000</v>
      </c>
      <c r="E171" s="19"/>
      <c r="F171" s="19"/>
      <c r="G171" s="19"/>
      <c r="H171" s="19"/>
      <c r="I171" s="19"/>
      <c r="J171" s="19"/>
      <c r="K171" s="113"/>
      <c r="L171" s="35"/>
      <c r="M171" s="35"/>
      <c r="N171" s="35"/>
      <c r="O171" s="35"/>
      <c r="P171" s="35"/>
      <c r="Q171" s="35"/>
      <c r="R171" s="35"/>
      <c r="S171" s="35"/>
      <c r="T171" s="35"/>
    </row>
    <row r="172" spans="1:20" s="17" customFormat="1" ht="17.100000000000001" customHeight="1">
      <c r="A172" s="71" t="s">
        <v>49</v>
      </c>
      <c r="B172" s="22" t="s">
        <v>17</v>
      </c>
      <c r="C172" s="72">
        <v>23990</v>
      </c>
      <c r="E172" s="19"/>
      <c r="F172" s="19"/>
      <c r="G172" s="19"/>
      <c r="H172" s="19"/>
      <c r="I172" s="19"/>
      <c r="J172" s="19"/>
      <c r="K172" s="113"/>
      <c r="L172" s="35"/>
      <c r="M172" s="35"/>
      <c r="N172" s="35"/>
      <c r="O172" s="35"/>
      <c r="P172" s="35"/>
      <c r="Q172" s="35"/>
      <c r="R172" s="35"/>
      <c r="S172" s="35"/>
      <c r="T172" s="35"/>
    </row>
    <row r="173" spans="1:20" s="24" customFormat="1" ht="17.100000000000001" customHeight="1">
      <c r="A173" s="73" t="s">
        <v>64</v>
      </c>
      <c r="B173" s="34" t="s">
        <v>25</v>
      </c>
      <c r="C173" s="74">
        <f>SUM(C169:C172)</f>
        <v>120990</v>
      </c>
      <c r="E173" s="115"/>
      <c r="F173" s="115"/>
      <c r="G173" s="115"/>
      <c r="H173" s="115"/>
      <c r="I173" s="115"/>
      <c r="J173" s="115"/>
      <c r="K173" s="121"/>
      <c r="L173" s="116"/>
      <c r="M173" s="116"/>
      <c r="N173" s="115">
        <f>C173</f>
        <v>120990</v>
      </c>
      <c r="O173" s="116"/>
      <c r="P173" s="116"/>
      <c r="Q173" s="116"/>
      <c r="R173" s="116"/>
      <c r="S173" s="116"/>
      <c r="T173" s="116"/>
    </row>
    <row r="174" spans="1:20" s="28" customFormat="1" ht="20.100000000000001" customHeight="1" thickBot="1">
      <c r="A174" s="152" t="s">
        <v>71</v>
      </c>
      <c r="B174" s="153"/>
      <c r="C174" s="76">
        <f>C168+C173</f>
        <v>6127890</v>
      </c>
      <c r="E174" s="125"/>
      <c r="F174" s="125"/>
      <c r="G174" s="125"/>
      <c r="H174" s="125"/>
      <c r="I174" s="125"/>
      <c r="J174" s="125"/>
      <c r="K174" s="126"/>
      <c r="L174" s="127"/>
      <c r="M174" s="127"/>
      <c r="N174" s="127"/>
      <c r="O174" s="127"/>
      <c r="P174" s="127"/>
      <c r="Q174" s="127"/>
      <c r="R174" s="127"/>
      <c r="S174" s="127"/>
      <c r="T174" s="127"/>
    </row>
    <row r="175" spans="1:20" s="14" customFormat="1" ht="15.75" customHeight="1" thickBot="1">
      <c r="A175" s="29"/>
      <c r="B175" s="7"/>
      <c r="C175" s="11"/>
      <c r="E175" s="128"/>
      <c r="F175" s="128"/>
      <c r="G175" s="128"/>
      <c r="H175" s="128"/>
      <c r="I175" s="128"/>
      <c r="J175" s="128"/>
      <c r="K175" s="129"/>
      <c r="L175" s="130"/>
      <c r="M175" s="130"/>
      <c r="N175" s="130"/>
      <c r="O175" s="130"/>
      <c r="P175" s="130"/>
      <c r="Q175" s="130"/>
      <c r="R175" s="130"/>
      <c r="S175" s="130"/>
      <c r="T175" s="130"/>
    </row>
    <row r="176" spans="1:20" ht="15.75" customHeight="1">
      <c r="A176" s="143" t="s">
        <v>147</v>
      </c>
      <c r="B176" s="147" t="s">
        <v>136</v>
      </c>
      <c r="C176" s="149" t="s">
        <v>9</v>
      </c>
      <c r="E176" s="115"/>
      <c r="F176" s="115"/>
      <c r="G176" s="115"/>
      <c r="H176" s="115"/>
      <c r="I176" s="115"/>
      <c r="J176" s="115"/>
      <c r="L176" s="116"/>
      <c r="M176" s="116"/>
      <c r="N176" s="116"/>
      <c r="O176" s="116"/>
      <c r="P176" s="116"/>
      <c r="Q176" s="116"/>
      <c r="R176" s="116"/>
      <c r="S176" s="116"/>
      <c r="T176" s="116"/>
    </row>
    <row r="177" spans="1:20" ht="15.75" customHeight="1">
      <c r="A177" s="144"/>
      <c r="B177" s="148"/>
      <c r="C177" s="150"/>
      <c r="E177" s="115"/>
      <c r="F177" s="115"/>
      <c r="G177" s="115"/>
      <c r="H177" s="115"/>
      <c r="I177" s="115"/>
      <c r="J177" s="115"/>
      <c r="L177" s="116"/>
      <c r="M177" s="116"/>
      <c r="N177" s="116"/>
      <c r="O177" s="116"/>
      <c r="P177" s="116"/>
      <c r="Q177" s="116"/>
      <c r="R177" s="116"/>
      <c r="S177" s="116"/>
      <c r="T177" s="116"/>
    </row>
    <row r="178" spans="1:20" ht="15.75" customHeight="1">
      <c r="A178" s="144"/>
      <c r="B178" s="148"/>
      <c r="C178" s="151"/>
      <c r="E178" s="115"/>
      <c r="F178" s="115"/>
      <c r="G178" s="115"/>
      <c r="H178" s="115"/>
      <c r="I178" s="115"/>
      <c r="J178" s="115"/>
      <c r="L178" s="116"/>
      <c r="M178" s="116"/>
      <c r="N178" s="116"/>
      <c r="O178" s="116"/>
      <c r="P178" s="116"/>
      <c r="Q178" s="116"/>
      <c r="R178" s="116"/>
      <c r="S178" s="116"/>
      <c r="T178" s="116"/>
    </row>
    <row r="179" spans="1:20" s="3" customFormat="1" ht="20.100000000000001" customHeight="1">
      <c r="A179" s="140" t="s">
        <v>29</v>
      </c>
      <c r="B179" s="141"/>
      <c r="C179" s="142"/>
      <c r="E179" s="125"/>
      <c r="F179" s="125"/>
      <c r="G179" s="125"/>
      <c r="H179" s="125"/>
      <c r="I179" s="125"/>
      <c r="J179" s="125"/>
      <c r="K179" s="126"/>
      <c r="L179" s="127"/>
      <c r="M179" s="127"/>
      <c r="N179" s="127"/>
      <c r="O179" s="127"/>
      <c r="P179" s="127"/>
      <c r="Q179" s="127"/>
      <c r="R179" s="127"/>
      <c r="S179" s="127"/>
      <c r="T179" s="127"/>
    </row>
    <row r="180" spans="1:20" s="24" customFormat="1" ht="17.100000000000001" customHeight="1">
      <c r="A180" s="73" t="s">
        <v>98</v>
      </c>
      <c r="B180" s="66" t="s">
        <v>99</v>
      </c>
      <c r="C180" s="103">
        <v>121200</v>
      </c>
      <c r="E180" s="115"/>
      <c r="F180" s="115">
        <f>C180</f>
        <v>121200</v>
      </c>
      <c r="G180" s="115"/>
      <c r="H180" s="115"/>
      <c r="I180" s="115"/>
      <c r="J180" s="115"/>
      <c r="K180" s="121"/>
      <c r="L180" s="116"/>
      <c r="M180" s="116"/>
      <c r="N180" s="116"/>
      <c r="O180" s="116"/>
      <c r="P180" s="116"/>
      <c r="Q180" s="116"/>
      <c r="R180" s="116"/>
      <c r="S180" s="116"/>
      <c r="T180" s="116"/>
    </row>
    <row r="181" spans="1:20" s="28" customFormat="1" ht="20.100000000000001" customHeight="1">
      <c r="A181" s="145" t="s">
        <v>78</v>
      </c>
      <c r="B181" s="146"/>
      <c r="C181" s="104">
        <f>C180</f>
        <v>121200</v>
      </c>
      <c r="E181" s="125"/>
      <c r="F181" s="125"/>
      <c r="G181" s="125"/>
      <c r="H181" s="125"/>
      <c r="I181" s="125"/>
      <c r="J181" s="125"/>
      <c r="K181" s="126"/>
      <c r="L181" s="127"/>
      <c r="M181" s="127"/>
      <c r="N181" s="127"/>
      <c r="O181" s="127"/>
      <c r="P181" s="127"/>
      <c r="Q181" s="127"/>
      <c r="R181" s="127"/>
      <c r="S181" s="127"/>
      <c r="T181" s="127"/>
    </row>
    <row r="182" spans="1:20" s="5" customFormat="1" ht="20.100000000000001" customHeight="1">
      <c r="A182" s="140" t="s">
        <v>30</v>
      </c>
      <c r="B182" s="141"/>
      <c r="C182" s="142"/>
      <c r="E182" s="115"/>
      <c r="F182" s="115"/>
      <c r="G182" s="115"/>
      <c r="H182" s="115"/>
      <c r="I182" s="115"/>
      <c r="J182" s="115"/>
      <c r="K182" s="112"/>
      <c r="L182" s="116"/>
      <c r="M182" s="116"/>
      <c r="N182" s="116"/>
      <c r="O182" s="116"/>
      <c r="P182" s="116"/>
      <c r="Q182" s="116"/>
      <c r="R182" s="116"/>
      <c r="S182" s="116"/>
      <c r="T182" s="116"/>
    </row>
    <row r="183" spans="1:20" s="16" customFormat="1" ht="17.100000000000001" customHeight="1">
      <c r="A183" s="71" t="s">
        <v>101</v>
      </c>
      <c r="B183" s="38" t="s">
        <v>23</v>
      </c>
      <c r="C183" s="72">
        <v>60600</v>
      </c>
      <c r="E183" s="115"/>
      <c r="F183" s="115"/>
      <c r="G183" s="115"/>
      <c r="H183" s="115"/>
      <c r="I183" s="115"/>
      <c r="J183" s="115"/>
      <c r="K183" s="112"/>
      <c r="L183" s="116"/>
      <c r="M183" s="116"/>
      <c r="N183" s="116"/>
      <c r="O183" s="116"/>
      <c r="P183" s="116"/>
      <c r="Q183" s="116"/>
      <c r="R183" s="116"/>
      <c r="S183" s="116"/>
      <c r="T183" s="116"/>
    </row>
    <row r="184" spans="1:20" s="16" customFormat="1" ht="17.100000000000001" customHeight="1">
      <c r="A184" s="71" t="s">
        <v>47</v>
      </c>
      <c r="B184" s="38" t="s">
        <v>66</v>
      </c>
      <c r="C184" s="72">
        <v>47718</v>
      </c>
      <c r="E184" s="115"/>
      <c r="F184" s="115"/>
      <c r="G184" s="115"/>
      <c r="H184" s="115"/>
      <c r="I184" s="115"/>
      <c r="J184" s="115"/>
      <c r="K184" s="112"/>
      <c r="L184" s="116"/>
      <c r="M184" s="116"/>
      <c r="N184" s="116"/>
      <c r="O184" s="116"/>
      <c r="P184" s="116"/>
      <c r="Q184" s="116"/>
      <c r="R184" s="116"/>
      <c r="S184" s="116"/>
      <c r="T184" s="116"/>
    </row>
    <row r="185" spans="1:20" s="16" customFormat="1" ht="17.100000000000001" customHeight="1">
      <c r="A185" s="71" t="s">
        <v>49</v>
      </c>
      <c r="B185" s="38" t="s">
        <v>16</v>
      </c>
      <c r="C185" s="72">
        <v>12882</v>
      </c>
      <c r="E185" s="115"/>
      <c r="F185" s="115"/>
      <c r="G185" s="115"/>
      <c r="H185" s="115"/>
      <c r="I185" s="115"/>
      <c r="J185" s="115"/>
      <c r="K185" s="112"/>
      <c r="L185" s="116"/>
      <c r="M185" s="116"/>
      <c r="N185" s="116"/>
      <c r="O185" s="116"/>
      <c r="P185" s="116"/>
      <c r="Q185" s="116"/>
      <c r="R185" s="116"/>
      <c r="S185" s="116"/>
      <c r="T185" s="116"/>
    </row>
    <row r="186" spans="1:20" s="24" customFormat="1" ht="17.100000000000001" customHeight="1">
      <c r="A186" s="73" t="s">
        <v>64</v>
      </c>
      <c r="B186" s="39" t="s">
        <v>2</v>
      </c>
      <c r="C186" s="74">
        <f>SUM(C183:C185)</f>
        <v>121200</v>
      </c>
      <c r="E186" s="115"/>
      <c r="F186" s="115"/>
      <c r="G186" s="115"/>
      <c r="H186" s="115"/>
      <c r="I186" s="115"/>
      <c r="J186" s="115"/>
      <c r="K186" s="121"/>
      <c r="L186" s="116"/>
      <c r="M186" s="116"/>
      <c r="N186" s="115">
        <f>C186</f>
        <v>121200</v>
      </c>
      <c r="O186" s="116"/>
      <c r="P186" s="116"/>
      <c r="Q186" s="116"/>
      <c r="R186" s="116"/>
      <c r="S186" s="116"/>
      <c r="T186" s="116"/>
    </row>
    <row r="187" spans="1:20" s="10" customFormat="1" ht="20.100000000000001" customHeight="1" thickBot="1">
      <c r="A187" s="152" t="s">
        <v>71</v>
      </c>
      <c r="B187" s="153"/>
      <c r="C187" s="92">
        <f>SUM(C186)</f>
        <v>121200</v>
      </c>
      <c r="E187" s="19"/>
      <c r="F187" s="19"/>
      <c r="G187" s="19"/>
      <c r="H187" s="19"/>
      <c r="I187" s="19"/>
      <c r="J187" s="19"/>
      <c r="K187" s="113"/>
      <c r="L187" s="35"/>
      <c r="M187" s="35"/>
      <c r="N187" s="35"/>
      <c r="O187" s="35"/>
      <c r="P187" s="35"/>
      <c r="Q187" s="35"/>
      <c r="R187" s="35"/>
      <c r="S187" s="35"/>
      <c r="T187" s="35"/>
    </row>
    <row r="188" spans="1:20" s="10" customFormat="1" ht="15.75" customHeight="1" thickBot="1">
      <c r="A188" s="29"/>
      <c r="B188" s="40"/>
      <c r="C188" s="41"/>
      <c r="E188" s="19"/>
      <c r="F188" s="19"/>
      <c r="G188" s="19"/>
      <c r="H188" s="19"/>
      <c r="I188" s="19"/>
      <c r="J188" s="19"/>
      <c r="K188" s="113"/>
      <c r="L188" s="35"/>
      <c r="M188" s="35"/>
      <c r="N188" s="35"/>
      <c r="O188" s="35"/>
      <c r="P188" s="35"/>
      <c r="Q188" s="35"/>
      <c r="R188" s="35"/>
      <c r="S188" s="35"/>
      <c r="T188" s="35"/>
    </row>
    <row r="189" spans="1:20" s="10" customFormat="1" ht="15.75" customHeight="1">
      <c r="A189" s="143" t="s">
        <v>147</v>
      </c>
      <c r="B189" s="147" t="s">
        <v>150</v>
      </c>
      <c r="C189" s="149" t="s">
        <v>9</v>
      </c>
      <c r="E189" s="19"/>
      <c r="F189" s="19"/>
      <c r="G189" s="19"/>
      <c r="H189" s="19"/>
      <c r="I189" s="19"/>
      <c r="J189" s="19"/>
      <c r="K189" s="113"/>
      <c r="L189" s="35"/>
      <c r="M189" s="35"/>
      <c r="N189" s="35"/>
      <c r="O189" s="35"/>
      <c r="P189" s="35"/>
      <c r="Q189" s="35"/>
      <c r="R189" s="35"/>
      <c r="S189" s="35"/>
      <c r="T189" s="35"/>
    </row>
    <row r="190" spans="1:20" s="10" customFormat="1" ht="15.75" customHeight="1">
      <c r="A190" s="144"/>
      <c r="B190" s="148"/>
      <c r="C190" s="150"/>
      <c r="E190" s="19"/>
      <c r="F190" s="19"/>
      <c r="G190" s="19"/>
      <c r="H190" s="19"/>
      <c r="I190" s="19"/>
      <c r="J190" s="19"/>
      <c r="K190" s="113"/>
      <c r="L190" s="35"/>
      <c r="M190" s="35"/>
      <c r="N190" s="35"/>
      <c r="O190" s="35"/>
      <c r="P190" s="35"/>
      <c r="Q190" s="35"/>
      <c r="R190" s="35"/>
      <c r="S190" s="35"/>
      <c r="T190" s="35"/>
    </row>
    <row r="191" spans="1:20" s="10" customFormat="1" ht="15.75" customHeight="1">
      <c r="A191" s="144"/>
      <c r="B191" s="148"/>
      <c r="C191" s="151"/>
      <c r="E191" s="19"/>
      <c r="F191" s="19"/>
      <c r="G191" s="19"/>
      <c r="H191" s="19"/>
      <c r="I191" s="19"/>
      <c r="J191" s="19"/>
      <c r="K191" s="113"/>
      <c r="L191" s="35"/>
      <c r="M191" s="35"/>
      <c r="N191" s="35"/>
      <c r="O191" s="35"/>
      <c r="P191" s="35"/>
      <c r="Q191" s="35"/>
      <c r="R191" s="35"/>
      <c r="S191" s="35"/>
      <c r="T191" s="35"/>
    </row>
    <row r="192" spans="1:20" s="10" customFormat="1" ht="20.100000000000001" customHeight="1">
      <c r="A192" s="140" t="s">
        <v>29</v>
      </c>
      <c r="B192" s="141"/>
      <c r="C192" s="142"/>
      <c r="E192" s="19"/>
      <c r="F192" s="19"/>
      <c r="G192" s="19"/>
      <c r="H192" s="19"/>
      <c r="I192" s="19"/>
      <c r="J192" s="19"/>
      <c r="K192" s="113"/>
      <c r="L192" s="35"/>
      <c r="M192" s="35"/>
      <c r="N192" s="35"/>
      <c r="O192" s="35"/>
      <c r="P192" s="35"/>
      <c r="Q192" s="35"/>
      <c r="R192" s="35"/>
      <c r="S192" s="35"/>
      <c r="T192" s="35"/>
    </row>
    <row r="193" spans="1:20" s="10" customFormat="1" ht="17.100000000000001" customHeight="1">
      <c r="A193" s="96" t="s">
        <v>98</v>
      </c>
      <c r="B193" s="38" t="s">
        <v>191</v>
      </c>
      <c r="C193" s="105">
        <v>3155280</v>
      </c>
      <c r="E193" s="19"/>
      <c r="F193" s="19"/>
      <c r="G193" s="19"/>
      <c r="H193" s="19"/>
      <c r="I193" s="19"/>
      <c r="J193" s="19"/>
      <c r="K193" s="113"/>
      <c r="L193" s="35"/>
      <c r="M193" s="35"/>
      <c r="N193" s="35"/>
      <c r="O193" s="35"/>
      <c r="P193" s="35"/>
      <c r="Q193" s="35"/>
      <c r="R193" s="35"/>
      <c r="S193" s="35"/>
      <c r="T193" s="35"/>
    </row>
    <row r="194" spans="1:20" s="10" customFormat="1" ht="17.100000000000001" customHeight="1">
      <c r="A194" s="106" t="s">
        <v>98</v>
      </c>
      <c r="B194" s="39" t="s">
        <v>167</v>
      </c>
      <c r="C194" s="103">
        <f>SUM(C193)</f>
        <v>3155280</v>
      </c>
      <c r="E194" s="19"/>
      <c r="F194" s="19">
        <f>C194</f>
        <v>3155280</v>
      </c>
      <c r="G194" s="19"/>
      <c r="H194" s="19"/>
      <c r="I194" s="19"/>
      <c r="J194" s="19"/>
      <c r="K194" s="113"/>
      <c r="L194" s="35"/>
      <c r="M194" s="35"/>
      <c r="N194" s="35"/>
      <c r="O194" s="35"/>
      <c r="P194" s="35"/>
      <c r="Q194" s="35"/>
      <c r="R194" s="35"/>
      <c r="S194" s="35"/>
      <c r="T194" s="35"/>
    </row>
    <row r="195" spans="1:20" s="10" customFormat="1" ht="20.100000000000001" customHeight="1">
      <c r="A195" s="145" t="s">
        <v>78</v>
      </c>
      <c r="B195" s="146"/>
      <c r="C195" s="107">
        <f>SUM(C194)</f>
        <v>3155280</v>
      </c>
      <c r="E195" s="19"/>
      <c r="F195" s="19"/>
      <c r="G195" s="19"/>
      <c r="H195" s="19"/>
      <c r="I195" s="19"/>
      <c r="J195" s="19"/>
      <c r="K195" s="113"/>
      <c r="L195" s="35"/>
      <c r="M195" s="35"/>
      <c r="N195" s="35"/>
      <c r="O195" s="35"/>
      <c r="P195" s="35"/>
      <c r="Q195" s="35"/>
      <c r="R195" s="35"/>
      <c r="S195" s="35"/>
      <c r="T195" s="35"/>
    </row>
    <row r="196" spans="1:20" s="8" customFormat="1" ht="20.100000000000001" customHeight="1">
      <c r="A196" s="137" t="s">
        <v>30</v>
      </c>
      <c r="B196" s="138"/>
      <c r="C196" s="139"/>
      <c r="E196" s="19"/>
      <c r="F196" s="19"/>
      <c r="G196" s="19"/>
      <c r="H196" s="19"/>
      <c r="I196" s="19"/>
      <c r="J196" s="19"/>
      <c r="K196" s="113"/>
      <c r="L196" s="35"/>
      <c r="M196" s="35"/>
      <c r="N196" s="35"/>
      <c r="O196" s="35"/>
      <c r="P196" s="35"/>
      <c r="Q196" s="35"/>
      <c r="R196" s="35"/>
      <c r="S196" s="35"/>
      <c r="T196" s="35"/>
    </row>
    <row r="197" spans="1:20" s="17" customFormat="1" ht="17.100000000000001" customHeight="1">
      <c r="A197" s="71" t="s">
        <v>102</v>
      </c>
      <c r="B197" s="38" t="s">
        <v>42</v>
      </c>
      <c r="C197" s="86">
        <v>43262149</v>
      </c>
      <c r="E197" s="19"/>
      <c r="F197" s="19"/>
      <c r="G197" s="19"/>
      <c r="H197" s="19"/>
      <c r="I197" s="19"/>
      <c r="J197" s="19"/>
      <c r="K197" s="113"/>
      <c r="L197" s="35"/>
      <c r="M197" s="35"/>
      <c r="N197" s="35"/>
      <c r="O197" s="35"/>
      <c r="P197" s="35"/>
      <c r="Q197" s="35"/>
      <c r="R197" s="35"/>
      <c r="S197" s="35"/>
      <c r="T197" s="35"/>
    </row>
    <row r="198" spans="1:20" s="17" customFormat="1" ht="17.100000000000001" customHeight="1">
      <c r="A198" s="71" t="s">
        <v>102</v>
      </c>
      <c r="B198" s="38" t="s">
        <v>153</v>
      </c>
      <c r="C198" s="86">
        <v>22942092</v>
      </c>
      <c r="E198" s="19"/>
      <c r="F198" s="19"/>
      <c r="G198" s="19"/>
      <c r="H198" s="19"/>
      <c r="I198" s="19"/>
      <c r="J198" s="19"/>
      <c r="K198" s="113"/>
      <c r="L198" s="35"/>
      <c r="M198" s="35"/>
      <c r="N198" s="35"/>
      <c r="O198" s="35"/>
      <c r="P198" s="35"/>
      <c r="Q198" s="35"/>
      <c r="R198" s="35"/>
      <c r="S198" s="35"/>
      <c r="T198" s="35"/>
    </row>
    <row r="199" spans="1:20" s="17" customFormat="1" ht="17.100000000000001" customHeight="1">
      <c r="A199" s="71" t="s">
        <v>165</v>
      </c>
      <c r="B199" s="38" t="s">
        <v>166</v>
      </c>
      <c r="C199" s="86">
        <v>2486506</v>
      </c>
      <c r="E199" s="19"/>
      <c r="F199" s="19"/>
      <c r="G199" s="19"/>
      <c r="H199" s="19"/>
      <c r="I199" s="19"/>
      <c r="J199" s="19"/>
      <c r="K199" s="113"/>
      <c r="L199" s="35"/>
      <c r="M199" s="35"/>
      <c r="N199" s="35"/>
      <c r="O199" s="35"/>
      <c r="P199" s="35"/>
      <c r="Q199" s="35"/>
      <c r="R199" s="35"/>
      <c r="S199" s="35"/>
      <c r="T199" s="35"/>
    </row>
    <row r="200" spans="1:20" s="17" customFormat="1" ht="17.100000000000001" customHeight="1">
      <c r="A200" s="73" t="s">
        <v>113</v>
      </c>
      <c r="B200" s="39" t="s">
        <v>97</v>
      </c>
      <c r="C200" s="87">
        <f>SUM(C197:C199)</f>
        <v>68690747</v>
      </c>
      <c r="E200" s="19"/>
      <c r="F200" s="19"/>
      <c r="G200" s="19"/>
      <c r="H200" s="19"/>
      <c r="I200" s="19"/>
      <c r="J200" s="19"/>
      <c r="K200" s="113"/>
      <c r="L200" s="35"/>
      <c r="M200" s="35"/>
      <c r="N200" s="35"/>
      <c r="O200" s="35"/>
      <c r="P200" s="35"/>
      <c r="Q200" s="35"/>
      <c r="R200" s="19">
        <f>C200</f>
        <v>68690747</v>
      </c>
      <c r="S200" s="35"/>
      <c r="T200" s="35"/>
    </row>
    <row r="201" spans="1:20" s="17" customFormat="1" ht="17.100000000000001" customHeight="1">
      <c r="A201" s="71" t="s">
        <v>112</v>
      </c>
      <c r="B201" s="38" t="s">
        <v>168</v>
      </c>
      <c r="C201" s="86">
        <v>5722000</v>
      </c>
      <c r="E201" s="19"/>
      <c r="F201" s="19"/>
      <c r="G201" s="19"/>
      <c r="H201" s="19"/>
      <c r="I201" s="19"/>
      <c r="J201" s="19"/>
      <c r="K201" s="113"/>
      <c r="L201" s="35"/>
      <c r="M201" s="35"/>
      <c r="N201" s="35"/>
      <c r="O201" s="35"/>
      <c r="P201" s="35"/>
      <c r="Q201" s="35"/>
      <c r="R201" s="35"/>
      <c r="S201" s="35"/>
      <c r="T201" s="35"/>
    </row>
    <row r="202" spans="1:20" s="17" customFormat="1" ht="17.100000000000001" customHeight="1">
      <c r="A202" s="71" t="s">
        <v>112</v>
      </c>
      <c r="B202" s="38" t="s">
        <v>154</v>
      </c>
      <c r="C202" s="86">
        <v>8840000</v>
      </c>
      <c r="E202" s="19"/>
      <c r="F202" s="19"/>
      <c r="G202" s="19"/>
      <c r="H202" s="19"/>
      <c r="I202" s="19"/>
      <c r="J202" s="19"/>
      <c r="K202" s="113"/>
      <c r="L202" s="35"/>
      <c r="M202" s="35"/>
      <c r="N202" s="35"/>
      <c r="O202" s="35"/>
      <c r="P202" s="35"/>
      <c r="Q202" s="35"/>
      <c r="R202" s="35"/>
      <c r="S202" s="35"/>
      <c r="T202" s="35"/>
    </row>
    <row r="203" spans="1:20" s="17" customFormat="1" ht="17.100000000000001" customHeight="1">
      <c r="A203" s="71" t="s">
        <v>112</v>
      </c>
      <c r="B203" s="38" t="s">
        <v>155</v>
      </c>
      <c r="C203" s="86">
        <v>50000</v>
      </c>
      <c r="E203" s="19"/>
      <c r="F203" s="19"/>
      <c r="G203" s="19"/>
      <c r="H203" s="19"/>
      <c r="I203" s="19"/>
      <c r="J203" s="19"/>
      <c r="K203" s="113"/>
      <c r="L203" s="35"/>
      <c r="M203" s="35"/>
      <c r="N203" s="35"/>
      <c r="O203" s="35"/>
      <c r="P203" s="35"/>
      <c r="Q203" s="35"/>
      <c r="R203" s="35"/>
      <c r="S203" s="35"/>
      <c r="T203" s="35"/>
    </row>
    <row r="204" spans="1:20" s="17" customFormat="1" ht="17.100000000000001" customHeight="1">
      <c r="A204" s="71" t="s">
        <v>112</v>
      </c>
      <c r="B204" s="38" t="s">
        <v>169</v>
      </c>
      <c r="C204" s="86">
        <v>155500</v>
      </c>
      <c r="E204" s="19"/>
      <c r="F204" s="19"/>
      <c r="G204" s="19"/>
      <c r="H204" s="19"/>
      <c r="I204" s="19"/>
      <c r="J204" s="19"/>
      <c r="K204" s="113"/>
      <c r="L204" s="35"/>
      <c r="M204" s="35"/>
      <c r="N204" s="35"/>
      <c r="O204" s="35"/>
      <c r="P204" s="35"/>
      <c r="Q204" s="35"/>
      <c r="R204" s="35"/>
      <c r="S204" s="35"/>
      <c r="T204" s="35"/>
    </row>
    <row r="205" spans="1:20" s="17" customFormat="1" ht="17.100000000000001" customHeight="1">
      <c r="A205" s="71" t="s">
        <v>112</v>
      </c>
      <c r="B205" s="38" t="s">
        <v>190</v>
      </c>
      <c r="C205" s="86"/>
      <c r="E205" s="19"/>
      <c r="F205" s="19"/>
      <c r="G205" s="19"/>
      <c r="H205" s="19"/>
      <c r="I205" s="19"/>
      <c r="J205" s="19"/>
      <c r="K205" s="113"/>
      <c r="L205" s="35"/>
      <c r="M205" s="35"/>
      <c r="N205" s="35"/>
      <c r="O205" s="35"/>
      <c r="P205" s="35"/>
      <c r="Q205" s="35"/>
      <c r="R205" s="35"/>
      <c r="S205" s="35"/>
      <c r="T205" s="35"/>
    </row>
    <row r="206" spans="1:20" s="17" customFormat="1" ht="17.100000000000001" customHeight="1">
      <c r="A206" s="71" t="s">
        <v>112</v>
      </c>
      <c r="B206" s="38" t="s">
        <v>156</v>
      </c>
      <c r="C206" s="86">
        <v>484000</v>
      </c>
      <c r="E206" s="19"/>
      <c r="F206" s="19"/>
      <c r="G206" s="19"/>
      <c r="H206" s="19"/>
      <c r="I206" s="19"/>
      <c r="J206" s="19"/>
      <c r="K206" s="113"/>
      <c r="L206" s="35"/>
      <c r="M206" s="35"/>
      <c r="N206" s="35"/>
      <c r="O206" s="35"/>
      <c r="P206" s="35"/>
      <c r="Q206" s="35"/>
      <c r="R206" s="35"/>
      <c r="S206" s="35"/>
      <c r="T206" s="35"/>
    </row>
    <row r="207" spans="1:20" s="26" customFormat="1" ht="17.100000000000001" customHeight="1">
      <c r="A207" s="73" t="s">
        <v>112</v>
      </c>
      <c r="B207" s="39" t="s">
        <v>164</v>
      </c>
      <c r="C207" s="87">
        <f>SUM(C201:C206)</f>
        <v>15251500</v>
      </c>
      <c r="E207" s="19"/>
      <c r="F207" s="19"/>
      <c r="G207" s="19"/>
      <c r="H207" s="19"/>
      <c r="I207" s="19"/>
      <c r="J207" s="19"/>
      <c r="K207" s="131"/>
      <c r="L207" s="35"/>
      <c r="M207" s="35"/>
      <c r="N207" s="35"/>
      <c r="O207" s="35"/>
      <c r="P207" s="19">
        <f>C207</f>
        <v>15251500</v>
      </c>
      <c r="Q207" s="35"/>
      <c r="R207" s="35"/>
      <c r="S207" s="35"/>
      <c r="T207" s="35"/>
    </row>
    <row r="208" spans="1:20" s="4" customFormat="1" ht="20.100000000000001" customHeight="1" thickBot="1">
      <c r="A208" s="152" t="s">
        <v>71</v>
      </c>
      <c r="B208" s="153"/>
      <c r="C208" s="76">
        <f>C200+C207</f>
        <v>83942247</v>
      </c>
      <c r="E208" s="115"/>
      <c r="F208" s="115"/>
      <c r="G208" s="115"/>
      <c r="H208" s="115"/>
      <c r="I208" s="115"/>
      <c r="J208" s="115"/>
      <c r="K208" s="112"/>
      <c r="L208" s="116"/>
      <c r="M208" s="116"/>
      <c r="N208" s="116"/>
      <c r="O208" s="116"/>
      <c r="P208" s="116"/>
      <c r="Q208" s="116"/>
      <c r="R208" s="116"/>
      <c r="S208" s="116"/>
      <c r="T208" s="116"/>
    </row>
    <row r="209" spans="1:20" ht="15.75" customHeight="1" thickBot="1">
      <c r="B209" s="7"/>
      <c r="C209" s="9"/>
      <c r="E209" s="115"/>
      <c r="F209" s="115"/>
      <c r="G209" s="115"/>
      <c r="H209" s="115"/>
      <c r="I209" s="115"/>
      <c r="J209" s="115"/>
      <c r="L209" s="116"/>
      <c r="M209" s="116"/>
      <c r="N209" s="116"/>
      <c r="O209" s="116"/>
      <c r="P209" s="116"/>
      <c r="Q209" s="116"/>
      <c r="R209" s="116"/>
      <c r="S209" s="116"/>
      <c r="T209" s="116"/>
    </row>
    <row r="210" spans="1:20" s="12" customFormat="1" ht="15.75" customHeight="1">
      <c r="A210" s="143" t="s">
        <v>147</v>
      </c>
      <c r="B210" s="147" t="s">
        <v>137</v>
      </c>
      <c r="C210" s="154" t="s">
        <v>9</v>
      </c>
      <c r="E210" s="19"/>
      <c r="F210" s="19"/>
      <c r="G210" s="19"/>
      <c r="H210" s="19"/>
      <c r="I210" s="19"/>
      <c r="J210" s="19"/>
      <c r="K210" s="113"/>
      <c r="L210" s="35"/>
      <c r="M210" s="35"/>
      <c r="N210" s="35"/>
      <c r="O210" s="35"/>
      <c r="P210" s="35"/>
      <c r="Q210" s="35"/>
      <c r="R210" s="35"/>
      <c r="S210" s="35"/>
      <c r="T210" s="35"/>
    </row>
    <row r="211" spans="1:20" s="12" customFormat="1" ht="15.75" customHeight="1">
      <c r="A211" s="144"/>
      <c r="B211" s="148"/>
      <c r="C211" s="155"/>
      <c r="E211" s="19"/>
      <c r="F211" s="19"/>
      <c r="G211" s="19"/>
      <c r="H211" s="19"/>
      <c r="I211" s="19"/>
      <c r="J211" s="19"/>
      <c r="K211" s="113"/>
      <c r="L211" s="35"/>
      <c r="M211" s="35"/>
      <c r="N211" s="35"/>
      <c r="O211" s="35"/>
      <c r="P211" s="35"/>
      <c r="Q211" s="35"/>
      <c r="R211" s="35"/>
      <c r="S211" s="35"/>
      <c r="T211" s="35"/>
    </row>
    <row r="212" spans="1:20" s="12" customFormat="1" ht="15.75" customHeight="1">
      <c r="A212" s="144"/>
      <c r="B212" s="148"/>
      <c r="C212" s="151"/>
      <c r="E212" s="19"/>
      <c r="F212" s="19"/>
      <c r="G212" s="19"/>
      <c r="H212" s="19"/>
      <c r="I212" s="19"/>
      <c r="J212" s="19"/>
      <c r="K212" s="113"/>
      <c r="L212" s="35"/>
      <c r="M212" s="35"/>
      <c r="N212" s="35"/>
      <c r="O212" s="35"/>
      <c r="P212" s="35"/>
      <c r="Q212" s="35"/>
      <c r="R212" s="35"/>
      <c r="S212" s="35"/>
      <c r="T212" s="35"/>
    </row>
    <row r="213" spans="1:20" s="12" customFormat="1" ht="20.100000000000001" customHeight="1">
      <c r="A213" s="137" t="s">
        <v>29</v>
      </c>
      <c r="B213" s="138"/>
      <c r="C213" s="139"/>
      <c r="E213" s="19"/>
      <c r="F213" s="19"/>
      <c r="G213" s="19"/>
      <c r="H213" s="19"/>
      <c r="I213" s="19"/>
      <c r="J213" s="19"/>
      <c r="K213" s="113"/>
      <c r="L213" s="35"/>
      <c r="M213" s="35"/>
      <c r="N213" s="35"/>
      <c r="O213" s="35"/>
      <c r="P213" s="35"/>
      <c r="Q213" s="35"/>
      <c r="R213" s="35"/>
      <c r="S213" s="35"/>
      <c r="T213" s="35"/>
    </row>
    <row r="214" spans="1:20" s="17" customFormat="1" ht="17.100000000000001" customHeight="1">
      <c r="A214" s="71" t="s">
        <v>98</v>
      </c>
      <c r="B214" s="67" t="s">
        <v>33</v>
      </c>
      <c r="C214" s="105">
        <v>3518732</v>
      </c>
      <c r="E214" s="19"/>
      <c r="F214" s="19"/>
      <c r="G214" s="19"/>
      <c r="H214" s="19"/>
      <c r="I214" s="19"/>
      <c r="J214" s="19"/>
      <c r="K214" s="113"/>
      <c r="L214" s="35"/>
      <c r="M214" s="35"/>
      <c r="N214" s="35"/>
      <c r="O214" s="35"/>
      <c r="P214" s="35"/>
      <c r="Q214" s="35"/>
      <c r="R214" s="35"/>
      <c r="S214" s="35"/>
      <c r="T214" s="35"/>
    </row>
    <row r="215" spans="1:20" s="26" customFormat="1" ht="17.100000000000001" customHeight="1">
      <c r="A215" s="73" t="s">
        <v>98</v>
      </c>
      <c r="B215" s="34" t="s">
        <v>34</v>
      </c>
      <c r="C215" s="103">
        <f>SUM(C214:C214)</f>
        <v>3518732</v>
      </c>
      <c r="E215" s="19"/>
      <c r="F215" s="19">
        <f>C215</f>
        <v>3518732</v>
      </c>
      <c r="G215" s="19"/>
      <c r="H215" s="19"/>
      <c r="I215" s="19"/>
      <c r="J215" s="19"/>
      <c r="K215" s="131"/>
      <c r="L215" s="35"/>
      <c r="M215" s="35"/>
      <c r="N215" s="35"/>
      <c r="O215" s="35"/>
      <c r="P215" s="35"/>
      <c r="Q215" s="35"/>
      <c r="R215" s="35"/>
      <c r="S215" s="35"/>
      <c r="T215" s="35"/>
    </row>
    <row r="216" spans="1:20" s="10" customFormat="1" ht="20.100000000000001" customHeight="1">
      <c r="A216" s="145" t="s">
        <v>78</v>
      </c>
      <c r="B216" s="146"/>
      <c r="C216" s="83">
        <f>C215</f>
        <v>3518732</v>
      </c>
      <c r="E216" s="19"/>
      <c r="F216" s="19"/>
      <c r="G216" s="19"/>
      <c r="H216" s="19"/>
      <c r="I216" s="19"/>
      <c r="J216" s="19"/>
      <c r="K216" s="113"/>
      <c r="L216" s="35"/>
      <c r="M216" s="35"/>
      <c r="N216" s="35"/>
      <c r="O216" s="35"/>
      <c r="P216" s="35"/>
      <c r="Q216" s="35"/>
      <c r="R216" s="35"/>
      <c r="S216" s="35"/>
      <c r="T216" s="35"/>
    </row>
    <row r="217" spans="1:20" s="12" customFormat="1" ht="20.100000000000001" customHeight="1">
      <c r="A217" s="137" t="s">
        <v>30</v>
      </c>
      <c r="B217" s="138"/>
      <c r="C217" s="139"/>
      <c r="E217" s="19"/>
      <c r="F217" s="19"/>
      <c r="G217" s="19"/>
      <c r="H217" s="19"/>
      <c r="I217" s="19"/>
      <c r="J217" s="19"/>
      <c r="K217" s="113"/>
      <c r="L217" s="35"/>
      <c r="M217" s="35"/>
      <c r="N217" s="35"/>
      <c r="O217" s="35"/>
      <c r="P217" s="35"/>
      <c r="Q217" s="35"/>
      <c r="R217" s="35"/>
      <c r="S217" s="35"/>
      <c r="T217" s="35"/>
    </row>
    <row r="218" spans="1:20" s="26" customFormat="1" ht="17.100000000000001" customHeight="1">
      <c r="A218" s="73" t="s">
        <v>54</v>
      </c>
      <c r="B218" s="39" t="s">
        <v>5</v>
      </c>
      <c r="C218" s="103">
        <v>2975845</v>
      </c>
      <c r="E218" s="19"/>
      <c r="F218" s="19"/>
      <c r="G218" s="19"/>
      <c r="H218" s="19"/>
      <c r="I218" s="19"/>
      <c r="J218" s="19"/>
      <c r="K218" s="131"/>
      <c r="L218" s="19">
        <f>C218</f>
        <v>2975845</v>
      </c>
      <c r="M218" s="35"/>
      <c r="N218" s="35"/>
      <c r="O218" s="35"/>
      <c r="P218" s="35"/>
      <c r="Q218" s="35"/>
      <c r="R218" s="35"/>
      <c r="S218" s="35"/>
      <c r="T218" s="35"/>
    </row>
    <row r="219" spans="1:20" s="26" customFormat="1" ht="17.100000000000001" customHeight="1">
      <c r="A219" s="73" t="s">
        <v>65</v>
      </c>
      <c r="B219" s="39" t="s">
        <v>6</v>
      </c>
      <c r="C219" s="103">
        <v>290145</v>
      </c>
      <c r="E219" s="19"/>
      <c r="F219" s="19"/>
      <c r="G219" s="19"/>
      <c r="H219" s="19"/>
      <c r="I219" s="19"/>
      <c r="J219" s="19"/>
      <c r="K219" s="131"/>
      <c r="L219" s="35"/>
      <c r="M219" s="19">
        <f>C219</f>
        <v>290145</v>
      </c>
      <c r="N219" s="35"/>
      <c r="O219" s="35"/>
      <c r="P219" s="35"/>
      <c r="Q219" s="35"/>
      <c r="R219" s="35"/>
      <c r="S219" s="35"/>
      <c r="T219" s="35"/>
    </row>
    <row r="220" spans="1:20" s="26" customFormat="1" ht="17.100000000000001" customHeight="1">
      <c r="A220" s="71" t="s">
        <v>64</v>
      </c>
      <c r="B220" s="63" t="s">
        <v>157</v>
      </c>
      <c r="C220" s="105">
        <v>231108</v>
      </c>
      <c r="E220" s="19"/>
      <c r="F220" s="19"/>
      <c r="G220" s="19"/>
      <c r="H220" s="19"/>
      <c r="I220" s="19"/>
      <c r="J220" s="19"/>
      <c r="K220" s="131"/>
      <c r="L220" s="35"/>
      <c r="M220" s="35"/>
      <c r="N220" s="35"/>
      <c r="O220" s="35"/>
      <c r="P220" s="35"/>
      <c r="Q220" s="35"/>
      <c r="R220" s="35"/>
      <c r="S220" s="35"/>
      <c r="T220" s="35"/>
    </row>
    <row r="221" spans="1:20" s="26" customFormat="1" ht="17.100000000000001" customHeight="1">
      <c r="A221" s="71" t="s">
        <v>49</v>
      </c>
      <c r="B221" s="38" t="s">
        <v>133</v>
      </c>
      <c r="C221" s="105">
        <v>62399</v>
      </c>
      <c r="E221" s="19"/>
      <c r="F221" s="19"/>
      <c r="G221" s="19"/>
      <c r="H221" s="19"/>
      <c r="I221" s="19"/>
      <c r="J221" s="19"/>
      <c r="K221" s="131"/>
      <c r="L221" s="35"/>
      <c r="M221" s="35"/>
      <c r="N221" s="35"/>
      <c r="O221" s="35"/>
      <c r="P221" s="35"/>
      <c r="Q221" s="35"/>
      <c r="R221" s="35"/>
      <c r="S221" s="35"/>
      <c r="T221" s="35"/>
    </row>
    <row r="222" spans="1:20" s="26" customFormat="1" ht="17.100000000000001" customHeight="1">
      <c r="A222" s="73" t="s">
        <v>64</v>
      </c>
      <c r="B222" s="39" t="s">
        <v>2</v>
      </c>
      <c r="C222" s="103">
        <f>SUM(C220:C221)</f>
        <v>293507</v>
      </c>
      <c r="E222" s="19"/>
      <c r="F222" s="19"/>
      <c r="G222" s="19"/>
      <c r="H222" s="19"/>
      <c r="I222" s="19"/>
      <c r="J222" s="19"/>
      <c r="K222" s="131"/>
      <c r="L222" s="35"/>
      <c r="M222" s="35"/>
      <c r="N222" s="19">
        <f>C222</f>
        <v>293507</v>
      </c>
      <c r="O222" s="35"/>
      <c r="P222" s="35"/>
      <c r="Q222" s="35"/>
      <c r="R222" s="35"/>
      <c r="S222" s="35"/>
      <c r="T222" s="35"/>
    </row>
    <row r="223" spans="1:20" s="26" customFormat="1" ht="17.100000000000001" customHeight="1">
      <c r="A223" s="71" t="s">
        <v>52</v>
      </c>
      <c r="B223" s="63" t="s">
        <v>158</v>
      </c>
      <c r="C223" s="105">
        <v>0</v>
      </c>
      <c r="E223" s="19"/>
      <c r="F223" s="19"/>
      <c r="G223" s="19"/>
      <c r="H223" s="19"/>
      <c r="I223" s="19"/>
      <c r="J223" s="19"/>
      <c r="K223" s="131"/>
      <c r="L223" s="35"/>
      <c r="M223" s="35"/>
      <c r="N223" s="35"/>
      <c r="O223" s="35"/>
      <c r="P223" s="35"/>
      <c r="Q223" s="35"/>
      <c r="R223" s="35"/>
      <c r="S223" s="35"/>
      <c r="T223" s="35"/>
    </row>
    <row r="224" spans="1:20" s="26" customFormat="1" ht="17.100000000000001" customHeight="1">
      <c r="A224" s="71" t="s">
        <v>52</v>
      </c>
      <c r="B224" s="63" t="s">
        <v>159</v>
      </c>
      <c r="C224" s="105">
        <v>0</v>
      </c>
      <c r="E224" s="19"/>
      <c r="F224" s="19"/>
      <c r="G224" s="19"/>
      <c r="H224" s="19"/>
      <c r="I224" s="19"/>
      <c r="J224" s="19"/>
      <c r="K224" s="131"/>
      <c r="L224" s="35"/>
      <c r="M224" s="35"/>
      <c r="N224" s="35"/>
      <c r="O224" s="35"/>
      <c r="P224" s="35"/>
      <c r="Q224" s="35"/>
      <c r="R224" s="35"/>
      <c r="S224" s="35"/>
      <c r="T224" s="35"/>
    </row>
    <row r="225" spans="1:20" s="26" customFormat="1" ht="17.100000000000001" customHeight="1">
      <c r="A225" s="73" t="s">
        <v>52</v>
      </c>
      <c r="B225" s="62" t="s">
        <v>160</v>
      </c>
      <c r="C225" s="103">
        <f>SUM(C223:C224)</f>
        <v>0</v>
      </c>
      <c r="E225" s="19"/>
      <c r="F225" s="19"/>
      <c r="G225" s="19"/>
      <c r="H225" s="19"/>
      <c r="I225" s="19"/>
      <c r="J225" s="19"/>
      <c r="K225" s="131"/>
      <c r="L225" s="35"/>
      <c r="M225" s="35"/>
      <c r="N225" s="35"/>
      <c r="O225" s="35"/>
      <c r="P225" s="35"/>
      <c r="Q225" s="35"/>
      <c r="R225" s="35"/>
      <c r="S225" s="35"/>
      <c r="T225" s="19">
        <f>C225</f>
        <v>0</v>
      </c>
    </row>
    <row r="226" spans="1:20" s="10" customFormat="1" ht="18.75" customHeight="1" thickBot="1">
      <c r="A226" s="152" t="s">
        <v>71</v>
      </c>
      <c r="B226" s="153"/>
      <c r="C226" s="85">
        <f>C218+C219+C222+C225</f>
        <v>3559497</v>
      </c>
      <c r="E226" s="19"/>
      <c r="F226" s="19"/>
      <c r="G226" s="19"/>
      <c r="H226" s="19"/>
      <c r="I226" s="19"/>
      <c r="J226" s="19"/>
      <c r="K226" s="113"/>
      <c r="L226" s="35"/>
      <c r="M226" s="35"/>
      <c r="N226" s="35"/>
      <c r="O226" s="35"/>
      <c r="P226" s="35"/>
      <c r="Q226" s="35"/>
      <c r="R226" s="35"/>
      <c r="S226" s="35"/>
      <c r="T226" s="35"/>
    </row>
    <row r="227" spans="1:20" s="12" customFormat="1" ht="15.75" customHeight="1" thickBot="1">
      <c r="A227" s="29"/>
      <c r="B227" s="7"/>
      <c r="C227" s="11"/>
      <c r="E227" s="19"/>
      <c r="F227" s="19"/>
      <c r="G227" s="19"/>
      <c r="H227" s="19"/>
      <c r="I227" s="19"/>
      <c r="J227" s="19"/>
      <c r="K227" s="113"/>
      <c r="L227" s="35"/>
      <c r="M227" s="35"/>
      <c r="N227" s="35"/>
      <c r="O227" s="35"/>
      <c r="P227" s="35"/>
      <c r="Q227" s="35"/>
      <c r="R227" s="35"/>
      <c r="S227" s="35"/>
      <c r="T227" s="35"/>
    </row>
    <row r="228" spans="1:20" s="12" customFormat="1" ht="15.75" customHeight="1">
      <c r="A228" s="143" t="s">
        <v>147</v>
      </c>
      <c r="B228" s="147" t="s">
        <v>138</v>
      </c>
      <c r="C228" s="154" t="s">
        <v>9</v>
      </c>
      <c r="E228" s="19"/>
      <c r="F228" s="19"/>
      <c r="G228" s="19"/>
      <c r="H228" s="19"/>
      <c r="I228" s="19"/>
      <c r="J228" s="19"/>
      <c r="K228" s="113"/>
      <c r="L228" s="35"/>
      <c r="M228" s="35"/>
      <c r="N228" s="35"/>
      <c r="O228" s="35"/>
      <c r="P228" s="35"/>
      <c r="Q228" s="35"/>
      <c r="R228" s="35"/>
      <c r="S228" s="35"/>
      <c r="T228" s="35"/>
    </row>
    <row r="229" spans="1:20" s="12" customFormat="1" ht="15.75" customHeight="1">
      <c r="A229" s="144"/>
      <c r="B229" s="148"/>
      <c r="C229" s="155"/>
      <c r="E229" s="19"/>
      <c r="F229" s="19"/>
      <c r="G229" s="19"/>
      <c r="H229" s="19"/>
      <c r="I229" s="19"/>
      <c r="J229" s="19"/>
      <c r="K229" s="113"/>
      <c r="L229" s="35"/>
      <c r="M229" s="35"/>
      <c r="N229" s="35"/>
      <c r="O229" s="35"/>
      <c r="P229" s="35"/>
      <c r="Q229" s="35"/>
      <c r="R229" s="35"/>
      <c r="S229" s="35"/>
      <c r="T229" s="35"/>
    </row>
    <row r="230" spans="1:20" s="12" customFormat="1" ht="15.75" customHeight="1">
      <c r="A230" s="144"/>
      <c r="B230" s="148"/>
      <c r="C230" s="151"/>
      <c r="E230" s="19"/>
      <c r="F230" s="19"/>
      <c r="G230" s="19"/>
      <c r="H230" s="19"/>
      <c r="I230" s="19"/>
      <c r="J230" s="19"/>
      <c r="K230" s="113"/>
      <c r="L230" s="35"/>
      <c r="M230" s="35"/>
      <c r="N230" s="35"/>
      <c r="O230" s="35"/>
      <c r="P230" s="35"/>
      <c r="Q230" s="35"/>
      <c r="R230" s="35"/>
      <c r="S230" s="35"/>
      <c r="T230" s="35"/>
    </row>
    <row r="231" spans="1:20" s="12" customFormat="1" ht="20.100000000000001" customHeight="1">
      <c r="A231" s="137" t="s">
        <v>30</v>
      </c>
      <c r="B231" s="138"/>
      <c r="C231" s="139"/>
      <c r="E231" s="19"/>
      <c r="F231" s="19"/>
      <c r="G231" s="19"/>
      <c r="H231" s="19"/>
      <c r="I231" s="19"/>
      <c r="J231" s="19"/>
      <c r="K231" s="113"/>
      <c r="L231" s="35"/>
      <c r="M231" s="35"/>
      <c r="N231" s="35"/>
      <c r="O231" s="35"/>
      <c r="P231" s="35"/>
      <c r="Q231" s="35"/>
      <c r="R231" s="35"/>
      <c r="S231" s="35"/>
      <c r="T231" s="35"/>
    </row>
    <row r="232" spans="1:20" s="17" customFormat="1" ht="17.100000000000001" customHeight="1">
      <c r="A232" s="71" t="s">
        <v>104</v>
      </c>
      <c r="B232" s="38" t="s">
        <v>197</v>
      </c>
      <c r="C232" s="72">
        <v>840000</v>
      </c>
      <c r="E232" s="19"/>
      <c r="F232" s="19"/>
      <c r="G232" s="19"/>
      <c r="H232" s="19"/>
      <c r="I232" s="19"/>
      <c r="J232" s="19"/>
      <c r="K232" s="113"/>
      <c r="L232" s="35"/>
      <c r="M232" s="35"/>
      <c r="N232" s="35"/>
      <c r="O232" s="35"/>
      <c r="P232" s="35"/>
      <c r="Q232" s="35"/>
      <c r="R232" s="35"/>
      <c r="S232" s="35"/>
      <c r="T232" s="35"/>
    </row>
    <row r="233" spans="1:20" s="17" customFormat="1" ht="17.100000000000001" customHeight="1">
      <c r="A233" s="71" t="s">
        <v>104</v>
      </c>
      <c r="B233" s="38" t="s">
        <v>38</v>
      </c>
      <c r="C233" s="72">
        <v>31100</v>
      </c>
      <c r="E233" s="19"/>
      <c r="F233" s="19"/>
      <c r="G233" s="19"/>
      <c r="H233" s="19"/>
      <c r="I233" s="19"/>
      <c r="J233" s="19"/>
      <c r="K233" s="113"/>
      <c r="L233" s="35"/>
      <c r="M233" s="35"/>
      <c r="N233" s="35"/>
      <c r="O233" s="35"/>
      <c r="P233" s="35"/>
      <c r="Q233" s="35"/>
      <c r="R233" s="35"/>
      <c r="S233" s="35"/>
      <c r="T233" s="35"/>
    </row>
    <row r="234" spans="1:20" s="17" customFormat="1" ht="17.100000000000001" customHeight="1">
      <c r="A234" s="71" t="s">
        <v>104</v>
      </c>
      <c r="B234" s="38" t="s">
        <v>39</v>
      </c>
      <c r="C234" s="72">
        <v>38500</v>
      </c>
      <c r="E234" s="19"/>
      <c r="F234" s="19"/>
      <c r="G234" s="19"/>
      <c r="H234" s="19"/>
      <c r="I234" s="19"/>
      <c r="J234" s="19"/>
      <c r="K234" s="113"/>
      <c r="L234" s="35"/>
      <c r="M234" s="35"/>
      <c r="N234" s="35"/>
      <c r="O234" s="35"/>
      <c r="P234" s="35"/>
      <c r="Q234" s="35"/>
      <c r="R234" s="35"/>
      <c r="S234" s="35"/>
      <c r="T234" s="35"/>
    </row>
    <row r="235" spans="1:20" s="17" customFormat="1" ht="17.100000000000001" customHeight="1">
      <c r="A235" s="71" t="s">
        <v>104</v>
      </c>
      <c r="B235" s="38" t="s">
        <v>40</v>
      </c>
      <c r="C235" s="72">
        <v>30000</v>
      </c>
      <c r="E235" s="19"/>
      <c r="F235" s="19"/>
      <c r="G235" s="19"/>
      <c r="H235" s="19"/>
      <c r="I235" s="19"/>
      <c r="J235" s="19"/>
      <c r="K235" s="113"/>
      <c r="L235" s="35"/>
      <c r="M235" s="35"/>
      <c r="N235" s="35"/>
      <c r="O235" s="35"/>
      <c r="P235" s="35"/>
      <c r="Q235" s="35"/>
      <c r="R235" s="35"/>
      <c r="S235" s="35"/>
      <c r="T235" s="35"/>
    </row>
    <row r="236" spans="1:20" s="26" customFormat="1" ht="17.100000000000001" customHeight="1">
      <c r="A236" s="73" t="s">
        <v>198</v>
      </c>
      <c r="B236" s="34" t="s">
        <v>105</v>
      </c>
      <c r="C236" s="74">
        <f>SUM(C232:C235)</f>
        <v>939600</v>
      </c>
      <c r="E236" s="19"/>
      <c r="F236" s="19"/>
      <c r="G236" s="19"/>
      <c r="H236" s="19"/>
      <c r="I236" s="19"/>
      <c r="J236" s="19"/>
      <c r="K236" s="131"/>
      <c r="L236" s="35"/>
      <c r="M236" s="35"/>
      <c r="N236" s="35"/>
      <c r="O236" s="35"/>
      <c r="P236" s="19">
        <f>C236</f>
        <v>939600</v>
      </c>
      <c r="Q236" s="35"/>
      <c r="R236" s="35"/>
      <c r="S236" s="35"/>
      <c r="T236" s="35"/>
    </row>
    <row r="237" spans="1:20" s="10" customFormat="1" ht="20.100000000000001" customHeight="1" thickBot="1">
      <c r="A237" s="152" t="s">
        <v>71</v>
      </c>
      <c r="B237" s="153"/>
      <c r="C237" s="76">
        <f>C236</f>
        <v>939600</v>
      </c>
      <c r="E237" s="19"/>
      <c r="F237" s="19"/>
      <c r="G237" s="19"/>
      <c r="H237" s="19"/>
      <c r="I237" s="19"/>
      <c r="J237" s="19"/>
      <c r="K237" s="113"/>
      <c r="L237" s="35"/>
      <c r="M237" s="35"/>
      <c r="N237" s="35"/>
      <c r="O237" s="35"/>
      <c r="P237" s="35"/>
      <c r="Q237" s="35"/>
      <c r="R237" s="35"/>
      <c r="S237" s="35"/>
      <c r="T237" s="35"/>
    </row>
    <row r="238" spans="1:20" s="12" customFormat="1" ht="15.75" customHeight="1" thickBot="1">
      <c r="A238" s="29"/>
      <c r="B238" s="7"/>
      <c r="C238" s="11"/>
      <c r="E238" s="19"/>
      <c r="F238" s="19"/>
      <c r="G238" s="19"/>
      <c r="H238" s="19"/>
      <c r="I238" s="19"/>
      <c r="J238" s="19"/>
      <c r="K238" s="113"/>
      <c r="L238" s="35"/>
      <c r="M238" s="35"/>
      <c r="N238" s="35"/>
      <c r="O238" s="35"/>
      <c r="P238" s="35"/>
      <c r="Q238" s="35"/>
      <c r="R238" s="35"/>
      <c r="S238" s="35"/>
      <c r="T238" s="35"/>
    </row>
    <row r="239" spans="1:20" ht="15.75" customHeight="1">
      <c r="A239" s="143" t="s">
        <v>147</v>
      </c>
      <c r="B239" s="147" t="s">
        <v>149</v>
      </c>
      <c r="C239" s="149" t="s">
        <v>9</v>
      </c>
      <c r="E239" s="115"/>
      <c r="F239" s="115"/>
      <c r="G239" s="115"/>
      <c r="H239" s="115"/>
      <c r="I239" s="115"/>
      <c r="J239" s="115"/>
      <c r="L239" s="116"/>
      <c r="M239" s="116"/>
      <c r="N239" s="116"/>
      <c r="O239" s="116"/>
      <c r="P239" s="116"/>
      <c r="Q239" s="116"/>
      <c r="R239" s="116"/>
      <c r="S239" s="116"/>
      <c r="T239" s="116"/>
    </row>
    <row r="240" spans="1:20" ht="15.75" customHeight="1">
      <c r="A240" s="144"/>
      <c r="B240" s="148"/>
      <c r="C240" s="150"/>
      <c r="E240" s="115"/>
      <c r="F240" s="115"/>
      <c r="G240" s="115"/>
      <c r="H240" s="115"/>
      <c r="I240" s="115"/>
      <c r="J240" s="115"/>
      <c r="L240" s="116"/>
      <c r="M240" s="116"/>
      <c r="N240" s="116"/>
      <c r="O240" s="116"/>
      <c r="P240" s="116"/>
      <c r="Q240" s="116"/>
      <c r="R240" s="116"/>
      <c r="S240" s="116"/>
      <c r="T240" s="116"/>
    </row>
    <row r="241" spans="1:20" ht="15.75" customHeight="1">
      <c r="A241" s="144"/>
      <c r="B241" s="148"/>
      <c r="C241" s="150"/>
      <c r="E241" s="115"/>
      <c r="F241" s="115"/>
      <c r="G241" s="115"/>
      <c r="H241" s="115"/>
      <c r="I241" s="115"/>
      <c r="J241" s="115"/>
      <c r="L241" s="116"/>
      <c r="M241" s="116"/>
      <c r="N241" s="116"/>
      <c r="O241" s="116"/>
      <c r="P241" s="116"/>
      <c r="Q241" s="116"/>
      <c r="R241" s="116"/>
      <c r="S241" s="116"/>
      <c r="T241" s="116"/>
    </row>
    <row r="242" spans="1:20" s="8" customFormat="1" ht="20.100000000000001" customHeight="1">
      <c r="A242" s="137" t="s">
        <v>30</v>
      </c>
      <c r="B242" s="138"/>
      <c r="C242" s="139"/>
      <c r="E242" s="19"/>
      <c r="F242" s="19"/>
      <c r="G242" s="19"/>
      <c r="H242" s="19"/>
      <c r="I242" s="19"/>
      <c r="J242" s="19"/>
      <c r="K242" s="113"/>
      <c r="L242" s="35"/>
      <c r="M242" s="35"/>
      <c r="N242" s="35"/>
      <c r="O242" s="35"/>
      <c r="P242" s="35"/>
      <c r="Q242" s="35"/>
      <c r="R242" s="35"/>
      <c r="S242" s="35"/>
      <c r="T242" s="35"/>
    </row>
    <row r="243" spans="1:20" s="24" customFormat="1" ht="17.100000000000001" customHeight="1">
      <c r="A243" s="73" t="s">
        <v>54</v>
      </c>
      <c r="B243" s="39" t="s">
        <v>5</v>
      </c>
      <c r="C243" s="87">
        <v>5579798</v>
      </c>
      <c r="E243" s="115"/>
      <c r="F243" s="115"/>
      <c r="G243" s="115"/>
      <c r="H243" s="115"/>
      <c r="I243" s="115"/>
      <c r="J243" s="115"/>
      <c r="K243" s="121"/>
      <c r="L243" s="115">
        <f>C243</f>
        <v>5579798</v>
      </c>
      <c r="M243" s="116"/>
      <c r="N243" s="116"/>
      <c r="O243" s="116"/>
      <c r="P243" s="116"/>
      <c r="Q243" s="116"/>
      <c r="R243" s="116"/>
      <c r="S243" s="116"/>
      <c r="T243" s="116"/>
    </row>
    <row r="244" spans="1:20" s="24" customFormat="1" ht="17.100000000000001" customHeight="1">
      <c r="A244" s="73" t="s">
        <v>65</v>
      </c>
      <c r="B244" s="39" t="s">
        <v>11</v>
      </c>
      <c r="C244" s="87">
        <v>1132670</v>
      </c>
      <c r="E244" s="115"/>
      <c r="F244" s="115"/>
      <c r="G244" s="115"/>
      <c r="H244" s="115"/>
      <c r="I244" s="115"/>
      <c r="J244" s="115"/>
      <c r="K244" s="121"/>
      <c r="L244" s="116"/>
      <c r="M244" s="115">
        <f>C244</f>
        <v>1132670</v>
      </c>
      <c r="N244" s="116"/>
      <c r="O244" s="116"/>
      <c r="P244" s="116"/>
      <c r="Q244" s="116"/>
      <c r="R244" s="116"/>
      <c r="S244" s="116"/>
      <c r="T244" s="116"/>
    </row>
    <row r="245" spans="1:20" s="16" customFormat="1" ht="17.100000000000001" customHeight="1">
      <c r="A245" s="71" t="s">
        <v>51</v>
      </c>
      <c r="B245" s="38" t="s">
        <v>67</v>
      </c>
      <c r="C245" s="86">
        <v>250000</v>
      </c>
      <c r="E245" s="115"/>
      <c r="F245" s="115"/>
      <c r="G245" s="115"/>
      <c r="H245" s="115"/>
      <c r="I245" s="115"/>
      <c r="J245" s="115"/>
      <c r="K245" s="112"/>
      <c r="L245" s="116"/>
      <c r="M245" s="116"/>
      <c r="N245" s="116"/>
      <c r="O245" s="116"/>
      <c r="P245" s="116"/>
      <c r="Q245" s="116"/>
      <c r="R245" s="116"/>
      <c r="S245" s="116"/>
      <c r="T245" s="116"/>
    </row>
    <row r="246" spans="1:20" s="16" customFormat="1" ht="17.100000000000001" customHeight="1">
      <c r="A246" s="71" t="s">
        <v>50</v>
      </c>
      <c r="B246" s="38" t="s">
        <v>58</v>
      </c>
      <c r="C246" s="86">
        <v>128450</v>
      </c>
      <c r="E246" s="115"/>
      <c r="F246" s="115"/>
      <c r="G246" s="115"/>
      <c r="H246" s="115"/>
      <c r="I246" s="115"/>
      <c r="J246" s="115"/>
      <c r="K246" s="112"/>
      <c r="L246" s="116"/>
      <c r="M246" s="116"/>
      <c r="N246" s="116"/>
      <c r="O246" s="116"/>
      <c r="P246" s="116"/>
      <c r="Q246" s="116"/>
      <c r="R246" s="116"/>
      <c r="S246" s="116"/>
      <c r="T246" s="116"/>
    </row>
    <row r="247" spans="1:20" s="16" customFormat="1" ht="17.100000000000001" customHeight="1">
      <c r="A247" s="71" t="s">
        <v>59</v>
      </c>
      <c r="B247" s="38" t="s">
        <v>70</v>
      </c>
      <c r="C247" s="86">
        <v>1465546</v>
      </c>
      <c r="E247" s="115"/>
      <c r="F247" s="115"/>
      <c r="G247" s="115"/>
      <c r="H247" s="115"/>
      <c r="I247" s="115"/>
      <c r="J247" s="115"/>
      <c r="K247" s="112"/>
      <c r="L247" s="116"/>
      <c r="M247" s="116"/>
      <c r="N247" s="116"/>
      <c r="O247" s="116"/>
      <c r="P247" s="116"/>
      <c r="Q247" s="116"/>
      <c r="R247" s="116"/>
      <c r="S247" s="116"/>
      <c r="T247" s="116"/>
    </row>
    <row r="248" spans="1:20" s="16" customFormat="1" ht="17.100000000000001" customHeight="1">
      <c r="A248" s="71" t="s">
        <v>63</v>
      </c>
      <c r="B248" s="38" t="s">
        <v>133</v>
      </c>
      <c r="C248" s="86">
        <v>520178</v>
      </c>
      <c r="E248" s="115"/>
      <c r="F248" s="115"/>
      <c r="G248" s="115"/>
      <c r="H248" s="115"/>
      <c r="I248" s="115"/>
      <c r="J248" s="115"/>
      <c r="K248" s="112"/>
      <c r="L248" s="116"/>
      <c r="M248" s="116"/>
      <c r="N248" s="116"/>
      <c r="O248" s="116"/>
      <c r="P248" s="116"/>
      <c r="Q248" s="116"/>
      <c r="R248" s="116"/>
      <c r="S248" s="116"/>
      <c r="T248" s="116"/>
    </row>
    <row r="249" spans="1:20" s="16" customFormat="1" ht="17.100000000000001" customHeight="1">
      <c r="A249" s="71" t="s">
        <v>61</v>
      </c>
      <c r="B249" s="38" t="s">
        <v>106</v>
      </c>
      <c r="C249" s="86">
        <v>25000</v>
      </c>
      <c r="E249" s="115"/>
      <c r="F249" s="115"/>
      <c r="G249" s="115"/>
      <c r="H249" s="115"/>
      <c r="I249" s="115"/>
      <c r="J249" s="115"/>
      <c r="K249" s="112"/>
      <c r="L249" s="116"/>
      <c r="M249" s="116"/>
      <c r="N249" s="116"/>
      <c r="O249" s="116"/>
      <c r="P249" s="116"/>
      <c r="Q249" s="116"/>
      <c r="R249" s="116"/>
      <c r="S249" s="116"/>
      <c r="T249" s="116"/>
    </row>
    <row r="250" spans="1:20" s="24" customFormat="1" ht="17.100000000000001" customHeight="1">
      <c r="A250" s="73" t="s">
        <v>64</v>
      </c>
      <c r="B250" s="39" t="s">
        <v>2</v>
      </c>
      <c r="C250" s="87">
        <f>SUM(C245:C249)</f>
        <v>2389174</v>
      </c>
      <c r="E250" s="115"/>
      <c r="F250" s="115"/>
      <c r="G250" s="115"/>
      <c r="H250" s="115"/>
      <c r="I250" s="115"/>
      <c r="J250" s="115"/>
      <c r="K250" s="121"/>
      <c r="L250" s="116"/>
      <c r="M250" s="116"/>
      <c r="N250" s="115">
        <f>C250</f>
        <v>2389174</v>
      </c>
      <c r="O250" s="116"/>
      <c r="P250" s="116"/>
      <c r="Q250" s="116"/>
      <c r="R250" s="116"/>
      <c r="S250" s="116"/>
      <c r="T250" s="116"/>
    </row>
    <row r="251" spans="1:20" s="4" customFormat="1" ht="20.100000000000001" customHeight="1" thickBot="1">
      <c r="A251" s="152" t="s">
        <v>71</v>
      </c>
      <c r="B251" s="153"/>
      <c r="C251" s="76">
        <f>SUM(C243,C244,C250)</f>
        <v>9101642</v>
      </c>
      <c r="E251" s="115"/>
      <c r="F251" s="115"/>
      <c r="G251" s="115"/>
      <c r="H251" s="115"/>
      <c r="I251" s="115"/>
      <c r="J251" s="115"/>
      <c r="K251" s="112"/>
      <c r="L251" s="116"/>
      <c r="M251" s="116"/>
      <c r="N251" s="116"/>
      <c r="O251" s="116"/>
      <c r="P251" s="116"/>
      <c r="Q251" s="116"/>
      <c r="R251" s="116"/>
      <c r="S251" s="116"/>
      <c r="T251" s="116"/>
    </row>
    <row r="252" spans="1:20" s="8" customFormat="1" ht="15.75" customHeight="1" thickBot="1">
      <c r="A252" s="29"/>
      <c r="B252" s="7"/>
      <c r="C252" s="11"/>
      <c r="E252" s="19"/>
      <c r="F252" s="19"/>
      <c r="G252" s="19"/>
      <c r="H252" s="19"/>
      <c r="I252" s="19"/>
      <c r="J252" s="19"/>
      <c r="K252" s="113"/>
      <c r="L252" s="35"/>
      <c r="M252" s="35"/>
      <c r="N252" s="35"/>
      <c r="O252" s="35"/>
      <c r="P252" s="35"/>
      <c r="Q252" s="35"/>
      <c r="R252" s="35"/>
      <c r="S252" s="35"/>
      <c r="T252" s="35"/>
    </row>
    <row r="253" spans="1:20" s="8" customFormat="1" ht="15.75" customHeight="1">
      <c r="A253" s="143" t="s">
        <v>147</v>
      </c>
      <c r="B253" s="147" t="s">
        <v>189</v>
      </c>
      <c r="C253" s="149" t="s">
        <v>9</v>
      </c>
      <c r="E253" s="19"/>
      <c r="F253" s="19"/>
      <c r="G253" s="19"/>
      <c r="H253" s="19"/>
      <c r="I253" s="19"/>
      <c r="J253" s="19"/>
      <c r="K253" s="113"/>
      <c r="L253" s="35"/>
      <c r="M253" s="35"/>
      <c r="N253" s="35"/>
      <c r="O253" s="35"/>
      <c r="P253" s="35"/>
      <c r="Q253" s="35"/>
      <c r="R253" s="35"/>
      <c r="S253" s="35"/>
      <c r="T253" s="35"/>
    </row>
    <row r="254" spans="1:20" s="8" customFormat="1" ht="15.75" customHeight="1">
      <c r="A254" s="144"/>
      <c r="B254" s="148"/>
      <c r="C254" s="150"/>
      <c r="E254" s="19"/>
      <c r="F254" s="19"/>
      <c r="G254" s="19"/>
      <c r="H254" s="19"/>
      <c r="I254" s="19"/>
      <c r="J254" s="19"/>
      <c r="K254" s="113"/>
      <c r="L254" s="35"/>
      <c r="M254" s="35"/>
      <c r="N254" s="35"/>
      <c r="O254" s="35"/>
      <c r="P254" s="35"/>
      <c r="Q254" s="35"/>
      <c r="R254" s="35"/>
      <c r="S254" s="35"/>
      <c r="T254" s="35"/>
    </row>
    <row r="255" spans="1:20" s="8" customFormat="1" ht="15.75" customHeight="1">
      <c r="A255" s="144"/>
      <c r="B255" s="148"/>
      <c r="C255" s="151"/>
      <c r="E255" s="19"/>
      <c r="F255" s="19"/>
      <c r="G255" s="19"/>
      <c r="H255" s="19"/>
      <c r="I255" s="19"/>
      <c r="J255" s="19"/>
      <c r="K255" s="113"/>
      <c r="L255" s="35"/>
      <c r="M255" s="35"/>
      <c r="N255" s="35"/>
      <c r="O255" s="35"/>
      <c r="P255" s="35"/>
      <c r="Q255" s="35"/>
      <c r="R255" s="35"/>
      <c r="S255" s="35"/>
      <c r="T255" s="35"/>
    </row>
    <row r="256" spans="1:20" s="8" customFormat="1" ht="20.100000000000001" customHeight="1">
      <c r="A256" s="140" t="s">
        <v>30</v>
      </c>
      <c r="B256" s="141"/>
      <c r="C256" s="142"/>
      <c r="E256" s="19"/>
      <c r="F256" s="19"/>
      <c r="G256" s="19"/>
      <c r="H256" s="19"/>
      <c r="I256" s="19"/>
      <c r="J256" s="19"/>
      <c r="K256" s="113"/>
      <c r="L256" s="35"/>
      <c r="M256" s="35"/>
      <c r="N256" s="35"/>
      <c r="O256" s="35"/>
      <c r="P256" s="35"/>
      <c r="Q256" s="35"/>
      <c r="R256" s="35"/>
      <c r="S256" s="35"/>
      <c r="T256" s="35"/>
    </row>
    <row r="257" spans="1:20" s="26" customFormat="1" ht="17.100000000000001" customHeight="1">
      <c r="A257" s="73" t="s">
        <v>54</v>
      </c>
      <c r="B257" s="39" t="s">
        <v>5</v>
      </c>
      <c r="C257" s="87">
        <v>2050599</v>
      </c>
      <c r="E257" s="19"/>
      <c r="F257" s="19"/>
      <c r="G257" s="19"/>
      <c r="H257" s="19"/>
      <c r="I257" s="19"/>
      <c r="J257" s="19"/>
      <c r="K257" s="131"/>
      <c r="L257" s="19">
        <f>C257</f>
        <v>2050599</v>
      </c>
      <c r="M257" s="35"/>
      <c r="N257" s="35"/>
      <c r="O257" s="35"/>
      <c r="P257" s="35"/>
      <c r="Q257" s="35"/>
      <c r="R257" s="35"/>
      <c r="S257" s="35"/>
      <c r="T257" s="35"/>
    </row>
    <row r="258" spans="1:20" s="26" customFormat="1" ht="17.100000000000001" customHeight="1">
      <c r="A258" s="73" t="s">
        <v>65</v>
      </c>
      <c r="B258" s="39" t="s">
        <v>7</v>
      </c>
      <c r="C258" s="87">
        <v>422172</v>
      </c>
      <c r="E258" s="19"/>
      <c r="F258" s="19"/>
      <c r="G258" s="19"/>
      <c r="H258" s="19"/>
      <c r="I258" s="19"/>
      <c r="J258" s="19"/>
      <c r="K258" s="131"/>
      <c r="L258" s="35"/>
      <c r="M258" s="19">
        <f>C258</f>
        <v>422172</v>
      </c>
      <c r="N258" s="35"/>
      <c r="O258" s="35"/>
      <c r="P258" s="35"/>
      <c r="Q258" s="35"/>
      <c r="R258" s="35"/>
      <c r="S258" s="35"/>
      <c r="T258" s="35"/>
    </row>
    <row r="259" spans="1:20" s="17" customFormat="1" ht="17.100000000000001" customHeight="1">
      <c r="A259" s="71" t="s">
        <v>51</v>
      </c>
      <c r="B259" s="38" t="s">
        <v>67</v>
      </c>
      <c r="C259" s="86">
        <v>130000</v>
      </c>
      <c r="E259" s="19"/>
      <c r="F259" s="19"/>
      <c r="G259" s="19"/>
      <c r="H259" s="19"/>
      <c r="I259" s="19"/>
      <c r="J259" s="19"/>
      <c r="K259" s="113"/>
      <c r="L259" s="35"/>
      <c r="M259" s="35"/>
      <c r="N259" s="35"/>
      <c r="O259" s="35"/>
      <c r="P259" s="35"/>
      <c r="Q259" s="35"/>
      <c r="R259" s="35"/>
      <c r="S259" s="35"/>
      <c r="T259" s="35"/>
    </row>
    <row r="260" spans="1:20" s="17" customFormat="1" ht="17.100000000000001" customHeight="1">
      <c r="A260" s="71" t="s">
        <v>50</v>
      </c>
      <c r="B260" s="38" t="s">
        <v>58</v>
      </c>
      <c r="C260" s="86">
        <v>31176</v>
      </c>
      <c r="E260" s="19"/>
      <c r="F260" s="19"/>
      <c r="G260" s="19"/>
      <c r="H260" s="19"/>
      <c r="I260" s="19"/>
      <c r="J260" s="19"/>
      <c r="K260" s="113"/>
      <c r="L260" s="35"/>
      <c r="M260" s="35"/>
      <c r="N260" s="35"/>
      <c r="O260" s="35"/>
      <c r="P260" s="35"/>
      <c r="Q260" s="35"/>
      <c r="R260" s="35"/>
      <c r="S260" s="35"/>
      <c r="T260" s="35"/>
    </row>
    <row r="261" spans="1:20" s="17" customFormat="1" ht="17.100000000000001" customHeight="1">
      <c r="A261" s="71" t="s">
        <v>59</v>
      </c>
      <c r="B261" s="38" t="s">
        <v>70</v>
      </c>
      <c r="C261" s="86">
        <v>934000</v>
      </c>
      <c r="E261" s="19"/>
      <c r="F261" s="19"/>
      <c r="G261" s="19"/>
      <c r="H261" s="19"/>
      <c r="I261" s="19"/>
      <c r="J261" s="19"/>
      <c r="K261" s="113"/>
      <c r="L261" s="35"/>
      <c r="M261" s="35"/>
      <c r="N261" s="35"/>
      <c r="O261" s="35"/>
      <c r="P261" s="35"/>
      <c r="Q261" s="35"/>
      <c r="R261" s="35"/>
      <c r="S261" s="35"/>
      <c r="T261" s="35"/>
    </row>
    <row r="262" spans="1:20" s="17" customFormat="1" ht="17.100000000000001" customHeight="1">
      <c r="A262" s="71" t="s">
        <v>63</v>
      </c>
      <c r="B262" s="38" t="s">
        <v>133</v>
      </c>
      <c r="C262" s="86">
        <v>307698</v>
      </c>
      <c r="E262" s="19"/>
      <c r="F262" s="19"/>
      <c r="G262" s="19"/>
      <c r="H262" s="19"/>
      <c r="I262" s="19"/>
      <c r="J262" s="19"/>
      <c r="K262" s="113"/>
      <c r="L262" s="35"/>
      <c r="M262" s="35"/>
      <c r="N262" s="35"/>
      <c r="O262" s="35"/>
      <c r="P262" s="35"/>
      <c r="Q262" s="35"/>
      <c r="R262" s="35"/>
      <c r="S262" s="35"/>
      <c r="T262" s="35"/>
    </row>
    <row r="263" spans="1:20" s="17" customFormat="1" ht="17.100000000000001" customHeight="1">
      <c r="A263" s="71" t="s">
        <v>61</v>
      </c>
      <c r="B263" s="38" t="s">
        <v>107</v>
      </c>
      <c r="C263" s="86">
        <v>15000</v>
      </c>
      <c r="E263" s="19"/>
      <c r="F263" s="19"/>
      <c r="G263" s="19"/>
      <c r="H263" s="19"/>
      <c r="I263" s="19"/>
      <c r="J263" s="19"/>
      <c r="K263" s="113"/>
      <c r="L263" s="35"/>
      <c r="M263" s="35"/>
      <c r="N263" s="35"/>
      <c r="O263" s="35"/>
      <c r="P263" s="35"/>
      <c r="Q263" s="35"/>
      <c r="R263" s="35"/>
      <c r="S263" s="35"/>
      <c r="T263" s="35"/>
    </row>
    <row r="264" spans="1:20" s="26" customFormat="1" ht="17.100000000000001" customHeight="1">
      <c r="A264" s="73" t="s">
        <v>64</v>
      </c>
      <c r="B264" s="39" t="s">
        <v>35</v>
      </c>
      <c r="C264" s="87">
        <f>SUM(C259:C263)</f>
        <v>1417874</v>
      </c>
      <c r="E264" s="19"/>
      <c r="F264" s="19"/>
      <c r="G264" s="19"/>
      <c r="H264" s="19"/>
      <c r="I264" s="19"/>
      <c r="J264" s="19"/>
      <c r="K264" s="131"/>
      <c r="L264" s="35"/>
      <c r="M264" s="35"/>
      <c r="N264" s="19">
        <f>C264</f>
        <v>1417874</v>
      </c>
      <c r="O264" s="35"/>
      <c r="P264" s="35"/>
      <c r="Q264" s="35"/>
      <c r="R264" s="35"/>
      <c r="S264" s="35"/>
      <c r="T264" s="35"/>
    </row>
    <row r="265" spans="1:20" s="10" customFormat="1" ht="20.100000000000001" customHeight="1" thickBot="1">
      <c r="A265" s="152" t="s">
        <v>71</v>
      </c>
      <c r="B265" s="153"/>
      <c r="C265" s="76">
        <f>C257+C258+C264</f>
        <v>3890645</v>
      </c>
      <c r="E265" s="19"/>
      <c r="F265" s="19"/>
      <c r="G265" s="19"/>
      <c r="H265" s="19"/>
      <c r="I265" s="19"/>
      <c r="J265" s="19"/>
      <c r="K265" s="113"/>
      <c r="L265" s="35"/>
      <c r="M265" s="35"/>
      <c r="N265" s="35"/>
      <c r="O265" s="35"/>
      <c r="P265" s="35"/>
      <c r="Q265" s="35"/>
      <c r="R265" s="35"/>
      <c r="S265" s="35"/>
      <c r="T265" s="35"/>
    </row>
    <row r="266" spans="1:20" ht="15.75" customHeight="1" thickBot="1">
      <c r="B266" s="40"/>
      <c r="C266" s="41"/>
      <c r="E266" s="115"/>
      <c r="F266" s="115"/>
      <c r="G266" s="115"/>
      <c r="H266" s="115"/>
      <c r="I266" s="115"/>
      <c r="J266" s="115"/>
      <c r="L266" s="116"/>
      <c r="M266" s="116"/>
      <c r="N266" s="116"/>
      <c r="O266" s="116"/>
      <c r="P266" s="116"/>
      <c r="Q266" s="116"/>
      <c r="R266" s="116"/>
      <c r="S266" s="116"/>
      <c r="T266" s="116"/>
    </row>
    <row r="267" spans="1:20" ht="15.75" customHeight="1">
      <c r="A267" s="143" t="s">
        <v>147</v>
      </c>
      <c r="B267" s="147" t="s">
        <v>174</v>
      </c>
      <c r="C267" s="149" t="s">
        <v>9</v>
      </c>
      <c r="E267" s="115"/>
      <c r="F267" s="115"/>
      <c r="G267" s="115"/>
      <c r="H267" s="115"/>
      <c r="I267" s="115"/>
      <c r="J267" s="115"/>
      <c r="L267" s="116"/>
      <c r="M267" s="116"/>
      <c r="N267" s="116"/>
      <c r="O267" s="116"/>
      <c r="P267" s="116"/>
      <c r="Q267" s="116"/>
      <c r="R267" s="116"/>
      <c r="S267" s="116"/>
      <c r="T267" s="116"/>
    </row>
    <row r="268" spans="1:20" ht="15.75" customHeight="1">
      <c r="A268" s="144"/>
      <c r="B268" s="148"/>
      <c r="C268" s="150"/>
      <c r="E268" s="115"/>
      <c r="F268" s="115"/>
      <c r="G268" s="115"/>
      <c r="H268" s="115"/>
      <c r="I268" s="115"/>
      <c r="J268" s="115"/>
      <c r="L268" s="116"/>
      <c r="M268" s="116"/>
      <c r="N268" s="116"/>
      <c r="O268" s="116"/>
      <c r="P268" s="116"/>
      <c r="Q268" s="116"/>
      <c r="R268" s="116"/>
      <c r="S268" s="116"/>
      <c r="T268" s="116"/>
    </row>
    <row r="269" spans="1:20" ht="15.75" customHeight="1">
      <c r="A269" s="144"/>
      <c r="B269" s="148"/>
      <c r="C269" s="151"/>
      <c r="E269" s="115"/>
      <c r="F269" s="115"/>
      <c r="G269" s="115"/>
      <c r="H269" s="115"/>
      <c r="I269" s="115"/>
      <c r="J269" s="115"/>
      <c r="L269" s="116"/>
      <c r="M269" s="116"/>
      <c r="N269" s="116"/>
      <c r="O269" s="116"/>
      <c r="P269" s="116"/>
      <c r="Q269" s="116"/>
      <c r="R269" s="116"/>
      <c r="S269" s="116"/>
      <c r="T269" s="116"/>
    </row>
    <row r="270" spans="1:20" s="5" customFormat="1" ht="20.100000000000001" customHeight="1">
      <c r="A270" s="137" t="s">
        <v>30</v>
      </c>
      <c r="B270" s="138"/>
      <c r="C270" s="139"/>
      <c r="E270" s="115"/>
      <c r="F270" s="115"/>
      <c r="G270" s="115"/>
      <c r="H270" s="115"/>
      <c r="I270" s="115"/>
      <c r="J270" s="115"/>
      <c r="K270" s="112"/>
      <c r="L270" s="116"/>
      <c r="M270" s="116"/>
      <c r="N270" s="116"/>
      <c r="O270" s="116"/>
      <c r="P270" s="116"/>
      <c r="Q270" s="116"/>
      <c r="R270" s="116"/>
      <c r="S270" s="116"/>
      <c r="T270" s="116"/>
    </row>
    <row r="271" spans="1:20" s="24" customFormat="1" ht="17.100000000000001" customHeight="1">
      <c r="A271" s="73" t="s">
        <v>54</v>
      </c>
      <c r="B271" s="39" t="s">
        <v>5</v>
      </c>
      <c r="C271" s="87">
        <v>300000</v>
      </c>
      <c r="E271" s="115"/>
      <c r="F271" s="115"/>
      <c r="G271" s="115"/>
      <c r="H271" s="115"/>
      <c r="I271" s="115"/>
      <c r="J271" s="115"/>
      <c r="K271" s="121"/>
      <c r="L271" s="115">
        <f>C271</f>
        <v>300000</v>
      </c>
      <c r="M271" s="116"/>
      <c r="N271" s="116"/>
      <c r="O271" s="116"/>
      <c r="P271" s="116"/>
      <c r="Q271" s="116"/>
      <c r="R271" s="116"/>
      <c r="S271" s="116"/>
      <c r="T271" s="116"/>
    </row>
    <row r="272" spans="1:20" s="24" customFormat="1" ht="17.100000000000001" customHeight="1">
      <c r="A272" s="73" t="s">
        <v>65</v>
      </c>
      <c r="B272" s="39" t="s">
        <v>6</v>
      </c>
      <c r="C272" s="87">
        <v>58500</v>
      </c>
      <c r="E272" s="115"/>
      <c r="F272" s="115"/>
      <c r="G272" s="115"/>
      <c r="H272" s="115"/>
      <c r="I272" s="115"/>
      <c r="J272" s="115"/>
      <c r="K272" s="121"/>
      <c r="L272" s="116"/>
      <c r="M272" s="115">
        <f>C272</f>
        <v>58500</v>
      </c>
      <c r="N272" s="116"/>
      <c r="O272" s="116"/>
      <c r="P272" s="116"/>
      <c r="Q272" s="116"/>
      <c r="R272" s="116"/>
      <c r="S272" s="116"/>
      <c r="T272" s="116"/>
    </row>
    <row r="273" spans="1:20" s="16" customFormat="1" ht="17.100000000000001" customHeight="1">
      <c r="A273" s="71" t="s">
        <v>46</v>
      </c>
      <c r="B273" s="22" t="s">
        <v>67</v>
      </c>
      <c r="C273" s="72">
        <v>365500</v>
      </c>
      <c r="E273" s="115"/>
      <c r="F273" s="115"/>
      <c r="G273" s="115"/>
      <c r="H273" s="115"/>
      <c r="I273" s="115"/>
      <c r="J273" s="115"/>
      <c r="K273" s="112"/>
      <c r="L273" s="116"/>
      <c r="M273" s="116"/>
      <c r="N273" s="116"/>
      <c r="O273" s="116"/>
      <c r="P273" s="116"/>
      <c r="Q273" s="116"/>
      <c r="R273" s="116"/>
      <c r="S273" s="116"/>
      <c r="T273" s="116"/>
    </row>
    <row r="274" spans="1:20" s="16" customFormat="1" ht="17.100000000000001" customHeight="1">
      <c r="A274" s="71" t="s">
        <v>63</v>
      </c>
      <c r="B274" s="22" t="s">
        <v>133</v>
      </c>
      <c r="C274" s="72">
        <v>18275</v>
      </c>
      <c r="E274" s="115"/>
      <c r="F274" s="115"/>
      <c r="G274" s="115"/>
      <c r="H274" s="115"/>
      <c r="I274" s="115"/>
      <c r="J274" s="115"/>
      <c r="K274" s="112"/>
      <c r="L274" s="116"/>
      <c r="M274" s="116"/>
      <c r="N274" s="116"/>
      <c r="O274" s="116"/>
      <c r="P274" s="116"/>
      <c r="Q274" s="116"/>
      <c r="R274" s="116"/>
      <c r="S274" s="116"/>
      <c r="T274" s="116"/>
    </row>
    <row r="275" spans="1:20" s="24" customFormat="1" ht="17.100000000000001" customHeight="1">
      <c r="A275" s="73" t="s">
        <v>64</v>
      </c>
      <c r="B275" s="34" t="s">
        <v>8</v>
      </c>
      <c r="C275" s="74">
        <f>SUM(C273+C274)</f>
        <v>383775</v>
      </c>
      <c r="E275" s="115"/>
      <c r="F275" s="115"/>
      <c r="G275" s="115"/>
      <c r="H275" s="115"/>
      <c r="I275" s="115"/>
      <c r="J275" s="115"/>
      <c r="K275" s="121"/>
      <c r="L275" s="116"/>
      <c r="M275" s="116"/>
      <c r="N275" s="115">
        <f>C275</f>
        <v>383775</v>
      </c>
      <c r="O275" s="116"/>
      <c r="P275" s="116"/>
      <c r="Q275" s="116"/>
      <c r="R275" s="116"/>
      <c r="S275" s="116"/>
      <c r="T275" s="116"/>
    </row>
    <row r="276" spans="1:20" s="4" customFormat="1" ht="20.100000000000001" customHeight="1" thickBot="1">
      <c r="A276" s="152" t="s">
        <v>71</v>
      </c>
      <c r="B276" s="153"/>
      <c r="C276" s="76">
        <f>SUM(C271,C272,C275)</f>
        <v>742275</v>
      </c>
      <c r="E276" s="115"/>
      <c r="F276" s="115"/>
      <c r="G276" s="115"/>
      <c r="H276" s="115"/>
      <c r="I276" s="115"/>
      <c r="J276" s="115"/>
      <c r="K276" s="112"/>
      <c r="L276" s="116"/>
      <c r="M276" s="116"/>
      <c r="N276" s="116"/>
      <c r="O276" s="116"/>
      <c r="P276" s="116"/>
      <c r="Q276" s="116"/>
      <c r="R276" s="116"/>
      <c r="S276" s="116"/>
      <c r="T276" s="116"/>
    </row>
    <row r="277" spans="1:20" s="8" customFormat="1" ht="15.75" customHeight="1" thickBot="1">
      <c r="A277" s="29"/>
      <c r="B277" s="7"/>
      <c r="C277" s="11"/>
      <c r="E277" s="19"/>
      <c r="F277" s="19"/>
      <c r="G277" s="19"/>
      <c r="H277" s="19"/>
      <c r="I277" s="19"/>
      <c r="J277" s="19"/>
      <c r="K277" s="113"/>
      <c r="L277" s="35"/>
      <c r="M277" s="35"/>
      <c r="N277" s="35"/>
      <c r="O277" s="35"/>
      <c r="P277" s="35"/>
      <c r="Q277" s="35"/>
      <c r="R277" s="35"/>
      <c r="S277" s="35"/>
      <c r="T277" s="35"/>
    </row>
    <row r="278" spans="1:20" s="5" customFormat="1" ht="15.75" customHeight="1">
      <c r="A278" s="143" t="s">
        <v>147</v>
      </c>
      <c r="B278" s="147" t="s">
        <v>139</v>
      </c>
      <c r="C278" s="149" t="s">
        <v>9</v>
      </c>
      <c r="E278" s="115"/>
      <c r="F278" s="115"/>
      <c r="G278" s="115"/>
      <c r="H278" s="115"/>
      <c r="I278" s="115"/>
      <c r="J278" s="115"/>
      <c r="K278" s="112"/>
      <c r="L278" s="116"/>
      <c r="M278" s="116"/>
      <c r="N278" s="116"/>
      <c r="O278" s="116"/>
      <c r="P278" s="116"/>
      <c r="Q278" s="116"/>
      <c r="R278" s="116"/>
      <c r="S278" s="116"/>
      <c r="T278" s="116"/>
    </row>
    <row r="279" spans="1:20" s="5" customFormat="1" ht="15.75" customHeight="1">
      <c r="A279" s="144"/>
      <c r="B279" s="148"/>
      <c r="C279" s="150"/>
      <c r="E279" s="115"/>
      <c r="F279" s="115"/>
      <c r="G279" s="115"/>
      <c r="H279" s="115"/>
      <c r="I279" s="115"/>
      <c r="J279" s="115"/>
      <c r="K279" s="112"/>
      <c r="L279" s="116"/>
      <c r="M279" s="116"/>
      <c r="N279" s="116"/>
      <c r="O279" s="116"/>
      <c r="P279" s="116"/>
      <c r="Q279" s="116"/>
      <c r="R279" s="116"/>
      <c r="S279" s="116"/>
      <c r="T279" s="116"/>
    </row>
    <row r="280" spans="1:20" s="5" customFormat="1" ht="15.75" customHeight="1">
      <c r="A280" s="144"/>
      <c r="B280" s="148"/>
      <c r="C280" s="151"/>
      <c r="E280" s="115"/>
      <c r="F280" s="115"/>
      <c r="G280" s="115"/>
      <c r="H280" s="115"/>
      <c r="I280" s="115"/>
      <c r="J280" s="115"/>
      <c r="K280" s="112"/>
      <c r="L280" s="116"/>
      <c r="M280" s="116"/>
      <c r="N280" s="116"/>
      <c r="O280" s="116"/>
      <c r="P280" s="116"/>
      <c r="Q280" s="116"/>
      <c r="R280" s="116"/>
      <c r="S280" s="116"/>
      <c r="T280" s="116"/>
    </row>
    <row r="281" spans="1:20" s="5" customFormat="1" ht="20.100000000000001" customHeight="1">
      <c r="A281" s="137" t="s">
        <v>30</v>
      </c>
      <c r="B281" s="138"/>
      <c r="C281" s="139"/>
      <c r="E281" s="115"/>
      <c r="F281" s="115"/>
      <c r="G281" s="115"/>
      <c r="H281" s="115"/>
      <c r="I281" s="115"/>
      <c r="J281" s="115"/>
      <c r="K281" s="112"/>
      <c r="L281" s="116"/>
      <c r="M281" s="116"/>
      <c r="N281" s="116"/>
      <c r="O281" s="116"/>
      <c r="P281" s="116"/>
      <c r="Q281" s="116"/>
      <c r="R281" s="116"/>
      <c r="S281" s="116"/>
      <c r="T281" s="116"/>
    </row>
    <row r="282" spans="1:20" s="5" customFormat="1" ht="17.100000000000001" customHeight="1">
      <c r="A282" s="79" t="s">
        <v>51</v>
      </c>
      <c r="B282" s="18" t="s">
        <v>67</v>
      </c>
      <c r="C282" s="80">
        <v>150000</v>
      </c>
      <c r="E282" s="115"/>
      <c r="F282" s="115"/>
      <c r="G282" s="115"/>
      <c r="H282" s="115"/>
      <c r="I282" s="115"/>
      <c r="J282" s="115"/>
      <c r="K282" s="112"/>
      <c r="L282" s="116"/>
      <c r="M282" s="116"/>
      <c r="N282" s="116"/>
      <c r="O282" s="116"/>
      <c r="P282" s="116"/>
      <c r="Q282" s="116"/>
      <c r="R282" s="116"/>
      <c r="S282" s="116"/>
      <c r="T282" s="116"/>
    </row>
    <row r="283" spans="1:20" s="16" customFormat="1" ht="17.100000000000001" customHeight="1">
      <c r="A283" s="71" t="s">
        <v>59</v>
      </c>
      <c r="B283" s="22" t="s">
        <v>70</v>
      </c>
      <c r="C283" s="72">
        <v>1587424</v>
      </c>
      <c r="E283" s="115"/>
      <c r="F283" s="115"/>
      <c r="G283" s="115"/>
      <c r="H283" s="115"/>
      <c r="I283" s="115"/>
      <c r="J283" s="115"/>
      <c r="K283" s="112"/>
      <c r="L283" s="116"/>
      <c r="M283" s="116"/>
      <c r="N283" s="116"/>
      <c r="O283" s="116"/>
      <c r="P283" s="116"/>
      <c r="Q283" s="116"/>
      <c r="R283" s="116"/>
      <c r="S283" s="116"/>
      <c r="T283" s="116"/>
    </row>
    <row r="284" spans="1:20" s="16" customFormat="1" ht="17.100000000000001" customHeight="1">
      <c r="A284" s="71" t="s">
        <v>50</v>
      </c>
      <c r="B284" s="22" t="s">
        <v>58</v>
      </c>
      <c r="C284" s="72">
        <v>111200</v>
      </c>
      <c r="E284" s="115"/>
      <c r="F284" s="115"/>
      <c r="G284" s="115"/>
      <c r="H284" s="115"/>
      <c r="I284" s="115"/>
      <c r="J284" s="115"/>
      <c r="K284" s="112"/>
      <c r="L284" s="116"/>
      <c r="M284" s="116"/>
      <c r="N284" s="116"/>
      <c r="O284" s="116"/>
      <c r="P284" s="116"/>
      <c r="Q284" s="116"/>
      <c r="R284" s="116"/>
      <c r="S284" s="116"/>
      <c r="T284" s="116"/>
    </row>
    <row r="285" spans="1:20" s="16" customFormat="1" ht="17.100000000000001" customHeight="1">
      <c r="A285" s="71" t="s">
        <v>63</v>
      </c>
      <c r="B285" s="22" t="s">
        <v>133</v>
      </c>
      <c r="C285" s="72">
        <v>566628</v>
      </c>
      <c r="E285" s="115"/>
      <c r="F285" s="115"/>
      <c r="G285" s="115"/>
      <c r="H285" s="115"/>
      <c r="I285" s="115"/>
      <c r="J285" s="115"/>
      <c r="K285" s="112"/>
      <c r="L285" s="116"/>
      <c r="M285" s="116"/>
      <c r="N285" s="116"/>
      <c r="O285" s="116"/>
      <c r="P285" s="116"/>
      <c r="Q285" s="116"/>
      <c r="R285" s="116"/>
      <c r="S285" s="116"/>
      <c r="T285" s="116"/>
    </row>
    <row r="286" spans="1:20" s="24" customFormat="1" ht="17.100000000000001" customHeight="1">
      <c r="A286" s="73" t="s">
        <v>64</v>
      </c>
      <c r="B286" s="34" t="s">
        <v>2</v>
      </c>
      <c r="C286" s="74">
        <f>SUM(C282:C285)</f>
        <v>2415252</v>
      </c>
      <c r="E286" s="115"/>
      <c r="F286" s="115"/>
      <c r="G286" s="115"/>
      <c r="H286" s="115"/>
      <c r="I286" s="115"/>
      <c r="J286" s="115"/>
      <c r="K286" s="121"/>
      <c r="L286" s="116"/>
      <c r="M286" s="116"/>
      <c r="N286" s="115">
        <f>C286</f>
        <v>2415252</v>
      </c>
      <c r="O286" s="116"/>
      <c r="P286" s="116"/>
      <c r="Q286" s="116"/>
      <c r="R286" s="116"/>
      <c r="S286" s="116"/>
      <c r="T286" s="116"/>
    </row>
    <row r="287" spans="1:20" s="27" customFormat="1" ht="20.100000000000001" customHeight="1" thickBot="1">
      <c r="A287" s="152" t="s">
        <v>71</v>
      </c>
      <c r="B287" s="153"/>
      <c r="C287" s="76">
        <f>SUM(C286)</f>
        <v>2415252</v>
      </c>
      <c r="E287" s="115"/>
      <c r="F287" s="115"/>
      <c r="G287" s="115"/>
      <c r="H287" s="115"/>
      <c r="I287" s="115"/>
      <c r="J287" s="115"/>
      <c r="K287" s="121"/>
      <c r="L287" s="116"/>
      <c r="M287" s="116"/>
      <c r="N287" s="116"/>
      <c r="O287" s="116"/>
      <c r="P287" s="116"/>
      <c r="Q287" s="116"/>
      <c r="R287" s="116"/>
      <c r="S287" s="116"/>
      <c r="T287" s="116"/>
    </row>
    <row r="288" spans="1:20" s="8" customFormat="1" ht="15.75" customHeight="1" thickBot="1">
      <c r="A288" s="29"/>
      <c r="B288" s="7"/>
      <c r="C288" s="11"/>
      <c r="E288" s="19"/>
      <c r="F288" s="19"/>
      <c r="G288" s="19"/>
      <c r="H288" s="19"/>
      <c r="I288" s="19"/>
      <c r="J288" s="19"/>
      <c r="K288" s="113"/>
      <c r="L288" s="35"/>
      <c r="M288" s="35"/>
      <c r="N288" s="35"/>
      <c r="O288" s="35"/>
      <c r="P288" s="35"/>
      <c r="Q288" s="35"/>
      <c r="R288" s="35"/>
      <c r="S288" s="35"/>
      <c r="T288" s="35"/>
    </row>
    <row r="289" spans="1:20" s="5" customFormat="1" ht="15.75" customHeight="1">
      <c r="A289" s="143" t="s">
        <v>147</v>
      </c>
      <c r="B289" s="147" t="s">
        <v>161</v>
      </c>
      <c r="C289" s="149" t="s">
        <v>9</v>
      </c>
      <c r="E289" s="115"/>
      <c r="F289" s="115"/>
      <c r="G289" s="115"/>
      <c r="H289" s="115"/>
      <c r="I289" s="115"/>
      <c r="J289" s="115"/>
      <c r="K289" s="112"/>
      <c r="L289" s="116"/>
      <c r="M289" s="116"/>
      <c r="N289" s="116"/>
      <c r="O289" s="116"/>
      <c r="P289" s="116"/>
      <c r="Q289" s="116"/>
      <c r="R289" s="116"/>
      <c r="S289" s="116"/>
      <c r="T289" s="116"/>
    </row>
    <row r="290" spans="1:20" s="5" customFormat="1" ht="15.75" customHeight="1">
      <c r="A290" s="144"/>
      <c r="B290" s="148"/>
      <c r="C290" s="150"/>
      <c r="E290" s="115"/>
      <c r="F290" s="115"/>
      <c r="G290" s="115"/>
      <c r="H290" s="115"/>
      <c r="I290" s="115"/>
      <c r="J290" s="115"/>
      <c r="K290" s="112"/>
      <c r="L290" s="116"/>
      <c r="M290" s="116"/>
      <c r="N290" s="116"/>
      <c r="O290" s="116"/>
      <c r="P290" s="116"/>
      <c r="Q290" s="116"/>
      <c r="R290" s="116"/>
      <c r="S290" s="116"/>
      <c r="T290" s="116"/>
    </row>
    <row r="291" spans="1:20" s="5" customFormat="1" ht="15.75" customHeight="1">
      <c r="A291" s="144"/>
      <c r="B291" s="148"/>
      <c r="C291" s="151"/>
      <c r="E291" s="115"/>
      <c r="F291" s="115"/>
      <c r="G291" s="115"/>
      <c r="H291" s="115"/>
      <c r="I291" s="115"/>
      <c r="J291" s="115"/>
      <c r="K291" s="112"/>
      <c r="L291" s="116"/>
      <c r="M291" s="116"/>
      <c r="N291" s="116"/>
      <c r="O291" s="116"/>
      <c r="P291" s="116"/>
      <c r="Q291" s="116"/>
      <c r="R291" s="116"/>
      <c r="S291" s="116"/>
      <c r="T291" s="116"/>
    </row>
    <row r="292" spans="1:20" s="5" customFormat="1" ht="20.100000000000001" customHeight="1">
      <c r="A292" s="137" t="s">
        <v>30</v>
      </c>
      <c r="B292" s="138"/>
      <c r="C292" s="139"/>
      <c r="E292" s="115"/>
      <c r="F292" s="115"/>
      <c r="G292" s="115"/>
      <c r="H292" s="115"/>
      <c r="I292" s="115"/>
      <c r="J292" s="115"/>
      <c r="K292" s="112"/>
      <c r="L292" s="116"/>
      <c r="M292" s="116"/>
      <c r="N292" s="116"/>
      <c r="O292" s="116"/>
      <c r="P292" s="116"/>
      <c r="Q292" s="116"/>
      <c r="R292" s="116"/>
      <c r="S292" s="116"/>
      <c r="T292" s="116"/>
    </row>
    <row r="293" spans="1:20" s="16" customFormat="1" ht="17.100000000000001" customHeight="1">
      <c r="A293" s="71" t="s">
        <v>51</v>
      </c>
      <c r="B293" s="38" t="s">
        <v>67</v>
      </c>
      <c r="C293" s="86">
        <v>400000</v>
      </c>
      <c r="E293" s="115"/>
      <c r="F293" s="115"/>
      <c r="G293" s="115"/>
      <c r="H293" s="115"/>
      <c r="I293" s="115"/>
      <c r="J293" s="115"/>
      <c r="K293" s="112"/>
      <c r="L293" s="116"/>
      <c r="M293" s="116"/>
      <c r="N293" s="116"/>
      <c r="O293" s="116"/>
      <c r="P293" s="116"/>
      <c r="Q293" s="116"/>
      <c r="R293" s="116"/>
      <c r="S293" s="116"/>
      <c r="T293" s="116"/>
    </row>
    <row r="294" spans="1:20" s="16" customFormat="1" ht="17.100000000000001" customHeight="1">
      <c r="A294" s="71" t="s">
        <v>59</v>
      </c>
      <c r="B294" s="38" t="s">
        <v>70</v>
      </c>
      <c r="C294" s="86">
        <v>2115000</v>
      </c>
      <c r="E294" s="115"/>
      <c r="F294" s="115"/>
      <c r="G294" s="115"/>
      <c r="H294" s="115"/>
      <c r="I294" s="115"/>
      <c r="J294" s="115"/>
      <c r="K294" s="112"/>
      <c r="L294" s="116"/>
      <c r="M294" s="116"/>
      <c r="N294" s="116"/>
      <c r="O294" s="116"/>
      <c r="P294" s="116"/>
      <c r="Q294" s="116"/>
      <c r="R294" s="116"/>
      <c r="S294" s="116"/>
      <c r="T294" s="116"/>
    </row>
    <row r="295" spans="1:20" s="16" customFormat="1" ht="17.100000000000001" customHeight="1">
      <c r="A295" s="71" t="s">
        <v>63</v>
      </c>
      <c r="B295" s="38" t="s">
        <v>133</v>
      </c>
      <c r="C295" s="86">
        <v>760050</v>
      </c>
      <c r="E295" s="115"/>
      <c r="F295" s="115"/>
      <c r="G295" s="115"/>
      <c r="H295" s="115"/>
      <c r="I295" s="115"/>
      <c r="J295" s="115"/>
      <c r="K295" s="112"/>
      <c r="L295" s="116"/>
      <c r="M295" s="116"/>
      <c r="N295" s="116"/>
      <c r="O295" s="116"/>
      <c r="P295" s="116"/>
      <c r="Q295" s="116"/>
      <c r="R295" s="116"/>
      <c r="S295" s="116"/>
      <c r="T295" s="116"/>
    </row>
    <row r="296" spans="1:20" s="16" customFormat="1" ht="17.100000000000001" customHeight="1">
      <c r="A296" s="71" t="s">
        <v>59</v>
      </c>
      <c r="B296" s="38" t="s">
        <v>192</v>
      </c>
      <c r="C296" s="86">
        <v>700000</v>
      </c>
      <c r="E296" s="115"/>
      <c r="F296" s="115"/>
      <c r="G296" s="115"/>
      <c r="H296" s="115"/>
      <c r="I296" s="115"/>
      <c r="J296" s="115"/>
      <c r="K296" s="112"/>
      <c r="L296" s="116"/>
      <c r="M296" s="116"/>
      <c r="N296" s="116"/>
      <c r="O296" s="116"/>
      <c r="P296" s="116"/>
      <c r="Q296" s="116"/>
      <c r="R296" s="116"/>
      <c r="S296" s="116"/>
      <c r="T296" s="116"/>
    </row>
    <row r="297" spans="1:20" s="24" customFormat="1" ht="17.100000000000001" customHeight="1">
      <c r="A297" s="73" t="s">
        <v>64</v>
      </c>
      <c r="B297" s="39" t="s">
        <v>2</v>
      </c>
      <c r="C297" s="87">
        <f>C293+C294+C295+C296</f>
        <v>3975050</v>
      </c>
      <c r="E297" s="115"/>
      <c r="F297" s="115"/>
      <c r="G297" s="115"/>
      <c r="H297" s="115"/>
      <c r="I297" s="115"/>
      <c r="J297" s="115"/>
      <c r="K297" s="121"/>
      <c r="L297" s="116"/>
      <c r="M297" s="116"/>
      <c r="N297" s="115">
        <f>C297</f>
        <v>3975050</v>
      </c>
      <c r="O297" s="116"/>
      <c r="P297" s="116"/>
      <c r="Q297" s="116"/>
      <c r="R297" s="116"/>
      <c r="S297" s="116"/>
      <c r="T297" s="116"/>
    </row>
    <row r="298" spans="1:20" s="4" customFormat="1" ht="20.100000000000001" customHeight="1" thickBot="1">
      <c r="A298" s="152" t="s">
        <v>71</v>
      </c>
      <c r="B298" s="153"/>
      <c r="C298" s="76">
        <f>SUM(C297)</f>
        <v>3975050</v>
      </c>
      <c r="E298" s="115"/>
      <c r="F298" s="115"/>
      <c r="G298" s="115"/>
      <c r="H298" s="115"/>
      <c r="I298" s="115"/>
      <c r="J298" s="115"/>
      <c r="K298" s="112"/>
      <c r="L298" s="116"/>
      <c r="M298" s="116"/>
      <c r="N298" s="116"/>
      <c r="O298" s="116"/>
      <c r="P298" s="116"/>
      <c r="Q298" s="116"/>
      <c r="R298" s="116"/>
      <c r="S298" s="116"/>
      <c r="T298" s="116"/>
    </row>
    <row r="299" spans="1:20" s="8" customFormat="1" ht="15.75" customHeight="1" thickBot="1">
      <c r="A299" s="29"/>
      <c r="B299" s="7"/>
      <c r="C299" s="11"/>
      <c r="E299" s="19"/>
      <c r="F299" s="19"/>
      <c r="G299" s="19"/>
      <c r="H299" s="19"/>
      <c r="I299" s="19"/>
      <c r="J299" s="19"/>
      <c r="K299" s="113"/>
      <c r="L299" s="35"/>
      <c r="M299" s="35"/>
      <c r="N299" s="35"/>
      <c r="O299" s="35"/>
      <c r="P299" s="35"/>
      <c r="Q299" s="35"/>
      <c r="R299" s="35"/>
      <c r="S299" s="35"/>
      <c r="T299" s="35"/>
    </row>
    <row r="300" spans="1:20" s="13" customFormat="1" ht="15.75" customHeight="1">
      <c r="A300" s="143" t="s">
        <v>147</v>
      </c>
      <c r="B300" s="147" t="s">
        <v>162</v>
      </c>
      <c r="C300" s="149" t="s">
        <v>9</v>
      </c>
      <c r="E300" s="115"/>
      <c r="F300" s="115"/>
      <c r="G300" s="115"/>
      <c r="H300" s="115"/>
      <c r="I300" s="115"/>
      <c r="J300" s="115"/>
      <c r="K300" s="112"/>
      <c r="L300" s="116"/>
      <c r="M300" s="116"/>
      <c r="N300" s="116"/>
      <c r="O300" s="116"/>
      <c r="P300" s="116"/>
      <c r="Q300" s="116"/>
      <c r="R300" s="116"/>
      <c r="S300" s="116"/>
      <c r="T300" s="116"/>
    </row>
    <row r="301" spans="1:20" s="13" customFormat="1" ht="15.75" customHeight="1">
      <c r="A301" s="144"/>
      <c r="B301" s="148"/>
      <c r="C301" s="150"/>
      <c r="E301" s="115"/>
      <c r="F301" s="115"/>
      <c r="G301" s="115"/>
      <c r="H301" s="115"/>
      <c r="I301" s="115"/>
      <c r="J301" s="115"/>
      <c r="K301" s="112"/>
      <c r="L301" s="116"/>
      <c r="M301" s="116"/>
      <c r="N301" s="116"/>
      <c r="O301" s="116"/>
      <c r="P301" s="116"/>
      <c r="Q301" s="116"/>
      <c r="R301" s="116"/>
      <c r="S301" s="116"/>
      <c r="T301" s="116"/>
    </row>
    <row r="302" spans="1:20" s="13" customFormat="1" ht="15.75" customHeight="1">
      <c r="A302" s="144"/>
      <c r="B302" s="148"/>
      <c r="C302" s="151"/>
      <c r="E302" s="115"/>
      <c r="F302" s="115"/>
      <c r="G302" s="115"/>
      <c r="H302" s="115"/>
      <c r="I302" s="115"/>
      <c r="J302" s="115"/>
      <c r="K302" s="112"/>
      <c r="L302" s="116"/>
      <c r="M302" s="116"/>
      <c r="N302" s="116"/>
      <c r="O302" s="116"/>
      <c r="P302" s="116"/>
      <c r="Q302" s="116"/>
      <c r="R302" s="116"/>
      <c r="S302" s="116"/>
      <c r="T302" s="116"/>
    </row>
    <row r="303" spans="1:20" s="5" customFormat="1" ht="20.25" customHeight="1">
      <c r="A303" s="137" t="s">
        <v>30</v>
      </c>
      <c r="B303" s="138"/>
      <c r="C303" s="139"/>
      <c r="E303" s="115"/>
      <c r="F303" s="115"/>
      <c r="G303" s="115"/>
      <c r="H303" s="115"/>
      <c r="I303" s="115"/>
      <c r="J303" s="115"/>
      <c r="K303" s="112"/>
      <c r="L303" s="116"/>
      <c r="M303" s="116"/>
      <c r="N303" s="116"/>
      <c r="O303" s="116"/>
      <c r="P303" s="116"/>
      <c r="Q303" s="116"/>
      <c r="R303" s="116"/>
      <c r="S303" s="116"/>
      <c r="T303" s="116"/>
    </row>
    <row r="304" spans="1:20" s="24" customFormat="1" ht="17.100000000000001" customHeight="1">
      <c r="A304" s="73" t="s">
        <v>54</v>
      </c>
      <c r="B304" s="34" t="s">
        <v>5</v>
      </c>
      <c r="C304" s="74">
        <v>2122949</v>
      </c>
      <c r="E304" s="115"/>
      <c r="F304" s="115"/>
      <c r="G304" s="115"/>
      <c r="H304" s="115"/>
      <c r="I304" s="115"/>
      <c r="J304" s="115"/>
      <c r="K304" s="121"/>
      <c r="L304" s="115">
        <f>C304</f>
        <v>2122949</v>
      </c>
      <c r="M304" s="116"/>
      <c r="N304" s="116"/>
      <c r="O304" s="116"/>
      <c r="P304" s="116"/>
      <c r="Q304" s="116"/>
      <c r="R304" s="116"/>
      <c r="S304" s="116"/>
      <c r="T304" s="116"/>
    </row>
    <row r="305" spans="1:20" s="24" customFormat="1" ht="17.100000000000001" customHeight="1">
      <c r="A305" s="73" t="s">
        <v>65</v>
      </c>
      <c r="B305" s="34" t="s">
        <v>7</v>
      </c>
      <c r="C305" s="74">
        <v>436280</v>
      </c>
      <c r="E305" s="115"/>
      <c r="F305" s="115"/>
      <c r="G305" s="115"/>
      <c r="H305" s="115"/>
      <c r="I305" s="115"/>
      <c r="J305" s="115"/>
      <c r="K305" s="121"/>
      <c r="L305" s="116"/>
      <c r="M305" s="115">
        <f>C305</f>
        <v>436280</v>
      </c>
      <c r="N305" s="116"/>
      <c r="O305" s="116"/>
      <c r="P305" s="116"/>
      <c r="Q305" s="116"/>
      <c r="R305" s="116"/>
      <c r="S305" s="116"/>
      <c r="T305" s="116"/>
    </row>
    <row r="306" spans="1:20" s="16" customFormat="1" ht="17.100000000000001" customHeight="1">
      <c r="A306" s="71" t="s">
        <v>51</v>
      </c>
      <c r="B306" s="22" t="s">
        <v>67</v>
      </c>
      <c r="C306" s="72">
        <v>290000</v>
      </c>
      <c r="E306" s="115"/>
      <c r="F306" s="115"/>
      <c r="G306" s="115"/>
      <c r="H306" s="115"/>
      <c r="I306" s="115"/>
      <c r="J306" s="115"/>
      <c r="K306" s="112"/>
      <c r="L306" s="116"/>
      <c r="M306" s="116"/>
      <c r="N306" s="116"/>
      <c r="O306" s="116"/>
      <c r="P306" s="116"/>
      <c r="Q306" s="116"/>
      <c r="R306" s="116"/>
      <c r="S306" s="116"/>
      <c r="T306" s="116"/>
    </row>
    <row r="307" spans="1:20" s="16" customFormat="1" ht="17.100000000000001" customHeight="1">
      <c r="A307" s="71" t="s">
        <v>110</v>
      </c>
      <c r="B307" s="22" t="s">
        <v>70</v>
      </c>
      <c r="C307" s="72">
        <v>150000</v>
      </c>
      <c r="E307" s="115"/>
      <c r="F307" s="115"/>
      <c r="G307" s="115"/>
      <c r="H307" s="115"/>
      <c r="I307" s="115"/>
      <c r="J307" s="115"/>
      <c r="K307" s="112"/>
      <c r="L307" s="116"/>
      <c r="M307" s="116"/>
      <c r="N307" s="116"/>
      <c r="O307" s="116"/>
      <c r="P307" s="116"/>
      <c r="Q307" s="116"/>
      <c r="R307" s="116"/>
      <c r="S307" s="116"/>
      <c r="T307" s="116"/>
    </row>
    <row r="308" spans="1:20" s="16" customFormat="1" ht="17.100000000000001" customHeight="1">
      <c r="A308" s="71" t="s">
        <v>63</v>
      </c>
      <c r="B308" s="22" t="s">
        <v>133</v>
      </c>
      <c r="C308" s="72">
        <v>220400</v>
      </c>
      <c r="E308" s="115"/>
      <c r="F308" s="115"/>
      <c r="G308" s="115"/>
      <c r="H308" s="115"/>
      <c r="I308" s="115"/>
      <c r="J308" s="115"/>
      <c r="K308" s="112"/>
      <c r="L308" s="116"/>
      <c r="M308" s="116"/>
      <c r="N308" s="116"/>
      <c r="O308" s="116"/>
      <c r="P308" s="116"/>
      <c r="Q308" s="116"/>
      <c r="R308" s="116"/>
      <c r="S308" s="116"/>
      <c r="T308" s="116"/>
    </row>
    <row r="309" spans="1:20" s="24" customFormat="1" ht="17.100000000000001" customHeight="1">
      <c r="A309" s="73" t="s">
        <v>64</v>
      </c>
      <c r="B309" s="34" t="s">
        <v>8</v>
      </c>
      <c r="C309" s="74">
        <f>SUM(C306+C307+C308)</f>
        <v>660400</v>
      </c>
      <c r="E309" s="115"/>
      <c r="F309" s="115"/>
      <c r="G309" s="115"/>
      <c r="H309" s="115"/>
      <c r="I309" s="115"/>
      <c r="J309" s="115"/>
      <c r="K309" s="121"/>
      <c r="L309" s="116"/>
      <c r="M309" s="116"/>
      <c r="N309" s="115">
        <f>C309</f>
        <v>660400</v>
      </c>
      <c r="O309" s="116"/>
      <c r="P309" s="116"/>
      <c r="Q309" s="116"/>
      <c r="R309" s="116"/>
      <c r="S309" s="116"/>
      <c r="T309" s="116"/>
    </row>
    <row r="310" spans="1:20" s="4" customFormat="1" ht="20.100000000000001" customHeight="1" thickBot="1">
      <c r="A310" s="152" t="s">
        <v>71</v>
      </c>
      <c r="B310" s="153"/>
      <c r="C310" s="76">
        <f>C309+C305+C304</f>
        <v>3219629</v>
      </c>
      <c r="E310" s="115"/>
      <c r="F310" s="115"/>
      <c r="G310" s="115"/>
      <c r="H310" s="115"/>
      <c r="I310" s="115"/>
      <c r="J310" s="115"/>
      <c r="K310" s="112"/>
      <c r="L310" s="116"/>
      <c r="M310" s="116"/>
      <c r="N310" s="116"/>
      <c r="O310" s="116"/>
      <c r="P310" s="116"/>
      <c r="Q310" s="116"/>
      <c r="R310" s="116"/>
      <c r="S310" s="116"/>
      <c r="T310" s="116"/>
    </row>
    <row r="311" spans="1:20" s="4" customFormat="1" ht="15.75" customHeight="1" thickBot="1">
      <c r="A311" s="52"/>
      <c r="B311" s="52"/>
      <c r="C311" s="53"/>
      <c r="E311" s="115"/>
      <c r="F311" s="115"/>
      <c r="G311" s="115"/>
      <c r="H311" s="115"/>
      <c r="I311" s="115"/>
      <c r="J311" s="115"/>
      <c r="K311" s="112"/>
      <c r="L311" s="116"/>
      <c r="M311" s="116"/>
      <c r="N311" s="116"/>
      <c r="O311" s="116"/>
      <c r="P311" s="116"/>
      <c r="Q311" s="116"/>
      <c r="R311" s="116"/>
      <c r="S311" s="116"/>
      <c r="T311" s="116"/>
    </row>
    <row r="312" spans="1:20" s="4" customFormat="1" ht="15.75" customHeight="1">
      <c r="A312" s="143" t="s">
        <v>147</v>
      </c>
      <c r="B312" s="147" t="s">
        <v>180</v>
      </c>
      <c r="C312" s="149" t="s">
        <v>9</v>
      </c>
      <c r="E312" s="115"/>
      <c r="F312" s="115"/>
      <c r="G312" s="115"/>
      <c r="H312" s="115"/>
      <c r="I312" s="115"/>
      <c r="J312" s="115"/>
      <c r="K312" s="112"/>
      <c r="L312" s="116"/>
      <c r="M312" s="116"/>
      <c r="N312" s="116"/>
      <c r="O312" s="116"/>
      <c r="P312" s="116"/>
      <c r="Q312" s="116"/>
      <c r="R312" s="116"/>
      <c r="S312" s="116"/>
      <c r="T312" s="116"/>
    </row>
    <row r="313" spans="1:20" s="4" customFormat="1" ht="15.75" customHeight="1">
      <c r="A313" s="144"/>
      <c r="B313" s="148"/>
      <c r="C313" s="150"/>
      <c r="E313" s="115"/>
      <c r="F313" s="115"/>
      <c r="G313" s="115"/>
      <c r="H313" s="115"/>
      <c r="I313" s="115"/>
      <c r="J313" s="115"/>
      <c r="K313" s="112"/>
      <c r="L313" s="116"/>
      <c r="M313" s="116"/>
      <c r="N313" s="116"/>
      <c r="O313" s="116"/>
      <c r="P313" s="116"/>
      <c r="Q313" s="116"/>
      <c r="R313" s="116"/>
      <c r="S313" s="116"/>
      <c r="T313" s="116"/>
    </row>
    <row r="314" spans="1:20" s="4" customFormat="1" ht="15.75" customHeight="1">
      <c r="A314" s="144"/>
      <c r="B314" s="148"/>
      <c r="C314" s="151"/>
      <c r="E314" s="115"/>
      <c r="F314" s="115"/>
      <c r="G314" s="115"/>
      <c r="H314" s="115"/>
      <c r="I314" s="115"/>
      <c r="J314" s="115"/>
      <c r="K314" s="112"/>
      <c r="L314" s="116"/>
      <c r="M314" s="116"/>
      <c r="N314" s="116"/>
      <c r="O314" s="116"/>
      <c r="P314" s="116"/>
      <c r="Q314" s="116"/>
      <c r="R314" s="116"/>
      <c r="S314" s="116"/>
      <c r="T314" s="116"/>
    </row>
    <row r="315" spans="1:20" s="4" customFormat="1" ht="21" customHeight="1">
      <c r="A315" s="137" t="s">
        <v>30</v>
      </c>
      <c r="B315" s="138"/>
      <c r="C315" s="139"/>
      <c r="E315" s="115"/>
      <c r="F315" s="115"/>
      <c r="G315" s="115"/>
      <c r="H315" s="115"/>
      <c r="I315" s="115"/>
      <c r="J315" s="115"/>
      <c r="K315" s="112"/>
      <c r="L315" s="116"/>
      <c r="M315" s="116"/>
      <c r="N315" s="116"/>
      <c r="O315" s="116"/>
      <c r="P315" s="116"/>
      <c r="Q315" s="116"/>
      <c r="R315" s="116"/>
      <c r="S315" s="116"/>
      <c r="T315" s="116"/>
    </row>
    <row r="316" spans="1:20" s="4" customFormat="1" ht="15.75" customHeight="1">
      <c r="A316" s="79" t="s">
        <v>59</v>
      </c>
      <c r="B316" s="18" t="s">
        <v>60</v>
      </c>
      <c r="C316" s="108">
        <v>0</v>
      </c>
      <c r="E316" s="115"/>
      <c r="F316" s="115"/>
      <c r="G316" s="115"/>
      <c r="H316" s="115"/>
      <c r="I316" s="115"/>
      <c r="J316" s="115"/>
      <c r="K316" s="112"/>
      <c r="L316" s="116"/>
      <c r="M316" s="116"/>
      <c r="N316" s="116"/>
      <c r="O316" s="116"/>
      <c r="P316" s="116"/>
      <c r="Q316" s="116"/>
      <c r="R316" s="116"/>
      <c r="S316" s="116"/>
      <c r="T316" s="116"/>
    </row>
    <row r="317" spans="1:20" s="4" customFormat="1" ht="15.75" customHeight="1">
      <c r="A317" s="79" t="s">
        <v>52</v>
      </c>
      <c r="B317" s="18" t="s">
        <v>173</v>
      </c>
      <c r="C317" s="108">
        <v>51953846</v>
      </c>
      <c r="E317" s="115"/>
      <c r="F317" s="115"/>
      <c r="G317" s="115"/>
      <c r="H317" s="115"/>
      <c r="I317" s="115"/>
      <c r="J317" s="115"/>
      <c r="K317" s="112"/>
      <c r="L317" s="116"/>
      <c r="M317" s="116"/>
      <c r="N317" s="116"/>
      <c r="O317" s="116"/>
      <c r="P317" s="116"/>
      <c r="Q317" s="116"/>
      <c r="R317" s="116"/>
      <c r="S317" s="116"/>
      <c r="T317" s="116"/>
    </row>
    <row r="318" spans="1:20" s="4" customFormat="1" ht="15.75" customHeight="1">
      <c r="A318" s="79" t="s">
        <v>52</v>
      </c>
      <c r="B318" s="18" t="s">
        <v>126</v>
      </c>
      <c r="C318" s="108">
        <v>15478062</v>
      </c>
      <c r="E318" s="115"/>
      <c r="F318" s="115"/>
      <c r="G318" s="115"/>
      <c r="H318" s="115"/>
      <c r="I318" s="115"/>
      <c r="J318" s="115"/>
      <c r="K318" s="112"/>
      <c r="L318" s="116"/>
      <c r="M318" s="116"/>
      <c r="N318" s="116"/>
      <c r="O318" s="116"/>
      <c r="P318" s="116"/>
      <c r="Q318" s="116"/>
      <c r="R318" s="116"/>
      <c r="S318" s="116"/>
      <c r="T318" s="116"/>
    </row>
    <row r="319" spans="1:20" s="12" customFormat="1" ht="20.100000000000001" customHeight="1" thickBot="1">
      <c r="A319" s="152" t="s">
        <v>71</v>
      </c>
      <c r="B319" s="153"/>
      <c r="C319" s="109">
        <f>SUM(C316:C318)</f>
        <v>67431908</v>
      </c>
      <c r="E319" s="19"/>
      <c r="F319" s="19"/>
      <c r="G319" s="19"/>
      <c r="H319" s="19"/>
      <c r="I319" s="19"/>
      <c r="J319" s="19"/>
      <c r="K319" s="113"/>
      <c r="L319" s="35"/>
      <c r="M319" s="35"/>
      <c r="N319" s="35"/>
      <c r="O319" s="35"/>
      <c r="P319" s="35"/>
      <c r="Q319" s="35"/>
      <c r="R319" s="35"/>
      <c r="S319" s="35"/>
      <c r="T319" s="19">
        <f>C319</f>
        <v>67431908</v>
      </c>
    </row>
    <row r="320" spans="1:20" s="12" customFormat="1" ht="18.75" thickBot="1">
      <c r="A320" s="181"/>
      <c r="B320" s="163"/>
      <c r="C320" s="182"/>
      <c r="E320" s="19"/>
      <c r="F320" s="19"/>
      <c r="G320" s="19"/>
      <c r="H320" s="19"/>
      <c r="I320" s="19"/>
      <c r="J320" s="19"/>
      <c r="K320" s="113"/>
      <c r="L320" s="35"/>
      <c r="M320" s="35"/>
      <c r="N320" s="35"/>
      <c r="O320" s="35"/>
      <c r="P320" s="35"/>
      <c r="Q320" s="35"/>
      <c r="R320" s="35"/>
      <c r="S320" s="35"/>
      <c r="T320" s="35"/>
    </row>
    <row r="321" spans="1:20" ht="14.25" customHeight="1">
      <c r="A321" s="143" t="s">
        <v>147</v>
      </c>
      <c r="B321" s="176" t="s">
        <v>195</v>
      </c>
      <c r="C321" s="149" t="s">
        <v>9</v>
      </c>
      <c r="E321" s="115"/>
      <c r="F321" s="115"/>
      <c r="G321" s="115"/>
      <c r="H321" s="115"/>
      <c r="I321" s="115"/>
      <c r="J321" s="115"/>
      <c r="L321" s="116"/>
      <c r="M321" s="116"/>
      <c r="N321" s="116"/>
      <c r="O321" s="116"/>
      <c r="P321" s="116"/>
      <c r="Q321" s="116"/>
      <c r="R321" s="116"/>
      <c r="S321" s="116"/>
      <c r="T321" s="116"/>
    </row>
    <row r="322" spans="1:20" ht="14.25">
      <c r="A322" s="144"/>
      <c r="B322" s="177"/>
      <c r="C322" s="178"/>
      <c r="E322" s="115"/>
      <c r="F322" s="115"/>
      <c r="G322" s="115"/>
      <c r="H322" s="115"/>
      <c r="I322" s="115"/>
      <c r="J322" s="115"/>
      <c r="L322" s="116"/>
      <c r="M322" s="116"/>
      <c r="N322" s="116"/>
      <c r="O322" s="116"/>
      <c r="P322" s="116"/>
      <c r="Q322" s="116"/>
      <c r="R322" s="116"/>
      <c r="S322" s="116"/>
      <c r="T322" s="116"/>
    </row>
    <row r="323" spans="1:20" ht="14.25">
      <c r="A323" s="144"/>
      <c r="B323" s="177"/>
      <c r="C323" s="178"/>
      <c r="E323" s="115"/>
      <c r="F323" s="115"/>
      <c r="G323" s="115"/>
      <c r="H323" s="115"/>
      <c r="I323" s="115"/>
      <c r="J323" s="115"/>
      <c r="L323" s="116"/>
      <c r="M323" s="116"/>
      <c r="N323" s="116"/>
      <c r="O323" s="116"/>
      <c r="P323" s="116"/>
      <c r="Q323" s="116"/>
      <c r="R323" s="116"/>
      <c r="S323" s="116"/>
      <c r="T323" s="116"/>
    </row>
    <row r="324" spans="1:20" ht="20.100000000000001" customHeight="1">
      <c r="A324" s="91" t="s">
        <v>96</v>
      </c>
      <c r="B324" s="49" t="s">
        <v>116</v>
      </c>
      <c r="C324" s="110">
        <f>C147</f>
        <v>62162653</v>
      </c>
      <c r="E324" s="115"/>
      <c r="F324" s="115"/>
      <c r="G324" s="115"/>
      <c r="H324" s="115"/>
      <c r="I324" s="115"/>
      <c r="J324" s="115"/>
      <c r="L324" s="116"/>
      <c r="M324" s="116"/>
      <c r="N324" s="116"/>
      <c r="O324" s="116"/>
      <c r="P324" s="116"/>
      <c r="Q324" s="116"/>
      <c r="R324" s="116"/>
      <c r="S324" s="116"/>
      <c r="T324" s="116"/>
    </row>
    <row r="325" spans="1:20" ht="20.100000000000001" customHeight="1">
      <c r="A325" s="91" t="s">
        <v>98</v>
      </c>
      <c r="B325" s="46" t="s">
        <v>117</v>
      </c>
      <c r="C325" s="110">
        <f>C154+C180+C216+C195</f>
        <v>11802112</v>
      </c>
      <c r="E325" s="115"/>
      <c r="F325" s="115"/>
      <c r="G325" s="115"/>
      <c r="H325" s="115"/>
      <c r="I325" s="115"/>
      <c r="J325" s="115"/>
      <c r="L325" s="116"/>
      <c r="M325" s="116"/>
      <c r="N325" s="116"/>
      <c r="O325" s="116"/>
      <c r="P325" s="116"/>
      <c r="Q325" s="116"/>
      <c r="R325" s="116"/>
      <c r="S325" s="116"/>
      <c r="T325" s="116"/>
    </row>
    <row r="326" spans="1:20" ht="20.100000000000001" customHeight="1">
      <c r="A326" s="91" t="s">
        <v>115</v>
      </c>
      <c r="B326" s="50" t="s">
        <v>118</v>
      </c>
      <c r="C326" s="110">
        <f>C133+C134</f>
        <v>64312100</v>
      </c>
      <c r="E326" s="115"/>
      <c r="F326" s="115"/>
      <c r="G326" s="115"/>
      <c r="H326" s="115"/>
      <c r="I326" s="115"/>
      <c r="J326" s="115"/>
      <c r="L326" s="116"/>
      <c r="M326" s="116"/>
      <c r="N326" s="116"/>
      <c r="O326" s="116"/>
      <c r="P326" s="116"/>
      <c r="Q326" s="116"/>
      <c r="R326" s="116"/>
      <c r="S326" s="116"/>
      <c r="T326" s="116"/>
    </row>
    <row r="327" spans="1:20" ht="20.100000000000001" customHeight="1">
      <c r="A327" s="91" t="s">
        <v>45</v>
      </c>
      <c r="B327" s="50" t="s">
        <v>82</v>
      </c>
      <c r="C327" s="110">
        <f>C10+C38+C97</f>
        <v>12284809</v>
      </c>
      <c r="E327" s="115"/>
      <c r="F327" s="115"/>
      <c r="G327" s="115"/>
      <c r="H327" s="115"/>
      <c r="I327" s="115"/>
      <c r="J327" s="115"/>
      <c r="L327" s="116"/>
      <c r="M327" s="116"/>
      <c r="N327" s="116"/>
      <c r="O327" s="116"/>
      <c r="P327" s="116"/>
      <c r="Q327" s="116"/>
      <c r="R327" s="116"/>
      <c r="S327" s="116"/>
      <c r="T327" s="116"/>
    </row>
    <row r="328" spans="1:20" ht="20.100000000000001" customHeight="1">
      <c r="A328" s="91" t="s">
        <v>84</v>
      </c>
      <c r="B328" s="46" t="s">
        <v>85</v>
      </c>
      <c r="C328" s="110">
        <f>C99</f>
        <v>25000</v>
      </c>
      <c r="E328" s="115"/>
      <c r="F328" s="115"/>
      <c r="G328" s="115"/>
      <c r="H328" s="115"/>
      <c r="I328" s="115"/>
      <c r="J328" s="115"/>
      <c r="L328" s="116"/>
      <c r="M328" s="116"/>
      <c r="N328" s="116"/>
      <c r="O328" s="116"/>
      <c r="P328" s="116"/>
      <c r="Q328" s="116"/>
      <c r="R328" s="116"/>
      <c r="S328" s="116"/>
      <c r="T328" s="116"/>
    </row>
    <row r="329" spans="1:20" ht="20.100000000000001" customHeight="1">
      <c r="A329" s="91" t="s">
        <v>88</v>
      </c>
      <c r="B329" s="46" t="s">
        <v>119</v>
      </c>
      <c r="C329" s="110">
        <f>C123</f>
        <v>155052272</v>
      </c>
      <c r="E329" s="115"/>
      <c r="F329" s="115"/>
      <c r="G329" s="115"/>
      <c r="H329" s="115"/>
      <c r="I329" s="115"/>
      <c r="J329" s="115"/>
      <c r="L329" s="116"/>
      <c r="M329" s="116"/>
      <c r="N329" s="116"/>
      <c r="O329" s="116"/>
      <c r="P329" s="116"/>
      <c r="Q329" s="116"/>
      <c r="R329" s="116"/>
      <c r="S329" s="116"/>
      <c r="T329" s="116"/>
    </row>
    <row r="330" spans="1:20" ht="24.95" customHeight="1" thickBot="1">
      <c r="A330" s="179" t="s">
        <v>0</v>
      </c>
      <c r="B330" s="180"/>
      <c r="C330" s="111">
        <f>SUM(C324:C329)</f>
        <v>305638946</v>
      </c>
      <c r="E330" s="115"/>
      <c r="F330" s="115"/>
      <c r="G330" s="115"/>
      <c r="H330" s="115"/>
      <c r="I330" s="115"/>
      <c r="J330" s="115"/>
      <c r="L330" s="116"/>
      <c r="M330" s="116"/>
      <c r="N330" s="116"/>
      <c r="O330" s="116"/>
      <c r="P330" s="116"/>
      <c r="Q330" s="116"/>
      <c r="R330" s="116"/>
      <c r="S330" s="116"/>
      <c r="T330" s="116"/>
    </row>
    <row r="331" spans="1:20" ht="16.5" thickBot="1">
      <c r="B331" s="42"/>
      <c r="C331" s="43"/>
      <c r="E331" s="115"/>
      <c r="F331" s="115"/>
      <c r="G331" s="115"/>
      <c r="H331" s="115"/>
      <c r="I331" s="115"/>
      <c r="J331" s="115"/>
      <c r="L331" s="116"/>
      <c r="M331" s="116"/>
      <c r="N331" s="116"/>
      <c r="O331" s="116"/>
      <c r="P331" s="116"/>
      <c r="Q331" s="116"/>
      <c r="R331" s="116"/>
      <c r="S331" s="116"/>
      <c r="T331" s="116"/>
    </row>
    <row r="332" spans="1:20" ht="14.25" customHeight="1">
      <c r="A332" s="143" t="s">
        <v>147</v>
      </c>
      <c r="B332" s="176" t="s">
        <v>196</v>
      </c>
      <c r="C332" s="154" t="s">
        <v>9</v>
      </c>
      <c r="E332" s="115"/>
      <c r="F332" s="115"/>
      <c r="G332" s="115"/>
      <c r="H332" s="115"/>
      <c r="I332" s="115"/>
      <c r="J332" s="115"/>
      <c r="L332" s="116"/>
      <c r="M332" s="116"/>
      <c r="N332" s="116"/>
      <c r="O332" s="116"/>
      <c r="P332" s="116"/>
      <c r="Q332" s="116"/>
      <c r="R332" s="116"/>
      <c r="S332" s="116"/>
      <c r="T332" s="116"/>
    </row>
    <row r="333" spans="1:20" ht="16.5" customHeight="1">
      <c r="A333" s="144"/>
      <c r="B333" s="177"/>
      <c r="C333" s="178"/>
      <c r="E333" s="115"/>
      <c r="F333" s="115"/>
      <c r="G333" s="115"/>
      <c r="H333" s="115"/>
      <c r="I333" s="115"/>
      <c r="J333" s="115"/>
      <c r="L333" s="116"/>
      <c r="M333" s="116"/>
      <c r="N333" s="116"/>
      <c r="O333" s="116"/>
      <c r="P333" s="116"/>
      <c r="Q333" s="116"/>
      <c r="R333" s="116"/>
      <c r="S333" s="116"/>
      <c r="T333" s="116"/>
    </row>
    <row r="334" spans="1:20" ht="16.5" customHeight="1">
      <c r="A334" s="144"/>
      <c r="B334" s="177"/>
      <c r="C334" s="178"/>
      <c r="E334" s="115"/>
      <c r="F334" s="115"/>
      <c r="G334" s="115"/>
      <c r="H334" s="115"/>
      <c r="I334" s="115"/>
      <c r="J334" s="115"/>
      <c r="L334" s="116"/>
      <c r="M334" s="116"/>
      <c r="N334" s="116"/>
      <c r="O334" s="116"/>
      <c r="P334" s="116"/>
      <c r="Q334" s="116"/>
      <c r="R334" s="116"/>
      <c r="S334" s="116"/>
      <c r="T334" s="116"/>
    </row>
    <row r="335" spans="1:20" s="27" customFormat="1" ht="20.100000000000001" customHeight="1">
      <c r="A335" s="91" t="s">
        <v>54</v>
      </c>
      <c r="B335" s="51" t="s">
        <v>5</v>
      </c>
      <c r="C335" s="110">
        <f>C14+C53+C157+C218+C243+C257+C271+C304</f>
        <v>34861099</v>
      </c>
      <c r="E335" s="115"/>
      <c r="F335" s="115"/>
      <c r="G335" s="115"/>
      <c r="H335" s="115"/>
      <c r="I335" s="115"/>
      <c r="J335" s="115"/>
      <c r="K335" s="121"/>
      <c r="L335" s="116"/>
      <c r="M335" s="116"/>
      <c r="N335" s="116"/>
      <c r="O335" s="116"/>
      <c r="P335" s="116"/>
      <c r="Q335" s="116"/>
      <c r="R335" s="116"/>
      <c r="S335" s="116"/>
      <c r="T335" s="116"/>
    </row>
    <row r="336" spans="1:20" s="27" customFormat="1" ht="20.100000000000001" customHeight="1">
      <c r="A336" s="91" t="s">
        <v>65</v>
      </c>
      <c r="B336" s="51" t="s">
        <v>6</v>
      </c>
      <c r="C336" s="110">
        <f>C15+C54+C158+C219+C244+C258+C272+C305</f>
        <v>6663685</v>
      </c>
      <c r="E336" s="115"/>
      <c r="F336" s="115"/>
      <c r="G336" s="115"/>
      <c r="H336" s="115"/>
      <c r="I336" s="115"/>
      <c r="J336" s="115"/>
      <c r="K336" s="121"/>
      <c r="L336" s="116"/>
      <c r="M336" s="116"/>
      <c r="N336" s="116"/>
      <c r="O336" s="116"/>
      <c r="P336" s="116"/>
      <c r="Q336" s="116"/>
      <c r="R336" s="116"/>
      <c r="S336" s="116"/>
      <c r="T336" s="116"/>
    </row>
    <row r="337" spans="1:20" s="27" customFormat="1" ht="20.100000000000001" customHeight="1">
      <c r="A337" s="91" t="s">
        <v>64</v>
      </c>
      <c r="B337" s="51" t="s">
        <v>2</v>
      </c>
      <c r="C337" s="110">
        <f>C21+C58+C74+C106+C115+C164+C173+C186+C222+C250+C264+C275+C286+C297+C309+C316+C41</f>
        <v>36888128</v>
      </c>
      <c r="E337" s="115"/>
      <c r="F337" s="115"/>
      <c r="G337" s="115"/>
      <c r="H337" s="115"/>
      <c r="I337" s="115"/>
      <c r="J337" s="115"/>
      <c r="K337" s="121"/>
      <c r="L337" s="116"/>
      <c r="M337" s="116"/>
      <c r="N337" s="116"/>
      <c r="O337" s="116"/>
      <c r="P337" s="116"/>
      <c r="Q337" s="116"/>
      <c r="R337" s="116"/>
      <c r="S337" s="116"/>
      <c r="T337" s="116"/>
    </row>
    <row r="338" spans="1:20" s="27" customFormat="1" ht="20.100000000000001" customHeight="1">
      <c r="A338" s="91" t="s">
        <v>53</v>
      </c>
      <c r="B338" s="51" t="s">
        <v>22</v>
      </c>
      <c r="C338" s="110">
        <f>C44+C27+C77+C64</f>
        <v>69856779</v>
      </c>
      <c r="E338" s="115"/>
      <c r="F338" s="115"/>
      <c r="G338" s="115"/>
      <c r="H338" s="115"/>
      <c r="I338" s="115"/>
      <c r="J338" s="115"/>
      <c r="K338" s="121"/>
      <c r="L338" s="116"/>
      <c r="M338" s="116"/>
      <c r="N338" s="116"/>
      <c r="O338" s="116"/>
      <c r="P338" s="116"/>
      <c r="Q338" s="116"/>
      <c r="R338" s="116"/>
      <c r="S338" s="116"/>
      <c r="T338" s="116"/>
    </row>
    <row r="339" spans="1:20" s="27" customFormat="1" ht="20.100000000000001" customHeight="1">
      <c r="A339" s="91" t="s">
        <v>112</v>
      </c>
      <c r="B339" s="51" t="s">
        <v>13</v>
      </c>
      <c r="C339" s="110">
        <f>C167+C207+C236</f>
        <v>16191100</v>
      </c>
      <c r="E339" s="115"/>
      <c r="F339" s="115"/>
      <c r="G339" s="115"/>
      <c r="H339" s="115"/>
      <c r="I339" s="115"/>
      <c r="J339" s="115"/>
      <c r="K339" s="121"/>
      <c r="L339" s="116"/>
      <c r="M339" s="116"/>
      <c r="N339" s="116"/>
      <c r="O339" s="116"/>
      <c r="P339" s="116"/>
      <c r="Q339" s="116"/>
      <c r="R339" s="116"/>
      <c r="S339" s="116"/>
      <c r="T339" s="116"/>
    </row>
    <row r="340" spans="1:20" s="27" customFormat="1" ht="20.100000000000001" customHeight="1">
      <c r="A340" s="91" t="s">
        <v>72</v>
      </c>
      <c r="B340" s="51" t="s">
        <v>14</v>
      </c>
      <c r="C340" s="110">
        <f>C87</f>
        <v>3000000</v>
      </c>
      <c r="E340" s="115"/>
      <c r="F340" s="115"/>
      <c r="G340" s="115"/>
      <c r="H340" s="115"/>
      <c r="I340" s="115"/>
      <c r="J340" s="115"/>
      <c r="K340" s="121"/>
      <c r="L340" s="116"/>
      <c r="M340" s="116"/>
      <c r="N340" s="116"/>
      <c r="O340" s="116"/>
      <c r="P340" s="116"/>
      <c r="Q340" s="116"/>
      <c r="R340" s="116"/>
      <c r="S340" s="116"/>
      <c r="T340" s="116"/>
    </row>
    <row r="341" spans="1:20" s="27" customFormat="1" ht="20.100000000000001" customHeight="1">
      <c r="A341" s="91" t="s">
        <v>113</v>
      </c>
      <c r="B341" s="51" t="s">
        <v>140</v>
      </c>
      <c r="C341" s="110">
        <f>C200</f>
        <v>68690747</v>
      </c>
      <c r="E341" s="115"/>
      <c r="F341" s="115"/>
      <c r="G341" s="115"/>
      <c r="H341" s="115"/>
      <c r="I341" s="115"/>
      <c r="J341" s="115"/>
      <c r="K341" s="121"/>
      <c r="L341" s="116"/>
      <c r="M341" s="116"/>
      <c r="N341" s="116"/>
      <c r="O341" s="116"/>
      <c r="P341" s="116"/>
      <c r="Q341" s="116"/>
      <c r="R341" s="116"/>
      <c r="S341" s="116"/>
      <c r="T341" s="116"/>
    </row>
    <row r="342" spans="1:20" s="27" customFormat="1" ht="20.100000000000001" customHeight="1">
      <c r="A342" s="91" t="s">
        <v>114</v>
      </c>
      <c r="B342" s="51" t="s">
        <v>36</v>
      </c>
      <c r="C342" s="110">
        <f>C29</f>
        <v>2000000</v>
      </c>
      <c r="E342" s="115"/>
      <c r="F342" s="115"/>
      <c r="G342" s="115"/>
      <c r="H342" s="115"/>
      <c r="I342" s="115"/>
      <c r="J342" s="115"/>
      <c r="K342" s="121"/>
      <c r="L342" s="116"/>
      <c r="M342" s="116"/>
      <c r="N342" s="116"/>
      <c r="O342" s="116"/>
      <c r="P342" s="116"/>
      <c r="Q342" s="116"/>
      <c r="R342" s="116"/>
      <c r="S342" s="116"/>
      <c r="T342" s="116"/>
    </row>
    <row r="343" spans="1:20" s="27" customFormat="1" ht="20.100000000000001" customHeight="1">
      <c r="A343" s="91" t="s">
        <v>52</v>
      </c>
      <c r="B343" s="51" t="s">
        <v>170</v>
      </c>
      <c r="C343" s="110">
        <f>C24+C61+C225+C317+C318</f>
        <v>67487408</v>
      </c>
      <c r="E343" s="115"/>
      <c r="F343" s="115"/>
      <c r="G343" s="115"/>
      <c r="H343" s="115"/>
      <c r="I343" s="115"/>
      <c r="J343" s="115"/>
      <c r="K343" s="121"/>
      <c r="L343" s="116"/>
      <c r="M343" s="116"/>
      <c r="N343" s="116"/>
      <c r="O343" s="116"/>
      <c r="P343" s="116"/>
      <c r="Q343" s="116"/>
      <c r="R343" s="116"/>
      <c r="S343" s="116"/>
      <c r="T343" s="116"/>
    </row>
    <row r="344" spans="1:20" ht="24.95" customHeight="1" thickBot="1">
      <c r="A344" s="174" t="s">
        <v>15</v>
      </c>
      <c r="B344" s="175"/>
      <c r="C344" s="109">
        <f>SUM(C335:C343)</f>
        <v>305638946</v>
      </c>
      <c r="E344" s="115"/>
      <c r="F344" s="115"/>
      <c r="G344" s="115"/>
      <c r="H344" s="115"/>
      <c r="I344" s="115"/>
      <c r="J344" s="115"/>
      <c r="L344" s="116"/>
      <c r="M344" s="116"/>
      <c r="N344" s="116"/>
      <c r="O344" s="116"/>
      <c r="P344" s="116"/>
      <c r="Q344" s="116"/>
      <c r="R344" s="116"/>
      <c r="S344" s="116"/>
      <c r="T344" s="116"/>
    </row>
    <row r="345" spans="1:20" ht="24.95" customHeight="1">
      <c r="A345" s="58"/>
      <c r="B345" s="58"/>
      <c r="C345" s="59"/>
      <c r="E345" s="115">
        <f>SUM(E9:E320)</f>
        <v>62162653</v>
      </c>
      <c r="F345" s="115">
        <f t="shared" ref="F345:J345" si="0">SUM(F9:F320)</f>
        <v>11802112</v>
      </c>
      <c r="G345" s="115">
        <f t="shared" si="0"/>
        <v>64312100</v>
      </c>
      <c r="H345" s="115">
        <f t="shared" si="0"/>
        <v>12284809</v>
      </c>
      <c r="I345" s="115">
        <f t="shared" si="0"/>
        <v>25000</v>
      </c>
      <c r="J345" s="115">
        <f t="shared" si="0"/>
        <v>155052272</v>
      </c>
      <c r="L345" s="115">
        <f>SUM(L9:L320)</f>
        <v>34861099</v>
      </c>
      <c r="M345" s="115">
        <f t="shared" ref="M345:T345" si="1">SUM(M9:M320)</f>
        <v>6663685</v>
      </c>
      <c r="N345" s="115">
        <f t="shared" si="1"/>
        <v>36888128</v>
      </c>
      <c r="O345" s="115">
        <f t="shared" si="1"/>
        <v>69856779</v>
      </c>
      <c r="P345" s="115">
        <f t="shared" si="1"/>
        <v>16191100</v>
      </c>
      <c r="Q345" s="115">
        <f t="shared" si="1"/>
        <v>3000000</v>
      </c>
      <c r="R345" s="115">
        <f t="shared" si="1"/>
        <v>68690747</v>
      </c>
      <c r="S345" s="115">
        <f t="shared" si="1"/>
        <v>2000000</v>
      </c>
      <c r="T345" s="115">
        <f t="shared" si="1"/>
        <v>67487408</v>
      </c>
    </row>
    <row r="346" spans="1:20" ht="24.95" customHeight="1">
      <c r="A346" s="58"/>
      <c r="B346" s="58"/>
      <c r="C346" s="120">
        <f>C330-C344</f>
        <v>0</v>
      </c>
      <c r="E346" s="191">
        <f>E345+F345+G345+H345+I345+J345</f>
        <v>305638946</v>
      </c>
      <c r="F346" s="191"/>
      <c r="G346" s="191"/>
      <c r="H346" s="191"/>
      <c r="I346" s="191"/>
      <c r="J346" s="191"/>
      <c r="L346" s="192">
        <f>L345+M345+N345+O345+P345+Q345+R345+S345+T345</f>
        <v>305638946</v>
      </c>
      <c r="M346" s="193"/>
      <c r="N346" s="193"/>
      <c r="O346" s="193"/>
      <c r="P346" s="193"/>
      <c r="Q346" s="193"/>
      <c r="R346" s="193"/>
      <c r="S346" s="193"/>
      <c r="T346" s="194"/>
    </row>
    <row r="347" spans="1:20" ht="15.75" customHeight="1">
      <c r="A347" s="1"/>
      <c r="B347" s="1"/>
      <c r="C347" s="1"/>
    </row>
    <row r="348" spans="1:20" ht="15.75" customHeight="1">
      <c r="A348" s="1"/>
      <c r="B348" s="1"/>
      <c r="C348" s="1"/>
    </row>
    <row r="349" spans="1:20" ht="15.75" customHeight="1">
      <c r="A349" s="1"/>
      <c r="B349" s="1"/>
      <c r="C349" s="1"/>
    </row>
    <row r="350" spans="1:20" ht="20.25" customHeight="1">
      <c r="A350" s="1"/>
      <c r="B350" s="1"/>
      <c r="C350" s="1"/>
    </row>
    <row r="351" spans="1:20" ht="15.75" customHeight="1">
      <c r="A351" s="1"/>
      <c r="B351" s="1"/>
      <c r="C351" s="1"/>
    </row>
    <row r="352" spans="1:20" ht="15.75" customHeight="1">
      <c r="A352" s="1"/>
      <c r="B352" s="1"/>
      <c r="C352" s="1"/>
    </row>
    <row r="353" spans="1:3" ht="15.75" customHeight="1">
      <c r="A353" s="1"/>
      <c r="B353" s="1"/>
      <c r="C353" s="1"/>
    </row>
    <row r="354" spans="1:3" ht="15.75" customHeight="1">
      <c r="A354" s="1"/>
      <c r="B354" s="1"/>
      <c r="C354" s="1"/>
    </row>
    <row r="355" spans="1:3" ht="24.95" customHeight="1">
      <c r="A355" s="1"/>
      <c r="B355" s="1"/>
      <c r="C355" s="1"/>
    </row>
    <row r="356" spans="1:3" ht="15.75" customHeight="1">
      <c r="A356" s="1"/>
      <c r="B356" s="1"/>
      <c r="C356" s="1"/>
    </row>
    <row r="357" spans="1:3" ht="15.75" customHeight="1">
      <c r="A357" s="1"/>
      <c r="B357" s="1"/>
      <c r="C357" s="1"/>
    </row>
    <row r="358" spans="1:3" ht="15.75" customHeight="1">
      <c r="A358" s="1"/>
      <c r="B358" s="1"/>
      <c r="C358" s="1"/>
    </row>
    <row r="359" spans="1:3" ht="19.5" customHeight="1">
      <c r="A359" s="1"/>
      <c r="B359" s="1"/>
      <c r="C359" s="1"/>
    </row>
    <row r="360" spans="1:3" ht="15.75" customHeight="1">
      <c r="A360" s="1"/>
      <c r="B360" s="1"/>
      <c r="C360" s="1"/>
    </row>
    <row r="361" spans="1:3" ht="15.75" customHeight="1">
      <c r="A361" s="1"/>
      <c r="B361" s="1"/>
      <c r="C361" s="1"/>
    </row>
    <row r="362" spans="1:3" ht="15.75" customHeight="1">
      <c r="A362" s="1"/>
      <c r="B362" s="1"/>
      <c r="C362" s="1"/>
    </row>
    <row r="363" spans="1:3" ht="20.25" customHeight="1">
      <c r="A363" s="1"/>
      <c r="B363" s="1"/>
      <c r="C363" s="1"/>
    </row>
    <row r="365" spans="1:3">
      <c r="C365" s="44"/>
    </row>
    <row r="366" spans="1:3">
      <c r="C366" s="44"/>
    </row>
    <row r="367" spans="1:3" ht="15.75" customHeight="1"/>
  </sheetData>
  <mergeCells count="160">
    <mergeCell ref="O6:O8"/>
    <mergeCell ref="P6:P8"/>
    <mergeCell ref="Q6:Q8"/>
    <mergeCell ref="R6:R8"/>
    <mergeCell ref="S6:S8"/>
    <mergeCell ref="T6:T8"/>
    <mergeCell ref="E346:J346"/>
    <mergeCell ref="L346:T346"/>
    <mergeCell ref="F6:F8"/>
    <mergeCell ref="G6:G8"/>
    <mergeCell ref="H6:H8"/>
    <mergeCell ref="I6:I8"/>
    <mergeCell ref="J6:J8"/>
    <mergeCell ref="E6:E8"/>
    <mergeCell ref="E4:J5"/>
    <mergeCell ref="L6:L8"/>
    <mergeCell ref="M6:M8"/>
    <mergeCell ref="N6:N8"/>
    <mergeCell ref="B47:B49"/>
    <mergeCell ref="C47:C49"/>
    <mergeCell ref="B67:B69"/>
    <mergeCell ref="C67:C69"/>
    <mergeCell ref="A65:B65"/>
    <mergeCell ref="A67:A69"/>
    <mergeCell ref="A47:A49"/>
    <mergeCell ref="A9:C9"/>
    <mergeCell ref="A12:C12"/>
    <mergeCell ref="A35:C35"/>
    <mergeCell ref="A40:C40"/>
    <mergeCell ref="A45:B45"/>
    <mergeCell ref="B6:B8"/>
    <mergeCell ref="C6:C8"/>
    <mergeCell ref="A32:A34"/>
    <mergeCell ref="B32:B34"/>
    <mergeCell ref="C32:C34"/>
    <mergeCell ref="A39:B39"/>
    <mergeCell ref="A6:A8"/>
    <mergeCell ref="A11:B11"/>
    <mergeCell ref="B108:C108"/>
    <mergeCell ref="A88:B88"/>
    <mergeCell ref="A90:A92"/>
    <mergeCell ref="B80:B82"/>
    <mergeCell ref="C80:C82"/>
    <mergeCell ref="A80:A82"/>
    <mergeCell ref="A50:C50"/>
    <mergeCell ref="A70:C70"/>
    <mergeCell ref="A83:C83"/>
    <mergeCell ref="A93:C93"/>
    <mergeCell ref="A78:B78"/>
    <mergeCell ref="A100:B100"/>
    <mergeCell ref="A101:C101"/>
    <mergeCell ref="A344:B344"/>
    <mergeCell ref="A287:B287"/>
    <mergeCell ref="B332:B334"/>
    <mergeCell ref="C332:C334"/>
    <mergeCell ref="B321:B323"/>
    <mergeCell ref="C321:C323"/>
    <mergeCell ref="A330:B330"/>
    <mergeCell ref="A310:B310"/>
    <mergeCell ref="A321:A323"/>
    <mergeCell ref="B300:B302"/>
    <mergeCell ref="C300:C302"/>
    <mergeCell ref="A298:B298"/>
    <mergeCell ref="A300:A302"/>
    <mergeCell ref="B289:B291"/>
    <mergeCell ref="C289:C291"/>
    <mergeCell ref="A312:A314"/>
    <mergeCell ref="B312:B314"/>
    <mergeCell ref="C312:C314"/>
    <mergeCell ref="A319:B319"/>
    <mergeCell ref="A320:C320"/>
    <mergeCell ref="A289:A291"/>
    <mergeCell ref="A315:C315"/>
    <mergeCell ref="A303:C303"/>
    <mergeCell ref="A332:A334"/>
    <mergeCell ref="A30:B30"/>
    <mergeCell ref="A112:C112"/>
    <mergeCell ref="A121:C121"/>
    <mergeCell ref="A107:B107"/>
    <mergeCell ref="A148:B148"/>
    <mergeCell ref="A133:B133"/>
    <mergeCell ref="A147:B147"/>
    <mergeCell ref="A109:A111"/>
    <mergeCell ref="A116:B116"/>
    <mergeCell ref="B109:B111"/>
    <mergeCell ref="C109:C111"/>
    <mergeCell ref="B126:B128"/>
    <mergeCell ref="A124:B124"/>
    <mergeCell ref="B118:B120"/>
    <mergeCell ref="A135:B135"/>
    <mergeCell ref="A137:A139"/>
    <mergeCell ref="B137:B139"/>
    <mergeCell ref="C137:C139"/>
    <mergeCell ref="C126:C128"/>
    <mergeCell ref="A118:A120"/>
    <mergeCell ref="C118:C120"/>
    <mergeCell ref="A126:A128"/>
    <mergeCell ref="B90:B92"/>
    <mergeCell ref="C90:C92"/>
    <mergeCell ref="A265:B265"/>
    <mergeCell ref="A210:A212"/>
    <mergeCell ref="A239:A241"/>
    <mergeCell ref="A226:B226"/>
    <mergeCell ref="A228:A230"/>
    <mergeCell ref="A237:B237"/>
    <mergeCell ref="A181:B181"/>
    <mergeCell ref="B189:B191"/>
    <mergeCell ref="C189:C191"/>
    <mergeCell ref="A187:B187"/>
    <mergeCell ref="A189:A191"/>
    <mergeCell ref="B228:B230"/>
    <mergeCell ref="C228:C230"/>
    <mergeCell ref="C239:C241"/>
    <mergeCell ref="A208:B208"/>
    <mergeCell ref="A217:C217"/>
    <mergeCell ref="A216:B216"/>
    <mergeCell ref="B210:B212"/>
    <mergeCell ref="A192:C192"/>
    <mergeCell ref="A196:C196"/>
    <mergeCell ref="A213:C213"/>
    <mergeCell ref="A231:C231"/>
    <mergeCell ref="A242:C242"/>
    <mergeCell ref="B239:B241"/>
    <mergeCell ref="A140:C140"/>
    <mergeCell ref="A153:C153"/>
    <mergeCell ref="A156:C156"/>
    <mergeCell ref="A150:A152"/>
    <mergeCell ref="B150:B152"/>
    <mergeCell ref="C150:C152"/>
    <mergeCell ref="B176:B178"/>
    <mergeCell ref="C176:C178"/>
    <mergeCell ref="A174:B174"/>
    <mergeCell ref="A176:A178"/>
    <mergeCell ref="A168:B168"/>
    <mergeCell ref="A155:B155"/>
    <mergeCell ref="A166:C166"/>
    <mergeCell ref="A1:C1"/>
    <mergeCell ref="A2:C2"/>
    <mergeCell ref="A3:C3"/>
    <mergeCell ref="A5:C5"/>
    <mergeCell ref="A292:C292"/>
    <mergeCell ref="A256:C256"/>
    <mergeCell ref="A267:A269"/>
    <mergeCell ref="A195:B195"/>
    <mergeCell ref="A270:C270"/>
    <mergeCell ref="A281:C281"/>
    <mergeCell ref="A179:C179"/>
    <mergeCell ref="A182:C182"/>
    <mergeCell ref="A278:A280"/>
    <mergeCell ref="B253:B255"/>
    <mergeCell ref="C253:C255"/>
    <mergeCell ref="C278:C280"/>
    <mergeCell ref="A276:B276"/>
    <mergeCell ref="B267:B269"/>
    <mergeCell ref="C267:C269"/>
    <mergeCell ref="B278:B280"/>
    <mergeCell ref="C210:C212"/>
    <mergeCell ref="A251:B251"/>
    <mergeCell ref="A253:A255"/>
    <mergeCell ref="A129:C129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8" orientation="portrait" r:id="rId1"/>
  <headerFooter>
    <oddFooter>&amp;C&amp;P</oddFooter>
  </headerFooter>
  <rowBreaks count="8" manualBreakCount="8">
    <brk id="45" max="16383" man="1"/>
    <brk id="88" max="16383" man="1"/>
    <brk id="135" max="16383" man="1"/>
    <brk id="174" max="16383" man="1"/>
    <brk id="208" max="16383" man="1"/>
    <brk id="251" max="16383" man="1"/>
    <brk id="298" max="16383" man="1"/>
    <brk id="3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G14" sqref="G14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200" t="s">
        <v>147</v>
      </c>
      <c r="B1" s="201" t="s">
        <v>135</v>
      </c>
      <c r="C1" s="201" t="s">
        <v>9</v>
      </c>
    </row>
    <row r="2" spans="1:3">
      <c r="A2" s="200"/>
      <c r="B2" s="201"/>
      <c r="C2" s="201"/>
    </row>
    <row r="3" spans="1:3">
      <c r="A3" s="200"/>
      <c r="B3" s="201"/>
      <c r="C3" s="202"/>
    </row>
    <row r="4" spans="1:3" ht="18">
      <c r="A4" s="160" t="s">
        <v>29</v>
      </c>
      <c r="B4" s="160"/>
      <c r="C4" s="160"/>
    </row>
    <row r="5" spans="1:3" ht="14.25">
      <c r="A5" s="47" t="s">
        <v>98</v>
      </c>
      <c r="B5" s="34" t="s">
        <v>99</v>
      </c>
      <c r="C5" s="23">
        <v>5006900</v>
      </c>
    </row>
    <row r="6" spans="1:3" ht="14.25">
      <c r="A6" s="47"/>
      <c r="B6" s="132"/>
      <c r="C6" s="23"/>
    </row>
    <row r="7" spans="1:3" ht="14.25">
      <c r="A7" s="47"/>
      <c r="B7" s="132"/>
      <c r="C7" s="23"/>
    </row>
    <row r="8" spans="1:3" ht="15.75">
      <c r="A8" s="203" t="s">
        <v>78</v>
      </c>
      <c r="B8" s="146"/>
      <c r="C8" s="48">
        <f>C5</f>
        <v>5006900</v>
      </c>
    </row>
    <row r="9" spans="1:3" ht="18">
      <c r="A9" s="204" t="s">
        <v>30</v>
      </c>
      <c r="B9" s="157"/>
      <c r="C9" s="205"/>
    </row>
    <row r="10" spans="1:3" ht="14.25">
      <c r="A10" s="47" t="s">
        <v>54</v>
      </c>
      <c r="B10" s="34" t="s">
        <v>5</v>
      </c>
      <c r="C10" s="21">
        <v>4848619</v>
      </c>
    </row>
    <row r="11" spans="1:3" ht="14.25">
      <c r="A11" s="47" t="s">
        <v>65</v>
      </c>
      <c r="B11" s="34" t="s">
        <v>7</v>
      </c>
      <c r="C11" s="21">
        <v>967567</v>
      </c>
    </row>
    <row r="12" spans="1:3">
      <c r="A12" s="35" t="s">
        <v>51</v>
      </c>
      <c r="B12" s="22" t="s">
        <v>67</v>
      </c>
      <c r="C12" s="19">
        <v>18000</v>
      </c>
    </row>
    <row r="13" spans="1:3">
      <c r="A13" s="35" t="s">
        <v>50</v>
      </c>
      <c r="B13" s="22" t="s">
        <v>91</v>
      </c>
      <c r="C13" s="19">
        <v>86152</v>
      </c>
    </row>
    <row r="14" spans="1:3">
      <c r="A14" s="35" t="s">
        <v>59</v>
      </c>
      <c r="B14" s="22" t="s">
        <v>70</v>
      </c>
      <c r="C14" s="19">
        <v>31771</v>
      </c>
    </row>
    <row r="15" spans="1:3">
      <c r="A15" s="35" t="s">
        <v>63</v>
      </c>
      <c r="B15" s="22" t="s">
        <v>133</v>
      </c>
      <c r="C15" s="19">
        <v>28391</v>
      </c>
    </row>
    <row r="16" spans="1:3">
      <c r="A16" s="35" t="s">
        <v>61</v>
      </c>
      <c r="B16" s="22" t="s">
        <v>107</v>
      </c>
      <c r="C16" s="19">
        <v>26400</v>
      </c>
    </row>
    <row r="17" spans="1:3" ht="14.25">
      <c r="A17" s="47" t="s">
        <v>64</v>
      </c>
      <c r="B17" s="34" t="s">
        <v>2</v>
      </c>
      <c r="C17" s="21">
        <f>SUM(C12:C16)</f>
        <v>190714</v>
      </c>
    </row>
    <row r="18" spans="1:3">
      <c r="A18" s="35"/>
      <c r="B18" s="22"/>
      <c r="C18" s="19"/>
    </row>
    <row r="19" spans="1:3" ht="12.75" customHeight="1">
      <c r="A19" s="35"/>
      <c r="B19" s="38"/>
      <c r="C19" s="20"/>
    </row>
    <row r="20" spans="1:3" ht="14.25">
      <c r="A20" s="47" t="s">
        <v>103</v>
      </c>
      <c r="B20" s="34" t="s">
        <v>109</v>
      </c>
      <c r="C20" s="21">
        <f>SUM(C18:C19)</f>
        <v>0</v>
      </c>
    </row>
    <row r="21" spans="1:3" ht="14.25">
      <c r="A21" s="199" t="s">
        <v>24</v>
      </c>
      <c r="B21" s="166"/>
      <c r="C21" s="33">
        <f>C10+C11+C17+C20</f>
        <v>6006900</v>
      </c>
    </row>
  </sheetData>
  <mergeCells count="7">
    <mergeCell ref="A21:B21"/>
    <mergeCell ref="A1:A3"/>
    <mergeCell ref="B1:B3"/>
    <mergeCell ref="C1:C3"/>
    <mergeCell ref="A4:C4"/>
    <mergeCell ref="A8:B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2019 évi költségvetés</vt:lpstr>
      <vt:lpstr>Védőnő</vt:lpstr>
      <vt:lpstr>'2019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2019-02-19T09:36:21Z</cp:lastPrinted>
  <dcterms:created xsi:type="dcterms:W3CDTF">2001-11-26T10:13:34Z</dcterms:created>
  <dcterms:modified xsi:type="dcterms:W3CDTF">2019-02-19T09:36:24Z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