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915" firstSheet="4" activeTab="15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Felhalm. kiad." sheetId="8" r:id="rId8"/>
    <sheet name="Szociális" sheetId="9" r:id="rId9"/>
    <sheet name="Tartalék" sheetId="10" r:id="rId10"/>
    <sheet name="Polg.Hiv." sheetId="11" r:id="rId11"/>
    <sheet name="Eszi+Eü" sheetId="12" r:id="rId12"/>
    <sheet name="Vg" sheetId="13" r:id="rId13"/>
    <sheet name="Ovi" sheetId="14" r:id="rId14"/>
    <sheet name="AJMK" sheetId="15" r:id="rId15"/>
    <sheet name="Munka5" sheetId="16" r:id="rId16"/>
  </sheets>
  <definedNames/>
  <calcPr fullCalcOnLoad="1"/>
</workbook>
</file>

<file path=xl/sharedStrings.xml><?xml version="1.0" encoding="utf-8"?>
<sst xmlns="http://schemas.openxmlformats.org/spreadsheetml/2006/main" count="723" uniqueCount="434">
  <si>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</si>
  <si>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</si>
  <si>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</si>
  <si>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</si>
  <si>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</si>
  <si>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</si>
  <si>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</si>
  <si>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</si>
  <si>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</si>
  <si>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</si>
  <si>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</si>
  <si>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</si>
  <si>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</si>
  <si>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>Közfoglalkoztatottak éves létszám előirányzata:</t>
  </si>
  <si>
    <t xml:space="preserve">    Élelmiszer</t>
  </si>
  <si>
    <t xml:space="preserve">     Pedagógus</t>
  </si>
  <si>
    <t xml:space="preserve">     Nem pedagógus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</si>
  <si>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</si>
  <si>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</si>
  <si>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</si>
  <si>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</si>
  <si>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</si>
  <si>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</si>
  <si>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</si>
  <si>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</si>
  <si>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</si>
  <si>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</si>
  <si>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</si>
  <si>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</si>
  <si>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</si>
  <si>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</si>
  <si>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</si>
  <si>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</si>
  <si>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</si>
  <si>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</si>
  <si>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</si>
  <si>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</si>
  <si>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</si>
  <si>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</si>
  <si>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</si>
  <si>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Felhalmozási kiadások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</si>
  <si>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</si>
  <si>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</si>
  <si>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</si>
  <si>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</si>
  <si>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</si>
  <si>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 xml:space="preserve">      B410. Egyéb működési bevételek</t>
  </si>
  <si>
    <t xml:space="preserve">           Informatikai feladatok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</si>
  <si>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</si>
  <si>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</si>
  <si>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</si>
  <si>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</si>
  <si>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</si>
  <si>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</si>
  <si>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</si>
  <si>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</si>
  <si>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</si>
  <si>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</si>
  <si>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</si>
  <si>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</si>
  <si>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</si>
  <si>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</si>
  <si>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</si>
  <si>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</si>
  <si>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</si>
  <si>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</si>
  <si>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</si>
  <si>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</si>
  <si>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</si>
  <si>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</si>
  <si>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Belterületi árvízvédelmi töltés megépítése II. forduló</t>
  </si>
  <si>
    <t>DAOP-5.2.1/A-11 Tiszakécskei Önkormányzat belterületi vízelvezetése (II. ütem, 2. szakasz)</t>
  </si>
  <si>
    <t>Tiszakécske Szociális Otthon korszerűsítése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</si>
  <si>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</si>
  <si>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</si>
  <si>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</si>
  <si>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</si>
  <si>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</si>
  <si>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</si>
  <si>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</si>
  <si>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Komposztáló és átrakó pályázat előkészítés</t>
  </si>
  <si>
    <t>Rendezési terv</t>
  </si>
  <si>
    <t>05. hrsz-ú ingatlan vásárlása</t>
  </si>
  <si>
    <t>Ravatalozó építése és felújítása</t>
  </si>
  <si>
    <t>DAOP-5.2.1/A-11 Tiszakécskei Önkormányzat belterületi víz-elvezetése (II. ütem, 2. szakasz)</t>
  </si>
  <si>
    <t>Szent Imre tér 2. sz. alatt bérlakásépítés</t>
  </si>
  <si>
    <t>Részösszesen</t>
  </si>
  <si>
    <t>FELÚJÍTÁSOK</t>
  </si>
  <si>
    <t>Sportpálya öltöző és tekepálya épület felújítás</t>
  </si>
  <si>
    <t>Mindösszesen</t>
  </si>
  <si>
    <t>Tiszakécske piaccsarnok építése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</si>
  <si>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</si>
  <si>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</si>
  <si>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</si>
  <si>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</si>
  <si>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B113. Települési önkormányzatok szociális és gyermekjóléti feladatainak támogatása</t>
  </si>
  <si>
    <t>B114. Települési önkormányzatok kulturális feladatainak támogatása</t>
  </si>
  <si>
    <t>B115. Működési célú központosított előirányzatok</t>
  </si>
  <si>
    <t>B116.  Helyi önkormányzatok kiegészítő támogatásai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</si>
  <si>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</si>
  <si>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</si>
  <si>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</si>
  <si>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Elkülönített állami pénzalapból közfoglalkoztatottak</t>
  </si>
  <si>
    <t xml:space="preserve"> - Egyéb (segélyekkel kapcs.visszaigénylés, pótlólagos tám.)</t>
  </si>
  <si>
    <t>B2. Felhalmozási célú támogatások államháztartáson belülről</t>
  </si>
  <si>
    <t>B25. Egyéb felhalmozási célú támogatások bevételei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</si>
  <si>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</si>
  <si>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</si>
  <si>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</si>
  <si>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</si>
  <si>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</si>
  <si>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</si>
  <si>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B401. Áru- és készletértékesítés ellenértéke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</si>
  <si>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</si>
  <si>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</si>
  <si>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</si>
  <si>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</si>
  <si>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</si>
  <si>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</si>
  <si>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</si>
  <si>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B73. Egyéb felhalmozási célú átvett pénzeszközök</t>
  </si>
  <si>
    <t>KÖLTSÉGVETÉSI BEVÉTELEK ÖSSZESEN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</si>
  <si>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</si>
  <si>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</si>
  <si>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</si>
  <si>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</si>
  <si>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</si>
  <si>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FINANSZÍROZÁSI BEVÉTELEK ÖSSZESEN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</si>
  <si>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</si>
  <si>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</si>
  <si>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</si>
  <si>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</si>
  <si>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</si>
  <si>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K41. Társadalombiztosítási ellátások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</si>
  <si>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</si>
  <si>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</si>
  <si>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</si>
  <si>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</si>
  <si>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</si>
  <si>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</si>
  <si>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</si>
  <si>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</si>
  <si>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</si>
  <si>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</si>
  <si>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</si>
  <si>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</si>
  <si>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</si>
  <si>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</si>
  <si>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</si>
  <si>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</si>
  <si>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</si>
  <si>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KIADÁS ÖSSZESEN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</si>
  <si>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</si>
  <si>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</si>
  <si>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</si>
  <si>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</si>
  <si>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 xml:space="preserve">Általános tartalék </t>
  </si>
  <si>
    <t>B72. Felhalmozási célú visszatérítendő támog., kölcsönök visszatérülése áh-on kívülről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</si>
  <si>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</si>
  <si>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</si>
  <si>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</si>
  <si>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</si>
  <si>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Felsőoktatási intézményi ösztöndíj</t>
  </si>
  <si>
    <t xml:space="preserve">           Kistérségi és Területfejlesztési hozzájárulás</t>
  </si>
  <si>
    <t xml:space="preserve">           Szenvedélybetegek és pszichiátriai betegek nappali ell. Hj.</t>
  </si>
  <si>
    <t xml:space="preserve">           TISZK költségeihez történő hozzájárulás</t>
  </si>
  <si>
    <t xml:space="preserve">           "Kék-víz" ÉBKm-i Ivóvízminőség-javító prog.saját erő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</si>
  <si>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</si>
  <si>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</si>
  <si>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</si>
  <si>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</si>
  <si>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</si>
  <si>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</si>
  <si>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</si>
  <si>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</si>
  <si>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</si>
  <si>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ÖSSZESEN</t>
  </si>
  <si>
    <t>Térfigyelő kamerarendszer kiépítése Tiszakécske városban</t>
  </si>
  <si>
    <t xml:space="preserve">SZOCIÁLIS FELADATOK ELŐIRÁNYZATAINAK </t>
  </si>
  <si>
    <t xml:space="preserve">RÉSZLETEZÉSE </t>
  </si>
  <si>
    <t>MEGNEVEZÉS</t>
  </si>
  <si>
    <t>Vissza-igényelhető     %</t>
  </si>
  <si>
    <t xml:space="preserve">Vissza-igényelhető összeg </t>
  </si>
  <si>
    <t>Köztemetés</t>
  </si>
  <si>
    <t>Polgármesteri Hivatalnál jelentkező segélyek</t>
  </si>
  <si>
    <t>Rendszeres gyermekvédelmi kedvezmény kiegészítés</t>
  </si>
  <si>
    <t xml:space="preserve"> - Rendszeres szociális segély</t>
  </si>
  <si>
    <t xml:space="preserve"> - FHT (foglalkoztatást helyettesítő támogatás)</t>
  </si>
  <si>
    <t>*Aktív korúak ellátása (RSZS+FHT)</t>
  </si>
  <si>
    <t xml:space="preserve">Önkormányzatot/Polg.Hivatalt terhelő összeg </t>
  </si>
  <si>
    <t>EGYESÍTETT SZOCIÁLIS INTÉZMÉNY ÉS EGÉSZSÉGÜGYI KÖZPONT</t>
  </si>
  <si>
    <t xml:space="preserve">ARANY JÁNOS MŰVELŐDÉSI KÖZPONT ÉS VÁROSI KÖNYVTÁR  </t>
  </si>
  <si>
    <t xml:space="preserve">           Tiszakécskei Városüzemeltetési Nonprofit Kft. támogatása</t>
  </si>
  <si>
    <t>A közfoglalkoztatottak a Városgondnokságnál kerülnek foglalkoztatásra.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</si>
  <si>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</si>
  <si>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</si>
  <si>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</si>
  <si>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</si>
  <si>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Ebből:    Működési bevétel</t>
  </si>
  <si>
    <t xml:space="preserve">               Felhalmozási bevétel</t>
  </si>
  <si>
    <t>Komatsu 41 dozer</t>
  </si>
  <si>
    <t>Komatsu 240 kotró</t>
  </si>
  <si>
    <t xml:space="preserve"> - ÁROP-1.A.5-2013-2013-0049 Szervezetfejlesztés</t>
  </si>
  <si>
    <t>Módosított előirányzat</t>
  </si>
  <si>
    <t xml:space="preserve">                 ebből Ovifoci támogatása</t>
  </si>
  <si>
    <t>B21</t>
  </si>
  <si>
    <t>Felhalmozási célú önkormányzati támogatások</t>
  </si>
  <si>
    <t>Adósságkonszolidációban részt nem vett települések fejlesztési támogatása</t>
  </si>
  <si>
    <t>Szociális kölcsön</t>
  </si>
  <si>
    <t>B6. Működési célú átvett pénzeszközök</t>
  </si>
  <si>
    <t>B63. Egyéb működési célú átvett pénzeszközök</t>
  </si>
  <si>
    <t>Vagyonvédelmi Alapítvány kamerarendszer</t>
  </si>
  <si>
    <t>2072/4; 2072/6 hrsz. Ingatlanok vásárlása</t>
  </si>
  <si>
    <t xml:space="preserve">                                     - Holt-Tisza oktatási és turisztikai vízibázis</t>
  </si>
  <si>
    <t xml:space="preserve">      B408. Kamatbevételek</t>
  </si>
  <si>
    <t>2015. ÉVI KÖLTSÉGVETÉSE</t>
  </si>
  <si>
    <t>VÁROSI ÓVODÁK ÉS BÖLCSŐDE 2015. ÉVI KÖLTSÉGVETÉSE</t>
  </si>
  <si>
    <t>VÁROSGONDNOKSÁG 2015. ÉVI KÖLTSÉGVETÉSE</t>
  </si>
  <si>
    <t xml:space="preserve"> 2015. ÉVI KÖLTSÉGVETÉSE</t>
  </si>
  <si>
    <t>2015. ÉVI TARTALÉKOK</t>
  </si>
  <si>
    <t>2015. ÉVI FELÚJÍTÁSOK ÉS FELHALMOZÁSOK FELADATONKÉNT</t>
  </si>
  <si>
    <t>2015.</t>
  </si>
  <si>
    <t>2015. ÉVI FELHALMOZÁSI BEVÉTELEK RÉSZLETEZÉSE</t>
  </si>
  <si>
    <t>AZ ÖNKORMÁNYZAT 2015. ÉVI KIADÁSI ELŐIRÁNYZATAI</t>
  </si>
  <si>
    <t>AZ ÖNKORMÁNYZAT 2015. ÉVI BEVÉTELI ELŐIRÁNYZATAI</t>
  </si>
  <si>
    <t xml:space="preserve"> - ÁROP-1.A.3-2014 Területi együttműködést segítő programok kialakítása</t>
  </si>
  <si>
    <t>B355. Egyéb áruhasználati és szolgáltatási adók (tart.ut.id.forg.adó, talajterh.díj)</t>
  </si>
  <si>
    <t>Római Katolikus Egyház</t>
  </si>
  <si>
    <t>VSE pályázati önerő - Sportliget pályázat</t>
  </si>
  <si>
    <t>LTP hátralékból származó befizetések</t>
  </si>
  <si>
    <t xml:space="preserve">           Konyhai eszközök</t>
  </si>
  <si>
    <t xml:space="preserve">           Előtetők</t>
  </si>
  <si>
    <t xml:space="preserve">           Városi Könyvtárban szalagfüggönyök cseréje</t>
  </si>
  <si>
    <t xml:space="preserve">   </t>
  </si>
  <si>
    <t xml:space="preserve">           Közösségi Házba polcrendszer, porszívó, projektor besz.</t>
  </si>
  <si>
    <t xml:space="preserve">    Szivattyúk vásárlása (termálkút, Pereghalom ivóvízkút, öntöző, traktorra szerelhető stb.)</t>
  </si>
  <si>
    <t>0 fő</t>
  </si>
  <si>
    <t>58 fő</t>
  </si>
  <si>
    <t>42 fő</t>
  </si>
  <si>
    <t>16 fő</t>
  </si>
  <si>
    <t>35 fő</t>
  </si>
  <si>
    <t>30 fő</t>
  </si>
  <si>
    <t>72 fő</t>
  </si>
  <si>
    <t>102 fő</t>
  </si>
  <si>
    <t>12,5 fő</t>
  </si>
  <si>
    <t>40 fő</t>
  </si>
  <si>
    <t>3 fő</t>
  </si>
  <si>
    <t>Lakossági hozzájárulással megvalósított útépítés, járda</t>
  </si>
  <si>
    <t>Diákotthon konyha felújítás</t>
  </si>
  <si>
    <t>Holt-Tisza víz, villany, járda</t>
  </si>
  <si>
    <t>Szabolcska -Szolnoki út sarok - parkoló építése, csapadékcsatorna építés</t>
  </si>
  <si>
    <t>Tiszakécske piaccsarnok fűtés</t>
  </si>
  <si>
    <t>Óbögi Gazdakör belső felújítása</t>
  </si>
  <si>
    <t>Csapadékvíz elvezetés (Gémes M, Kiss B, Dohány, Virág)</t>
  </si>
  <si>
    <t>Csónakázó tó szélesítése, kiülő+padok</t>
  </si>
  <si>
    <t>K912. Belföldi értékpapírok kiadásai</t>
  </si>
  <si>
    <t>2015. évre tervezett kifizetés</t>
  </si>
  <si>
    <t>Adósságkezelés /megszűnik március 1-től/</t>
  </si>
  <si>
    <t>Önkormányzati segély /megszűnik március 1-től/</t>
  </si>
  <si>
    <t>Közgyógyellátás  /megszűnik március 1-től/</t>
  </si>
  <si>
    <t>Kiegészítő gyerekvédelmi támogatás</t>
  </si>
  <si>
    <t>Lakásfenntartási támogatás /megszűnik március 1-től/</t>
  </si>
  <si>
    <t>Óvodáztatási támogatás /megszűnik szeptember 1-től/</t>
  </si>
  <si>
    <t>Református Templom orgona felújítása</t>
  </si>
  <si>
    <t xml:space="preserve">            Kincsem part felújításának támogatása</t>
  </si>
  <si>
    <t>Szennyvízcsatornázás II. ütem utáni úthelyreállítás (útalap)</t>
  </si>
  <si>
    <t>Kurázs dűlőn és Hajtó úton járda és útépítési munkák</t>
  </si>
  <si>
    <t>Aktív korúak ellátása *     /Átkerül a járáshoz márc.1-től/</t>
  </si>
  <si>
    <t xml:space="preserve">Szociális Otthon korszerűsítése (Kossuth u., Vörösmarty u.) </t>
  </si>
  <si>
    <t>Járda és parkoló építés, a szükséges csapadékvízelvezetéssel közmunka keretében (Fogoly u., Strand u., Rákóczi u.)</t>
  </si>
  <si>
    <t xml:space="preserve">Bem utca - Madách utca teljes, Wesselényi utca hiányzó szakaszának szilárd burkolattal történő ellátása </t>
  </si>
  <si>
    <t>Kőrösi úti járda kiépítése a Katolikus templomtól a József Attila utcáig</t>
  </si>
  <si>
    <t>Rákóczi utcai járda kiépítése a Szolnoki úttól a Móricz Zsigmond Okt.Intézményig</t>
  </si>
  <si>
    <t>Szabolcska utcai járda építése a Szolnoki úttól a Strand utcáig</t>
  </si>
  <si>
    <t>Fürdő utcai járda építése</t>
  </si>
  <si>
    <t>Városi Könyvtár épületének felújítása</t>
  </si>
  <si>
    <t>Polgármesteri Hivatal épületének bővítésének I. üteme (faház)</t>
  </si>
  <si>
    <t>Szenyyvízcsatornázás II. ütem beruházás utáni úthelyreállítási munkák</t>
  </si>
  <si>
    <t xml:space="preserve">           Magmobil mágnesterápiás rendszer</t>
  </si>
  <si>
    <t xml:space="preserve">           OE 127 Vacuter vákuumterápiás készülék</t>
  </si>
  <si>
    <t xml:space="preserve">           OE 308 Medinther középfrekvenciás készülék</t>
  </si>
  <si>
    <t xml:space="preserve">           OE 302 Ultron Home ultrahangos kezelőkész.</t>
  </si>
  <si>
    <t xml:space="preserve">   - Központi támogatás</t>
  </si>
  <si>
    <t xml:space="preserve">    - EU támogatás</t>
  </si>
  <si>
    <t xml:space="preserve">    - Központi támogatás</t>
  </si>
  <si>
    <t>Kiadás</t>
  </si>
  <si>
    <t>Előre nem látható beruházási kiadások, pályázatok saját forrása</t>
  </si>
  <si>
    <t>Tárgyi eszközök értékesítésből származó bevétel</t>
  </si>
  <si>
    <t xml:space="preserve">2231. hrsz. Ingatlan vásárlása (Arany J. u. 6.) </t>
  </si>
  <si>
    <t>1026.hrsz. Ingatlan vásárlása (Szent Imre tér 9.)</t>
  </si>
  <si>
    <t>Napelemek telepítése (Városgondnokság, új járási épület)</t>
  </si>
  <si>
    <t xml:space="preserve">           1db sófal</t>
  </si>
  <si>
    <t>Önkormányzatok működési támogatásai</t>
  </si>
  <si>
    <t>Közhatalmi bevételek</t>
  </si>
  <si>
    <t>Felhalmozási bevételek</t>
  </si>
  <si>
    <t>Beruházások</t>
  </si>
  <si>
    <t>Felújítások</t>
  </si>
  <si>
    <t>Felhalmozási célú átvett pénzeszközök</t>
  </si>
  <si>
    <t>Egyéb felhalmozási célú kiadások</t>
  </si>
  <si>
    <t>Eredeti ei.</t>
  </si>
  <si>
    <t xml:space="preserve">           Könyvtár - informatikai beszerzés</t>
  </si>
  <si>
    <t xml:space="preserve">           Riasztórendszer kiépítése a Közösségi Házban</t>
  </si>
  <si>
    <t xml:space="preserve"> * 2015.03.01-től a megszűnő támogatások helyett települési támogatást kell folyósítani </t>
  </si>
  <si>
    <t>BEVÉTELI ELŐIRÁNYZATOK MÓDOSÍTÁSA</t>
  </si>
  <si>
    <t>Intézmények működési bevétele</t>
  </si>
  <si>
    <t>Egyéb műk. célú támogatások bevételei áht. belülről</t>
  </si>
  <si>
    <t>Felhalmozási célú támogatások áht.belülről</t>
  </si>
  <si>
    <t>Költségvetési bevételek összesen</t>
  </si>
  <si>
    <t>Belföldi értékpapírok bevételei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</si>
  <si>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</si>
  <si>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</si>
  <si>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</si>
  <si>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</si>
  <si>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</si>
  <si>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</si>
  <si>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</si>
  <si>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</si>
  <si>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Kiadás összesen</t>
  </si>
  <si>
    <t>Tartalék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</si>
  <si>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</si>
  <si>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</si>
  <si>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</si>
  <si>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</si>
  <si>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</si>
  <si>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</si>
  <si>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</si>
  <si>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</si>
  <si>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</si>
  <si>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</si>
  <si>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</si>
  <si>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</si>
  <si>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</si>
  <si>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</si>
  <si>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</si>
  <si>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2014. évi maradvány</t>
  </si>
  <si>
    <t xml:space="preserve">           Biztonsági és kijáratmutató világítás felújítása (AJMK+KH)</t>
  </si>
  <si>
    <t xml:space="preserve">     K7. Felújítások</t>
  </si>
  <si>
    <t xml:space="preserve">     K7. Személyemelő felújítása</t>
  </si>
  <si>
    <t>K512. Egyéb működési célú támogatások államháztartáson kívülre</t>
  </si>
  <si>
    <t>K73.</t>
  </si>
  <si>
    <t>Egyéb tárgyi eszközök felújítása</t>
  </si>
  <si>
    <t>K86.</t>
  </si>
  <si>
    <t>K89. Egyéb felhalmozási célú támogatások államháztartáson kívülre</t>
  </si>
  <si>
    <t>2015. ÉVI KIADÁSI ELŐIRÁNYZATOK INTÉZMÉNYENKÉNT</t>
  </si>
  <si>
    <t>Porszívó beszerzés</t>
  </si>
  <si>
    <t xml:space="preserve"> Holt-Tisza oktatási és turisztikai vízibázis</t>
  </si>
  <si>
    <t xml:space="preserve">POLGÁRMESTERI HIVATAL 2015. ÉVI KÖLTSÉGVETÉSE                                                          </t>
  </si>
  <si>
    <t>Maradvány elvonás</t>
  </si>
  <si>
    <t>Elvonások és befizetések</t>
  </si>
  <si>
    <t>Előre nem látható beruh. kiadások, pályázatok saját forrása</t>
  </si>
  <si>
    <t xml:space="preserve">           2014. évi maradvány</t>
  </si>
  <si>
    <t xml:space="preserve">     K5. Egyéb elvonások, befizetések</t>
  </si>
  <si>
    <t>Református orgona felújításának támogatása</t>
  </si>
  <si>
    <t xml:space="preserve">Buszmegállók építése </t>
  </si>
  <si>
    <t>Piac térburkolás</t>
  </si>
  <si>
    <t>Gyermekétkeztetés körülményeinek javítására kiírt pályázat saját erő</t>
  </si>
  <si>
    <t>Béke utcai óvoda felúíjtása</t>
  </si>
  <si>
    <t xml:space="preserve">                                     - Kézilabada szakosztály pályázat önerő</t>
  </si>
  <si>
    <t>Ingatlan vásárlása - Vörösmarty u. 13.</t>
  </si>
  <si>
    <t xml:space="preserve">                                     - Tekepálya felújítása</t>
  </si>
  <si>
    <t xml:space="preserve">           Könyvtári érdekeltségnövelő támogatás</t>
  </si>
  <si>
    <t>B12.</t>
  </si>
  <si>
    <t>Elvonások és befizetések bevételei</t>
  </si>
  <si>
    <t>Béke utcai óvoda felújítása</t>
  </si>
  <si>
    <t xml:space="preserve">   - Európai Unió Kohéziós Alapból</t>
  </si>
  <si>
    <t xml:space="preserve">      B8131. Előző évi maradvány</t>
  </si>
  <si>
    <t>Bérkompenzáció</t>
  </si>
  <si>
    <t xml:space="preserve"> - Magyar Államkincstártól közfoglalkoztatottak</t>
  </si>
  <si>
    <t>K914. Államháztartáson belüli megelőlegezések visszafizetése</t>
  </si>
  <si>
    <t>Int.finansz.</t>
  </si>
  <si>
    <t>K504. Működési célú visszatérítéendő tám. államháztartáson belülre</t>
  </si>
  <si>
    <t xml:space="preserve">           Tárgyi eszköz beszerzés</t>
  </si>
  <si>
    <t xml:space="preserve">   Tárgyi eszköz beszerzés</t>
  </si>
  <si>
    <t xml:space="preserve">           Könyv, folyóirat beszerzés</t>
  </si>
  <si>
    <t xml:space="preserve">   Piac térburkolás</t>
  </si>
  <si>
    <t>Módosított ei.</t>
  </si>
  <si>
    <t xml:space="preserve">Önkormányzatnál jelentkező segélyek </t>
  </si>
  <si>
    <t>Települési támogatás</t>
  </si>
  <si>
    <t>Egyéb műk.célú pénzeszk. Áh.kívülről</t>
  </si>
  <si>
    <t xml:space="preserve">Ingatlan vásárlása - 0268/34 hrsz.ingatlan </t>
  </si>
  <si>
    <t xml:space="preserve">           Közművelődési érdekeltségnövelő pályázat</t>
  </si>
  <si>
    <t>Tiszakécskei Városüzemeltetési Nonprofit Kft. Támogatása</t>
  </si>
  <si>
    <t>B16. Egyéb működési célú támogatások bevételei áh.belülről</t>
  </si>
  <si>
    <t>B65. Egyéb műk.célú pénzeszköz áh.kívülről</t>
  </si>
  <si>
    <t xml:space="preserve">           Bőrgyógyász minfelt.eszközbesz.</t>
  </si>
  <si>
    <t xml:space="preserve">Ingatlan vásárlása - 3696/3 hrsz. Ingatlan </t>
  </si>
  <si>
    <t>K513. Tartalékok</t>
  </si>
  <si>
    <t xml:space="preserve">   Targonca vásárlás</t>
  </si>
  <si>
    <t>Aug.20-i kitüntető díjak ei.átcsop.</t>
  </si>
  <si>
    <t>Októberi állami támogatás (lemondás, pótigény)</t>
  </si>
  <si>
    <t>Jöv.pótló támog.</t>
  </si>
  <si>
    <t>Polgárőrség visszatérítendő támog. (gépjármű)</t>
  </si>
  <si>
    <t>Működési célú visszatérítendő támog. áht.belülről</t>
  </si>
  <si>
    <t>B407. Általános forgalmi adó visszatérítése</t>
  </si>
  <si>
    <t>Értékpapír beváltás</t>
  </si>
  <si>
    <t>Értékpapír vásárlás</t>
  </si>
  <si>
    <t>142/2015.sz.hat. Római Katolikus Plébánia támogatása</t>
  </si>
  <si>
    <t>173/2015.Pü-i Kárpátaljai karácsony támogatása</t>
  </si>
  <si>
    <t>175/2015.Pü-i Egészségügyi Kp. rötgen előhívó doboz pót.ei.</t>
  </si>
  <si>
    <t>Család és Gyermekjóléti Központ támogatása</t>
  </si>
  <si>
    <t>Köznevelési int. működt.kapcs.támogatás</t>
  </si>
  <si>
    <t>Köznevelési int.támog.</t>
  </si>
  <si>
    <t xml:space="preserve">           Család és Gyermekjóléi Központ beszerzései</t>
  </si>
  <si>
    <t>B14.</t>
  </si>
  <si>
    <t>Működési célú visszatérítendő támogatások, kölcsönök visszat.áh.belülről</t>
  </si>
  <si>
    <t>Röntgen előhívó pót.ei.</t>
  </si>
  <si>
    <t>Család és Gyermekj.Kp.támog.</t>
  </si>
  <si>
    <t>2016. február 25-i ülésre</t>
  </si>
  <si>
    <t xml:space="preserve"> </t>
  </si>
  <si>
    <t>AJMK saját hatáskörű ei.átcsop.</t>
  </si>
  <si>
    <t>AJMK saját hatáskörű ei.átcsoportosítás</t>
  </si>
  <si>
    <t>Városi Óvodák és Bölcsőde saját hatáskörű ei.mód.</t>
  </si>
  <si>
    <t>Saját hatáskörű ei.mód.</t>
  </si>
  <si>
    <t>Egyesületi tám.ei.átcsop.</t>
  </si>
  <si>
    <t>Saját hatáskörű ei.átcsop.</t>
  </si>
  <si>
    <t xml:space="preserve">           Cso-csó asztal beszerzése, CD-s magnó</t>
  </si>
  <si>
    <t xml:space="preserve">           Díszletmozgató, fénytechnikai eszközök</t>
  </si>
  <si>
    <t>Korrekció</t>
  </si>
  <si>
    <t>K502. Helyi önkormányzatok előző évi elsz.szárm.kiadások</t>
  </si>
  <si>
    <t>AJMK egyesületi támogatás ei.átcsoportosítás</t>
  </si>
  <si>
    <t>24/2015.(XII.17.) sz.rendelet</t>
  </si>
  <si>
    <t>K44. Betegséggel kapcsolatos (nem tb-i) ellátások - szociális ell. (közgyógy)</t>
  </si>
  <si>
    <t>K46. Lakhatással kapcsolatos ellátások (adósságkezelés)</t>
  </si>
  <si>
    <t>K48. Egyéb nem intézményi ellátás (önk-i segély, köztemetés, egyéb pénzbeli ell.)</t>
  </si>
  <si>
    <t>1. melléklet a 3/2016. (II.25.) önkormányzati rendelethez</t>
  </si>
  <si>
    <t>1/b. melléklet a 3/2016. (II.25.) önkormányzati rendelethez</t>
  </si>
  <si>
    <t>1/d. melléklet a 3/2016. (II.25.) önkormányzati rendelethez</t>
  </si>
  <si>
    <t>1/c. melléklet a 3/2016. (II.25.) önkormányzati rendelethez</t>
  </si>
  <si>
    <t>1/e. melléklet a 3/2016. (II.25.) önkormányzati rendelethez</t>
  </si>
  <si>
    <t xml:space="preserve">                                                                                                                                                                       2. melléklet a 3/2016. (II.25.) önkormányzati rendelethez</t>
  </si>
  <si>
    <t>3. melléklet a 3/2016. (II.25.) önkormányzati rendelethez</t>
  </si>
  <si>
    <t>4. melléklet a 3/2016. (II.25.) önkormányzati rendelethez</t>
  </si>
  <si>
    <t>5. melléklet a 3/2016. (II.25.) önkormányzati rendelethez</t>
  </si>
  <si>
    <t>6. melléklet a 3/2016. (II.25.) önkormányzati rendelethez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</si>
</sst>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49" fontId="32" fillId="0" borderId="20" xfId="0" applyNumberFormat="1" applyFont="1" applyFill="1" applyBorder="1" applyAlignment="1">
      <alignment vertical="center" shrinkToFi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3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3" fontId="22" fillId="0" borderId="4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49" fontId="29" fillId="0" borderId="53" xfId="0" applyNumberFormat="1" applyFont="1" applyBorder="1" applyAlignment="1">
      <alignment vertical="center" wrapText="1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3" xfId="0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3" fontId="28" fillId="24" borderId="21" xfId="0" applyNumberFormat="1" applyFont="1" applyFill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28" fillId="24" borderId="22" xfId="0" applyNumberFormat="1" applyFont="1" applyFill="1" applyBorder="1" applyAlignment="1">
      <alignment/>
    </xf>
    <xf numFmtId="3" fontId="28" fillId="24" borderId="57" xfId="0" applyNumberFormat="1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9" fillId="0" borderId="22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9" fillId="0" borderId="21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29" fillId="0" borderId="55" xfId="0" applyFont="1" applyBorder="1" applyAlignment="1">
      <alignment/>
    </xf>
    <xf numFmtId="0" fontId="34" fillId="0" borderId="19" xfId="0" applyFont="1" applyBorder="1" applyAlignment="1">
      <alignment vertical="center"/>
    </xf>
    <xf numFmtId="49" fontId="29" fillId="0" borderId="19" xfId="0" applyNumberFormat="1" applyFont="1" applyBorder="1" applyAlignment="1">
      <alignment wrapText="1"/>
    </xf>
    <xf numFmtId="0" fontId="26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9" fillId="0" borderId="42" xfId="0" applyFont="1" applyFill="1" applyBorder="1" applyAlignment="1">
      <alignment vertical="center"/>
    </xf>
    <xf numFmtId="3" fontId="29" fillId="0" borderId="18" xfId="0" applyNumberFormat="1" applyFont="1" applyFill="1" applyBorder="1" applyAlignment="1">
      <alignment vertical="center"/>
    </xf>
    <xf numFmtId="0" fontId="29" fillId="0" borderId="43" xfId="0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0" fontId="32" fillId="0" borderId="21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3" fontId="25" fillId="0" borderId="25" xfId="0" applyNumberFormat="1" applyFont="1" applyBorder="1" applyAlignment="1">
      <alignment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60" xfId="0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3" fontId="29" fillId="0" borderId="21" xfId="0" applyNumberFormat="1" applyFont="1" applyBorder="1" applyAlignment="1">
      <alignment horizontal="right"/>
    </xf>
    <xf numFmtId="3" fontId="29" fillId="0" borderId="1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29" fillId="0" borderId="4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9" fillId="0" borderId="6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9" fillId="0" borderId="21" xfId="0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3" fontId="28" fillId="0" borderId="57" xfId="0" applyNumberFormat="1" applyFont="1" applyBorder="1" applyAlignment="1">
      <alignment horizontal="right"/>
    </xf>
    <xf numFmtId="3" fontId="32" fillId="0" borderId="57" xfId="0" applyNumberFormat="1" applyFont="1" applyBorder="1" applyAlignment="1">
      <alignment horizontal="right"/>
    </xf>
    <xf numFmtId="3" fontId="34" fillId="0" borderId="57" xfId="0" applyNumberFormat="1" applyFont="1" applyBorder="1" applyAlignment="1">
      <alignment horizontal="right"/>
    </xf>
    <xf numFmtId="3" fontId="32" fillId="0" borderId="40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28" fillId="0" borderId="23" xfId="0" applyFont="1" applyBorder="1" applyAlignment="1">
      <alignment vertical="center"/>
    </xf>
    <xf numFmtId="3" fontId="28" fillId="0" borderId="25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0" fontId="28" fillId="0" borderId="11" xfId="0" applyFont="1" applyBorder="1" applyAlignment="1">
      <alignment/>
    </xf>
    <xf numFmtId="3" fontId="28" fillId="0" borderId="34" xfId="0" applyNumberFormat="1" applyFont="1" applyBorder="1" applyAlignment="1">
      <alignment horizontal="right"/>
    </xf>
    <xf numFmtId="3" fontId="28" fillId="0" borderId="35" xfId="0" applyNumberFormat="1" applyFont="1" applyBorder="1" applyAlignment="1">
      <alignment horizontal="right"/>
    </xf>
    <xf numFmtId="49" fontId="32" fillId="0" borderId="56" xfId="0" applyNumberFormat="1" applyFont="1" applyBorder="1" applyAlignment="1">
      <alignment vertical="center" wrapText="1"/>
    </xf>
    <xf numFmtId="3" fontId="32" fillId="0" borderId="22" xfId="0" applyNumberFormat="1" applyFont="1" applyBorder="1" applyAlignment="1">
      <alignment vertical="center"/>
    </xf>
    <xf numFmtId="0" fontId="38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Fill="1" applyBorder="1" applyAlignment="1">
      <alignment vertical="center" shrinkToFit="1"/>
    </xf>
    <xf numFmtId="49" fontId="29" fillId="0" borderId="20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vertical="center"/>
    </xf>
    <xf numFmtId="3" fontId="35" fillId="0" borderId="0" xfId="0" applyNumberFormat="1" applyFont="1" applyAlignment="1">
      <alignment/>
    </xf>
    <xf numFmtId="49" fontId="29" fillId="0" borderId="62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3" fontId="0" fillId="0" borderId="63" xfId="0" applyNumberForma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64" xfId="0" applyFont="1" applyBorder="1" applyAlignment="1">
      <alignment vertical="center"/>
    </xf>
    <xf numFmtId="0" fontId="30" fillId="0" borderId="65" xfId="0" applyFont="1" applyBorder="1" applyAlignment="1">
      <alignment vertical="center"/>
    </xf>
    <xf numFmtId="0" fontId="39" fillId="0" borderId="54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49" fontId="29" fillId="0" borderId="36" xfId="0" applyNumberFormat="1" applyFont="1" applyFill="1" applyBorder="1" applyAlignment="1">
      <alignment vertical="center" wrapText="1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28" fillId="0" borderId="21" xfId="0" applyFont="1" applyBorder="1" applyAlignment="1">
      <alignment vertical="center"/>
    </xf>
    <xf numFmtId="0" fontId="29" fillId="0" borderId="0" xfId="0" applyFont="1" applyAlignment="1">
      <alignment/>
    </xf>
    <xf numFmtId="3" fontId="33" fillId="0" borderId="0" xfId="0" applyNumberFormat="1" applyFont="1" applyBorder="1" applyAlignment="1">
      <alignment horizontal="center" vertical="center"/>
    </xf>
    <xf numFmtId="0" fontId="30" fillId="0" borderId="54" xfId="0" applyFont="1" applyBorder="1" applyAlignment="1">
      <alignment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 applyProtection="1">
      <alignment horizontal="center" vertical="center" wrapText="1" shrinkToFit="1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66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49" fontId="25" fillId="0" borderId="21" xfId="0" applyNumberFormat="1" applyFont="1" applyFill="1" applyBorder="1" applyAlignment="1">
      <alignment vertical="center" shrinkToFit="1"/>
    </xf>
    <xf numFmtId="3" fontId="28" fillId="0" borderId="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1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40" fillId="0" borderId="25" xfId="0" applyFont="1" applyBorder="1" applyAlignment="1">
      <alignment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2" fontId="23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28" fillId="0" borderId="21" xfId="0" applyNumberFormat="1" applyFont="1" applyFill="1" applyBorder="1" applyAlignment="1">
      <alignment vertical="center" shrinkToFit="1"/>
    </xf>
    <xf numFmtId="49" fontId="29" fillId="0" borderId="0" xfId="0" applyNumberFormat="1" applyFont="1" applyFill="1" applyBorder="1" applyAlignment="1">
      <alignment vertical="center" shrinkToFit="1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/>
    </xf>
    <xf numFmtId="0" fontId="0" fillId="0" borderId="67" xfId="0" applyBorder="1" applyAlignment="1">
      <alignment/>
    </xf>
    <xf numFmtId="0" fontId="0" fillId="25" borderId="68" xfId="0" applyFill="1" applyBorder="1" applyAlignment="1">
      <alignment/>
    </xf>
    <xf numFmtId="0" fontId="0" fillId="0" borderId="0" xfId="0" applyBorder="1" applyAlignment="1">
      <alignment/>
    </xf>
    <xf numFmtId="3" fontId="30" fillId="0" borderId="21" xfId="0" applyNumberFormat="1" applyFont="1" applyBorder="1" applyAlignment="1">
      <alignment vertical="center"/>
    </xf>
    <xf numFmtId="49" fontId="29" fillId="0" borderId="21" xfId="0" applyNumberFormat="1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29" fillId="0" borderId="22" xfId="0" applyNumberFormat="1" applyFont="1" applyFill="1" applyBorder="1" applyAlignment="1">
      <alignment vertical="center"/>
    </xf>
    <xf numFmtId="0" fontId="29" fillId="0" borderId="20" xfId="0" applyFont="1" applyBorder="1" applyAlignment="1">
      <alignment horizontal="left"/>
    </xf>
    <xf numFmtId="49" fontId="0" fillId="0" borderId="23" xfId="0" applyNumberFormat="1" applyFont="1" applyBorder="1" applyAlignment="1">
      <alignment vertical="center" wrapText="1"/>
    </xf>
    <xf numFmtId="49" fontId="28" fillId="0" borderId="36" xfId="0" applyNumberFormat="1" applyFont="1" applyFill="1" applyBorder="1" applyAlignment="1">
      <alignment vertical="center" wrapText="1" shrinkToFit="1"/>
    </xf>
    <xf numFmtId="0" fontId="28" fillId="0" borderId="48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3" fontId="25" fillId="0" borderId="24" xfId="0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3" fontId="0" fillId="0" borderId="36" xfId="0" applyNumberFormat="1" applyFont="1" applyBorder="1" applyAlignment="1">
      <alignment vertical="center"/>
    </xf>
    <xf numFmtId="0" fontId="39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54" xfId="0" applyFont="1" applyBorder="1" applyAlignment="1">
      <alignment vertical="center"/>
    </xf>
    <xf numFmtId="2" fontId="37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20" fillId="0" borderId="5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8" fillId="24" borderId="43" xfId="0" applyFont="1" applyFill="1" applyBorder="1" applyAlignment="1">
      <alignment horizontal="left"/>
    </xf>
    <xf numFmtId="0" fontId="28" fillId="24" borderId="57" xfId="0" applyFont="1" applyFill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24" borderId="19" xfId="0" applyFont="1" applyFill="1" applyBorder="1" applyAlignment="1">
      <alignment horizontal="left"/>
    </xf>
    <xf numFmtId="0" fontId="28" fillId="24" borderId="21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left"/>
    </xf>
    <xf numFmtId="0" fontId="32" fillId="0" borderId="53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3" fontId="23" fillId="0" borderId="69" xfId="0" applyNumberFormat="1" applyFont="1" applyBorder="1" applyAlignment="1">
      <alignment horizontal="center" vertical="center" wrapText="1"/>
    </xf>
    <xf numFmtId="3" fontId="23" fillId="0" borderId="7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8" fillId="0" borderId="12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24" borderId="50" xfId="0" applyFont="1" applyFill="1" applyBorder="1" applyAlignment="1">
      <alignment horizontal="left"/>
    </xf>
    <xf numFmtId="0" fontId="28" fillId="24" borderId="73" xfId="0" applyFont="1" applyFill="1" applyBorder="1" applyAlignment="1">
      <alignment horizontal="left"/>
    </xf>
    <xf numFmtId="0" fontId="28" fillId="24" borderId="59" xfId="0" applyFont="1" applyFill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28" fillId="0" borderId="76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2" fillId="0" borderId="50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9" fillId="25" borderId="77" xfId="0" applyFont="1" applyFill="1" applyBorder="1" applyAlignment="1">
      <alignment horizontal="center" vertical="center"/>
    </xf>
    <xf numFmtId="0" fontId="29" fillId="25" borderId="78" xfId="0" applyFont="1" applyFill="1" applyBorder="1" applyAlignment="1">
      <alignment horizontal="center" vertical="center"/>
    </xf>
    <xf numFmtId="0" fontId="29" fillId="25" borderId="79" xfId="0" applyFont="1" applyFill="1" applyBorder="1" applyAlignment="1">
      <alignment horizontal="center" vertical="center"/>
    </xf>
    <xf numFmtId="49" fontId="25" fillId="0" borderId="51" xfId="0" applyNumberFormat="1" applyFont="1" applyBorder="1" applyAlignment="1">
      <alignment horizontal="left" vertical="center" wrapText="1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80" xfId="0" applyNumberFormat="1" applyFont="1" applyBorder="1" applyAlignment="1">
      <alignment horizontal="left" vertical="center" wrapText="1"/>
    </xf>
    <xf numFmtId="0" fontId="26" fillId="0" borderId="49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1" fillId="0" borderId="0" xfId="0" applyFont="1" applyAlignment="1">
      <alignment horizontal="center"/>
    </xf>
    <xf numFmtId="0" fontId="25" fillId="0" borderId="64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65" xfId="0" applyBorder="1" applyAlignment="1">
      <alignment wrapText="1"/>
    </xf>
    <xf numFmtId="0" fontId="22" fillId="0" borderId="64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3" fillId="0" borderId="5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9">
      <selection activeCell="M24" sqref="M24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9.421875" style="0" customWidth="1"/>
    <col min="14" max="14" width="9.7109375" style="0" customWidth="1"/>
    <col min="15" max="15" width="11.421875" style="0" customWidth="1"/>
  </cols>
  <sheetData>
    <row r="1" spans="1:15" ht="15.75">
      <c r="A1" s="358" t="s">
        <v>303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15">
      <c r="A2" s="359" t="s">
        <v>407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5" ht="12.75">
      <c r="A3" s="27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.75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ht="12.75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1" t="s">
        <v>0</v>
      </c>
      <c r="L5" s="361"/>
      <c r="M5" s="361"/>
      <c r="N5" s="361"/>
      <c r="O5" s="361"/>
    </row>
    <row r="6" spans="1:15" ht="24.75" customHeight="1">
      <c r="A6" s="280"/>
      <c r="B6" s="356" t="s">
        <v>304</v>
      </c>
      <c r="C6" s="356"/>
      <c r="D6" s="356" t="s">
        <v>292</v>
      </c>
      <c r="E6" s="356" t="s">
        <v>348</v>
      </c>
      <c r="F6" s="356" t="s">
        <v>392</v>
      </c>
      <c r="G6" s="356" t="s">
        <v>305</v>
      </c>
      <c r="H6" s="356" t="s">
        <v>378</v>
      </c>
      <c r="I6" s="356" t="s">
        <v>306</v>
      </c>
      <c r="J6" s="354" t="s">
        <v>293</v>
      </c>
      <c r="K6" s="354" t="s">
        <v>294</v>
      </c>
      <c r="L6" s="356" t="s">
        <v>297</v>
      </c>
      <c r="M6" s="356" t="s">
        <v>307</v>
      </c>
      <c r="N6" s="356" t="s">
        <v>334</v>
      </c>
      <c r="O6" s="356" t="s">
        <v>308</v>
      </c>
    </row>
    <row r="7" spans="1:15" ht="39" customHeight="1" thickBot="1">
      <c r="A7" s="281"/>
      <c r="B7" s="282" t="s">
        <v>309</v>
      </c>
      <c r="C7" s="282" t="s">
        <v>310</v>
      </c>
      <c r="D7" s="357"/>
      <c r="E7" s="357"/>
      <c r="F7" s="357"/>
      <c r="G7" s="357"/>
      <c r="H7" s="357"/>
      <c r="I7" s="357"/>
      <c r="J7" s="363"/>
      <c r="K7" s="355"/>
      <c r="L7" s="362"/>
      <c r="M7" s="357"/>
      <c r="N7" s="357"/>
      <c r="O7" s="357"/>
    </row>
    <row r="8" spans="1:17" ht="17.25" customHeight="1" thickTop="1">
      <c r="A8" s="283" t="s">
        <v>420</v>
      </c>
      <c r="B8" s="284">
        <v>148836</v>
      </c>
      <c r="C8" s="284">
        <v>1295780</v>
      </c>
      <c r="D8" s="285">
        <v>544446</v>
      </c>
      <c r="E8" s="285">
        <v>42885</v>
      </c>
      <c r="F8" s="285">
        <v>0</v>
      </c>
      <c r="G8" s="285">
        <v>195011</v>
      </c>
      <c r="H8" s="285">
        <v>490</v>
      </c>
      <c r="I8" s="285">
        <v>984786</v>
      </c>
      <c r="J8" s="285">
        <v>529947</v>
      </c>
      <c r="K8" s="286">
        <v>6300</v>
      </c>
      <c r="L8" s="286">
        <v>44714</v>
      </c>
      <c r="M8" s="285">
        <v>3793195</v>
      </c>
      <c r="N8" s="285">
        <v>413619</v>
      </c>
      <c r="O8" s="285">
        <v>1706890</v>
      </c>
      <c r="Q8" s="143"/>
    </row>
    <row r="9" spans="1:15" ht="24" customHeight="1">
      <c r="A9" s="272" t="s">
        <v>400</v>
      </c>
      <c r="B9" s="288"/>
      <c r="C9" s="288"/>
      <c r="D9" s="289">
        <v>2561</v>
      </c>
      <c r="E9" s="289"/>
      <c r="F9" s="289"/>
      <c r="G9" s="289"/>
      <c r="H9" s="289"/>
      <c r="I9" s="289"/>
      <c r="J9" s="289"/>
      <c r="K9" s="290"/>
      <c r="L9" s="290"/>
      <c r="M9" s="285">
        <f aca="true" t="shared" si="0" ref="M9:M18">SUM(B9:L9)</f>
        <v>2561</v>
      </c>
      <c r="N9" s="289"/>
      <c r="O9" s="289"/>
    </row>
    <row r="10" spans="1:15" ht="18" customHeight="1">
      <c r="A10" s="272" t="s">
        <v>366</v>
      </c>
      <c r="B10" s="288"/>
      <c r="C10" s="288"/>
      <c r="D10" s="289">
        <v>395</v>
      </c>
      <c r="E10" s="289"/>
      <c r="F10" s="289"/>
      <c r="G10" s="289"/>
      <c r="H10" s="289"/>
      <c r="I10" s="289"/>
      <c r="J10" s="289"/>
      <c r="K10" s="290"/>
      <c r="L10" s="290"/>
      <c r="M10" s="285">
        <f t="shared" si="0"/>
        <v>395</v>
      </c>
      <c r="N10" s="289"/>
      <c r="O10" s="289"/>
    </row>
    <row r="11" spans="1:15" ht="23.25" customHeight="1">
      <c r="A11" s="272" t="s">
        <v>389</v>
      </c>
      <c r="B11" s="291"/>
      <c r="C11" s="288"/>
      <c r="D11" s="288">
        <v>5633</v>
      </c>
      <c r="E11" s="288"/>
      <c r="F11" s="288"/>
      <c r="G11" s="289"/>
      <c r="H11" s="289"/>
      <c r="I11" s="289"/>
      <c r="J11" s="289"/>
      <c r="K11" s="290"/>
      <c r="L11" s="290"/>
      <c r="M11" s="285">
        <f t="shared" si="0"/>
        <v>5633</v>
      </c>
      <c r="N11" s="289"/>
      <c r="O11" s="289"/>
    </row>
    <row r="12" spans="1:15" ht="24.75" customHeight="1">
      <c r="A12" s="272" t="s">
        <v>390</v>
      </c>
      <c r="B12" s="58"/>
      <c r="C12" s="288"/>
      <c r="D12" s="288">
        <v>54</v>
      </c>
      <c r="E12" s="288"/>
      <c r="F12" s="288"/>
      <c r="G12" s="289">
        <v>-54</v>
      </c>
      <c r="H12" s="289"/>
      <c r="I12" s="289"/>
      <c r="J12" s="289"/>
      <c r="K12" s="290"/>
      <c r="L12" s="290"/>
      <c r="M12" s="285">
        <f t="shared" si="0"/>
        <v>0</v>
      </c>
      <c r="N12" s="289"/>
      <c r="O12" s="289"/>
    </row>
    <row r="13" spans="1:15" ht="26.25" customHeight="1">
      <c r="A13" s="272" t="s">
        <v>391</v>
      </c>
      <c r="B13" s="58"/>
      <c r="C13" s="288"/>
      <c r="D13" s="288"/>
      <c r="E13" s="288"/>
      <c r="F13" s="288">
        <v>6327</v>
      </c>
      <c r="G13" s="289"/>
      <c r="H13" s="289"/>
      <c r="I13" s="289"/>
      <c r="J13" s="289"/>
      <c r="K13" s="290"/>
      <c r="L13" s="290"/>
      <c r="M13" s="285">
        <f t="shared" si="0"/>
        <v>6327</v>
      </c>
      <c r="N13" s="289"/>
      <c r="O13" s="289"/>
    </row>
    <row r="14" spans="1:15" ht="28.5" customHeight="1">
      <c r="A14" s="272" t="s">
        <v>394</v>
      </c>
      <c r="B14" s="58"/>
      <c r="C14" s="288"/>
      <c r="D14" s="288"/>
      <c r="E14" s="288"/>
      <c r="F14" s="288"/>
      <c r="G14" s="289"/>
      <c r="H14" s="289"/>
      <c r="I14" s="289"/>
      <c r="J14" s="289"/>
      <c r="K14" s="290"/>
      <c r="L14" s="290"/>
      <c r="M14" s="285">
        <f t="shared" si="0"/>
        <v>0</v>
      </c>
      <c r="N14" s="289"/>
      <c r="O14" s="289">
        <v>804072</v>
      </c>
    </row>
    <row r="15" spans="1:15" ht="28.5" customHeight="1">
      <c r="A15" s="272" t="s">
        <v>399</v>
      </c>
      <c r="B15" s="58"/>
      <c r="C15" s="288"/>
      <c r="D15" s="288"/>
      <c r="E15" s="288"/>
      <c r="F15" s="288"/>
      <c r="G15" s="289"/>
      <c r="H15" s="289"/>
      <c r="I15" s="289">
        <v>2000</v>
      </c>
      <c r="J15" s="304"/>
      <c r="K15" s="290"/>
      <c r="L15" s="290"/>
      <c r="M15" s="285">
        <f t="shared" si="0"/>
        <v>2000</v>
      </c>
      <c r="N15" s="289"/>
      <c r="O15" s="289"/>
    </row>
    <row r="16" spans="1:15" ht="28.5" customHeight="1">
      <c r="A16" s="272" t="s">
        <v>410</v>
      </c>
      <c r="B16" s="304"/>
      <c r="C16" s="288"/>
      <c r="D16" s="288"/>
      <c r="E16" s="288"/>
      <c r="F16" s="288"/>
      <c r="G16" s="289">
        <v>-69</v>
      </c>
      <c r="H16" s="289"/>
      <c r="I16" s="289"/>
      <c r="J16" s="289"/>
      <c r="K16" s="290"/>
      <c r="L16" s="290"/>
      <c r="M16" s="285">
        <f t="shared" si="0"/>
        <v>-69</v>
      </c>
      <c r="N16" s="289"/>
      <c r="O16" s="304"/>
    </row>
    <row r="17" spans="1:15" ht="18" customHeight="1">
      <c r="A17" s="272" t="s">
        <v>369</v>
      </c>
      <c r="B17" s="304"/>
      <c r="C17" s="304">
        <v>5120</v>
      </c>
      <c r="D17" s="289"/>
      <c r="E17" s="289"/>
      <c r="F17" s="289"/>
      <c r="G17" s="289"/>
      <c r="H17" s="289"/>
      <c r="I17" s="289"/>
      <c r="J17" s="289"/>
      <c r="K17" s="290"/>
      <c r="L17" s="290"/>
      <c r="M17" s="285">
        <f t="shared" si="0"/>
        <v>5120</v>
      </c>
      <c r="N17" s="289"/>
      <c r="O17" s="289"/>
    </row>
    <row r="18" spans="1:15" ht="14.25" customHeight="1">
      <c r="A18" s="272"/>
      <c r="B18" s="288"/>
      <c r="C18" s="288"/>
      <c r="D18" s="289"/>
      <c r="E18" s="289"/>
      <c r="F18" s="289"/>
      <c r="G18" s="289"/>
      <c r="H18" s="289"/>
      <c r="I18" s="289"/>
      <c r="J18" s="289"/>
      <c r="K18" s="290"/>
      <c r="L18" s="290"/>
      <c r="M18" s="285">
        <f t="shared" si="0"/>
        <v>0</v>
      </c>
      <c r="N18" s="289"/>
      <c r="O18" s="289"/>
    </row>
    <row r="19" spans="1:15" ht="12.75">
      <c r="A19" s="292" t="s">
        <v>78</v>
      </c>
      <c r="B19" s="198">
        <f aca="true" t="shared" si="1" ref="B19:O19">SUM(B8:B18)</f>
        <v>148836</v>
      </c>
      <c r="C19" s="198">
        <f t="shared" si="1"/>
        <v>1300900</v>
      </c>
      <c r="D19" s="198">
        <f t="shared" si="1"/>
        <v>553089</v>
      </c>
      <c r="E19" s="198">
        <f t="shared" si="1"/>
        <v>42885</v>
      </c>
      <c r="F19" s="198">
        <f t="shared" si="1"/>
        <v>6327</v>
      </c>
      <c r="G19" s="198">
        <f t="shared" si="1"/>
        <v>194888</v>
      </c>
      <c r="H19" s="198">
        <f t="shared" si="1"/>
        <v>490</v>
      </c>
      <c r="I19" s="198">
        <f t="shared" si="1"/>
        <v>986786</v>
      </c>
      <c r="J19" s="198">
        <f t="shared" si="1"/>
        <v>529947</v>
      </c>
      <c r="K19" s="198">
        <f t="shared" si="1"/>
        <v>6300</v>
      </c>
      <c r="L19" s="198">
        <f t="shared" si="1"/>
        <v>44714</v>
      </c>
      <c r="M19" s="198">
        <f t="shared" si="1"/>
        <v>3815162</v>
      </c>
      <c r="N19" s="198">
        <f t="shared" si="1"/>
        <v>413619</v>
      </c>
      <c r="O19" s="198">
        <f t="shared" si="1"/>
        <v>2510962</v>
      </c>
    </row>
    <row r="20" spans="1:15" ht="12.75">
      <c r="A20" s="293"/>
      <c r="M20" s="143"/>
      <c r="O20" s="143"/>
    </row>
    <row r="21" spans="2:15" ht="12.75">
      <c r="B21" s="143"/>
      <c r="C21" s="143"/>
      <c r="M21" s="143"/>
      <c r="N21" s="143"/>
      <c r="O21" s="143"/>
    </row>
    <row r="22" ht="12.75">
      <c r="M22" s="143"/>
    </row>
    <row r="23" spans="4:13" ht="12.75">
      <c r="D23" s="143"/>
      <c r="M23" s="143"/>
    </row>
    <row r="24" ht="12.75">
      <c r="M24" s="143"/>
    </row>
  </sheetData>
  <sheetProtection/>
  <mergeCells count="17">
    <mergeCell ref="A1:O1"/>
    <mergeCell ref="A2:O2"/>
    <mergeCell ref="A5:J5"/>
    <mergeCell ref="K5:O5"/>
    <mergeCell ref="L6:L7"/>
    <mergeCell ref="M6:M7"/>
    <mergeCell ref="E6:E7"/>
    <mergeCell ref="N6:N7"/>
    <mergeCell ref="O6:O7"/>
    <mergeCell ref="J6:J7"/>
    <mergeCell ref="K6:K7"/>
    <mergeCell ref="B6:C6"/>
    <mergeCell ref="D6:D7"/>
    <mergeCell ref="G6:G7"/>
    <mergeCell ref="I6:I7"/>
    <mergeCell ref="H6:H7"/>
    <mergeCell ref="F6:F7"/>
  </mergeCells>
  <printOptions/>
  <pageMargins left="0.7480314960629921" right="0.35433070866141736" top="0.6299212598425197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3.140625" style="0" customWidth="1"/>
  </cols>
  <sheetData>
    <row r="1" spans="1:3" ht="16.5">
      <c r="A1" s="406" t="s">
        <v>219</v>
      </c>
      <c r="B1" s="406"/>
      <c r="C1" s="406"/>
    </row>
    <row r="2" ht="16.5">
      <c r="A2" s="104"/>
    </row>
    <row r="3" ht="16.5">
      <c r="A3" s="145"/>
    </row>
    <row r="4" spans="1:3" ht="12.75">
      <c r="A4" s="35"/>
      <c r="C4" s="2" t="s">
        <v>428</v>
      </c>
    </row>
    <row r="5" spans="1:3" ht="12.75">
      <c r="A5" s="35"/>
      <c r="C5" s="2" t="s">
        <v>0</v>
      </c>
    </row>
    <row r="6" ht="12.75">
      <c r="A6" s="35"/>
    </row>
    <row r="7" spans="1:3" ht="19.5" customHeight="1">
      <c r="A7" s="436" t="s">
        <v>152</v>
      </c>
      <c r="B7" s="439" t="s">
        <v>203</v>
      </c>
      <c r="C7" s="439" t="s">
        <v>203</v>
      </c>
    </row>
    <row r="8" spans="1:3" ht="6.75" customHeight="1">
      <c r="A8" s="437"/>
      <c r="B8" s="440"/>
      <c r="C8" s="440"/>
    </row>
    <row r="9" spans="1:3" ht="15.75" customHeight="1" thickBot="1">
      <c r="A9" s="438"/>
      <c r="B9" s="441"/>
      <c r="C9" s="441"/>
    </row>
    <row r="10" spans="1:3" ht="16.5" customHeight="1" thickTop="1">
      <c r="A10" s="132" t="s">
        <v>153</v>
      </c>
      <c r="B10" s="146">
        <v>20000</v>
      </c>
      <c r="C10" s="146">
        <f>SUM(C11:C12)</f>
        <v>20000</v>
      </c>
    </row>
    <row r="11" spans="1:3" ht="30" customHeight="1">
      <c r="A11" s="147" t="s">
        <v>154</v>
      </c>
      <c r="B11" s="148">
        <v>10000</v>
      </c>
      <c r="C11" s="148">
        <v>10000</v>
      </c>
    </row>
    <row r="12" spans="1:3" ht="16.5" customHeight="1">
      <c r="A12" s="149" t="s">
        <v>155</v>
      </c>
      <c r="B12" s="150">
        <v>10000</v>
      </c>
      <c r="C12" s="150">
        <v>10000</v>
      </c>
    </row>
    <row r="13" spans="1:3" ht="16.5" customHeight="1">
      <c r="A13" s="151" t="s">
        <v>156</v>
      </c>
      <c r="B13" s="152">
        <v>47470</v>
      </c>
      <c r="C13" s="152">
        <v>58306</v>
      </c>
    </row>
    <row r="14" spans="1:3" ht="16.5" customHeight="1">
      <c r="A14" s="153" t="s">
        <v>78</v>
      </c>
      <c r="B14" s="154">
        <v>67470</v>
      </c>
      <c r="C14" s="154">
        <f>SUM(C10,C13)</f>
        <v>78306</v>
      </c>
    </row>
    <row r="17" spans="4:7" ht="12.75">
      <c r="D17" s="143"/>
      <c r="E17" s="143"/>
      <c r="F17" s="143"/>
      <c r="G17" s="143"/>
    </row>
  </sheetData>
  <sheetProtection/>
  <mergeCells count="4">
    <mergeCell ref="A7:A9"/>
    <mergeCell ref="B7:B9"/>
    <mergeCell ref="C7:C9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8515625" style="0" customWidth="1"/>
    <col min="2" max="2" width="45.140625" style="0" customWidth="1"/>
    <col min="4" max="4" width="9.8515625" style="0" customWidth="1"/>
    <col min="6" max="6" width="10.140625" style="0" customWidth="1"/>
  </cols>
  <sheetData>
    <row r="1" spans="1:10" ht="15" customHeight="1">
      <c r="A1" s="445" t="s">
        <v>346</v>
      </c>
      <c r="B1" s="445"/>
      <c r="C1" s="445"/>
      <c r="D1" s="445"/>
      <c r="E1" s="445"/>
      <c r="F1" s="445"/>
      <c r="G1" s="445"/>
      <c r="H1" s="445"/>
      <c r="I1" s="445"/>
      <c r="J1" s="445"/>
    </row>
    <row r="2" ht="15.75">
      <c r="B2" s="1"/>
    </row>
    <row r="4" spans="2:10" ht="12.75">
      <c r="B4" s="446" t="s">
        <v>429</v>
      </c>
      <c r="C4" s="446"/>
      <c r="D4" s="446"/>
      <c r="E4" s="446"/>
      <c r="F4" s="446"/>
      <c r="G4" s="446"/>
      <c r="H4" s="446"/>
      <c r="I4" s="446"/>
      <c r="J4" s="446"/>
    </row>
    <row r="5" spans="2:10" ht="12.75">
      <c r="B5" s="102"/>
      <c r="I5" s="447" t="s">
        <v>0</v>
      </c>
      <c r="J5" s="447"/>
    </row>
    <row r="7" spans="2:10" ht="31.5" customHeight="1">
      <c r="B7" s="442" t="s">
        <v>1</v>
      </c>
      <c r="C7" s="382" t="s">
        <v>203</v>
      </c>
      <c r="D7" s="382"/>
      <c r="E7" s="382"/>
      <c r="F7" s="382"/>
      <c r="G7" s="382" t="s">
        <v>203</v>
      </c>
      <c r="H7" s="382"/>
      <c r="I7" s="382"/>
      <c r="J7" s="382"/>
    </row>
    <row r="8" spans="2:10" ht="29.25" customHeight="1">
      <c r="B8" s="443"/>
      <c r="C8" s="3" t="s">
        <v>2</v>
      </c>
      <c r="D8" s="3" t="s">
        <v>3</v>
      </c>
      <c r="E8" s="3" t="s">
        <v>44</v>
      </c>
      <c r="F8" s="384" t="s">
        <v>4</v>
      </c>
      <c r="G8" s="3" t="s">
        <v>2</v>
      </c>
      <c r="H8" s="3" t="s">
        <v>3</v>
      </c>
      <c r="I8" s="3" t="s">
        <v>44</v>
      </c>
      <c r="J8" s="384" t="s">
        <v>4</v>
      </c>
    </row>
    <row r="9" spans="2:10" ht="19.5" customHeight="1" thickBot="1">
      <c r="B9" s="444"/>
      <c r="C9" s="386" t="s">
        <v>5</v>
      </c>
      <c r="D9" s="386"/>
      <c r="E9" s="386"/>
      <c r="F9" s="385"/>
      <c r="G9" s="386" t="s">
        <v>5</v>
      </c>
      <c r="H9" s="386"/>
      <c r="I9" s="386"/>
      <c r="J9" s="385"/>
    </row>
    <row r="10" spans="2:10" ht="13.5" thickTop="1">
      <c r="B10" s="5" t="s">
        <v>6</v>
      </c>
      <c r="C10" s="10"/>
      <c r="D10" s="10"/>
      <c r="E10" s="10"/>
      <c r="F10" s="92"/>
      <c r="G10" s="10"/>
      <c r="H10" s="10"/>
      <c r="I10" s="10"/>
      <c r="J10" s="92"/>
    </row>
    <row r="11" spans="2:10" ht="12.75">
      <c r="B11" s="51" t="s">
        <v>17</v>
      </c>
      <c r="C11" s="13"/>
      <c r="D11" s="14"/>
      <c r="E11" s="14"/>
      <c r="F11" s="15"/>
      <c r="G11" s="13"/>
      <c r="H11" s="14"/>
      <c r="I11" s="14"/>
      <c r="J11" s="15"/>
    </row>
    <row r="12" spans="2:10" ht="12.75">
      <c r="B12" s="9" t="s">
        <v>18</v>
      </c>
      <c r="C12" s="91">
        <v>0</v>
      </c>
      <c r="D12" s="91">
        <v>3296</v>
      </c>
      <c r="E12" s="91">
        <v>0</v>
      </c>
      <c r="F12" s="32">
        <v>3296</v>
      </c>
      <c r="G12" s="91">
        <f>SUM(G13:G16)</f>
        <v>0</v>
      </c>
      <c r="H12" s="91">
        <f>SUM(H13:H16)</f>
        <v>3296</v>
      </c>
      <c r="I12" s="91">
        <f>SUM(I13:I16)</f>
        <v>0</v>
      </c>
      <c r="J12" s="32">
        <f>SUM(J13:J16)</f>
        <v>3296</v>
      </c>
    </row>
    <row r="13" spans="2:10" ht="12.75">
      <c r="B13" s="53" t="s">
        <v>19</v>
      </c>
      <c r="C13" s="13"/>
      <c r="D13" s="14">
        <v>2415</v>
      </c>
      <c r="E13" s="14"/>
      <c r="F13" s="15">
        <v>2415</v>
      </c>
      <c r="G13" s="13"/>
      <c r="H13" s="14">
        <v>2415</v>
      </c>
      <c r="I13" s="14"/>
      <c r="J13" s="15">
        <f>SUM(G13:I13)</f>
        <v>2415</v>
      </c>
    </row>
    <row r="14" spans="2:10" ht="12.75">
      <c r="B14" s="53" t="s">
        <v>20</v>
      </c>
      <c r="C14" s="13"/>
      <c r="D14" s="14">
        <v>80</v>
      </c>
      <c r="E14" s="14"/>
      <c r="F14" s="15">
        <v>80</v>
      </c>
      <c r="G14" s="13"/>
      <c r="H14" s="14">
        <v>80</v>
      </c>
      <c r="I14" s="14"/>
      <c r="J14" s="15">
        <f>SUM(G14:I14)</f>
        <v>80</v>
      </c>
    </row>
    <row r="15" spans="2:10" ht="12.75">
      <c r="B15" s="12" t="s">
        <v>22</v>
      </c>
      <c r="C15" s="13"/>
      <c r="D15" s="14">
        <v>701</v>
      </c>
      <c r="E15" s="14"/>
      <c r="F15" s="15">
        <v>701</v>
      </c>
      <c r="G15" s="13"/>
      <c r="H15" s="14">
        <v>701</v>
      </c>
      <c r="I15" s="14"/>
      <c r="J15" s="15">
        <f>SUM(G15:I15)</f>
        <v>701</v>
      </c>
    </row>
    <row r="16" spans="2:10" ht="12.75">
      <c r="B16" s="12" t="s">
        <v>46</v>
      </c>
      <c r="C16" s="13"/>
      <c r="D16" s="14">
        <v>100</v>
      </c>
      <c r="E16" s="14"/>
      <c r="F16" s="15">
        <v>100</v>
      </c>
      <c r="G16" s="13"/>
      <c r="H16" s="14">
        <v>100</v>
      </c>
      <c r="I16" s="14"/>
      <c r="J16" s="15">
        <f>SUM(G16:I16)</f>
        <v>100</v>
      </c>
    </row>
    <row r="17" spans="2:10" ht="12.75">
      <c r="B17" s="47" t="s">
        <v>23</v>
      </c>
      <c r="C17" s="13"/>
      <c r="D17" s="14"/>
      <c r="E17" s="14"/>
      <c r="F17" s="15"/>
      <c r="G17" s="13"/>
      <c r="H17" s="14"/>
      <c r="I17" s="14"/>
      <c r="J17" s="15"/>
    </row>
    <row r="18" spans="2:10" ht="12.75">
      <c r="B18" s="16" t="s">
        <v>24</v>
      </c>
      <c r="C18" s="14"/>
      <c r="D18" s="14"/>
      <c r="E18" s="14"/>
      <c r="F18" s="15">
        <v>210605</v>
      </c>
      <c r="G18" s="14"/>
      <c r="H18" s="14"/>
      <c r="I18" s="14"/>
      <c r="J18" s="15">
        <f>J35-SUM(J12,J19)</f>
        <v>210655</v>
      </c>
    </row>
    <row r="19" spans="2:10" ht="12.75">
      <c r="B19" s="12" t="s">
        <v>365</v>
      </c>
      <c r="C19" s="18"/>
      <c r="D19" s="18"/>
      <c r="E19" s="18">
        <v>4582</v>
      </c>
      <c r="F19" s="19">
        <v>4582</v>
      </c>
      <c r="G19" s="18"/>
      <c r="H19" s="18"/>
      <c r="I19" s="18">
        <v>4582</v>
      </c>
      <c r="J19" s="19">
        <f>SUM(G19:I19)</f>
        <v>4582</v>
      </c>
    </row>
    <row r="20" spans="2:10" ht="12.75">
      <c r="B20" s="16"/>
      <c r="C20" s="18"/>
      <c r="D20" s="18"/>
      <c r="E20" s="18"/>
      <c r="F20" s="19"/>
      <c r="G20" s="18"/>
      <c r="H20" s="18"/>
      <c r="I20" s="18"/>
      <c r="J20" s="19"/>
    </row>
    <row r="21" spans="2:10" ht="12.75">
      <c r="B21" s="20" t="s">
        <v>7</v>
      </c>
      <c r="C21" s="187">
        <v>0</v>
      </c>
      <c r="D21" s="187">
        <v>3296</v>
      </c>
      <c r="E21" s="187">
        <v>0</v>
      </c>
      <c r="F21" s="22">
        <v>213901</v>
      </c>
      <c r="G21" s="187">
        <f>SUM(G12,G18)</f>
        <v>0</v>
      </c>
      <c r="H21" s="187">
        <f>SUM(H12,H18)</f>
        <v>3296</v>
      </c>
      <c r="I21" s="187">
        <f>SUM(I12,I18)</f>
        <v>0</v>
      </c>
      <c r="J21" s="22">
        <f>SUM(J12,J18,J19)</f>
        <v>218533</v>
      </c>
    </row>
    <row r="22" spans="2:10" ht="12.75">
      <c r="B22" s="93"/>
      <c r="C22" s="94"/>
      <c r="D22" s="95"/>
      <c r="E22" s="95"/>
      <c r="F22" s="96"/>
      <c r="G22" s="94"/>
      <c r="H22" s="95"/>
      <c r="I22" s="95"/>
      <c r="J22" s="96"/>
    </row>
    <row r="23" spans="2:10" ht="12.75">
      <c r="B23" s="26" t="s">
        <v>8</v>
      </c>
      <c r="C23" s="21"/>
      <c r="D23" s="21"/>
      <c r="E23" s="21"/>
      <c r="F23" s="22"/>
      <c r="G23" s="21"/>
      <c r="H23" s="21"/>
      <c r="I23" s="21"/>
      <c r="J23" s="22"/>
    </row>
    <row r="24" spans="2:10" ht="12.75">
      <c r="B24" s="9" t="s">
        <v>25</v>
      </c>
      <c r="C24" s="10">
        <v>179005</v>
      </c>
      <c r="D24" s="10">
        <v>4786</v>
      </c>
      <c r="E24" s="10">
        <v>34692</v>
      </c>
      <c r="F24" s="75">
        <v>218483</v>
      </c>
      <c r="G24" s="10">
        <f>SUM(G25:G31)</f>
        <v>179055</v>
      </c>
      <c r="H24" s="10">
        <f>SUM(H25:H31)</f>
        <v>4786</v>
      </c>
      <c r="I24" s="10">
        <f>SUM(I25:I31)</f>
        <v>34692</v>
      </c>
      <c r="J24" s="75">
        <f>SUM(J25:J31)</f>
        <v>218533</v>
      </c>
    </row>
    <row r="25" spans="2:10" ht="12.75">
      <c r="B25" s="12" t="s">
        <v>26</v>
      </c>
      <c r="C25" s="13">
        <v>113460</v>
      </c>
      <c r="D25" s="14"/>
      <c r="E25" s="14"/>
      <c r="F25" s="15">
        <v>113460</v>
      </c>
      <c r="G25" s="13">
        <v>113499</v>
      </c>
      <c r="H25" s="14"/>
      <c r="I25" s="14"/>
      <c r="J25" s="15">
        <f>SUM(G25:I25)</f>
        <v>113499</v>
      </c>
    </row>
    <row r="26" spans="2:10" ht="12.75">
      <c r="B26" s="12" t="s">
        <v>27</v>
      </c>
      <c r="C26" s="97">
        <v>33013</v>
      </c>
      <c r="D26" s="14"/>
      <c r="E26" s="14"/>
      <c r="F26" s="15">
        <v>33013</v>
      </c>
      <c r="G26" s="97">
        <v>33024</v>
      </c>
      <c r="H26" s="14"/>
      <c r="I26" s="14"/>
      <c r="J26" s="15">
        <f>SUM(G26:I26)</f>
        <v>33024</v>
      </c>
    </row>
    <row r="27" spans="2:10" ht="12.75">
      <c r="B27" s="12" t="s">
        <v>28</v>
      </c>
      <c r="C27" s="97">
        <v>32532</v>
      </c>
      <c r="D27" s="14">
        <v>656</v>
      </c>
      <c r="E27" s="14">
        <v>0</v>
      </c>
      <c r="F27" s="15">
        <v>33188</v>
      </c>
      <c r="G27" s="97">
        <v>32532</v>
      </c>
      <c r="H27" s="14">
        <v>656</v>
      </c>
      <c r="I27" s="14">
        <v>0</v>
      </c>
      <c r="J27" s="15">
        <f>SUM(G27:I27)</f>
        <v>33188</v>
      </c>
    </row>
    <row r="28" spans="2:10" ht="12.75">
      <c r="B28" s="16" t="s">
        <v>29</v>
      </c>
      <c r="C28" s="97"/>
      <c r="D28" s="14"/>
      <c r="E28" s="184">
        <v>30110</v>
      </c>
      <c r="F28" s="15">
        <v>30110</v>
      </c>
      <c r="G28" s="97"/>
      <c r="H28" s="14"/>
      <c r="I28" s="184">
        <v>30110</v>
      </c>
      <c r="J28" s="15">
        <f>SUM(G28:I28)</f>
        <v>30110</v>
      </c>
    </row>
    <row r="29" spans="2:10" ht="12.75">
      <c r="B29" s="16" t="s">
        <v>351</v>
      </c>
      <c r="C29" s="97"/>
      <c r="D29" s="14"/>
      <c r="E29" s="184">
        <v>4582</v>
      </c>
      <c r="F29" s="15">
        <v>4582</v>
      </c>
      <c r="G29" s="97"/>
      <c r="H29" s="14"/>
      <c r="I29" s="184">
        <v>4582</v>
      </c>
      <c r="J29" s="15">
        <f>SUM(G29:I29)</f>
        <v>4582</v>
      </c>
    </row>
    <row r="30" spans="2:10" ht="12.75">
      <c r="B30" s="16"/>
      <c r="C30" s="14"/>
      <c r="D30" s="14"/>
      <c r="E30" s="14"/>
      <c r="F30" s="15"/>
      <c r="G30" s="14"/>
      <c r="H30" s="14"/>
      <c r="I30" s="14"/>
      <c r="J30" s="15"/>
    </row>
    <row r="31" spans="2:10" ht="12.75">
      <c r="B31" s="16" t="s">
        <v>30</v>
      </c>
      <c r="C31" s="30"/>
      <c r="D31" s="14">
        <v>4130</v>
      </c>
      <c r="E31" s="30"/>
      <c r="F31" s="15">
        <v>4130</v>
      </c>
      <c r="G31" s="30"/>
      <c r="H31" s="14">
        <f>SUM(H32:H33)</f>
        <v>4130</v>
      </c>
      <c r="I31" s="30"/>
      <c r="J31" s="15">
        <f>SUM(G31:I31)</f>
        <v>4130</v>
      </c>
    </row>
    <row r="32" spans="2:10" ht="12.75">
      <c r="B32" s="16" t="s">
        <v>47</v>
      </c>
      <c r="C32" s="14"/>
      <c r="D32" s="14">
        <v>3500</v>
      </c>
      <c r="E32" s="14"/>
      <c r="F32" s="15"/>
      <c r="G32" s="14"/>
      <c r="H32" s="14">
        <v>2800</v>
      </c>
      <c r="I32" s="14"/>
      <c r="J32" s="15"/>
    </row>
    <row r="33" spans="2:10" ht="12.75">
      <c r="B33" s="16" t="s">
        <v>371</v>
      </c>
      <c r="C33" s="14"/>
      <c r="D33" s="14">
        <v>630</v>
      </c>
      <c r="E33" s="14"/>
      <c r="F33" s="15"/>
      <c r="G33" s="14"/>
      <c r="H33" s="14">
        <v>1330</v>
      </c>
      <c r="I33" s="14"/>
      <c r="J33" s="15"/>
    </row>
    <row r="34" spans="2:10" ht="12.75">
      <c r="B34" s="47"/>
      <c r="C34" s="18"/>
      <c r="D34" s="18"/>
      <c r="E34" s="18"/>
      <c r="F34" s="19"/>
      <c r="G34" s="18"/>
      <c r="H34" s="18"/>
      <c r="I34" s="18"/>
      <c r="J34" s="19"/>
    </row>
    <row r="35" spans="2:10" ht="12.75">
      <c r="B35" s="20" t="s">
        <v>9</v>
      </c>
      <c r="C35" s="187">
        <v>179005</v>
      </c>
      <c r="D35" s="187">
        <v>4786</v>
      </c>
      <c r="E35" s="187">
        <v>34692</v>
      </c>
      <c r="F35" s="22">
        <v>218483</v>
      </c>
      <c r="G35" s="187">
        <f>SUM(G25:G28,G31)</f>
        <v>179055</v>
      </c>
      <c r="H35" s="187">
        <f>SUM(H25:H28,H31)</f>
        <v>4786</v>
      </c>
      <c r="I35" s="187">
        <f>SUM(I25:I29,I31)</f>
        <v>34692</v>
      </c>
      <c r="J35" s="22">
        <f>SUM(J25:J29,J31)</f>
        <v>218533</v>
      </c>
    </row>
    <row r="36" spans="2:10" ht="12.75">
      <c r="B36" s="35"/>
      <c r="C36" s="99"/>
      <c r="D36" s="77"/>
      <c r="E36" s="77"/>
      <c r="F36" s="77"/>
      <c r="G36" s="99"/>
      <c r="H36" s="77"/>
      <c r="I36" s="77"/>
      <c r="J36" s="77"/>
    </row>
    <row r="37" spans="2:10" ht="12.75">
      <c r="B37" s="36" t="s">
        <v>41</v>
      </c>
      <c r="C37" s="37"/>
      <c r="D37" s="37"/>
      <c r="E37" s="38"/>
      <c r="F37" s="39">
        <v>210605</v>
      </c>
      <c r="G37" s="37"/>
      <c r="H37" s="37"/>
      <c r="I37" s="38"/>
      <c r="J37" s="39">
        <f>J18</f>
        <v>210655</v>
      </c>
    </row>
    <row r="38" ht="12.75">
      <c r="B38" s="35"/>
    </row>
    <row r="39" spans="2:4" ht="24.75" customHeight="1">
      <c r="B39" s="229" t="s">
        <v>45</v>
      </c>
      <c r="C39" s="345" t="s">
        <v>299</v>
      </c>
      <c r="D39" s="345" t="s">
        <v>375</v>
      </c>
    </row>
    <row r="40" spans="2:4" ht="12.75">
      <c r="B40" s="275" t="s">
        <v>11</v>
      </c>
      <c r="C40" s="276">
        <v>7366</v>
      </c>
      <c r="D40" s="276">
        <v>5207</v>
      </c>
    </row>
    <row r="43" spans="2:3" ht="12.75">
      <c r="B43" s="40" t="s">
        <v>12</v>
      </c>
      <c r="C43" s="2" t="s">
        <v>240</v>
      </c>
    </row>
    <row r="44" spans="2:3" ht="12.75">
      <c r="B44" s="40" t="s">
        <v>13</v>
      </c>
      <c r="C44" s="2" t="s">
        <v>236</v>
      </c>
    </row>
  </sheetData>
  <sheetProtection/>
  <mergeCells count="10">
    <mergeCell ref="B7:B9"/>
    <mergeCell ref="C7:F7"/>
    <mergeCell ref="A1:J1"/>
    <mergeCell ref="F8:F9"/>
    <mergeCell ref="B4:J4"/>
    <mergeCell ref="C9:E9"/>
    <mergeCell ref="I5:J5"/>
    <mergeCell ref="G7:J7"/>
    <mergeCell ref="J8:J9"/>
    <mergeCell ref="G9:I9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45.140625" style="0" customWidth="1"/>
    <col min="4" max="4" width="9.57421875" style="0" customWidth="1"/>
    <col min="5" max="5" width="10.8515625" style="0" customWidth="1"/>
  </cols>
  <sheetData>
    <row r="1" spans="1:8" ht="21" customHeight="1">
      <c r="A1" s="449" t="s">
        <v>190</v>
      </c>
      <c r="B1" s="449"/>
      <c r="C1" s="449"/>
      <c r="D1" s="449"/>
      <c r="E1" s="449"/>
      <c r="F1" s="449"/>
      <c r="G1" s="449"/>
      <c r="H1" s="449"/>
    </row>
    <row r="2" spans="1:8" ht="21" customHeight="1">
      <c r="A2" s="449" t="s">
        <v>218</v>
      </c>
      <c r="B2" s="449"/>
      <c r="C2" s="449"/>
      <c r="D2" s="449"/>
      <c r="E2" s="449"/>
      <c r="F2" s="449"/>
      <c r="G2" s="449"/>
      <c r="H2" s="449"/>
    </row>
    <row r="4" spans="2:8" ht="12.75">
      <c r="B4" s="447" t="s">
        <v>430</v>
      </c>
      <c r="C4" s="447"/>
      <c r="D4" s="447"/>
      <c r="E4" s="447"/>
      <c r="F4" s="447"/>
      <c r="G4" s="447"/>
      <c r="H4" s="447"/>
    </row>
    <row r="5" spans="2:8" ht="12.75">
      <c r="B5" s="102"/>
      <c r="G5" s="447" t="s">
        <v>0</v>
      </c>
      <c r="H5" s="447"/>
    </row>
    <row r="6" ht="6.75" customHeight="1"/>
    <row r="7" spans="2:8" ht="27" customHeight="1">
      <c r="B7" s="56" t="s">
        <v>1</v>
      </c>
      <c r="C7" s="382" t="s">
        <v>203</v>
      </c>
      <c r="D7" s="382"/>
      <c r="E7" s="382"/>
      <c r="F7" s="382" t="s">
        <v>203</v>
      </c>
      <c r="G7" s="382"/>
      <c r="H7" s="382"/>
    </row>
    <row r="8" spans="2:8" ht="25.5" customHeight="1">
      <c r="B8" s="57"/>
      <c r="C8" s="3" t="s">
        <v>2</v>
      </c>
      <c r="D8" s="4" t="s">
        <v>3</v>
      </c>
      <c r="E8" s="382" t="s">
        <v>4</v>
      </c>
      <c r="F8" s="3" t="s">
        <v>2</v>
      </c>
      <c r="G8" s="4" t="s">
        <v>3</v>
      </c>
      <c r="H8" s="382" t="s">
        <v>4</v>
      </c>
    </row>
    <row r="9" spans="2:8" ht="14.25" customHeight="1" thickBot="1">
      <c r="B9" s="57"/>
      <c r="C9" s="386" t="s">
        <v>5</v>
      </c>
      <c r="D9" s="386"/>
      <c r="E9" s="448"/>
      <c r="F9" s="386" t="s">
        <v>5</v>
      </c>
      <c r="G9" s="386"/>
      <c r="H9" s="448"/>
    </row>
    <row r="10" spans="2:8" ht="20.25" customHeight="1" thickTop="1">
      <c r="B10" s="5" t="s">
        <v>6</v>
      </c>
      <c r="C10" s="10"/>
      <c r="D10" s="58"/>
      <c r="E10" s="59"/>
      <c r="F10" s="10"/>
      <c r="G10" s="58"/>
      <c r="H10" s="59"/>
    </row>
    <row r="11" spans="2:8" ht="15.75" customHeight="1">
      <c r="B11" s="51" t="s">
        <v>17</v>
      </c>
      <c r="C11" s="10"/>
      <c r="D11" s="80"/>
      <c r="E11" s="81"/>
      <c r="F11" s="10"/>
      <c r="G11" s="80"/>
      <c r="H11" s="81"/>
    </row>
    <row r="12" spans="2:8" ht="12.75">
      <c r="B12" s="60" t="s">
        <v>32</v>
      </c>
      <c r="C12" s="10"/>
      <c r="D12" s="10"/>
      <c r="E12" s="11"/>
      <c r="F12" s="10"/>
      <c r="G12" s="10"/>
      <c r="H12" s="11"/>
    </row>
    <row r="13" spans="2:8" ht="12.75">
      <c r="B13" s="9" t="s">
        <v>18</v>
      </c>
      <c r="C13" s="61">
        <v>0</v>
      </c>
      <c r="D13" s="61">
        <v>6947</v>
      </c>
      <c r="E13" s="65">
        <v>6947</v>
      </c>
      <c r="F13" s="61">
        <f>SUM(F14:F16)</f>
        <v>0</v>
      </c>
      <c r="G13" s="61">
        <f>SUM(G14:G16)</f>
        <v>6947</v>
      </c>
      <c r="H13" s="65">
        <f>SUM(H14:H16)</f>
        <v>6947</v>
      </c>
    </row>
    <row r="14" spans="2:8" ht="12.75">
      <c r="B14" s="53" t="s">
        <v>19</v>
      </c>
      <c r="C14" s="13"/>
      <c r="D14" s="62">
        <v>5400</v>
      </c>
      <c r="E14" s="63">
        <v>5400</v>
      </c>
      <c r="F14" s="13"/>
      <c r="G14" s="62">
        <v>5400</v>
      </c>
      <c r="H14" s="63">
        <f>SUM(F14:G14)</f>
        <v>5400</v>
      </c>
    </row>
    <row r="15" spans="2:8" ht="12.75">
      <c r="B15" s="53" t="s">
        <v>20</v>
      </c>
      <c r="C15" s="13"/>
      <c r="D15" s="62">
        <v>70</v>
      </c>
      <c r="E15" s="63">
        <v>70</v>
      </c>
      <c r="F15" s="13"/>
      <c r="G15" s="62">
        <v>70</v>
      </c>
      <c r="H15" s="63">
        <f>SUM(F15:G15)</f>
        <v>70</v>
      </c>
    </row>
    <row r="16" spans="2:8" ht="12.75">
      <c r="B16" s="12" t="s">
        <v>22</v>
      </c>
      <c r="C16" s="64"/>
      <c r="D16" s="13">
        <v>1477</v>
      </c>
      <c r="E16" s="63">
        <v>1477</v>
      </c>
      <c r="F16" s="64"/>
      <c r="G16" s="13">
        <v>1477</v>
      </c>
      <c r="H16" s="63">
        <f>SUM(F16:G16)</f>
        <v>1477</v>
      </c>
    </row>
    <row r="17" spans="2:8" ht="12.75">
      <c r="B17" s="47" t="s">
        <v>23</v>
      </c>
      <c r="C17" s="13"/>
      <c r="D17" s="62"/>
      <c r="E17" s="63"/>
      <c r="F17" s="13"/>
      <c r="G17" s="62"/>
      <c r="H17" s="63"/>
    </row>
    <row r="18" spans="2:8" ht="12.75">
      <c r="B18" s="12" t="s">
        <v>24</v>
      </c>
      <c r="C18" s="13"/>
      <c r="D18" s="66"/>
      <c r="E18" s="63">
        <v>111386</v>
      </c>
      <c r="F18" s="13"/>
      <c r="G18" s="66"/>
      <c r="H18" s="63">
        <f>H32-H13</f>
        <v>111611</v>
      </c>
    </row>
    <row r="19" spans="2:8" ht="12.75">
      <c r="B19" s="12"/>
      <c r="C19" s="17"/>
      <c r="D19" s="67"/>
      <c r="E19" s="63"/>
      <c r="F19" s="17"/>
      <c r="G19" s="67"/>
      <c r="H19" s="63"/>
    </row>
    <row r="20" spans="2:8" ht="12.75">
      <c r="B20" s="165" t="s">
        <v>33</v>
      </c>
      <c r="C20" s="17"/>
      <c r="D20" s="67"/>
      <c r="E20" s="63"/>
      <c r="F20" s="17"/>
      <c r="G20" s="67"/>
      <c r="H20" s="63"/>
    </row>
    <row r="21" spans="2:8" ht="12.75">
      <c r="B21" s="9" t="s">
        <v>18</v>
      </c>
      <c r="C21" s="31">
        <v>41769</v>
      </c>
      <c r="D21" s="31">
        <v>2985</v>
      </c>
      <c r="E21" s="32">
        <v>44754</v>
      </c>
      <c r="F21" s="31">
        <f>SUM(F22:F24)</f>
        <v>41769</v>
      </c>
      <c r="G21" s="31">
        <f>SUM(G22:G24)</f>
        <v>2985</v>
      </c>
      <c r="H21" s="32">
        <f>SUM(H22:H24)</f>
        <v>44754</v>
      </c>
    </row>
    <row r="22" spans="2:8" ht="12.75">
      <c r="B22" s="53" t="s">
        <v>19</v>
      </c>
      <c r="C22" s="17">
        <v>1495</v>
      </c>
      <c r="D22" s="67"/>
      <c r="E22" s="70">
        <v>1495</v>
      </c>
      <c r="F22" s="17">
        <v>1495</v>
      </c>
      <c r="G22" s="67"/>
      <c r="H22" s="70">
        <f>SUM(F22:G22)</f>
        <v>1495</v>
      </c>
    </row>
    <row r="23" spans="2:8" ht="12.75">
      <c r="B23" s="12" t="s">
        <v>21</v>
      </c>
      <c r="C23" s="17">
        <v>38665</v>
      </c>
      <c r="D23" s="67">
        <v>2985</v>
      </c>
      <c r="E23" s="70">
        <v>41650</v>
      </c>
      <c r="F23" s="17">
        <v>38665</v>
      </c>
      <c r="G23" s="67">
        <v>2985</v>
      </c>
      <c r="H23" s="70">
        <f>SUM(F23:G23)</f>
        <v>41650</v>
      </c>
    </row>
    <row r="24" spans="2:8" ht="12.75">
      <c r="B24" s="12" t="s">
        <v>22</v>
      </c>
      <c r="C24" s="17">
        <v>1609</v>
      </c>
      <c r="D24" s="67"/>
      <c r="E24" s="70">
        <v>1609</v>
      </c>
      <c r="F24" s="17">
        <v>1609</v>
      </c>
      <c r="G24" s="67"/>
      <c r="H24" s="70">
        <f>SUM(F24:G24)</f>
        <v>1609</v>
      </c>
    </row>
    <row r="25" spans="2:8" ht="12.75">
      <c r="B25" s="47" t="s">
        <v>23</v>
      </c>
      <c r="C25" s="17"/>
      <c r="D25" s="67"/>
      <c r="E25" s="70"/>
      <c r="F25" s="17"/>
      <c r="G25" s="67"/>
      <c r="H25" s="70"/>
    </row>
    <row r="26" spans="2:8" ht="12.75">
      <c r="B26" s="16" t="s">
        <v>24</v>
      </c>
      <c r="C26" s="17"/>
      <c r="D26" s="67"/>
      <c r="E26" s="70">
        <v>116831</v>
      </c>
      <c r="F26" s="17"/>
      <c r="G26" s="67"/>
      <c r="H26" s="70">
        <f>H47-SUM(H21,H27)</f>
        <v>118851</v>
      </c>
    </row>
    <row r="27" spans="2:8" ht="12.75">
      <c r="B27" s="12" t="s">
        <v>365</v>
      </c>
      <c r="C27" s="17"/>
      <c r="D27" s="67">
        <v>19934</v>
      </c>
      <c r="E27" s="70">
        <v>19934</v>
      </c>
      <c r="F27" s="17"/>
      <c r="G27" s="67">
        <v>19934</v>
      </c>
      <c r="H27" s="70">
        <f>SUM(F27:G27)</f>
        <v>19934</v>
      </c>
    </row>
    <row r="28" spans="2:8" ht="12.75">
      <c r="B28" s="68"/>
      <c r="C28" s="69"/>
      <c r="D28" s="69"/>
      <c r="E28" s="70"/>
      <c r="F28" s="69"/>
      <c r="G28" s="69"/>
      <c r="H28" s="70"/>
    </row>
    <row r="29" spans="2:8" ht="12.75">
      <c r="B29" s="48" t="s">
        <v>7</v>
      </c>
      <c r="C29" s="49">
        <v>41769</v>
      </c>
      <c r="D29" s="49">
        <v>9932</v>
      </c>
      <c r="E29" s="22">
        <v>279918</v>
      </c>
      <c r="F29" s="49">
        <f>SUM(F13,F18,F21,F26)</f>
        <v>41769</v>
      </c>
      <c r="G29" s="49">
        <f>SUM(G13,G18,G21,G26)</f>
        <v>9932</v>
      </c>
      <c r="H29" s="22">
        <f>SUM(H13,H18,H21,H26,H27)</f>
        <v>302097</v>
      </c>
    </row>
    <row r="30" spans="2:8" ht="21.75" customHeight="1">
      <c r="B30" s="26" t="s">
        <v>8</v>
      </c>
      <c r="C30" s="71"/>
      <c r="D30" s="72"/>
      <c r="E30" s="73"/>
      <c r="F30" s="71"/>
      <c r="G30" s="72"/>
      <c r="H30" s="73"/>
    </row>
    <row r="31" spans="2:8" ht="12.75">
      <c r="B31" s="60" t="s">
        <v>32</v>
      </c>
      <c r="C31" s="74"/>
      <c r="D31" s="74"/>
      <c r="E31" s="75"/>
      <c r="F31" s="74"/>
      <c r="G31" s="74"/>
      <c r="H31" s="75"/>
    </row>
    <row r="32" spans="2:8" ht="12.75">
      <c r="B32" s="9" t="s">
        <v>25</v>
      </c>
      <c r="C32" s="10">
        <v>55444</v>
      </c>
      <c r="D32" s="10">
        <v>62889</v>
      </c>
      <c r="E32" s="11">
        <v>118333</v>
      </c>
      <c r="F32" s="10">
        <f>SUM(F33:F37)</f>
        <v>55593</v>
      </c>
      <c r="G32" s="10">
        <f>SUM(G33:G37)</f>
        <v>62965</v>
      </c>
      <c r="H32" s="11">
        <f>SUM(H33:H37)</f>
        <v>118558</v>
      </c>
    </row>
    <row r="33" spans="2:8" ht="12.75">
      <c r="B33" s="12" t="s">
        <v>26</v>
      </c>
      <c r="C33" s="29">
        <v>37731</v>
      </c>
      <c r="D33" s="62"/>
      <c r="E33" s="63">
        <v>37731</v>
      </c>
      <c r="F33" s="29">
        <v>37848</v>
      </c>
      <c r="G33" s="62"/>
      <c r="H33" s="63">
        <f>SUM(F33:G33)</f>
        <v>37848</v>
      </c>
    </row>
    <row r="34" spans="2:8" ht="12.75">
      <c r="B34" s="12" t="s">
        <v>27</v>
      </c>
      <c r="C34" s="29">
        <v>10378</v>
      </c>
      <c r="D34" s="62"/>
      <c r="E34" s="63">
        <v>10378</v>
      </c>
      <c r="F34" s="29">
        <v>10410</v>
      </c>
      <c r="G34" s="62"/>
      <c r="H34" s="63">
        <f>SUM(F34:G34)</f>
        <v>10410</v>
      </c>
    </row>
    <row r="35" spans="2:8" ht="12.75">
      <c r="B35" s="12" t="s">
        <v>28</v>
      </c>
      <c r="C35" s="29">
        <v>7335</v>
      </c>
      <c r="D35" s="29">
        <v>59168</v>
      </c>
      <c r="E35" s="63">
        <v>66503</v>
      </c>
      <c r="F35" s="29">
        <v>7335</v>
      </c>
      <c r="G35" s="29">
        <v>59168</v>
      </c>
      <c r="H35" s="63">
        <f>SUM(F35:G35)</f>
        <v>66503</v>
      </c>
    </row>
    <row r="36" spans="2:8" ht="12.75">
      <c r="B36" s="16"/>
      <c r="C36" s="13"/>
      <c r="D36" s="62"/>
      <c r="E36" s="63"/>
      <c r="F36" s="13"/>
      <c r="G36" s="62"/>
      <c r="H36" s="63"/>
    </row>
    <row r="37" spans="2:8" ht="12.75">
      <c r="B37" s="16" t="s">
        <v>30</v>
      </c>
      <c r="C37" s="62">
        <v>0</v>
      </c>
      <c r="D37" s="62">
        <v>3721</v>
      </c>
      <c r="E37" s="63">
        <v>3721</v>
      </c>
      <c r="F37" s="62">
        <f>SUM(F38:F44)</f>
        <v>0</v>
      </c>
      <c r="G37" s="62">
        <f>SUM(G38:G44)</f>
        <v>3797</v>
      </c>
      <c r="H37" s="63">
        <f>SUM(F37:G37)</f>
        <v>3797</v>
      </c>
    </row>
    <row r="38" spans="2:8" ht="12.75">
      <c r="B38" s="16" t="s">
        <v>278</v>
      </c>
      <c r="C38" s="17"/>
      <c r="D38" s="62">
        <v>330</v>
      </c>
      <c r="E38" s="63"/>
      <c r="F38" s="17"/>
      <c r="G38" s="62">
        <v>330</v>
      </c>
      <c r="H38" s="63"/>
    </row>
    <row r="39" spans="2:8" ht="12.75">
      <c r="B39" s="16" t="s">
        <v>279</v>
      </c>
      <c r="C39" s="17"/>
      <c r="D39" s="62">
        <v>426</v>
      </c>
      <c r="E39" s="63"/>
      <c r="F39" s="17"/>
      <c r="G39" s="62">
        <v>426</v>
      </c>
      <c r="H39" s="63"/>
    </row>
    <row r="40" spans="2:8" ht="12.75">
      <c r="B40" s="16" t="s">
        <v>280</v>
      </c>
      <c r="C40" s="17"/>
      <c r="D40" s="62">
        <v>551</v>
      </c>
      <c r="E40" s="63"/>
      <c r="F40" s="17"/>
      <c r="G40" s="62">
        <v>551</v>
      </c>
      <c r="H40" s="63"/>
    </row>
    <row r="41" spans="2:8" ht="12.75">
      <c r="B41" s="16" t="s">
        <v>281</v>
      </c>
      <c r="C41" s="17"/>
      <c r="D41" s="62">
        <v>337</v>
      </c>
      <c r="E41" s="63"/>
      <c r="F41" s="17"/>
      <c r="G41" s="62">
        <v>337</v>
      </c>
      <c r="H41" s="63"/>
    </row>
    <row r="42" spans="2:8" ht="12.75">
      <c r="B42" s="16" t="s">
        <v>371</v>
      </c>
      <c r="C42" s="17"/>
      <c r="D42" s="62">
        <v>180</v>
      </c>
      <c r="E42" s="63"/>
      <c r="F42" s="17"/>
      <c r="G42" s="62">
        <v>256</v>
      </c>
      <c r="H42" s="63"/>
    </row>
    <row r="43" spans="2:8" ht="12.75">
      <c r="B43" s="16" t="s">
        <v>384</v>
      </c>
      <c r="C43" s="17"/>
      <c r="D43" s="62">
        <v>374</v>
      </c>
      <c r="E43" s="63"/>
      <c r="F43" s="17"/>
      <c r="G43" s="62">
        <v>374</v>
      </c>
      <c r="H43" s="63"/>
    </row>
    <row r="44" spans="2:8" ht="12.75">
      <c r="B44" s="16" t="s">
        <v>337</v>
      </c>
      <c r="C44" s="17"/>
      <c r="D44" s="62">
        <v>1523</v>
      </c>
      <c r="E44" s="63"/>
      <c r="F44" s="17"/>
      <c r="G44" s="62">
        <v>1523</v>
      </c>
      <c r="H44" s="63"/>
    </row>
    <row r="45" spans="2:8" ht="12.75">
      <c r="B45" s="12"/>
      <c r="C45" s="17"/>
      <c r="D45" s="62"/>
      <c r="E45" s="63"/>
      <c r="F45" s="17"/>
      <c r="G45" s="62"/>
      <c r="H45" s="63"/>
    </row>
    <row r="46" spans="2:8" ht="12.75">
      <c r="B46" s="165" t="s">
        <v>33</v>
      </c>
      <c r="C46" s="17"/>
      <c r="D46" s="62"/>
      <c r="E46" s="76"/>
      <c r="F46" s="17"/>
      <c r="G46" s="62"/>
      <c r="H46" s="76"/>
    </row>
    <row r="47" spans="2:8" ht="12.75">
      <c r="B47" s="98" t="s">
        <v>25</v>
      </c>
      <c r="C47" s="31">
        <v>160825</v>
      </c>
      <c r="D47" s="31">
        <v>20694</v>
      </c>
      <c r="E47" s="11">
        <v>181519</v>
      </c>
      <c r="F47" s="31">
        <f>SUM(F48:F53)</f>
        <v>160845</v>
      </c>
      <c r="G47" s="31">
        <f>SUM(G48:G53)</f>
        <v>22694</v>
      </c>
      <c r="H47" s="11">
        <f>SUM(H48:H53)</f>
        <v>183539</v>
      </c>
    </row>
    <row r="48" spans="2:8" ht="12.75">
      <c r="B48" s="12" t="s">
        <v>26</v>
      </c>
      <c r="C48" s="17">
        <v>96949</v>
      </c>
      <c r="D48" s="17"/>
      <c r="E48" s="63">
        <v>96949</v>
      </c>
      <c r="F48" s="17">
        <v>96964</v>
      </c>
      <c r="G48" s="17"/>
      <c r="H48" s="63">
        <f>SUM(F48:G48)</f>
        <v>96964</v>
      </c>
    </row>
    <row r="49" spans="2:8" ht="12.75">
      <c r="B49" s="12" t="s">
        <v>27</v>
      </c>
      <c r="C49" s="17">
        <v>29498</v>
      </c>
      <c r="D49" s="14"/>
      <c r="E49" s="63">
        <v>29498</v>
      </c>
      <c r="F49" s="17">
        <v>29503</v>
      </c>
      <c r="G49" s="14"/>
      <c r="H49" s="63">
        <f>SUM(F49:G49)</f>
        <v>29503</v>
      </c>
    </row>
    <row r="50" spans="2:8" ht="12.75">
      <c r="B50" s="12" t="s">
        <v>28</v>
      </c>
      <c r="C50" s="17">
        <v>34378</v>
      </c>
      <c r="D50" s="14"/>
      <c r="E50" s="63">
        <v>34378</v>
      </c>
      <c r="F50" s="17">
        <v>34378</v>
      </c>
      <c r="G50" s="14"/>
      <c r="H50" s="63">
        <f>SUM(F50:G50)</f>
        <v>34378</v>
      </c>
    </row>
    <row r="51" spans="2:8" ht="12.75">
      <c r="B51" s="16" t="s">
        <v>351</v>
      </c>
      <c r="C51" s="17"/>
      <c r="D51" s="14">
        <v>19934</v>
      </c>
      <c r="E51" s="63">
        <v>19934</v>
      </c>
      <c r="F51" s="17"/>
      <c r="G51" s="14">
        <v>19934</v>
      </c>
      <c r="H51" s="63">
        <v>19934</v>
      </c>
    </row>
    <row r="52" spans="2:8" ht="12.75">
      <c r="B52" s="16"/>
      <c r="C52" s="17"/>
      <c r="D52" s="62"/>
      <c r="E52" s="63"/>
      <c r="F52" s="17"/>
      <c r="G52" s="62"/>
      <c r="H52" s="63"/>
    </row>
    <row r="53" spans="2:8" ht="12.75">
      <c r="B53" s="12" t="s">
        <v>30</v>
      </c>
      <c r="C53" s="84">
        <v>0</v>
      </c>
      <c r="D53" s="62">
        <v>760</v>
      </c>
      <c r="E53" s="63">
        <v>760</v>
      </c>
      <c r="F53" s="84">
        <v>0</v>
      </c>
      <c r="G53" s="62">
        <f>SUM(G54:G55)</f>
        <v>2760</v>
      </c>
      <c r="H53" s="63">
        <f>SUM(F53:G53)</f>
        <v>2760</v>
      </c>
    </row>
    <row r="54" spans="2:8" ht="12.75">
      <c r="B54" s="16" t="s">
        <v>402</v>
      </c>
      <c r="C54" s="223"/>
      <c r="D54" s="67"/>
      <c r="E54" s="70"/>
      <c r="F54" s="223"/>
      <c r="G54" s="67">
        <v>2000</v>
      </c>
      <c r="H54" s="70"/>
    </row>
    <row r="55" spans="2:8" ht="12.75">
      <c r="B55" s="16" t="s">
        <v>371</v>
      </c>
      <c r="C55" s="223"/>
      <c r="D55" s="67">
        <v>760</v>
      </c>
      <c r="E55" s="70"/>
      <c r="F55" s="223"/>
      <c r="G55" s="67">
        <v>760</v>
      </c>
      <c r="H55" s="70"/>
    </row>
    <row r="56" spans="2:8" ht="12.75">
      <c r="B56" s="68"/>
      <c r="C56" s="87"/>
      <c r="D56" s="180"/>
      <c r="E56" s="181"/>
      <c r="F56" s="87"/>
      <c r="G56" s="180"/>
      <c r="H56" s="181"/>
    </row>
    <row r="57" spans="2:8" ht="12.75">
      <c r="B57" s="20" t="s">
        <v>9</v>
      </c>
      <c r="C57" s="21">
        <v>216269</v>
      </c>
      <c r="D57" s="21">
        <v>83583</v>
      </c>
      <c r="E57" s="22">
        <v>299852</v>
      </c>
      <c r="F57" s="21">
        <f>SUM(F32,F47)</f>
        <v>216438</v>
      </c>
      <c r="G57" s="21">
        <f>SUM(G32,G47)</f>
        <v>85659</v>
      </c>
      <c r="H57" s="22">
        <f>SUM(H32,H47)</f>
        <v>302097</v>
      </c>
    </row>
    <row r="58" spans="2:8" ht="12.75">
      <c r="B58" s="77"/>
      <c r="C58" s="382"/>
      <c r="D58" s="382"/>
      <c r="E58" s="382"/>
      <c r="F58" s="382"/>
      <c r="G58" s="382"/>
      <c r="H58" s="382"/>
    </row>
    <row r="59" spans="2:8" ht="12.75">
      <c r="B59" s="47" t="s">
        <v>39</v>
      </c>
      <c r="C59" s="3"/>
      <c r="D59" s="4"/>
      <c r="E59" s="222">
        <v>228217</v>
      </c>
      <c r="F59" s="3"/>
      <c r="G59" s="4"/>
      <c r="H59" s="222">
        <f>SUM(H26,H18)</f>
        <v>230462</v>
      </c>
    </row>
    <row r="60" ht="12.75">
      <c r="B60" s="25"/>
    </row>
    <row r="61" spans="2:4" ht="24" customHeight="1">
      <c r="B61" s="238" t="s">
        <v>10</v>
      </c>
      <c r="C61" s="345" t="s">
        <v>299</v>
      </c>
      <c r="D61" s="345" t="s">
        <v>375</v>
      </c>
    </row>
    <row r="62" spans="2:4" ht="12.75">
      <c r="B62" s="239" t="s">
        <v>14</v>
      </c>
      <c r="C62" s="63">
        <v>16002</v>
      </c>
      <c r="D62" s="63">
        <v>16002</v>
      </c>
    </row>
    <row r="63" spans="2:4" ht="12.75">
      <c r="B63" s="78" t="s">
        <v>34</v>
      </c>
      <c r="C63" s="70">
        <v>6541</v>
      </c>
      <c r="D63" s="70">
        <v>6541</v>
      </c>
    </row>
    <row r="64" spans="2:4" ht="12.75">
      <c r="B64" s="79" t="s">
        <v>35</v>
      </c>
      <c r="C64" s="181">
        <v>6426</v>
      </c>
      <c r="D64" s="181">
        <v>6426</v>
      </c>
    </row>
    <row r="65" ht="12.75">
      <c r="B65" s="35"/>
    </row>
    <row r="66" spans="2:3" ht="12.75">
      <c r="B66" s="40" t="s">
        <v>36</v>
      </c>
      <c r="C66" s="232" t="s">
        <v>237</v>
      </c>
    </row>
    <row r="67" spans="2:3" ht="12.75">
      <c r="B67" s="35" t="s">
        <v>37</v>
      </c>
      <c r="C67" s="35" t="s">
        <v>238</v>
      </c>
    </row>
    <row r="68" spans="2:3" ht="12.75">
      <c r="B68" s="35" t="s">
        <v>38</v>
      </c>
      <c r="C68" s="35" t="s">
        <v>239</v>
      </c>
    </row>
    <row r="69" spans="2:3" ht="12.75">
      <c r="B69" s="40" t="s">
        <v>13</v>
      </c>
      <c r="C69" s="2" t="s">
        <v>236</v>
      </c>
    </row>
  </sheetData>
  <sheetProtection/>
  <mergeCells count="12">
    <mergeCell ref="A1:H1"/>
    <mergeCell ref="A2:H2"/>
    <mergeCell ref="B4:H4"/>
    <mergeCell ref="F7:H7"/>
    <mergeCell ref="H8:H9"/>
    <mergeCell ref="F9:G9"/>
    <mergeCell ref="F58:H58"/>
    <mergeCell ref="C58:E58"/>
    <mergeCell ref="G5:H5"/>
    <mergeCell ref="C7:E7"/>
    <mergeCell ref="E8:E9"/>
    <mergeCell ref="C9:D9"/>
  </mergeCells>
  <printOptions/>
  <pageMargins left="0.7480314960629921" right="0.7480314960629921" top="0.56" bottom="0.1968503937007874" header="1.05" footer="0.275590551181102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7.7109375" style="0" customWidth="1"/>
    <col min="3" max="3" width="10.00390625" style="0" customWidth="1"/>
    <col min="4" max="4" width="10.7109375" style="0" customWidth="1"/>
  </cols>
  <sheetData>
    <row r="1" spans="1:8" ht="26.25" customHeight="1">
      <c r="A1" s="399" t="s">
        <v>217</v>
      </c>
      <c r="B1" s="399"/>
      <c r="C1" s="399"/>
      <c r="D1" s="399"/>
      <c r="E1" s="399"/>
      <c r="F1" s="399"/>
      <c r="G1" s="399"/>
      <c r="H1" s="399"/>
    </row>
    <row r="2" spans="1:5" ht="12.75" customHeight="1">
      <c r="A2" s="155"/>
      <c r="B2" s="155"/>
      <c r="C2" s="155"/>
      <c r="D2" s="155"/>
      <c r="E2" s="155"/>
    </row>
    <row r="3" spans="2:8" ht="12.75">
      <c r="B3" s="447" t="s">
        <v>431</v>
      </c>
      <c r="C3" s="447"/>
      <c r="D3" s="447"/>
      <c r="E3" s="447"/>
      <c r="F3" s="447"/>
      <c r="G3" s="447"/>
      <c r="H3" s="447"/>
    </row>
    <row r="4" spans="7:8" ht="12.75">
      <c r="G4" s="447" t="s">
        <v>0</v>
      </c>
      <c r="H4" s="447"/>
    </row>
    <row r="5" ht="8.25" customHeight="1"/>
    <row r="6" spans="2:8" ht="24.75" customHeight="1">
      <c r="B6" s="442" t="s">
        <v>1</v>
      </c>
      <c r="C6" s="382" t="s">
        <v>203</v>
      </c>
      <c r="D6" s="382"/>
      <c r="E6" s="382"/>
      <c r="F6" s="382" t="s">
        <v>203</v>
      </c>
      <c r="G6" s="382"/>
      <c r="H6" s="382"/>
    </row>
    <row r="7" spans="2:8" ht="24.75" customHeight="1">
      <c r="B7" s="443"/>
      <c r="C7" s="3" t="s">
        <v>2</v>
      </c>
      <c r="D7" s="4" t="s">
        <v>3</v>
      </c>
      <c r="E7" s="382" t="s">
        <v>4</v>
      </c>
      <c r="F7" s="3" t="s">
        <v>2</v>
      </c>
      <c r="G7" s="4" t="s">
        <v>3</v>
      </c>
      <c r="H7" s="382" t="s">
        <v>4</v>
      </c>
    </row>
    <row r="8" spans="2:8" ht="14.25" customHeight="1" thickBot="1">
      <c r="B8" s="444"/>
      <c r="C8" s="386" t="s">
        <v>5</v>
      </c>
      <c r="D8" s="386"/>
      <c r="E8" s="448"/>
      <c r="F8" s="386" t="s">
        <v>5</v>
      </c>
      <c r="G8" s="386"/>
      <c r="H8" s="448"/>
    </row>
    <row r="9" spans="2:8" ht="17.25" customHeight="1" thickTop="1">
      <c r="B9" s="5" t="s">
        <v>6</v>
      </c>
      <c r="C9" s="6"/>
      <c r="D9" s="7"/>
      <c r="E9" s="8"/>
      <c r="F9" s="6"/>
      <c r="G9" s="7"/>
      <c r="H9" s="8"/>
    </row>
    <row r="10" spans="2:8" ht="12.75">
      <c r="B10" s="51" t="s">
        <v>17</v>
      </c>
      <c r="C10" s="10"/>
      <c r="D10" s="10"/>
      <c r="E10" s="11"/>
      <c r="F10" s="10"/>
      <c r="G10" s="10"/>
      <c r="H10" s="11"/>
    </row>
    <row r="11" spans="2:8" ht="12.75">
      <c r="B11" s="9" t="s">
        <v>18</v>
      </c>
      <c r="C11" s="91">
        <v>0</v>
      </c>
      <c r="D11" s="91">
        <v>33577</v>
      </c>
      <c r="E11" s="32">
        <v>33577</v>
      </c>
      <c r="F11" s="91">
        <f>SUM(F12:F16)</f>
        <v>0</v>
      </c>
      <c r="G11" s="91">
        <f>SUM(G12:G16)</f>
        <v>33577</v>
      </c>
      <c r="H11" s="32">
        <f>SUM(H12:H16)</f>
        <v>33577</v>
      </c>
    </row>
    <row r="12" spans="2:8" ht="12.75">
      <c r="B12" s="53" t="s">
        <v>19</v>
      </c>
      <c r="C12" s="13"/>
      <c r="D12" s="14">
        <v>9560</v>
      </c>
      <c r="E12" s="15">
        <v>9560</v>
      </c>
      <c r="F12" s="13"/>
      <c r="G12" s="14">
        <v>9560</v>
      </c>
      <c r="H12" s="15">
        <f>SUM(F12:G12)</f>
        <v>9560</v>
      </c>
    </row>
    <row r="13" spans="2:8" ht="12.75">
      <c r="B13" s="53" t="s">
        <v>20</v>
      </c>
      <c r="C13" s="17"/>
      <c r="D13" s="18">
        <v>16835</v>
      </c>
      <c r="E13" s="15">
        <v>16835</v>
      </c>
      <c r="F13" s="17"/>
      <c r="G13" s="18">
        <v>16835</v>
      </c>
      <c r="H13" s="15">
        <f>SUM(F13:G13)</f>
        <v>16835</v>
      </c>
    </row>
    <row r="14" spans="2:8" ht="12.75">
      <c r="B14" s="12" t="s">
        <v>22</v>
      </c>
      <c r="C14" s="17"/>
      <c r="D14" s="18">
        <v>7127</v>
      </c>
      <c r="E14" s="15">
        <v>7127</v>
      </c>
      <c r="F14" s="17"/>
      <c r="G14" s="18">
        <v>7127</v>
      </c>
      <c r="H14" s="15">
        <f>SUM(F14:G14)</f>
        <v>7127</v>
      </c>
    </row>
    <row r="15" spans="2:8" ht="12.75">
      <c r="B15" s="12" t="s">
        <v>214</v>
      </c>
      <c r="C15" s="17"/>
      <c r="D15" s="18">
        <v>15</v>
      </c>
      <c r="E15" s="15">
        <v>15</v>
      </c>
      <c r="F15" s="17"/>
      <c r="G15" s="18">
        <v>15</v>
      </c>
      <c r="H15" s="15">
        <f>SUM(F15:G15)</f>
        <v>15</v>
      </c>
    </row>
    <row r="16" spans="2:8" ht="12.75">
      <c r="B16" s="12" t="s">
        <v>46</v>
      </c>
      <c r="C16" s="17"/>
      <c r="D16" s="18">
        <v>40</v>
      </c>
      <c r="E16" s="15">
        <v>40</v>
      </c>
      <c r="F16" s="17"/>
      <c r="G16" s="18">
        <v>40</v>
      </c>
      <c r="H16" s="15">
        <f>SUM(F16:G16)</f>
        <v>40</v>
      </c>
    </row>
    <row r="17" spans="2:8" ht="13.5" customHeight="1">
      <c r="B17" s="47" t="s">
        <v>23</v>
      </c>
      <c r="C17" s="17"/>
      <c r="D17" s="18"/>
      <c r="E17" s="15"/>
      <c r="F17" s="17"/>
      <c r="G17" s="18"/>
      <c r="H17" s="15"/>
    </row>
    <row r="18" spans="2:8" ht="12.75">
      <c r="B18" s="16" t="s">
        <v>24</v>
      </c>
      <c r="C18" s="17"/>
      <c r="D18" s="18"/>
      <c r="E18" s="15">
        <v>265667</v>
      </c>
      <c r="F18" s="17"/>
      <c r="G18" s="18"/>
      <c r="H18" s="15">
        <f>H38-SUM(H11,H19)</f>
        <v>265684</v>
      </c>
    </row>
    <row r="19" spans="2:8" ht="12.75">
      <c r="B19" s="12" t="s">
        <v>365</v>
      </c>
      <c r="C19" s="17"/>
      <c r="D19" s="18">
        <v>4239</v>
      </c>
      <c r="E19" s="15">
        <v>4239</v>
      </c>
      <c r="F19" s="17"/>
      <c r="G19" s="18">
        <v>4239</v>
      </c>
      <c r="H19" s="15">
        <f>SUM(F19:G19)</f>
        <v>4239</v>
      </c>
    </row>
    <row r="20" spans="2:8" ht="12.75">
      <c r="B20" s="16"/>
      <c r="C20" s="17"/>
      <c r="D20" s="18"/>
      <c r="E20" s="15"/>
      <c r="F20" s="17"/>
      <c r="G20" s="18"/>
      <c r="H20" s="15"/>
    </row>
    <row r="21" spans="2:8" ht="12.75">
      <c r="B21" s="20" t="s">
        <v>7</v>
      </c>
      <c r="C21" s="21">
        <v>0</v>
      </c>
      <c r="D21" s="21">
        <v>33577</v>
      </c>
      <c r="E21" s="22">
        <v>303483</v>
      </c>
      <c r="F21" s="21">
        <f>SUM(F11,F18)</f>
        <v>0</v>
      </c>
      <c r="G21" s="21">
        <f>SUM(G11,G18)</f>
        <v>33577</v>
      </c>
      <c r="H21" s="22">
        <f>SUM(H11,H18,H19)</f>
        <v>303500</v>
      </c>
    </row>
    <row r="22" spans="2:8" ht="8.25" customHeight="1">
      <c r="B22" s="23"/>
      <c r="C22" s="24"/>
      <c r="D22" s="25"/>
      <c r="E22" s="24"/>
      <c r="F22" s="24"/>
      <c r="G22" s="25"/>
      <c r="H22" s="24"/>
    </row>
    <row r="23" spans="2:8" ht="12.75">
      <c r="B23" s="26" t="s">
        <v>8</v>
      </c>
      <c r="C23" s="27"/>
      <c r="D23" s="28"/>
      <c r="E23" s="27"/>
      <c r="F23" s="27"/>
      <c r="G23" s="28"/>
      <c r="H23" s="27"/>
    </row>
    <row r="24" spans="2:8" ht="12.75">
      <c r="B24" s="9" t="s">
        <v>25</v>
      </c>
      <c r="C24" s="10">
        <v>75751</v>
      </c>
      <c r="D24" s="10">
        <v>227732</v>
      </c>
      <c r="E24" s="75">
        <v>303483</v>
      </c>
      <c r="F24" s="10">
        <f>SUM(F25:F30)</f>
        <v>75769</v>
      </c>
      <c r="G24" s="10">
        <f>SUM(G25:G30)</f>
        <v>227731</v>
      </c>
      <c r="H24" s="75">
        <f>SUM(H25:H30)</f>
        <v>303500</v>
      </c>
    </row>
    <row r="25" spans="2:8" ht="12.75">
      <c r="B25" s="12" t="s">
        <v>26</v>
      </c>
      <c r="C25" s="29">
        <v>12106</v>
      </c>
      <c r="D25" s="14">
        <v>74209</v>
      </c>
      <c r="E25" s="82">
        <v>86315</v>
      </c>
      <c r="F25" s="29">
        <v>12120</v>
      </c>
      <c r="G25" s="14">
        <v>74209</v>
      </c>
      <c r="H25" s="82">
        <f>SUM(F25:G25)</f>
        <v>86329</v>
      </c>
    </row>
    <row r="26" spans="2:8" ht="12.75">
      <c r="B26" s="12" t="s">
        <v>27</v>
      </c>
      <c r="C26" s="29">
        <v>4504</v>
      </c>
      <c r="D26" s="14">
        <v>20171</v>
      </c>
      <c r="E26" s="82">
        <v>24675</v>
      </c>
      <c r="F26" s="29">
        <v>4508</v>
      </c>
      <c r="G26" s="14">
        <v>20170</v>
      </c>
      <c r="H26" s="82">
        <f>SUM(F26:G26)</f>
        <v>24678</v>
      </c>
    </row>
    <row r="27" spans="2:8" ht="12.75">
      <c r="B27" s="12" t="s">
        <v>28</v>
      </c>
      <c r="C27" s="29">
        <v>59141</v>
      </c>
      <c r="D27" s="14">
        <v>116760</v>
      </c>
      <c r="E27" s="82">
        <v>175901</v>
      </c>
      <c r="F27" s="29">
        <v>59141</v>
      </c>
      <c r="G27" s="14">
        <v>116760</v>
      </c>
      <c r="H27" s="82">
        <f>SUM(F27:G27)</f>
        <v>175901</v>
      </c>
    </row>
    <row r="28" spans="2:8" ht="12.75">
      <c r="B28" s="16" t="s">
        <v>351</v>
      </c>
      <c r="C28" s="29"/>
      <c r="D28" s="14">
        <v>4239</v>
      </c>
      <c r="E28" s="82">
        <v>4239</v>
      </c>
      <c r="F28" s="29"/>
      <c r="G28" s="14">
        <v>4239</v>
      </c>
      <c r="H28" s="82">
        <f>SUM(F28:G28)</f>
        <v>4239</v>
      </c>
    </row>
    <row r="29" spans="2:8" ht="12.75">
      <c r="B29" s="16"/>
      <c r="C29" s="29"/>
      <c r="D29" s="14"/>
      <c r="E29" s="82"/>
      <c r="F29" s="29"/>
      <c r="G29" s="14"/>
      <c r="H29" s="82"/>
    </row>
    <row r="30" spans="2:8" ht="12.75">
      <c r="B30" s="16" t="s">
        <v>30</v>
      </c>
      <c r="C30" s="46">
        <v>0</v>
      </c>
      <c r="D30" s="46">
        <v>12353</v>
      </c>
      <c r="E30" s="82">
        <v>12353</v>
      </c>
      <c r="F30" s="46">
        <f>SUM(F33:F33)</f>
        <v>0</v>
      </c>
      <c r="G30" s="46">
        <f>SUM(G33:G36)</f>
        <v>12353</v>
      </c>
      <c r="H30" s="82">
        <f>SUM(F30:G30)</f>
        <v>12353</v>
      </c>
    </row>
    <row r="31" spans="2:8" ht="12.75">
      <c r="B31" s="16"/>
      <c r="C31" s="17"/>
      <c r="D31" s="44"/>
      <c r="E31" s="19"/>
      <c r="F31" s="17"/>
      <c r="G31" s="44"/>
      <c r="H31" s="19"/>
    </row>
    <row r="32" spans="2:8" ht="12.75">
      <c r="B32" s="47" t="s">
        <v>40</v>
      </c>
      <c r="C32" s="31">
        <v>0</v>
      </c>
      <c r="D32" s="31">
        <v>12353</v>
      </c>
      <c r="E32" s="83">
        <v>12353</v>
      </c>
      <c r="F32" s="31">
        <f>SUM(F33:F37)</f>
        <v>0</v>
      </c>
      <c r="G32" s="31">
        <f>SUM(G33:G37)</f>
        <v>12353</v>
      </c>
      <c r="H32" s="83">
        <f>SUM(H33:H37)</f>
        <v>12353</v>
      </c>
    </row>
    <row r="33" spans="2:8" ht="27" customHeight="1">
      <c r="B33" s="33" t="s">
        <v>235</v>
      </c>
      <c r="C33" s="84"/>
      <c r="D33" s="84">
        <v>8000</v>
      </c>
      <c r="E33" s="85">
        <v>8000</v>
      </c>
      <c r="F33" s="84"/>
      <c r="G33" s="84">
        <v>3000</v>
      </c>
      <c r="H33" s="85">
        <f>SUM(F33:G33)</f>
        <v>3000</v>
      </c>
    </row>
    <row r="34" spans="2:8" ht="27" customHeight="1">
      <c r="B34" s="343" t="s">
        <v>374</v>
      </c>
      <c r="C34" s="223"/>
      <c r="D34" s="223">
        <v>3683</v>
      </c>
      <c r="E34" s="207">
        <v>3683</v>
      </c>
      <c r="F34" s="223"/>
      <c r="G34" s="223">
        <v>3683</v>
      </c>
      <c r="H34" s="85">
        <f>SUM(F34:G34)</f>
        <v>3683</v>
      </c>
    </row>
    <row r="35" spans="2:8" ht="27" customHeight="1">
      <c r="B35" s="343" t="s">
        <v>387</v>
      </c>
      <c r="C35" s="223"/>
      <c r="D35" s="223">
        <v>0</v>
      </c>
      <c r="E35" s="207">
        <v>0</v>
      </c>
      <c r="F35" s="223"/>
      <c r="G35" s="223">
        <v>1778</v>
      </c>
      <c r="H35" s="85">
        <f>SUM(F35:G35)</f>
        <v>1778</v>
      </c>
    </row>
    <row r="36" spans="2:8" ht="17.25" customHeight="1">
      <c r="B36" s="343" t="s">
        <v>372</v>
      </c>
      <c r="C36" s="223"/>
      <c r="D36" s="223">
        <v>670</v>
      </c>
      <c r="E36" s="207">
        <v>670</v>
      </c>
      <c r="F36" s="223"/>
      <c r="G36" s="223">
        <v>3892</v>
      </c>
      <c r="H36" s="85">
        <f>SUM(F36:G36)</f>
        <v>3892</v>
      </c>
    </row>
    <row r="37" spans="2:8" ht="14.25" customHeight="1">
      <c r="B37" s="86"/>
      <c r="C37" s="87"/>
      <c r="D37" s="87"/>
      <c r="E37" s="207"/>
      <c r="F37" s="87"/>
      <c r="G37" s="87"/>
      <c r="H37" s="207"/>
    </row>
    <row r="38" spans="2:8" ht="12.75">
      <c r="B38" s="48" t="s">
        <v>9</v>
      </c>
      <c r="C38" s="49">
        <v>75751</v>
      </c>
      <c r="D38" s="49">
        <v>227732</v>
      </c>
      <c r="E38" s="22">
        <v>303483</v>
      </c>
      <c r="F38" s="49">
        <f>SUM(F25:F27,F30)</f>
        <v>75769</v>
      </c>
      <c r="G38" s="49">
        <f>SUM(G25:G28,G30)</f>
        <v>227731</v>
      </c>
      <c r="H38" s="22">
        <f>SUM(H25:H28,H30)</f>
        <v>303500</v>
      </c>
    </row>
    <row r="39" spans="2:8" ht="12.75">
      <c r="B39" s="35"/>
      <c r="C39" s="35"/>
      <c r="D39" s="25"/>
      <c r="E39" s="35"/>
      <c r="F39" s="35"/>
      <c r="G39" s="25"/>
      <c r="H39" s="35"/>
    </row>
    <row r="40" spans="2:8" ht="12.75">
      <c r="B40" s="36" t="s">
        <v>41</v>
      </c>
      <c r="C40" s="37"/>
      <c r="D40" s="88"/>
      <c r="E40" s="39">
        <v>265667</v>
      </c>
      <c r="F40" s="37"/>
      <c r="G40" s="88"/>
      <c r="H40" s="39">
        <f>H18</f>
        <v>265684</v>
      </c>
    </row>
    <row r="42" spans="2:4" ht="26.25" customHeight="1">
      <c r="B42" s="229" t="s">
        <v>10</v>
      </c>
      <c r="C42" s="345" t="s">
        <v>299</v>
      </c>
      <c r="D42" s="345" t="s">
        <v>375</v>
      </c>
    </row>
    <row r="43" spans="2:4" ht="12.75">
      <c r="B43" s="90" t="s">
        <v>42</v>
      </c>
      <c r="C43" s="63">
        <v>1816</v>
      </c>
      <c r="D43" s="63">
        <v>3706</v>
      </c>
    </row>
    <row r="44" spans="2:4" ht="12.75">
      <c r="B44" s="89" t="s">
        <v>43</v>
      </c>
      <c r="C44" s="181">
        <v>53540</v>
      </c>
      <c r="D44" s="181">
        <v>94540</v>
      </c>
    </row>
    <row r="46" spans="2:3" ht="12.75">
      <c r="B46" s="40" t="s">
        <v>12</v>
      </c>
      <c r="C46">
        <v>43</v>
      </c>
    </row>
    <row r="47" spans="2:3" ht="12.75">
      <c r="B47" s="40" t="s">
        <v>13</v>
      </c>
      <c r="C47">
        <v>0</v>
      </c>
    </row>
  </sheetData>
  <sheetProtection/>
  <mergeCells count="10">
    <mergeCell ref="A1:H1"/>
    <mergeCell ref="B3:H3"/>
    <mergeCell ref="B6:B8"/>
    <mergeCell ref="G4:H4"/>
    <mergeCell ref="F6:H6"/>
    <mergeCell ref="H7:H8"/>
    <mergeCell ref="F8:G8"/>
    <mergeCell ref="C6:E6"/>
    <mergeCell ref="E7:E8"/>
    <mergeCell ref="C8:D8"/>
  </mergeCells>
  <printOptions/>
  <pageMargins left="0.33" right="0.41" top="0.64" bottom="0.28" header="0.3" footer="0.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5.00390625" style="0" customWidth="1"/>
    <col min="2" max="2" width="48.8515625" style="0" customWidth="1"/>
    <col min="4" max="4" width="9.7109375" style="0" customWidth="1"/>
  </cols>
  <sheetData>
    <row r="1" spans="1:8" ht="22.5" customHeight="1">
      <c r="A1" s="445" t="s">
        <v>216</v>
      </c>
      <c r="B1" s="445"/>
      <c r="C1" s="445"/>
      <c r="D1" s="445"/>
      <c r="E1" s="445"/>
      <c r="F1" s="445"/>
      <c r="G1" s="445"/>
      <c r="H1" s="445"/>
    </row>
    <row r="3" ht="12.75">
      <c r="H3" s="2" t="s">
        <v>432</v>
      </c>
    </row>
    <row r="4" spans="7:8" ht="12.75">
      <c r="G4" s="447" t="s">
        <v>0</v>
      </c>
      <c r="H4" s="447"/>
    </row>
    <row r="5" ht="12.75">
      <c r="D5" s="103"/>
    </row>
    <row r="6" spans="2:8" ht="29.25" customHeight="1">
      <c r="B6" s="442" t="s">
        <v>1</v>
      </c>
      <c r="C6" s="382" t="s">
        <v>203</v>
      </c>
      <c r="D6" s="382"/>
      <c r="E6" s="382"/>
      <c r="F6" s="382" t="s">
        <v>203</v>
      </c>
      <c r="G6" s="382"/>
      <c r="H6" s="382"/>
    </row>
    <row r="7" spans="2:8" ht="24.75" customHeight="1">
      <c r="B7" s="443"/>
      <c r="C7" s="3" t="s">
        <v>2</v>
      </c>
      <c r="D7" s="4" t="s">
        <v>3</v>
      </c>
      <c r="E7" s="382" t="s">
        <v>4</v>
      </c>
      <c r="F7" s="3" t="s">
        <v>2</v>
      </c>
      <c r="G7" s="4" t="s">
        <v>3</v>
      </c>
      <c r="H7" s="382" t="s">
        <v>4</v>
      </c>
    </row>
    <row r="8" spans="2:8" ht="15" customHeight="1" thickBot="1">
      <c r="B8" s="444"/>
      <c r="C8" s="386" t="s">
        <v>5</v>
      </c>
      <c r="D8" s="386"/>
      <c r="E8" s="448"/>
      <c r="F8" s="386" t="s">
        <v>5</v>
      </c>
      <c r="G8" s="386"/>
      <c r="H8" s="448"/>
    </row>
    <row r="9" spans="2:8" ht="15.75" customHeight="1" thickTop="1">
      <c r="B9" s="5" t="s">
        <v>6</v>
      </c>
      <c r="C9" s="10"/>
      <c r="D9" s="42"/>
      <c r="E9" s="43"/>
      <c r="F9" s="10"/>
      <c r="G9" s="42"/>
      <c r="H9" s="43"/>
    </row>
    <row r="10" spans="2:8" ht="15.75" customHeight="1">
      <c r="B10" s="51" t="s">
        <v>17</v>
      </c>
      <c r="C10" s="10"/>
      <c r="D10" s="52"/>
      <c r="E10" s="43"/>
      <c r="F10" s="10"/>
      <c r="G10" s="52"/>
      <c r="H10" s="43"/>
    </row>
    <row r="11" spans="2:8" ht="12.75">
      <c r="B11" s="9" t="s">
        <v>18</v>
      </c>
      <c r="C11" s="10">
        <v>29202</v>
      </c>
      <c r="D11" s="10">
        <v>24427</v>
      </c>
      <c r="E11" s="11">
        <v>53629</v>
      </c>
      <c r="F11" s="10">
        <f>SUM(F12:F16)</f>
        <v>29202</v>
      </c>
      <c r="G11" s="10">
        <f>SUM(G12:G16)</f>
        <v>24427</v>
      </c>
      <c r="H11" s="11">
        <f>SUM(H12:H16)</f>
        <v>53629</v>
      </c>
    </row>
    <row r="12" spans="2:8" ht="12.75">
      <c r="B12" s="53" t="s">
        <v>19</v>
      </c>
      <c r="C12" s="29">
        <v>0</v>
      </c>
      <c r="D12" s="29">
        <v>19073</v>
      </c>
      <c r="E12" s="15">
        <v>19073</v>
      </c>
      <c r="F12" s="29">
        <v>0</v>
      </c>
      <c r="G12" s="29">
        <v>19074</v>
      </c>
      <c r="H12" s="15">
        <f>SUM(F12:G12)</f>
        <v>19074</v>
      </c>
    </row>
    <row r="13" spans="2:8" ht="12.75">
      <c r="B13" s="53" t="s">
        <v>20</v>
      </c>
      <c r="C13" s="29">
        <v>1395</v>
      </c>
      <c r="D13" s="29">
        <v>0</v>
      </c>
      <c r="E13" s="15">
        <v>1395</v>
      </c>
      <c r="F13" s="29">
        <v>1395</v>
      </c>
      <c r="G13" s="29">
        <v>0</v>
      </c>
      <c r="H13" s="15">
        <f>SUM(F13:G13)</f>
        <v>1395</v>
      </c>
    </row>
    <row r="14" spans="2:8" ht="12.75">
      <c r="B14" s="12" t="s">
        <v>21</v>
      </c>
      <c r="C14" s="13">
        <v>21599</v>
      </c>
      <c r="D14" s="14">
        <v>0</v>
      </c>
      <c r="E14" s="15">
        <v>21599</v>
      </c>
      <c r="F14" s="13">
        <v>21599</v>
      </c>
      <c r="G14" s="14">
        <v>0</v>
      </c>
      <c r="H14" s="15">
        <f>SUM(F14:G14)</f>
        <v>21599</v>
      </c>
    </row>
    <row r="15" spans="2:8" ht="12.75">
      <c r="B15" s="12" t="s">
        <v>22</v>
      </c>
      <c r="C15" s="13">
        <v>6208</v>
      </c>
      <c r="D15" s="14">
        <v>5304</v>
      </c>
      <c r="E15" s="15">
        <v>11512</v>
      </c>
      <c r="F15" s="13">
        <v>6208</v>
      </c>
      <c r="G15" s="14">
        <v>5303</v>
      </c>
      <c r="H15" s="15">
        <f>SUM(F15:G15)</f>
        <v>11511</v>
      </c>
    </row>
    <row r="16" spans="2:8" ht="12.75">
      <c r="B16" s="16" t="s">
        <v>214</v>
      </c>
      <c r="C16" s="17"/>
      <c r="D16" s="14">
        <v>50</v>
      </c>
      <c r="E16" s="15">
        <v>50</v>
      </c>
      <c r="F16" s="17"/>
      <c r="G16" s="14">
        <v>50</v>
      </c>
      <c r="H16" s="15">
        <f>SUM(F16:G16)</f>
        <v>50</v>
      </c>
    </row>
    <row r="17" spans="2:8" ht="12.75">
      <c r="B17" s="47" t="s">
        <v>23</v>
      </c>
      <c r="C17" s="17">
        <v>0</v>
      </c>
      <c r="D17" s="44"/>
      <c r="E17" s="45"/>
      <c r="F17" s="17">
        <v>0</v>
      </c>
      <c r="G17" s="44"/>
      <c r="H17" s="45"/>
    </row>
    <row r="18" spans="2:8" ht="12.75">
      <c r="B18" s="12" t="s">
        <v>24</v>
      </c>
      <c r="C18" s="226"/>
      <c r="D18" s="44"/>
      <c r="E18" s="15">
        <v>372483</v>
      </c>
      <c r="F18" s="226"/>
      <c r="G18" s="44"/>
      <c r="H18" s="15">
        <f>H36-SUM(H12:H16,H19)</f>
        <v>375139</v>
      </c>
    </row>
    <row r="19" spans="2:8" ht="12.75">
      <c r="B19" s="12" t="s">
        <v>365</v>
      </c>
      <c r="C19" s="226"/>
      <c r="D19" s="14">
        <v>17264</v>
      </c>
      <c r="E19" s="15">
        <v>17264</v>
      </c>
      <c r="F19" s="226"/>
      <c r="G19" s="14">
        <v>17264</v>
      </c>
      <c r="H19" s="15">
        <f>SUM(F19:G19)</f>
        <v>17264</v>
      </c>
    </row>
    <row r="20" spans="2:8" ht="12.75">
      <c r="B20" s="68"/>
      <c r="C20" s="227"/>
      <c r="D20" s="225"/>
      <c r="E20" s="54"/>
      <c r="F20" s="227"/>
      <c r="G20" s="225"/>
      <c r="H20" s="54"/>
    </row>
    <row r="21" spans="2:8" ht="12.75">
      <c r="B21" s="20" t="s">
        <v>7</v>
      </c>
      <c r="C21" s="21">
        <v>29202</v>
      </c>
      <c r="D21" s="21">
        <v>24427</v>
      </c>
      <c r="E21" s="22">
        <v>426112</v>
      </c>
      <c r="F21" s="21">
        <f>SUM(F11)</f>
        <v>29202</v>
      </c>
      <c r="G21" s="21">
        <f>SUM(G11)</f>
        <v>24427</v>
      </c>
      <c r="H21" s="22">
        <f>SUM(H11,H18,H19)</f>
        <v>446032</v>
      </c>
    </row>
    <row r="22" spans="2:8" ht="12.75">
      <c r="B22" s="23"/>
      <c r="C22" s="24"/>
      <c r="D22" s="25"/>
      <c r="E22" s="25"/>
      <c r="F22" s="24"/>
      <c r="G22" s="25"/>
      <c r="H22" s="25"/>
    </row>
    <row r="23" spans="2:8" ht="12.75">
      <c r="B23" s="26" t="s">
        <v>8</v>
      </c>
      <c r="C23" s="27"/>
      <c r="D23" s="28"/>
      <c r="E23" s="28"/>
      <c r="F23" s="27"/>
      <c r="G23" s="28"/>
      <c r="H23" s="28"/>
    </row>
    <row r="24" spans="2:8" ht="12.75">
      <c r="B24" s="9" t="s">
        <v>25</v>
      </c>
      <c r="C24" s="10">
        <v>333391</v>
      </c>
      <c r="D24" s="10">
        <v>109985</v>
      </c>
      <c r="E24" s="75">
        <v>443376</v>
      </c>
      <c r="F24" s="10">
        <f>SUM(F25:F31)</f>
        <v>334470</v>
      </c>
      <c r="G24" s="10">
        <f>SUM(G25:G31)</f>
        <v>111562</v>
      </c>
      <c r="H24" s="75">
        <f>SUM(H25:H31)</f>
        <v>446032</v>
      </c>
    </row>
    <row r="25" spans="2:8" ht="12.75">
      <c r="B25" s="12" t="s">
        <v>26</v>
      </c>
      <c r="C25" s="29">
        <v>190017</v>
      </c>
      <c r="D25" s="14">
        <v>38801</v>
      </c>
      <c r="E25" s="15">
        <v>228818</v>
      </c>
      <c r="F25" s="29">
        <v>190092</v>
      </c>
      <c r="G25" s="14">
        <v>38801</v>
      </c>
      <c r="H25" s="15">
        <f>SUM(F25:G25)</f>
        <v>228893</v>
      </c>
    </row>
    <row r="26" spans="2:8" ht="12.75">
      <c r="B26" s="12" t="s">
        <v>27</v>
      </c>
      <c r="C26" s="29">
        <v>56919</v>
      </c>
      <c r="D26" s="14">
        <v>10702</v>
      </c>
      <c r="E26" s="15">
        <v>67621</v>
      </c>
      <c r="F26" s="29">
        <v>56939</v>
      </c>
      <c r="G26" s="14">
        <v>10702</v>
      </c>
      <c r="H26" s="15">
        <f>SUM(F26:G26)</f>
        <v>67641</v>
      </c>
    </row>
    <row r="27" spans="2:8" ht="12.75">
      <c r="B27" s="12" t="s">
        <v>28</v>
      </c>
      <c r="C27" s="29">
        <v>81010</v>
      </c>
      <c r="D27" s="14">
        <v>44074</v>
      </c>
      <c r="E27" s="15">
        <v>125084</v>
      </c>
      <c r="F27" s="29">
        <v>83571</v>
      </c>
      <c r="G27" s="14">
        <v>45651</v>
      </c>
      <c r="H27" s="15">
        <f>SUM(F27:G27)</f>
        <v>129222</v>
      </c>
    </row>
    <row r="28" spans="2:8" ht="12.75">
      <c r="B28" s="16" t="s">
        <v>29</v>
      </c>
      <c r="C28" s="44">
        <v>25</v>
      </c>
      <c r="D28" s="44"/>
      <c r="E28" s="15">
        <v>25</v>
      </c>
      <c r="F28" s="44">
        <v>25</v>
      </c>
      <c r="G28" s="44"/>
      <c r="H28" s="15">
        <f>SUM(F28:G28)</f>
        <v>25</v>
      </c>
    </row>
    <row r="29" spans="2:8" ht="12.75">
      <c r="B29" s="16" t="s">
        <v>351</v>
      </c>
      <c r="C29" s="339"/>
      <c r="D29" s="14">
        <v>12228</v>
      </c>
      <c r="E29" s="15">
        <v>12228</v>
      </c>
      <c r="F29" s="339"/>
      <c r="G29" s="14">
        <v>12228</v>
      </c>
      <c r="H29" s="15">
        <f>SUM(F29:G29)</f>
        <v>12228</v>
      </c>
    </row>
    <row r="30" spans="2:8" ht="12.75">
      <c r="B30" s="16"/>
      <c r="C30" s="17"/>
      <c r="D30" s="44"/>
      <c r="E30" s="45"/>
      <c r="F30" s="17"/>
      <c r="G30" s="44"/>
      <c r="H30" s="45"/>
    </row>
    <row r="31" spans="2:8" ht="12.75">
      <c r="B31" s="16" t="s">
        <v>30</v>
      </c>
      <c r="C31" s="14">
        <v>5420</v>
      </c>
      <c r="D31" s="14">
        <v>4180</v>
      </c>
      <c r="E31" s="19">
        <v>9600</v>
      </c>
      <c r="F31" s="14">
        <f>SUM(F32:F34)</f>
        <v>3843</v>
      </c>
      <c r="G31" s="14">
        <f>SUM(G32:G34)</f>
        <v>4180</v>
      </c>
      <c r="H31" s="19">
        <f>SUM(F31:G31)</f>
        <v>8023</v>
      </c>
    </row>
    <row r="32" spans="2:8" ht="12.75">
      <c r="B32" s="16" t="s">
        <v>230</v>
      </c>
      <c r="C32" s="14">
        <v>5420</v>
      </c>
      <c r="D32" s="14"/>
      <c r="E32" s="19"/>
      <c r="F32" s="14">
        <v>3843</v>
      </c>
      <c r="G32" s="14"/>
      <c r="H32" s="19"/>
    </row>
    <row r="33" spans="2:8" ht="12.75">
      <c r="B33" s="16" t="s">
        <v>291</v>
      </c>
      <c r="C33" s="14"/>
      <c r="D33" s="14">
        <v>350</v>
      </c>
      <c r="E33" s="19"/>
      <c r="F33" s="14"/>
      <c r="G33" s="14">
        <v>350</v>
      </c>
      <c r="H33" s="19"/>
    </row>
    <row r="34" spans="2:8" ht="12.75">
      <c r="B34" s="16" t="s">
        <v>350</v>
      </c>
      <c r="C34" s="14"/>
      <c r="D34" s="14">
        <v>3830</v>
      </c>
      <c r="E34" s="19"/>
      <c r="F34" s="14"/>
      <c r="G34" s="14">
        <v>3830</v>
      </c>
      <c r="H34" s="19"/>
    </row>
    <row r="35" spans="2:8" ht="12.75">
      <c r="B35" s="33"/>
      <c r="C35" s="34"/>
      <c r="D35" s="44"/>
      <c r="E35" s="15"/>
      <c r="F35" s="34"/>
      <c r="G35" s="44"/>
      <c r="H35" s="15"/>
    </row>
    <row r="36" spans="2:8" ht="12.75">
      <c r="B36" s="228" t="s">
        <v>9</v>
      </c>
      <c r="C36" s="21">
        <v>333391</v>
      </c>
      <c r="D36" s="21">
        <v>109985</v>
      </c>
      <c r="E36" s="22">
        <v>443376</v>
      </c>
      <c r="F36" s="21">
        <f>SUM(F24)</f>
        <v>334470</v>
      </c>
      <c r="G36" s="21">
        <f>SUM(G24)</f>
        <v>111562</v>
      </c>
      <c r="H36" s="22">
        <f>SUM(H24)</f>
        <v>446032</v>
      </c>
    </row>
    <row r="37" spans="2:8" ht="12.75">
      <c r="B37" s="35"/>
      <c r="C37" s="50"/>
      <c r="D37" s="25"/>
      <c r="E37" s="25"/>
      <c r="F37" s="50"/>
      <c r="G37" s="25"/>
      <c r="H37" s="25"/>
    </row>
    <row r="38" spans="2:8" ht="12.75">
      <c r="B38" s="35"/>
      <c r="C38" s="50"/>
      <c r="D38" s="28"/>
      <c r="E38" s="28"/>
      <c r="F38" s="50"/>
      <c r="G38" s="28"/>
      <c r="H38" s="28"/>
    </row>
    <row r="39" spans="2:8" ht="12.75">
      <c r="B39" s="36" t="s">
        <v>31</v>
      </c>
      <c r="C39" s="37"/>
      <c r="D39" s="38"/>
      <c r="E39" s="39">
        <v>372483</v>
      </c>
      <c r="F39" s="37"/>
      <c r="G39" s="38"/>
      <c r="H39" s="39">
        <f>SUM(H18)</f>
        <v>375139</v>
      </c>
    </row>
    <row r="41" spans="2:4" ht="24.75" customHeight="1">
      <c r="B41" s="233" t="s">
        <v>10</v>
      </c>
      <c r="C41" s="345" t="s">
        <v>299</v>
      </c>
      <c r="D41" s="345" t="s">
        <v>375</v>
      </c>
    </row>
    <row r="42" spans="2:4" ht="12.75">
      <c r="B42" s="237" t="s">
        <v>14</v>
      </c>
      <c r="C42" s="63">
        <v>61958</v>
      </c>
      <c r="D42" s="63">
        <v>69925</v>
      </c>
    </row>
    <row r="43" spans="2:4" ht="12.75">
      <c r="B43" s="234" t="s">
        <v>11</v>
      </c>
      <c r="C43" s="181">
        <v>31750</v>
      </c>
      <c r="D43" s="181">
        <v>34311</v>
      </c>
    </row>
    <row r="45" spans="2:3" ht="12.75">
      <c r="B45" s="40" t="s">
        <v>12</v>
      </c>
      <c r="C45" s="232" t="s">
        <v>243</v>
      </c>
    </row>
    <row r="46" spans="2:3" ht="12.75">
      <c r="B46" s="35" t="s">
        <v>15</v>
      </c>
      <c r="C46" s="35" t="s">
        <v>241</v>
      </c>
    </row>
    <row r="47" spans="2:3" ht="12.75">
      <c r="B47" s="35" t="s">
        <v>16</v>
      </c>
      <c r="C47" s="35" t="s">
        <v>242</v>
      </c>
    </row>
    <row r="48" spans="2:3" ht="12.75">
      <c r="B48" s="40" t="s">
        <v>13</v>
      </c>
      <c r="C48" s="235" t="s">
        <v>236</v>
      </c>
    </row>
  </sheetData>
  <sheetProtection/>
  <mergeCells count="9">
    <mergeCell ref="B6:B8"/>
    <mergeCell ref="C6:E6"/>
    <mergeCell ref="A1:H1"/>
    <mergeCell ref="G4:H4"/>
    <mergeCell ref="E7:E8"/>
    <mergeCell ref="C8:D8"/>
    <mergeCell ref="F6:H6"/>
    <mergeCell ref="H7:H8"/>
    <mergeCell ref="F8:G8"/>
  </mergeCells>
  <printOptions/>
  <pageMargins left="0.33" right="0.75" top="0.72" bottom="0.27" header="0.44" footer="0.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55.7109375" style="0" customWidth="1"/>
    <col min="4" max="4" width="9.421875" style="0" customWidth="1"/>
  </cols>
  <sheetData>
    <row r="1" spans="1:8" ht="21" customHeight="1">
      <c r="A1" s="435" t="s">
        <v>191</v>
      </c>
      <c r="B1" s="435"/>
      <c r="C1" s="435"/>
      <c r="D1" s="435"/>
      <c r="E1" s="435"/>
      <c r="F1" s="435"/>
      <c r="G1" s="435"/>
      <c r="H1" s="435"/>
    </row>
    <row r="2" spans="1:8" ht="21" customHeight="1">
      <c r="A2" s="435" t="s">
        <v>215</v>
      </c>
      <c r="B2" s="435"/>
      <c r="C2" s="435"/>
      <c r="D2" s="435"/>
      <c r="E2" s="435"/>
      <c r="F2" s="435"/>
      <c r="G2" s="435"/>
      <c r="H2" s="435"/>
    </row>
    <row r="3" spans="1:2" ht="21" customHeight="1">
      <c r="A3" s="55"/>
      <c r="B3" s="55"/>
    </row>
    <row r="4" spans="2:8" ht="12.75">
      <c r="B4" s="446" t="s">
        <v>433</v>
      </c>
      <c r="C4" s="446"/>
      <c r="D4" s="446"/>
      <c r="E4" s="446"/>
      <c r="F4" s="446"/>
      <c r="G4" s="446"/>
      <c r="H4" s="446"/>
    </row>
    <row r="5" spans="6:8" ht="12.75">
      <c r="F5" s="103"/>
      <c r="G5" s="447" t="s">
        <v>0</v>
      </c>
      <c r="H5" s="447"/>
    </row>
    <row r="6" ht="9" customHeight="1"/>
    <row r="7" spans="2:8" ht="28.5" customHeight="1">
      <c r="B7" s="442" t="s">
        <v>1</v>
      </c>
      <c r="C7" s="382" t="s">
        <v>203</v>
      </c>
      <c r="D7" s="382"/>
      <c r="E7" s="382"/>
      <c r="F7" s="382" t="s">
        <v>203</v>
      </c>
      <c r="G7" s="382"/>
      <c r="H7" s="382"/>
    </row>
    <row r="8" spans="2:8" ht="27" customHeight="1">
      <c r="B8" s="443"/>
      <c r="C8" s="3" t="s">
        <v>2</v>
      </c>
      <c r="D8" s="4" t="s">
        <v>3</v>
      </c>
      <c r="E8" s="382" t="s">
        <v>4</v>
      </c>
      <c r="F8" s="3" t="s">
        <v>2</v>
      </c>
      <c r="G8" s="4" t="s">
        <v>3</v>
      </c>
      <c r="H8" s="382" t="s">
        <v>4</v>
      </c>
    </row>
    <row r="9" spans="2:8" ht="13.5" customHeight="1" thickBot="1">
      <c r="B9" s="444"/>
      <c r="C9" s="386" t="s">
        <v>5</v>
      </c>
      <c r="D9" s="386"/>
      <c r="E9" s="448"/>
      <c r="F9" s="386" t="s">
        <v>5</v>
      </c>
      <c r="G9" s="386"/>
      <c r="H9" s="448"/>
    </row>
    <row r="10" spans="2:8" ht="17.25" customHeight="1" thickTop="1">
      <c r="B10" s="5" t="s">
        <v>6</v>
      </c>
      <c r="C10" s="6"/>
      <c r="D10" s="7"/>
      <c r="E10" s="8"/>
      <c r="F10" s="6"/>
      <c r="G10" s="7"/>
      <c r="H10" s="8"/>
    </row>
    <row r="11" spans="2:8" ht="14.25" customHeight="1">
      <c r="B11" s="51" t="s">
        <v>17</v>
      </c>
      <c r="C11" s="10"/>
      <c r="D11" s="52"/>
      <c r="E11" s="43"/>
      <c r="F11" s="10"/>
      <c r="G11" s="52"/>
      <c r="H11" s="43"/>
    </row>
    <row r="12" spans="2:8" ht="14.25" customHeight="1">
      <c r="B12" s="51" t="s">
        <v>382</v>
      </c>
      <c r="C12" s="10">
        <v>0</v>
      </c>
      <c r="D12" s="52">
        <v>1369</v>
      </c>
      <c r="E12" s="82">
        <v>1369</v>
      </c>
      <c r="F12" s="10">
        <v>0</v>
      </c>
      <c r="G12" s="352">
        <v>1300</v>
      </c>
      <c r="H12" s="11">
        <f>SUM(F12:G12)</f>
        <v>1300</v>
      </c>
    </row>
    <row r="13" spans="2:8" ht="12.75">
      <c r="B13" s="9" t="s">
        <v>18</v>
      </c>
      <c r="C13" s="10">
        <v>0</v>
      </c>
      <c r="D13" s="10">
        <v>8225</v>
      </c>
      <c r="E13" s="32">
        <v>8225</v>
      </c>
      <c r="F13" s="10">
        <f>SUM(F14:F15)</f>
        <v>0</v>
      </c>
      <c r="G13" s="10">
        <f>SUM(G14:G15)</f>
        <v>8225</v>
      </c>
      <c r="H13" s="32">
        <f>SUM(H14:H15)</f>
        <v>8225</v>
      </c>
    </row>
    <row r="14" spans="2:8" ht="12.75">
      <c r="B14" s="53" t="s">
        <v>19</v>
      </c>
      <c r="C14" s="13"/>
      <c r="D14" s="14">
        <v>7745</v>
      </c>
      <c r="E14" s="15">
        <v>7745</v>
      </c>
      <c r="F14" s="13"/>
      <c r="G14" s="14">
        <v>7745</v>
      </c>
      <c r="H14" s="15">
        <f>SUM(F14:G14)</f>
        <v>7745</v>
      </c>
    </row>
    <row r="15" spans="2:8" ht="12.75">
      <c r="B15" s="12" t="s">
        <v>22</v>
      </c>
      <c r="C15" s="209"/>
      <c r="D15" s="18">
        <v>480</v>
      </c>
      <c r="E15" s="15">
        <v>480</v>
      </c>
      <c r="F15" s="209"/>
      <c r="G15" s="18">
        <v>480</v>
      </c>
      <c r="H15" s="15">
        <f>SUM(F15:G15)</f>
        <v>480</v>
      </c>
    </row>
    <row r="16" spans="2:8" ht="12.75">
      <c r="B16" s="47" t="s">
        <v>383</v>
      </c>
      <c r="C16" s="351"/>
      <c r="D16" s="224">
        <v>490</v>
      </c>
      <c r="E16" s="32">
        <v>490</v>
      </c>
      <c r="F16" s="351"/>
      <c r="G16" s="224">
        <v>490</v>
      </c>
      <c r="H16" s="32">
        <f>SUM(F16:G16)</f>
        <v>490</v>
      </c>
    </row>
    <row r="17" spans="2:8" ht="12.75">
      <c r="B17" s="47" t="s">
        <v>23</v>
      </c>
      <c r="C17" s="17"/>
      <c r="D17" s="18"/>
      <c r="E17" s="15">
        <v>0</v>
      </c>
      <c r="F17" s="17"/>
      <c r="G17" s="18"/>
      <c r="H17" s="15">
        <f>SUM(F17:G17)</f>
        <v>0</v>
      </c>
    </row>
    <row r="18" spans="2:8" ht="12.75">
      <c r="B18" s="16" t="s">
        <v>24</v>
      </c>
      <c r="C18" s="17"/>
      <c r="D18" s="18"/>
      <c r="E18" s="19">
        <v>68380</v>
      </c>
      <c r="F18" s="17"/>
      <c r="G18" s="18"/>
      <c r="H18" s="19">
        <f>H45-SUM(H12,H14:H16,H19)</f>
        <v>68532</v>
      </c>
    </row>
    <row r="19" spans="2:8" ht="12.75">
      <c r="B19" s="12" t="s">
        <v>365</v>
      </c>
      <c r="C19" s="17"/>
      <c r="D19" s="18">
        <v>14064</v>
      </c>
      <c r="E19" s="19">
        <v>14064</v>
      </c>
      <c r="F19" s="17"/>
      <c r="G19" s="18">
        <v>14064</v>
      </c>
      <c r="H19" s="19">
        <f>SUM(F19:G19)</f>
        <v>14064</v>
      </c>
    </row>
    <row r="20" spans="2:8" ht="12.75">
      <c r="B20" s="16"/>
      <c r="C20" s="17"/>
      <c r="D20" s="18"/>
      <c r="E20" s="19"/>
      <c r="F20" s="17"/>
      <c r="G20" s="18"/>
      <c r="H20" s="19"/>
    </row>
    <row r="21" spans="2:8" ht="12.75">
      <c r="B21" s="20" t="s">
        <v>7</v>
      </c>
      <c r="C21" s="21">
        <v>0</v>
      </c>
      <c r="D21" s="21">
        <v>8225</v>
      </c>
      <c r="E21" s="22">
        <v>90669</v>
      </c>
      <c r="F21" s="21">
        <f>SUM(F13,F18)</f>
        <v>0</v>
      </c>
      <c r="G21" s="21">
        <f>SUM(G13,G18)</f>
        <v>8225</v>
      </c>
      <c r="H21" s="22">
        <f>SUM(H12,H13,H16,H18,H19)</f>
        <v>92611</v>
      </c>
    </row>
    <row r="22" spans="2:8" ht="12.75">
      <c r="B22" s="23"/>
      <c r="C22" s="24"/>
      <c r="D22" s="24"/>
      <c r="E22" s="25"/>
      <c r="F22" s="24"/>
      <c r="G22" s="24"/>
      <c r="H22" s="25"/>
    </row>
    <row r="23" spans="2:8" ht="12.75">
      <c r="B23" s="26" t="s">
        <v>8</v>
      </c>
      <c r="C23" s="27"/>
      <c r="D23" s="27"/>
      <c r="E23" s="28"/>
      <c r="F23" s="27"/>
      <c r="G23" s="27"/>
      <c r="H23" s="28"/>
    </row>
    <row r="24" spans="2:8" ht="12.75">
      <c r="B24" s="9" t="s">
        <v>25</v>
      </c>
      <c r="C24" s="10">
        <v>76996</v>
      </c>
      <c r="D24" s="10">
        <v>15532</v>
      </c>
      <c r="E24" s="75">
        <v>92528</v>
      </c>
      <c r="F24" s="10">
        <f>SUM(F25:F30)</f>
        <v>76549</v>
      </c>
      <c r="G24" s="10">
        <f>SUM(G25:G30)</f>
        <v>16062</v>
      </c>
      <c r="H24" s="75">
        <f>SUM(H25:H30)</f>
        <v>92611</v>
      </c>
    </row>
    <row r="25" spans="2:8" ht="12.75">
      <c r="B25" s="12" t="s">
        <v>26</v>
      </c>
      <c r="C25" s="29">
        <v>27312</v>
      </c>
      <c r="D25" s="14"/>
      <c r="E25" s="15">
        <v>27312</v>
      </c>
      <c r="F25" s="29">
        <v>27363</v>
      </c>
      <c r="G25" s="14"/>
      <c r="H25" s="15">
        <f>SUM(F25:G25)</f>
        <v>27363</v>
      </c>
    </row>
    <row r="26" spans="2:8" ht="12.75">
      <c r="B26" s="12" t="s">
        <v>27</v>
      </c>
      <c r="C26" s="29">
        <v>7492</v>
      </c>
      <c r="D26" s="14"/>
      <c r="E26" s="15">
        <v>7492</v>
      </c>
      <c r="F26" s="29">
        <v>7504</v>
      </c>
      <c r="G26" s="14"/>
      <c r="H26" s="15">
        <f>SUM(F26:G26)</f>
        <v>7504</v>
      </c>
    </row>
    <row r="27" spans="2:8" ht="12.75">
      <c r="B27" s="12" t="s">
        <v>28</v>
      </c>
      <c r="C27" s="29">
        <v>42192</v>
      </c>
      <c r="D27" s="14"/>
      <c r="E27" s="15">
        <v>42192</v>
      </c>
      <c r="F27" s="29">
        <v>41682</v>
      </c>
      <c r="G27" s="14"/>
      <c r="H27" s="15">
        <f>SUM(F27:G27)</f>
        <v>41682</v>
      </c>
    </row>
    <row r="28" spans="2:8" ht="12.75">
      <c r="B28" s="16" t="s">
        <v>351</v>
      </c>
      <c r="C28" s="46"/>
      <c r="D28" s="17">
        <v>1902</v>
      </c>
      <c r="E28" s="15">
        <v>1902</v>
      </c>
      <c r="F28" s="46"/>
      <c r="G28" s="17">
        <v>1902</v>
      </c>
      <c r="H28" s="15">
        <f>SUM(F28:G28)</f>
        <v>1902</v>
      </c>
    </row>
    <row r="29" spans="2:8" ht="12.75">
      <c r="B29" s="16"/>
      <c r="C29" s="31"/>
      <c r="D29" s="31"/>
      <c r="E29" s="32"/>
      <c r="F29" s="31"/>
      <c r="G29" s="31"/>
      <c r="H29" s="32"/>
    </row>
    <row r="30" spans="2:8" ht="12.75">
      <c r="B30" s="16" t="s">
        <v>30</v>
      </c>
      <c r="C30" s="14">
        <v>0</v>
      </c>
      <c r="D30" s="17">
        <v>13630</v>
      </c>
      <c r="E30" s="15">
        <v>13630</v>
      </c>
      <c r="F30" s="14">
        <v>0</v>
      </c>
      <c r="G30" s="17">
        <f>SUM(G31:G44)</f>
        <v>14160</v>
      </c>
      <c r="H30" s="15">
        <f>SUM(F30:G30)</f>
        <v>14160</v>
      </c>
    </row>
    <row r="31" spans="2:8" ht="12.75">
      <c r="B31" s="16" t="s">
        <v>231</v>
      </c>
      <c r="C31" s="224"/>
      <c r="D31" s="17">
        <v>246</v>
      </c>
      <c r="E31" s="19"/>
      <c r="F31" s="224"/>
      <c r="G31" s="17">
        <v>246</v>
      </c>
      <c r="H31" s="19"/>
    </row>
    <row r="32" spans="2:8" ht="12.75">
      <c r="B32" s="16" t="s">
        <v>232</v>
      </c>
      <c r="C32" s="224"/>
      <c r="D32" s="17">
        <v>170</v>
      </c>
      <c r="E32" s="19"/>
      <c r="F32" s="224"/>
      <c r="G32" s="17">
        <v>170</v>
      </c>
      <c r="H32" s="19"/>
    </row>
    <row r="33" spans="2:8" ht="12.75">
      <c r="B33" s="16" t="s">
        <v>415</v>
      </c>
      <c r="C33" s="224"/>
      <c r="D33" s="17">
        <v>300</v>
      </c>
      <c r="E33" s="19"/>
      <c r="F33" s="224"/>
      <c r="G33" s="17">
        <v>330</v>
      </c>
      <c r="H33" s="19"/>
    </row>
    <row r="34" spans="1:8" ht="12.75">
      <c r="A34" t="s">
        <v>233</v>
      </c>
      <c r="B34" s="16" t="s">
        <v>234</v>
      </c>
      <c r="C34" s="224"/>
      <c r="D34" s="17">
        <v>920</v>
      </c>
      <c r="E34" s="19"/>
      <c r="F34" s="224"/>
      <c r="G34" s="17">
        <v>920</v>
      </c>
      <c r="H34" s="19"/>
    </row>
    <row r="35" spans="2:8" ht="12.75">
      <c r="B35" s="16" t="s">
        <v>300</v>
      </c>
      <c r="C35" s="224"/>
      <c r="D35" s="17">
        <v>500</v>
      </c>
      <c r="E35" s="19"/>
      <c r="F35" s="224"/>
      <c r="G35" s="17">
        <v>500</v>
      </c>
      <c r="H35" s="19"/>
    </row>
    <row r="36" spans="2:8" ht="12.75">
      <c r="B36" s="16" t="s">
        <v>380</v>
      </c>
      <c r="C36" s="224"/>
      <c r="D36" s="17">
        <v>1280</v>
      </c>
      <c r="E36" s="19"/>
      <c r="F36" s="224"/>
      <c r="G36" s="17">
        <v>1280</v>
      </c>
      <c r="H36" s="19"/>
    </row>
    <row r="37" spans="2:8" ht="12.75">
      <c r="B37" s="16" t="s">
        <v>360</v>
      </c>
      <c r="C37" s="224"/>
      <c r="D37" s="17">
        <v>692</v>
      </c>
      <c r="E37" s="19"/>
      <c r="F37" s="224"/>
      <c r="G37" s="17">
        <v>692</v>
      </c>
      <c r="H37" s="19"/>
    </row>
    <row r="38" spans="2:8" ht="12.75">
      <c r="B38" s="16" t="s">
        <v>350</v>
      </c>
      <c r="C38" s="224"/>
      <c r="D38" s="17">
        <v>3392</v>
      </c>
      <c r="E38" s="19"/>
      <c r="F38" s="224"/>
      <c r="G38" s="17">
        <v>550</v>
      </c>
      <c r="H38" s="19"/>
    </row>
    <row r="39" spans="2:8" ht="12.75">
      <c r="B39" s="16" t="s">
        <v>373</v>
      </c>
      <c r="C39" s="224"/>
      <c r="D39" s="17">
        <v>1754</v>
      </c>
      <c r="E39" s="19"/>
      <c r="F39" s="224"/>
      <c r="G39" s="17">
        <v>2004</v>
      </c>
      <c r="H39" s="19"/>
    </row>
    <row r="40" spans="2:8" ht="12.75">
      <c r="B40" s="16" t="s">
        <v>336</v>
      </c>
      <c r="C40" s="224"/>
      <c r="D40" s="17"/>
      <c r="E40" s="19"/>
      <c r="F40" s="224"/>
      <c r="G40" s="17"/>
      <c r="H40" s="19"/>
    </row>
    <row r="41" spans="2:8" ht="12.75">
      <c r="B41" s="16" t="s">
        <v>335</v>
      </c>
      <c r="C41" s="224"/>
      <c r="D41" s="17">
        <v>3876</v>
      </c>
      <c r="E41" s="19"/>
      <c r="F41" s="224"/>
      <c r="G41" s="17">
        <v>3876</v>
      </c>
      <c r="H41" s="19"/>
    </row>
    <row r="42" spans="2:8" ht="12.75">
      <c r="B42" s="16" t="s">
        <v>416</v>
      </c>
      <c r="C42" s="224"/>
      <c r="D42" s="17"/>
      <c r="E42" s="19"/>
      <c r="F42" s="224"/>
      <c r="G42" s="17">
        <v>3342</v>
      </c>
      <c r="H42" s="19"/>
    </row>
    <row r="43" spans="2:10" ht="12.75">
      <c r="B43" s="16" t="s">
        <v>301</v>
      </c>
      <c r="C43" s="224"/>
      <c r="D43" s="17">
        <v>500</v>
      </c>
      <c r="E43" s="19"/>
      <c r="F43" s="224"/>
      <c r="G43" s="17">
        <v>250</v>
      </c>
      <c r="H43" s="19"/>
      <c r="J43" t="s">
        <v>408</v>
      </c>
    </row>
    <row r="44" spans="2:8" ht="12.75">
      <c r="B44" s="86"/>
      <c r="C44" s="208"/>
      <c r="D44" s="18"/>
      <c r="E44" s="19">
        <v>0</v>
      </c>
      <c r="F44" s="208"/>
      <c r="G44" s="18"/>
      <c r="H44" s="19">
        <f>SUM(G44)</f>
        <v>0</v>
      </c>
    </row>
    <row r="45" spans="2:8" ht="12.75">
      <c r="B45" s="20" t="s">
        <v>9</v>
      </c>
      <c r="C45" s="22">
        <v>76996</v>
      </c>
      <c r="D45" s="22">
        <v>15532</v>
      </c>
      <c r="E45" s="22">
        <v>92528</v>
      </c>
      <c r="F45" s="22">
        <f>SUM(F25:F30)</f>
        <v>76549</v>
      </c>
      <c r="G45" s="22">
        <f>SUM(G25:G30)</f>
        <v>16062</v>
      </c>
      <c r="H45" s="22">
        <f>SUM(H25:H30)</f>
        <v>92611</v>
      </c>
    </row>
    <row r="46" spans="2:8" ht="12.75">
      <c r="B46" s="35"/>
      <c r="C46" s="24"/>
      <c r="D46" s="24"/>
      <c r="E46" s="25"/>
      <c r="F46" s="24"/>
      <c r="G46" s="24"/>
      <c r="H46" s="25"/>
    </row>
    <row r="47" spans="2:8" ht="12.75">
      <c r="B47" s="36" t="s">
        <v>31</v>
      </c>
      <c r="C47" s="37"/>
      <c r="D47" s="38"/>
      <c r="E47" s="39">
        <v>68380</v>
      </c>
      <c r="F47" s="37"/>
      <c r="G47" s="38"/>
      <c r="H47" s="39">
        <f>SUM(H18)</f>
        <v>68532</v>
      </c>
    </row>
    <row r="49" spans="2:4" ht="23.25" customHeight="1">
      <c r="B49" s="229" t="s">
        <v>10</v>
      </c>
      <c r="C49" s="345" t="s">
        <v>299</v>
      </c>
      <c r="D49" s="345" t="s">
        <v>375</v>
      </c>
    </row>
    <row r="50" spans="2:4" ht="15.75" customHeight="1">
      <c r="B50" s="236" t="s">
        <v>11</v>
      </c>
      <c r="C50" s="181">
        <v>8500</v>
      </c>
      <c r="D50" s="181">
        <v>8500</v>
      </c>
    </row>
    <row r="52" spans="2:3" ht="12.75">
      <c r="B52" s="40" t="s">
        <v>12</v>
      </c>
      <c r="C52" s="232" t="s">
        <v>244</v>
      </c>
    </row>
    <row r="53" spans="2:3" ht="12.75">
      <c r="B53" s="40" t="s">
        <v>13</v>
      </c>
      <c r="C53" s="2" t="s">
        <v>236</v>
      </c>
    </row>
    <row r="54" ht="12.75">
      <c r="B54" s="41"/>
    </row>
  </sheetData>
  <sheetProtection/>
  <mergeCells count="11">
    <mergeCell ref="C7:E7"/>
    <mergeCell ref="E8:E9"/>
    <mergeCell ref="C9:D9"/>
    <mergeCell ref="A1:H1"/>
    <mergeCell ref="A2:H2"/>
    <mergeCell ref="B4:H4"/>
    <mergeCell ref="F7:H7"/>
    <mergeCell ref="H8:H9"/>
    <mergeCell ref="F9:G9"/>
    <mergeCell ref="G5:H5"/>
    <mergeCell ref="B7:B9"/>
  </mergeCells>
  <printOptions/>
  <pageMargins left="0.25" right="0.37" top="0.81" bottom="0.37" header="0.34" footer="0.27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7.00390625" style="0" customWidth="1"/>
    <col min="2" max="2" width="13.8515625" style="0" customWidth="1"/>
    <col min="3" max="3" width="11.28125" style="0" customWidth="1"/>
    <col min="4" max="4" width="10.28125" style="0" customWidth="1"/>
    <col min="5" max="5" width="13.7109375" style="0" customWidth="1"/>
    <col min="6" max="6" width="14.7109375" style="0" customWidth="1"/>
    <col min="7" max="7" width="12.57421875" style="0" customWidth="1"/>
    <col min="8" max="8" width="17.140625" style="0" customWidth="1"/>
    <col min="9" max="9" width="10.28125" style="0" customWidth="1"/>
    <col min="10" max="10" width="16.00390625" style="0" customWidth="1"/>
    <col min="11" max="11" width="14.421875" style="0" customWidth="1"/>
    <col min="12" max="12" width="13.8515625" style="0" customWidth="1"/>
    <col min="13" max="13" width="11.57421875" style="0" customWidth="1"/>
    <col min="14" max="14" width="11.8515625" style="0" customWidth="1"/>
  </cols>
  <sheetData>
    <row r="1" spans="1:14" ht="12.75">
      <c r="A1" s="364" t="s">
        <v>311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2.7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15">
      <c r="A3" s="359" t="s">
        <v>407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1:14" ht="1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94"/>
      <c r="L4" s="277"/>
      <c r="M4" s="277"/>
      <c r="N4" s="277"/>
    </row>
    <row r="5" spans="1:15" ht="15">
      <c r="A5" s="277"/>
      <c r="B5" s="277"/>
      <c r="C5" s="277"/>
      <c r="D5" s="277"/>
      <c r="E5" s="277"/>
      <c r="F5" s="277"/>
      <c r="G5" s="277"/>
      <c r="H5" s="277"/>
      <c r="I5" s="277"/>
      <c r="J5" s="277"/>
      <c r="L5" s="336"/>
      <c r="M5" s="336"/>
      <c r="N5" s="247" t="s">
        <v>0</v>
      </c>
      <c r="O5" s="336"/>
    </row>
    <row r="6" spans="1:14" ht="48.75" thickBot="1">
      <c r="A6" s="295"/>
      <c r="B6" s="296" t="s">
        <v>312</v>
      </c>
      <c r="C6" s="296" t="s">
        <v>313</v>
      </c>
      <c r="D6" s="296" t="s">
        <v>314</v>
      </c>
      <c r="E6" s="296" t="s">
        <v>315</v>
      </c>
      <c r="F6" s="296" t="s">
        <v>316</v>
      </c>
      <c r="G6" s="297" t="s">
        <v>295</v>
      </c>
      <c r="H6" s="297" t="s">
        <v>349</v>
      </c>
      <c r="I6" s="297" t="s">
        <v>296</v>
      </c>
      <c r="J6" s="297" t="s">
        <v>298</v>
      </c>
      <c r="K6" s="297" t="s">
        <v>347</v>
      </c>
      <c r="L6" s="297" t="s">
        <v>317</v>
      </c>
      <c r="M6" s="298" t="s">
        <v>318</v>
      </c>
      <c r="N6" s="299" t="s">
        <v>319</v>
      </c>
    </row>
    <row r="7" spans="1:16" ht="13.5" thickTop="1">
      <c r="A7" s="283" t="s">
        <v>420</v>
      </c>
      <c r="B7" s="300">
        <v>2339090</v>
      </c>
      <c r="C7" s="301">
        <v>1240533</v>
      </c>
      <c r="D7" s="302">
        <v>57070</v>
      </c>
      <c r="E7" s="300">
        <v>24293</v>
      </c>
      <c r="F7" s="300">
        <v>89954</v>
      </c>
      <c r="G7" s="300">
        <v>1273431</v>
      </c>
      <c r="H7" s="300">
        <v>159749</v>
      </c>
      <c r="I7" s="300">
        <v>415481</v>
      </c>
      <c r="J7" s="300">
        <v>203748</v>
      </c>
      <c r="K7" s="303">
        <v>42885</v>
      </c>
      <c r="L7" s="303">
        <v>5846234</v>
      </c>
      <c r="M7" s="300">
        <v>67470</v>
      </c>
      <c r="N7" s="300">
        <v>878848</v>
      </c>
      <c r="P7" s="143"/>
    </row>
    <row r="8" spans="1:16" ht="24">
      <c r="A8" s="272" t="s">
        <v>388</v>
      </c>
      <c r="B8" s="304">
        <v>-100</v>
      </c>
      <c r="C8" s="353"/>
      <c r="D8" s="353"/>
      <c r="E8" s="304"/>
      <c r="F8" s="304">
        <v>100</v>
      </c>
      <c r="G8" s="304"/>
      <c r="H8" s="304"/>
      <c r="I8" s="304"/>
      <c r="J8" s="304"/>
      <c r="K8" s="305"/>
      <c r="L8" s="303">
        <f aca="true" t="shared" si="0" ref="L8:L23">SUM(B8:K8)</f>
        <v>0</v>
      </c>
      <c r="M8" s="304"/>
      <c r="N8" s="300"/>
      <c r="P8" s="143"/>
    </row>
    <row r="9" spans="1:16" ht="27.75" customHeight="1">
      <c r="A9" s="272" t="s">
        <v>400</v>
      </c>
      <c r="B9" s="304"/>
      <c r="C9" s="304">
        <v>2561</v>
      </c>
      <c r="D9" s="304"/>
      <c r="E9" s="304"/>
      <c r="F9" s="304"/>
      <c r="G9" s="304"/>
      <c r="H9" s="304"/>
      <c r="I9" s="304"/>
      <c r="J9" s="304"/>
      <c r="K9" s="305"/>
      <c r="L9" s="303">
        <f t="shared" si="0"/>
        <v>2561</v>
      </c>
      <c r="M9" s="304"/>
      <c r="N9" s="304">
        <v>2561</v>
      </c>
      <c r="P9" s="143"/>
    </row>
    <row r="10" spans="1:14" ht="23.25" customHeight="1">
      <c r="A10" s="272" t="s">
        <v>366</v>
      </c>
      <c r="B10" s="304"/>
      <c r="C10" s="304">
        <v>395</v>
      </c>
      <c r="D10" s="304"/>
      <c r="E10" s="304"/>
      <c r="F10" s="304"/>
      <c r="G10" s="304"/>
      <c r="H10" s="304"/>
      <c r="I10" s="304"/>
      <c r="J10" s="304"/>
      <c r="K10" s="305"/>
      <c r="L10" s="303">
        <f t="shared" si="0"/>
        <v>395</v>
      </c>
      <c r="M10" s="304"/>
      <c r="N10" s="304">
        <v>395</v>
      </c>
    </row>
    <row r="11" spans="1:14" ht="25.5" customHeight="1">
      <c r="A11" s="272" t="s">
        <v>389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5"/>
      <c r="L11" s="303">
        <f t="shared" si="0"/>
        <v>0</v>
      </c>
      <c r="M11" s="304">
        <v>5633</v>
      </c>
      <c r="N11" s="304">
        <v>5633</v>
      </c>
    </row>
    <row r="12" spans="1:14" ht="27" customHeight="1">
      <c r="A12" s="272" t="s">
        <v>391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5"/>
      <c r="L12" s="303">
        <f t="shared" si="0"/>
        <v>0</v>
      </c>
      <c r="M12" s="304">
        <v>6327</v>
      </c>
      <c r="N12" s="304">
        <v>6327</v>
      </c>
    </row>
    <row r="13" spans="1:14" ht="23.25" customHeight="1">
      <c r="A13" s="272" t="s">
        <v>395</v>
      </c>
      <c r="B13" s="304">
        <v>804072</v>
      </c>
      <c r="C13" s="304"/>
      <c r="D13" s="304"/>
      <c r="E13" s="304"/>
      <c r="F13" s="304"/>
      <c r="G13" s="304"/>
      <c r="H13" s="304"/>
      <c r="I13" s="304"/>
      <c r="J13" s="304"/>
      <c r="K13" s="305"/>
      <c r="L13" s="303">
        <f t="shared" si="0"/>
        <v>804072</v>
      </c>
      <c r="M13" s="304"/>
      <c r="N13" s="304">
        <v>804072</v>
      </c>
    </row>
    <row r="14" spans="1:14" ht="30" customHeight="1">
      <c r="A14" s="272" t="s">
        <v>396</v>
      </c>
      <c r="B14" s="304"/>
      <c r="C14" s="304"/>
      <c r="D14" s="304"/>
      <c r="E14" s="304"/>
      <c r="F14" s="304">
        <v>1000</v>
      </c>
      <c r="G14" s="304"/>
      <c r="H14" s="304"/>
      <c r="I14" s="304"/>
      <c r="J14" s="304"/>
      <c r="K14" s="305"/>
      <c r="L14" s="303">
        <f t="shared" si="0"/>
        <v>1000</v>
      </c>
      <c r="M14" s="304">
        <v>-1000</v>
      </c>
      <c r="N14" s="304"/>
    </row>
    <row r="15" spans="1:14" ht="26.25" customHeight="1">
      <c r="A15" s="272" t="s">
        <v>397</v>
      </c>
      <c r="B15" s="304"/>
      <c r="C15" s="304"/>
      <c r="D15" s="304"/>
      <c r="E15" s="304"/>
      <c r="F15" s="304">
        <v>50</v>
      </c>
      <c r="G15" s="304"/>
      <c r="H15" s="304"/>
      <c r="I15" s="304"/>
      <c r="J15" s="304"/>
      <c r="K15" s="305"/>
      <c r="L15" s="303">
        <f t="shared" si="0"/>
        <v>50</v>
      </c>
      <c r="M15" s="304">
        <v>-50</v>
      </c>
      <c r="N15" s="304"/>
    </row>
    <row r="16" spans="1:14" ht="26.25" customHeight="1">
      <c r="A16" s="287" t="s">
        <v>398</v>
      </c>
      <c r="B16" s="304"/>
      <c r="C16" s="304"/>
      <c r="D16" s="304"/>
      <c r="E16" s="304"/>
      <c r="F16" s="304"/>
      <c r="G16" s="304">
        <v>76</v>
      </c>
      <c r="H16" s="304"/>
      <c r="I16" s="304"/>
      <c r="J16" s="304"/>
      <c r="K16" s="305"/>
      <c r="L16" s="303">
        <f t="shared" si="0"/>
        <v>76</v>
      </c>
      <c r="M16" s="304">
        <v>-76</v>
      </c>
      <c r="N16" s="304"/>
    </row>
    <row r="17" spans="1:14" ht="31.5" customHeight="1">
      <c r="A17" s="272" t="s">
        <v>399</v>
      </c>
      <c r="B17" s="304"/>
      <c r="C17" s="304"/>
      <c r="D17" s="304"/>
      <c r="E17" s="304"/>
      <c r="F17" s="304"/>
      <c r="G17" s="304">
        <v>2000</v>
      </c>
      <c r="H17" s="304"/>
      <c r="I17" s="304"/>
      <c r="J17" s="304"/>
      <c r="K17" s="305"/>
      <c r="L17" s="303">
        <f t="shared" si="0"/>
        <v>2000</v>
      </c>
      <c r="M17" s="304"/>
      <c r="N17" s="304">
        <v>2000</v>
      </c>
    </row>
    <row r="18" spans="1:14" ht="31.5" customHeight="1">
      <c r="A18" s="272" t="s">
        <v>419</v>
      </c>
      <c r="B18" s="304"/>
      <c r="C18" s="304">
        <v>20</v>
      </c>
      <c r="D18" s="304"/>
      <c r="E18" s="304"/>
      <c r="F18" s="304">
        <v>-89</v>
      </c>
      <c r="G18" s="304"/>
      <c r="H18" s="304"/>
      <c r="I18" s="304"/>
      <c r="J18" s="304"/>
      <c r="K18" s="305"/>
      <c r="L18" s="303">
        <f t="shared" si="0"/>
        <v>-69</v>
      </c>
      <c r="M18" s="304"/>
      <c r="N18" s="304">
        <v>-69</v>
      </c>
    </row>
    <row r="19" spans="1:14" ht="21" customHeight="1">
      <c r="A19" s="272" t="s">
        <v>409</v>
      </c>
      <c r="B19" s="304"/>
      <c r="C19" s="304">
        <v>-530</v>
      </c>
      <c r="D19" s="304"/>
      <c r="E19" s="304"/>
      <c r="F19" s="304"/>
      <c r="G19" s="304">
        <v>-2562</v>
      </c>
      <c r="H19" s="304"/>
      <c r="I19" s="304">
        <v>3092</v>
      </c>
      <c r="J19" s="304"/>
      <c r="K19" s="305"/>
      <c r="L19" s="303">
        <f t="shared" si="0"/>
        <v>0</v>
      </c>
      <c r="M19" s="304"/>
      <c r="N19" s="304">
        <v>100</v>
      </c>
    </row>
    <row r="20" spans="1:14" ht="24.75" customHeight="1">
      <c r="A20" s="272" t="s">
        <v>411</v>
      </c>
      <c r="B20" s="304"/>
      <c r="C20" s="304">
        <v>1577</v>
      </c>
      <c r="D20" s="304"/>
      <c r="E20" s="304"/>
      <c r="F20" s="304"/>
      <c r="G20" s="304">
        <v>-1577</v>
      </c>
      <c r="H20" s="304"/>
      <c r="I20" s="304"/>
      <c r="J20" s="304"/>
      <c r="K20" s="305"/>
      <c r="L20" s="303">
        <f t="shared" si="0"/>
        <v>0</v>
      </c>
      <c r="M20" s="304"/>
      <c r="N20" s="304"/>
    </row>
    <row r="21" spans="1:14" ht="17.25" customHeight="1">
      <c r="A21" s="272" t="s">
        <v>417</v>
      </c>
      <c r="B21" s="304">
        <v>-1</v>
      </c>
      <c r="C21" s="304">
        <v>-1</v>
      </c>
      <c r="D21" s="304"/>
      <c r="E21" s="304"/>
      <c r="F21" s="304"/>
      <c r="G21" s="304"/>
      <c r="H21" s="304"/>
      <c r="I21" s="304"/>
      <c r="J21" s="304"/>
      <c r="K21" s="305"/>
      <c r="L21" s="303">
        <f t="shared" si="0"/>
        <v>-2</v>
      </c>
      <c r="M21" s="304">
        <v>2</v>
      </c>
      <c r="N21" s="304"/>
    </row>
    <row r="22" spans="1:14" ht="17.25" customHeight="1">
      <c r="A22" s="272" t="s">
        <v>369</v>
      </c>
      <c r="B22" s="304">
        <v>5120</v>
      </c>
      <c r="C22" s="304"/>
      <c r="D22" s="304"/>
      <c r="E22" s="304"/>
      <c r="F22" s="304"/>
      <c r="G22" s="304"/>
      <c r="H22" s="304"/>
      <c r="I22" s="304"/>
      <c r="J22" s="304"/>
      <c r="K22" s="305"/>
      <c r="L22" s="303">
        <f t="shared" si="0"/>
        <v>5120</v>
      </c>
      <c r="M22" s="304"/>
      <c r="N22" s="304">
        <v>5120</v>
      </c>
    </row>
    <row r="23" spans="1:14" ht="12.75">
      <c r="A23" s="272"/>
      <c r="B23" s="304"/>
      <c r="C23" s="304"/>
      <c r="D23" s="304"/>
      <c r="E23" s="304"/>
      <c r="F23" s="304"/>
      <c r="G23" s="304"/>
      <c r="H23" s="304"/>
      <c r="I23" s="304"/>
      <c r="J23" s="304"/>
      <c r="K23" s="305"/>
      <c r="L23" s="303">
        <f t="shared" si="0"/>
        <v>0</v>
      </c>
      <c r="M23" s="304"/>
      <c r="N23" s="304"/>
    </row>
    <row r="24" spans="1:14" ht="12.75">
      <c r="A24" s="306" t="s">
        <v>78</v>
      </c>
      <c r="B24" s="301">
        <f aca="true" t="shared" si="1" ref="B24:N24">SUM(B7:B23)</f>
        <v>3148181</v>
      </c>
      <c r="C24" s="301">
        <f t="shared" si="1"/>
        <v>1244555</v>
      </c>
      <c r="D24" s="301">
        <f t="shared" si="1"/>
        <v>57070</v>
      </c>
      <c r="E24" s="301">
        <f t="shared" si="1"/>
        <v>24293</v>
      </c>
      <c r="F24" s="301">
        <f t="shared" si="1"/>
        <v>91015</v>
      </c>
      <c r="G24" s="301">
        <f t="shared" si="1"/>
        <v>1271368</v>
      </c>
      <c r="H24" s="301">
        <f t="shared" si="1"/>
        <v>159749</v>
      </c>
      <c r="I24" s="301">
        <f t="shared" si="1"/>
        <v>418573</v>
      </c>
      <c r="J24" s="301">
        <f t="shared" si="1"/>
        <v>203748</v>
      </c>
      <c r="K24" s="301">
        <f t="shared" si="1"/>
        <v>42885</v>
      </c>
      <c r="L24" s="301">
        <f t="shared" si="1"/>
        <v>6661437</v>
      </c>
      <c r="M24" s="301">
        <f t="shared" si="1"/>
        <v>78306</v>
      </c>
      <c r="N24" s="301">
        <f t="shared" si="1"/>
        <v>1704987</v>
      </c>
    </row>
    <row r="25" spans="1:14" ht="12.75">
      <c r="A25" s="293"/>
      <c r="B25" s="293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</row>
    <row r="26" ht="12.75">
      <c r="L26" s="143"/>
    </row>
    <row r="28" ht="12.75">
      <c r="I28" s="143"/>
    </row>
    <row r="29" ht="12.75">
      <c r="D29" s="143"/>
    </row>
    <row r="30" ht="12.75">
      <c r="H30" s="143"/>
    </row>
  </sheetData>
  <sheetProtection/>
  <mergeCells count="2">
    <mergeCell ref="A1:N2"/>
    <mergeCell ref="A3:N3"/>
  </mergeCells>
  <printOptions/>
  <pageMargins left="0.2362204724409449" right="0.2362204724409449" top="0.4330708661417323" bottom="0.31496062992125984" header="0.31496062992125984" footer="0.2362204724409449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7">
      <selection activeCell="H20" sqref="H20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66" t="s">
        <v>343</v>
      </c>
      <c r="B1" s="366"/>
      <c r="C1" s="366"/>
      <c r="D1" s="366"/>
      <c r="E1" s="366"/>
      <c r="F1" s="366"/>
      <c r="G1" s="366"/>
    </row>
    <row r="2" spans="1:7" ht="8.25" customHeight="1">
      <c r="A2" s="332"/>
      <c r="B2" s="332"/>
      <c r="C2" s="332"/>
      <c r="D2" s="332"/>
      <c r="E2" s="332"/>
      <c r="F2" s="332"/>
      <c r="G2" s="332"/>
    </row>
    <row r="3" spans="1:7" ht="12.75">
      <c r="A3" s="308"/>
      <c r="B3" s="308"/>
      <c r="C3" s="308"/>
      <c r="D3" s="308"/>
      <c r="E3" s="308"/>
      <c r="F3" s="367" t="s">
        <v>0</v>
      </c>
      <c r="G3" s="367"/>
    </row>
    <row r="4" spans="1:7" ht="36.75" thickBot="1">
      <c r="A4" s="309" t="s">
        <v>320</v>
      </c>
      <c r="B4" s="309" t="s">
        <v>285</v>
      </c>
      <c r="C4" s="309" t="s">
        <v>321</v>
      </c>
      <c r="D4" s="309" t="s">
        <v>322</v>
      </c>
      <c r="E4" s="309" t="s">
        <v>323</v>
      </c>
      <c r="F4" s="309" t="s">
        <v>324</v>
      </c>
      <c r="G4" s="309" t="s">
        <v>325</v>
      </c>
    </row>
    <row r="5" spans="1:7" ht="13.5" thickTop="1">
      <c r="A5" s="310"/>
      <c r="B5" s="310"/>
      <c r="C5" s="310"/>
      <c r="D5" s="310"/>
      <c r="E5" s="310"/>
      <c r="F5" s="310"/>
      <c r="G5" s="310"/>
    </row>
    <row r="6" spans="1:7" ht="12.75">
      <c r="A6" s="311" t="s">
        <v>32</v>
      </c>
      <c r="B6" s="312"/>
      <c r="C6" s="312"/>
      <c r="D6" s="312"/>
      <c r="E6" s="312"/>
      <c r="F6" s="312"/>
      <c r="G6" s="312"/>
    </row>
    <row r="7" spans="1:7" ht="17.25" customHeight="1">
      <c r="A7" s="283" t="s">
        <v>420</v>
      </c>
      <c r="B7" s="313">
        <v>114612</v>
      </c>
      <c r="C7" s="313">
        <v>37731</v>
      </c>
      <c r="D7" s="313">
        <v>10378</v>
      </c>
      <c r="E7" s="313">
        <v>66503</v>
      </c>
      <c r="F7" s="313">
        <v>0</v>
      </c>
      <c r="G7" s="313">
        <v>111386</v>
      </c>
    </row>
    <row r="8" spans="1:7" ht="17.25" customHeight="1">
      <c r="A8" s="314" t="s">
        <v>366</v>
      </c>
      <c r="B8" s="315">
        <f>SUM(C8:E8)</f>
        <v>150</v>
      </c>
      <c r="C8" s="315">
        <v>118</v>
      </c>
      <c r="D8" s="315">
        <v>32</v>
      </c>
      <c r="E8" s="315"/>
      <c r="F8" s="315"/>
      <c r="G8" s="315">
        <v>150</v>
      </c>
    </row>
    <row r="9" spans="1:7" ht="12.75" customHeight="1">
      <c r="A9" s="314" t="s">
        <v>405</v>
      </c>
      <c r="B9" s="315">
        <f>SUM(C9:E9)</f>
        <v>0</v>
      </c>
      <c r="C9" s="315"/>
      <c r="D9" s="315"/>
      <c r="E9" s="315"/>
      <c r="F9" s="315"/>
      <c r="G9" s="315">
        <v>76</v>
      </c>
    </row>
    <row r="10" spans="1:7" ht="12.75" customHeight="1">
      <c r="A10" s="314" t="s">
        <v>417</v>
      </c>
      <c r="B10" s="315">
        <f>SUM(C10:E10)</f>
        <v>-1</v>
      </c>
      <c r="C10" s="315">
        <v>-1</v>
      </c>
      <c r="D10" s="315"/>
      <c r="E10" s="315"/>
      <c r="F10" s="315"/>
      <c r="G10" s="315">
        <v>-1</v>
      </c>
    </row>
    <row r="11" spans="1:7" ht="12.75">
      <c r="A11" s="311" t="s">
        <v>4</v>
      </c>
      <c r="B11" s="313">
        <f>SUM(C11:F11)</f>
        <v>114761</v>
      </c>
      <c r="C11" s="313">
        <f>SUM(C7:C10)</f>
        <v>37848</v>
      </c>
      <c r="D11" s="313">
        <f>SUM(D7:D10)</f>
        <v>10410</v>
      </c>
      <c r="E11" s="313">
        <f>SUM(E7:E10)</f>
        <v>66503</v>
      </c>
      <c r="F11" s="313">
        <f>SUM(F7:F10)</f>
        <v>0</v>
      </c>
      <c r="G11" s="313">
        <f>SUM(G7:G10)</f>
        <v>111611</v>
      </c>
    </row>
    <row r="12" spans="1:7" ht="12.75">
      <c r="A12" s="312"/>
      <c r="B12" s="313"/>
      <c r="C12" s="316"/>
      <c r="D12" s="316"/>
      <c r="E12" s="316"/>
      <c r="F12" s="316"/>
      <c r="G12" s="316"/>
    </row>
    <row r="13" spans="1:7" ht="12.75">
      <c r="A13" s="311" t="s">
        <v>33</v>
      </c>
      <c r="B13" s="313">
        <f>SUM(C13:F13)</f>
        <v>0</v>
      </c>
      <c r="C13" s="316"/>
      <c r="D13" s="316"/>
      <c r="E13" s="316"/>
      <c r="F13" s="316"/>
      <c r="G13" s="316"/>
    </row>
    <row r="14" spans="1:7" ht="12.75">
      <c r="A14" s="283" t="s">
        <v>420</v>
      </c>
      <c r="B14" s="313">
        <v>160825</v>
      </c>
      <c r="C14" s="313">
        <v>96949</v>
      </c>
      <c r="D14" s="313">
        <v>29498</v>
      </c>
      <c r="E14" s="313">
        <v>34378</v>
      </c>
      <c r="F14" s="313">
        <v>0</v>
      </c>
      <c r="G14" s="313">
        <v>116831</v>
      </c>
    </row>
    <row r="15" spans="1:10" ht="12.75">
      <c r="A15" s="314" t="s">
        <v>366</v>
      </c>
      <c r="B15" s="315">
        <f>SUM(C15:E15)</f>
        <v>18</v>
      </c>
      <c r="C15" s="315">
        <v>14</v>
      </c>
      <c r="D15" s="315">
        <v>4</v>
      </c>
      <c r="E15" s="315"/>
      <c r="F15" s="315"/>
      <c r="G15" s="315">
        <v>18</v>
      </c>
      <c r="J15" s="143"/>
    </row>
    <row r="16" spans="1:7" ht="12.75">
      <c r="A16" s="314" t="s">
        <v>406</v>
      </c>
      <c r="B16" s="315">
        <f>SUM(C16:E16)</f>
        <v>0</v>
      </c>
      <c r="C16" s="315"/>
      <c r="D16" s="315"/>
      <c r="E16" s="315"/>
      <c r="F16" s="315"/>
      <c r="G16" s="315">
        <v>2000</v>
      </c>
    </row>
    <row r="17" spans="1:7" ht="12.75">
      <c r="A17" s="314" t="s">
        <v>417</v>
      </c>
      <c r="B17" s="315">
        <f>SUM(C17:E17)</f>
        <v>2</v>
      </c>
      <c r="C17" s="315">
        <v>1</v>
      </c>
      <c r="D17" s="315">
        <v>1</v>
      </c>
      <c r="E17" s="315"/>
      <c r="F17" s="315"/>
      <c r="G17" s="315">
        <v>2</v>
      </c>
    </row>
    <row r="18" spans="1:10" ht="12.75">
      <c r="A18" s="311" t="s">
        <v>4</v>
      </c>
      <c r="B18" s="313">
        <f>SUM(C18:F18)</f>
        <v>160845</v>
      </c>
      <c r="C18" s="317">
        <f>SUM(C14:C17)</f>
        <v>96964</v>
      </c>
      <c r="D18" s="317">
        <f>SUM(D14:D17)</f>
        <v>29503</v>
      </c>
      <c r="E18" s="317">
        <f>SUM(E14:E17)</f>
        <v>34378</v>
      </c>
      <c r="F18" s="317">
        <f>SUM(F14:F17)</f>
        <v>0</v>
      </c>
      <c r="G18" s="317">
        <f>SUM(G14:G17)</f>
        <v>118851</v>
      </c>
      <c r="J18" s="143"/>
    </row>
    <row r="19" spans="1:7" ht="12.75">
      <c r="A19" s="311"/>
      <c r="B19" s="313"/>
      <c r="C19" s="316"/>
      <c r="D19" s="316"/>
      <c r="E19" s="316"/>
      <c r="F19" s="316"/>
      <c r="G19" s="316"/>
    </row>
    <row r="20" spans="1:7" ht="12.75">
      <c r="A20" s="311" t="s">
        <v>326</v>
      </c>
      <c r="B20" s="313"/>
      <c r="C20" s="318"/>
      <c r="D20" s="318"/>
      <c r="E20" s="318"/>
      <c r="F20" s="318"/>
      <c r="G20" s="318"/>
    </row>
    <row r="21" spans="1:7" ht="12.75">
      <c r="A21" s="283" t="s">
        <v>420</v>
      </c>
      <c r="B21" s="313">
        <v>286891</v>
      </c>
      <c r="C21" s="313">
        <v>86315</v>
      </c>
      <c r="D21" s="313">
        <v>24675</v>
      </c>
      <c r="E21" s="313">
        <v>175901</v>
      </c>
      <c r="F21" s="313">
        <v>0</v>
      </c>
      <c r="G21" s="313">
        <v>265667</v>
      </c>
    </row>
    <row r="22" spans="1:7" ht="12.75">
      <c r="A22" s="314" t="s">
        <v>366</v>
      </c>
      <c r="B22" s="315">
        <f>SUM(C22:E22)</f>
        <v>18</v>
      </c>
      <c r="C22" s="315">
        <v>14</v>
      </c>
      <c r="D22" s="315">
        <v>4</v>
      </c>
      <c r="E22" s="315"/>
      <c r="F22" s="315"/>
      <c r="G22" s="315">
        <v>18</v>
      </c>
    </row>
    <row r="23" spans="1:7" ht="12.75">
      <c r="A23" s="314" t="s">
        <v>417</v>
      </c>
      <c r="B23" s="315">
        <f>SUM(C23:E23)</f>
        <v>-1</v>
      </c>
      <c r="C23" s="315"/>
      <c r="D23" s="315">
        <v>-1</v>
      </c>
      <c r="E23" s="315"/>
      <c r="F23" s="313"/>
      <c r="G23" s="315">
        <v>-1</v>
      </c>
    </row>
    <row r="24" spans="1:7" ht="12.75">
      <c r="A24" s="314"/>
      <c r="B24" s="315">
        <f>SUM(C24:E24)</f>
        <v>0</v>
      </c>
      <c r="C24" s="315"/>
      <c r="D24" s="315"/>
      <c r="E24" s="315"/>
      <c r="F24" s="313"/>
      <c r="G24" s="315"/>
    </row>
    <row r="25" spans="1:7" ht="12.75">
      <c r="A25" s="311" t="s">
        <v>4</v>
      </c>
      <c r="B25" s="313">
        <f>SUM(C25:F25)</f>
        <v>286908</v>
      </c>
      <c r="C25" s="317">
        <f>SUM(C21:C24)</f>
        <v>86329</v>
      </c>
      <c r="D25" s="317">
        <f>SUM(D21:D24)</f>
        <v>24678</v>
      </c>
      <c r="E25" s="317">
        <f>SUM(E21:E24)</f>
        <v>175901</v>
      </c>
      <c r="F25" s="317">
        <f>SUM(F21:F24)</f>
        <v>0</v>
      </c>
      <c r="G25" s="317">
        <f>SUM(G21:G24)</f>
        <v>265684</v>
      </c>
    </row>
    <row r="26" spans="1:7" ht="12.75">
      <c r="A26" s="311"/>
      <c r="B26" s="313"/>
      <c r="C26" s="317"/>
      <c r="D26" s="317"/>
      <c r="E26" s="317"/>
      <c r="F26" s="317"/>
      <c r="G26" s="317"/>
    </row>
    <row r="27" spans="1:13" ht="12.75">
      <c r="A27" s="311" t="s">
        <v>327</v>
      </c>
      <c r="B27" s="313"/>
      <c r="C27" s="318"/>
      <c r="D27" s="318"/>
      <c r="E27" s="318"/>
      <c r="F27" s="318"/>
      <c r="G27" s="318"/>
      <c r="L27" s="143"/>
      <c r="M27" s="143"/>
    </row>
    <row r="28" spans="1:7" ht="12.75">
      <c r="A28" s="283" t="s">
        <v>420</v>
      </c>
      <c r="B28" s="313">
        <v>76996</v>
      </c>
      <c r="C28" s="313">
        <v>27312</v>
      </c>
      <c r="D28" s="313">
        <v>7492</v>
      </c>
      <c r="E28" s="313">
        <v>42192</v>
      </c>
      <c r="F28" s="313">
        <v>0</v>
      </c>
      <c r="G28" s="313">
        <v>68380</v>
      </c>
    </row>
    <row r="29" spans="1:7" ht="12.75">
      <c r="A29" s="314" t="s">
        <v>366</v>
      </c>
      <c r="B29" s="315">
        <f>SUM(C29:E29)</f>
        <v>64</v>
      </c>
      <c r="C29" s="315">
        <v>50</v>
      </c>
      <c r="D29" s="315">
        <v>14</v>
      </c>
      <c r="E29" s="315"/>
      <c r="F29" s="313"/>
      <c r="G29" s="315">
        <v>64</v>
      </c>
    </row>
    <row r="30" spans="1:7" ht="12.75">
      <c r="A30" s="314" t="s">
        <v>413</v>
      </c>
      <c r="B30" s="315">
        <f>SUM(C30:E30)</f>
        <v>20</v>
      </c>
      <c r="C30" s="315"/>
      <c r="D30" s="315"/>
      <c r="E30" s="315">
        <v>20</v>
      </c>
      <c r="F30" s="313"/>
      <c r="G30" s="315">
        <v>89</v>
      </c>
    </row>
    <row r="31" spans="1:7" ht="12.75">
      <c r="A31" s="314" t="s">
        <v>414</v>
      </c>
      <c r="B31" s="315">
        <f>SUM(C31:E31)</f>
        <v>-530</v>
      </c>
      <c r="C31" s="315"/>
      <c r="D31" s="315"/>
      <c r="E31" s="315">
        <v>-530</v>
      </c>
      <c r="F31" s="313"/>
      <c r="G31" s="315"/>
    </row>
    <row r="32" spans="1:7" ht="12.75">
      <c r="A32" s="314" t="s">
        <v>417</v>
      </c>
      <c r="B32" s="315">
        <f>SUM(C32:E32)</f>
        <v>-1</v>
      </c>
      <c r="C32" s="315">
        <v>1</v>
      </c>
      <c r="D32" s="315">
        <v>-2</v>
      </c>
      <c r="E32" s="315"/>
      <c r="F32" s="315"/>
      <c r="G32" s="315">
        <v>-1</v>
      </c>
    </row>
    <row r="33" spans="1:7" ht="12.75">
      <c r="A33" s="319" t="s">
        <v>4</v>
      </c>
      <c r="B33" s="313">
        <f>SUM(C33:F33)</f>
        <v>76549</v>
      </c>
      <c r="C33" s="317">
        <f>SUM(C28:C32)</f>
        <v>27363</v>
      </c>
      <c r="D33" s="317">
        <f>SUM(D28:D32)</f>
        <v>7504</v>
      </c>
      <c r="E33" s="317">
        <f>SUM(E28:E32)</f>
        <v>41682</v>
      </c>
      <c r="F33" s="317">
        <f>SUM(F28:F32)</f>
        <v>0</v>
      </c>
      <c r="G33" s="317">
        <f>SUM(G28:G32)</f>
        <v>68532</v>
      </c>
    </row>
    <row r="34" spans="1:11" ht="12.75">
      <c r="A34" s="319"/>
      <c r="B34" s="313"/>
      <c r="C34" s="317"/>
      <c r="D34" s="317"/>
      <c r="E34" s="317"/>
      <c r="F34" s="317"/>
      <c r="G34" s="317"/>
      <c r="K34" s="143"/>
    </row>
    <row r="35" spans="1:7" ht="12.75">
      <c r="A35" s="311" t="s">
        <v>328</v>
      </c>
      <c r="B35" s="313"/>
      <c r="C35" s="318"/>
      <c r="D35" s="318"/>
      <c r="E35" s="318"/>
      <c r="F35" s="318"/>
      <c r="G35" s="318"/>
    </row>
    <row r="36" spans="1:7" ht="12.75">
      <c r="A36" s="283" t="s">
        <v>420</v>
      </c>
      <c r="B36" s="313">
        <v>421548</v>
      </c>
      <c r="C36" s="313">
        <v>228818</v>
      </c>
      <c r="D36" s="313">
        <v>67621</v>
      </c>
      <c r="E36" s="313">
        <v>125084</v>
      </c>
      <c r="F36" s="313">
        <v>25</v>
      </c>
      <c r="G36" s="313">
        <v>372483</v>
      </c>
    </row>
    <row r="37" spans="1:10" ht="12.75">
      <c r="A37" s="314" t="s">
        <v>366</v>
      </c>
      <c r="B37" s="315">
        <f>SUM(C37:E37)</f>
        <v>95</v>
      </c>
      <c r="C37" s="315">
        <v>75</v>
      </c>
      <c r="D37" s="315">
        <v>20</v>
      </c>
      <c r="E37" s="315"/>
      <c r="F37" s="313"/>
      <c r="G37" s="315">
        <v>95</v>
      </c>
      <c r="J37" s="143"/>
    </row>
    <row r="38" spans="1:7" ht="12.75">
      <c r="A38" s="314" t="s">
        <v>401</v>
      </c>
      <c r="B38" s="315">
        <f>SUM(C38:E38)</f>
        <v>2561</v>
      </c>
      <c r="C38" s="315"/>
      <c r="D38" s="315"/>
      <c r="E38" s="315">
        <v>2561</v>
      </c>
      <c r="F38" s="313"/>
      <c r="G38" s="315">
        <v>2561</v>
      </c>
    </row>
    <row r="39" spans="1:7" ht="12.75">
      <c r="A39" s="314" t="s">
        <v>412</v>
      </c>
      <c r="B39" s="315">
        <f>SUM(C39:E39)</f>
        <v>1577</v>
      </c>
      <c r="C39" s="315"/>
      <c r="D39" s="315"/>
      <c r="E39" s="315">
        <v>1577</v>
      </c>
      <c r="F39" s="313"/>
      <c r="G39" s="315"/>
    </row>
    <row r="40" spans="1:7" ht="12.75">
      <c r="A40" s="311" t="s">
        <v>4</v>
      </c>
      <c r="B40" s="313">
        <f>SUM(C40:F40)</f>
        <v>425781</v>
      </c>
      <c r="C40" s="317">
        <f>SUM(C36:C39)</f>
        <v>228893</v>
      </c>
      <c r="D40" s="317">
        <f>SUM(D36:D39)</f>
        <v>67641</v>
      </c>
      <c r="E40" s="317">
        <f>SUM(E36:E39)</f>
        <v>129222</v>
      </c>
      <c r="F40" s="317">
        <f>SUM(F36:F39)</f>
        <v>25</v>
      </c>
      <c r="G40" s="317">
        <f>SUM(G36:G39)</f>
        <v>375139</v>
      </c>
    </row>
    <row r="41" spans="1:7" ht="12.75">
      <c r="A41" s="311"/>
      <c r="B41" s="313"/>
      <c r="C41" s="317"/>
      <c r="D41" s="317"/>
      <c r="E41" s="317"/>
      <c r="F41" s="317"/>
      <c r="G41" s="317"/>
    </row>
    <row r="42" spans="1:12" ht="12.75">
      <c r="A42" s="311" t="s">
        <v>329</v>
      </c>
      <c r="B42" s="313"/>
      <c r="C42" s="318"/>
      <c r="D42" s="318"/>
      <c r="E42" s="318"/>
      <c r="F42" s="318"/>
      <c r="G42" s="318"/>
      <c r="L42" s="143"/>
    </row>
    <row r="43" spans="1:7" ht="12.75">
      <c r="A43" s="283" t="s">
        <v>420</v>
      </c>
      <c r="B43" s="313">
        <v>179661</v>
      </c>
      <c r="C43" s="313">
        <v>113460</v>
      </c>
      <c r="D43" s="313">
        <v>33013</v>
      </c>
      <c r="E43" s="313">
        <v>33188</v>
      </c>
      <c r="F43" s="316">
        <v>0</v>
      </c>
      <c r="G43" s="313">
        <v>210605</v>
      </c>
    </row>
    <row r="44" spans="1:7" ht="12.75">
      <c r="A44" s="314" t="s">
        <v>366</v>
      </c>
      <c r="B44" s="315">
        <f>SUM(C44:E44)</f>
        <v>50</v>
      </c>
      <c r="C44" s="315">
        <v>39</v>
      </c>
      <c r="D44" s="315">
        <v>11</v>
      </c>
      <c r="E44" s="315"/>
      <c r="F44" s="315"/>
      <c r="G44" s="315">
        <v>50</v>
      </c>
    </row>
    <row r="45" spans="1:7" ht="12.75">
      <c r="A45" s="314"/>
      <c r="B45" s="315">
        <f>SUM(C45:E45)</f>
        <v>0</v>
      </c>
      <c r="C45" s="315"/>
      <c r="D45" s="315"/>
      <c r="E45" s="315"/>
      <c r="F45" s="315"/>
      <c r="G45" s="315"/>
    </row>
    <row r="46" spans="1:10" ht="12.75">
      <c r="A46" s="319" t="s">
        <v>4</v>
      </c>
      <c r="B46" s="313">
        <f>SUM(C46:F46)</f>
        <v>179711</v>
      </c>
      <c r="C46" s="313">
        <f>SUM(C43:C44)</f>
        <v>113499</v>
      </c>
      <c r="D46" s="313">
        <f>SUM(D43:D44)</f>
        <v>33024</v>
      </c>
      <c r="E46" s="313">
        <f>SUM(E43:E45)</f>
        <v>33188</v>
      </c>
      <c r="F46" s="313">
        <f>SUM(F43:F44)</f>
        <v>0</v>
      </c>
      <c r="G46" s="313">
        <f>SUM(G43:G45)</f>
        <v>210655</v>
      </c>
      <c r="J46" s="143"/>
    </row>
    <row r="47" spans="1:7" ht="12.75">
      <c r="A47" s="319"/>
      <c r="B47" s="313"/>
      <c r="C47" s="313"/>
      <c r="D47" s="313"/>
      <c r="E47" s="313"/>
      <c r="F47" s="313"/>
      <c r="G47" s="313"/>
    </row>
    <row r="48" spans="1:9" ht="12.75">
      <c r="A48" s="320" t="s">
        <v>330</v>
      </c>
      <c r="B48" s="313">
        <f aca="true" t="shared" si="0" ref="B48:G48">SUM(B11,B18,B25,B33,B40,B46)</f>
        <v>1244555</v>
      </c>
      <c r="C48" s="313">
        <f t="shared" si="0"/>
        <v>590896</v>
      </c>
      <c r="D48" s="313">
        <f t="shared" si="0"/>
        <v>172760</v>
      </c>
      <c r="E48" s="313">
        <f t="shared" si="0"/>
        <v>480874</v>
      </c>
      <c r="F48" s="313">
        <f t="shared" si="0"/>
        <v>25</v>
      </c>
      <c r="G48" s="313">
        <f t="shared" si="0"/>
        <v>1150472</v>
      </c>
      <c r="I48" s="143"/>
    </row>
    <row r="49" spans="1:10" ht="12.75">
      <c r="A49" s="330"/>
      <c r="B49" s="313"/>
      <c r="C49" s="316"/>
      <c r="D49" s="316"/>
      <c r="E49" s="316"/>
      <c r="F49" s="316"/>
      <c r="G49" s="316"/>
      <c r="I49" s="143"/>
      <c r="J49" s="143"/>
    </row>
    <row r="50" spans="1:7" ht="12.75">
      <c r="A50" s="321" t="s">
        <v>331</v>
      </c>
      <c r="B50" s="313"/>
      <c r="C50" s="316"/>
      <c r="D50" s="316"/>
      <c r="E50" s="316"/>
      <c r="F50" s="316"/>
      <c r="G50" s="316"/>
    </row>
    <row r="51" spans="1:7" ht="12.75">
      <c r="A51" s="283" t="s">
        <v>420</v>
      </c>
      <c r="B51" s="313">
        <v>376981</v>
      </c>
      <c r="C51" s="313">
        <v>111229</v>
      </c>
      <c r="D51" s="313">
        <v>19466</v>
      </c>
      <c r="E51" s="313">
        <v>246286</v>
      </c>
      <c r="F51" s="313">
        <v>0</v>
      </c>
      <c r="G51" s="322">
        <v>0</v>
      </c>
    </row>
    <row r="52" spans="1:7" ht="16.5" customHeight="1">
      <c r="A52" s="272" t="s">
        <v>388</v>
      </c>
      <c r="B52" s="315">
        <f>SUM(C52:E52)</f>
        <v>-100</v>
      </c>
      <c r="C52" s="315">
        <v>150</v>
      </c>
      <c r="D52" s="315">
        <v>41</v>
      </c>
      <c r="E52" s="315">
        <v>-291</v>
      </c>
      <c r="F52" s="313"/>
      <c r="G52" s="322"/>
    </row>
    <row r="53" spans="1:7" ht="14.25" customHeight="1">
      <c r="A53" s="272" t="s">
        <v>417</v>
      </c>
      <c r="B53" s="315">
        <f>SUM(C53:E53)</f>
        <v>-1</v>
      </c>
      <c r="C53" s="315">
        <v>-1</v>
      </c>
      <c r="D53" s="313"/>
      <c r="E53" s="315"/>
      <c r="F53" s="313"/>
      <c r="G53" s="322"/>
    </row>
    <row r="54" spans="1:7" ht="12.75">
      <c r="A54" s="319" t="s">
        <v>4</v>
      </c>
      <c r="B54" s="313">
        <f>SUM(C54:F54)</f>
        <v>376880</v>
      </c>
      <c r="C54" s="313">
        <f>SUM(C51:C53)</f>
        <v>111378</v>
      </c>
      <c r="D54" s="313">
        <f>SUM(D51:D53)</f>
        <v>19507</v>
      </c>
      <c r="E54" s="313">
        <f>SUM(E51:E53)</f>
        <v>245995</v>
      </c>
      <c r="F54" s="313">
        <f>SUM(F51:F53)</f>
        <v>0</v>
      </c>
      <c r="G54" s="313">
        <v>0</v>
      </c>
    </row>
    <row r="55" spans="1:7" ht="12.75">
      <c r="A55" s="323"/>
      <c r="B55" s="313"/>
      <c r="C55" s="316"/>
      <c r="D55" s="316"/>
      <c r="E55" s="316"/>
      <c r="F55" s="316"/>
      <c r="G55" s="316"/>
    </row>
    <row r="56" spans="1:7" ht="12.75">
      <c r="A56" s="321" t="s">
        <v>78</v>
      </c>
      <c r="B56" s="313">
        <f aca="true" t="shared" si="1" ref="B56:G56">SUM(B48,B54)</f>
        <v>1621435</v>
      </c>
      <c r="C56" s="313">
        <f t="shared" si="1"/>
        <v>702274</v>
      </c>
      <c r="D56" s="313">
        <f t="shared" si="1"/>
        <v>192267</v>
      </c>
      <c r="E56" s="313">
        <f t="shared" si="1"/>
        <v>726869</v>
      </c>
      <c r="F56" s="313">
        <f t="shared" si="1"/>
        <v>25</v>
      </c>
      <c r="G56" s="313">
        <f t="shared" si="1"/>
        <v>1150472</v>
      </c>
    </row>
  </sheetData>
  <sheetProtection/>
  <mergeCells count="2">
    <mergeCell ref="A1:G1"/>
    <mergeCell ref="F3:G3"/>
  </mergeCells>
  <printOptions/>
  <pageMargins left="0.75" right="0.26" top="0.64" bottom="0.6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1.5742187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66" t="s">
        <v>332</v>
      </c>
      <c r="B1" s="366"/>
      <c r="C1" s="366"/>
      <c r="D1" s="366"/>
    </row>
    <row r="2" spans="1:4" ht="15">
      <c r="A2" s="359" t="s">
        <v>407</v>
      </c>
      <c r="B2" s="359"/>
      <c r="C2" s="359"/>
      <c r="D2" s="359"/>
    </row>
    <row r="3" spans="1:4" ht="15">
      <c r="A3" s="277"/>
      <c r="B3" s="277"/>
      <c r="C3" s="277"/>
      <c r="D3" s="277"/>
    </row>
    <row r="4" ht="12.75">
      <c r="D4" s="102" t="s">
        <v>0</v>
      </c>
    </row>
    <row r="5" spans="1:4" ht="26.25" thickBot="1">
      <c r="A5" s="324" t="s">
        <v>1</v>
      </c>
      <c r="B5" s="324" t="s">
        <v>153</v>
      </c>
      <c r="C5" s="325" t="s">
        <v>333</v>
      </c>
      <c r="D5" s="326" t="s">
        <v>4</v>
      </c>
    </row>
    <row r="6" spans="1:4" ht="13.5" thickTop="1">
      <c r="A6" s="283" t="s">
        <v>420</v>
      </c>
      <c r="B6" s="327">
        <v>20000</v>
      </c>
      <c r="C6" s="327">
        <v>47470</v>
      </c>
      <c r="D6" s="328">
        <v>67470</v>
      </c>
    </row>
    <row r="7" spans="1:4" ht="12.75">
      <c r="A7" s="272" t="s">
        <v>389</v>
      </c>
      <c r="B7" s="327"/>
      <c r="C7" s="304">
        <v>5633</v>
      </c>
      <c r="D7" s="328">
        <f aca="true" t="shared" si="0" ref="D7:D12">SUM(B7:C7)</f>
        <v>5633</v>
      </c>
    </row>
    <row r="8" spans="1:4" ht="23.25" customHeight="1">
      <c r="A8" s="272" t="s">
        <v>391</v>
      </c>
      <c r="B8" s="337"/>
      <c r="C8" s="304">
        <v>6327</v>
      </c>
      <c r="D8" s="328">
        <f t="shared" si="0"/>
        <v>6327</v>
      </c>
    </row>
    <row r="9" spans="1:4" ht="24" customHeight="1">
      <c r="A9" s="272" t="s">
        <v>396</v>
      </c>
      <c r="B9" s="337"/>
      <c r="C9" s="304">
        <v>-1000</v>
      </c>
      <c r="D9" s="328">
        <f t="shared" si="0"/>
        <v>-1000</v>
      </c>
    </row>
    <row r="10" spans="1:4" ht="20.25" customHeight="1">
      <c r="A10" s="272" t="s">
        <v>397</v>
      </c>
      <c r="B10" s="337"/>
      <c r="C10" s="304">
        <v>-50</v>
      </c>
      <c r="D10" s="328">
        <f t="shared" si="0"/>
        <v>-50</v>
      </c>
    </row>
    <row r="11" spans="1:4" ht="24" customHeight="1">
      <c r="A11" s="287" t="s">
        <v>398</v>
      </c>
      <c r="B11" s="337"/>
      <c r="C11" s="304">
        <v>-76</v>
      </c>
      <c r="D11" s="328">
        <f t="shared" si="0"/>
        <v>-76</v>
      </c>
    </row>
    <row r="12" spans="1:4" ht="12.75">
      <c r="A12" s="272" t="s">
        <v>417</v>
      </c>
      <c r="B12" s="329"/>
      <c r="C12" s="304">
        <v>2</v>
      </c>
      <c r="D12" s="328">
        <f t="shared" si="0"/>
        <v>2</v>
      </c>
    </row>
    <row r="13" spans="1:4" ht="12.75">
      <c r="A13" s="344" t="s">
        <v>4</v>
      </c>
      <c r="B13" s="198">
        <f>SUM(B6:B11)</f>
        <v>20000</v>
      </c>
      <c r="C13" s="198">
        <f>SUM(C6:C12)</f>
        <v>58306</v>
      </c>
      <c r="D13" s="198">
        <f>SUM(D6:D12)</f>
        <v>78306</v>
      </c>
    </row>
    <row r="14" ht="12.75">
      <c r="A14" s="331"/>
    </row>
  </sheetData>
  <sheetProtection/>
  <mergeCells count="2">
    <mergeCell ref="A1:D1"/>
    <mergeCell ref="A2:D2"/>
  </mergeCells>
  <printOptions/>
  <pageMargins left="0.47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12" max="12" width="9.8515625" style="0" customWidth="1"/>
  </cols>
  <sheetData>
    <row r="1" spans="1:12" ht="15" customHeight="1">
      <c r="A1" s="381" t="s">
        <v>224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8" ht="15" customHeight="1">
      <c r="A2" s="128"/>
      <c r="B2" s="128"/>
      <c r="C2" s="128"/>
      <c r="D2" s="128"/>
      <c r="E2" s="128"/>
      <c r="F2" s="128"/>
      <c r="G2" s="128"/>
      <c r="H2" s="128"/>
    </row>
    <row r="3" spans="1:12" ht="15" customHeight="1">
      <c r="A3" s="128"/>
      <c r="B3" s="128"/>
      <c r="C3" s="128"/>
      <c r="D3" s="383" t="s">
        <v>424</v>
      </c>
      <c r="E3" s="383"/>
      <c r="F3" s="383"/>
      <c r="G3" s="383"/>
      <c r="H3" s="383"/>
      <c r="I3" s="383"/>
      <c r="J3" s="383"/>
      <c r="K3" s="383"/>
      <c r="L3" s="383"/>
    </row>
    <row r="4" spans="11:12" ht="12.75">
      <c r="K4" s="387" t="s">
        <v>0</v>
      </c>
      <c r="L4" s="387"/>
    </row>
    <row r="5" spans="1:12" ht="18" customHeight="1">
      <c r="A5" s="390" t="s">
        <v>1</v>
      </c>
      <c r="B5" s="391"/>
      <c r="C5" s="391"/>
      <c r="D5" s="392"/>
      <c r="E5" s="382" t="s">
        <v>203</v>
      </c>
      <c r="F5" s="382"/>
      <c r="G5" s="382"/>
      <c r="H5" s="382"/>
      <c r="I5" s="382" t="s">
        <v>203</v>
      </c>
      <c r="J5" s="382"/>
      <c r="K5" s="382"/>
      <c r="L5" s="382"/>
    </row>
    <row r="6" spans="1:12" ht="25.5">
      <c r="A6" s="393"/>
      <c r="B6" s="394"/>
      <c r="C6" s="394"/>
      <c r="D6" s="395"/>
      <c r="E6" s="3" t="s">
        <v>2</v>
      </c>
      <c r="F6" s="3" t="s">
        <v>3</v>
      </c>
      <c r="G6" s="3" t="s">
        <v>44</v>
      </c>
      <c r="H6" s="384" t="s">
        <v>4</v>
      </c>
      <c r="I6" s="3" t="s">
        <v>2</v>
      </c>
      <c r="J6" s="3" t="s">
        <v>3</v>
      </c>
      <c r="K6" s="3" t="s">
        <v>44</v>
      </c>
      <c r="L6" s="384" t="s">
        <v>4</v>
      </c>
    </row>
    <row r="7" spans="1:12" ht="13.5" customHeight="1" thickBot="1">
      <c r="A7" s="396"/>
      <c r="B7" s="397"/>
      <c r="C7" s="397"/>
      <c r="D7" s="398"/>
      <c r="E7" s="386" t="s">
        <v>5</v>
      </c>
      <c r="F7" s="386"/>
      <c r="G7" s="386"/>
      <c r="H7" s="385"/>
      <c r="I7" s="386" t="s">
        <v>5</v>
      </c>
      <c r="J7" s="386"/>
      <c r="K7" s="386"/>
      <c r="L7" s="385"/>
    </row>
    <row r="8" spans="1:12" ht="13.5" thickTop="1">
      <c r="A8" s="388" t="s">
        <v>6</v>
      </c>
      <c r="B8" s="389"/>
      <c r="C8" s="389"/>
      <c r="D8" s="389"/>
      <c r="E8" s="166"/>
      <c r="F8" s="167"/>
      <c r="G8" s="167"/>
      <c r="H8" s="168"/>
      <c r="I8" s="166"/>
      <c r="J8" s="167"/>
      <c r="K8" s="167"/>
      <c r="L8" s="168"/>
    </row>
    <row r="9" spans="1:12" ht="12.75">
      <c r="A9" s="370" t="s">
        <v>17</v>
      </c>
      <c r="B9" s="371"/>
      <c r="C9" s="371"/>
      <c r="D9" s="371"/>
      <c r="E9" s="156"/>
      <c r="F9" s="156"/>
      <c r="G9" s="156"/>
      <c r="H9" s="169"/>
      <c r="I9" s="156"/>
      <c r="J9" s="156"/>
      <c r="K9" s="156"/>
      <c r="L9" s="169"/>
    </row>
    <row r="10" spans="1:12" ht="12.75">
      <c r="A10" s="370" t="s">
        <v>91</v>
      </c>
      <c r="B10" s="371"/>
      <c r="C10" s="371"/>
      <c r="D10" s="371"/>
      <c r="E10" s="157">
        <v>569307</v>
      </c>
      <c r="F10" s="157">
        <v>207559</v>
      </c>
      <c r="G10" s="157">
        <v>4107</v>
      </c>
      <c r="H10" s="170">
        <v>780973</v>
      </c>
      <c r="I10" s="157">
        <f>SUM(I11,I20)</f>
        <v>577949</v>
      </c>
      <c r="J10" s="157">
        <f>SUM(J11,J18,J19,J20)</f>
        <v>213886</v>
      </c>
      <c r="K10" s="157">
        <f>SUM(K11,K20)</f>
        <v>4052</v>
      </c>
      <c r="L10" s="170">
        <f aca="true" t="shared" si="0" ref="L10:L39">SUM(I10:K10)</f>
        <v>795887</v>
      </c>
    </row>
    <row r="11" spans="1:12" ht="12.75">
      <c r="A11" s="171"/>
      <c r="B11" s="372" t="s">
        <v>92</v>
      </c>
      <c r="C11" s="372"/>
      <c r="D11" s="372"/>
      <c r="E11" s="160">
        <v>544446</v>
      </c>
      <c r="F11" s="160">
        <v>0</v>
      </c>
      <c r="G11" s="160">
        <v>0</v>
      </c>
      <c r="H11" s="172">
        <v>544446</v>
      </c>
      <c r="I11" s="160">
        <f>SUM(I12:I17)</f>
        <v>553088</v>
      </c>
      <c r="J11" s="160">
        <f>SUM(J12:J17)</f>
        <v>0</v>
      </c>
      <c r="K11" s="160">
        <f>SUM(K12:K17)</f>
        <v>0</v>
      </c>
      <c r="L11" s="172">
        <f t="shared" si="0"/>
        <v>553088</v>
      </c>
    </row>
    <row r="12" spans="1:12" ht="12.75">
      <c r="A12" s="171"/>
      <c r="B12" s="159"/>
      <c r="C12" s="372" t="s">
        <v>93</v>
      </c>
      <c r="D12" s="372"/>
      <c r="E12" s="183">
        <v>196255</v>
      </c>
      <c r="F12" s="156"/>
      <c r="G12" s="156"/>
      <c r="H12" s="172">
        <v>196255</v>
      </c>
      <c r="I12" s="183">
        <v>196291</v>
      </c>
      <c r="J12" s="156"/>
      <c r="K12" s="156"/>
      <c r="L12" s="172">
        <f t="shared" si="0"/>
        <v>196291</v>
      </c>
    </row>
    <row r="13" spans="1:12" ht="12.75">
      <c r="A13" s="171"/>
      <c r="B13" s="159"/>
      <c r="C13" s="372" t="s">
        <v>94</v>
      </c>
      <c r="D13" s="372"/>
      <c r="E13" s="183">
        <v>175700</v>
      </c>
      <c r="F13" s="156"/>
      <c r="G13" s="156"/>
      <c r="H13" s="172">
        <v>175700</v>
      </c>
      <c r="I13" s="183">
        <v>177563</v>
      </c>
      <c r="J13" s="156"/>
      <c r="K13" s="156"/>
      <c r="L13" s="172">
        <f t="shared" si="0"/>
        <v>177563</v>
      </c>
    </row>
    <row r="14" spans="1:12" ht="12.75">
      <c r="A14" s="171"/>
      <c r="B14" s="159"/>
      <c r="C14" s="372" t="s">
        <v>95</v>
      </c>
      <c r="D14" s="372"/>
      <c r="E14" s="183">
        <v>138869</v>
      </c>
      <c r="F14" s="156"/>
      <c r="G14" s="156"/>
      <c r="H14" s="172">
        <v>138869</v>
      </c>
      <c r="I14" s="183">
        <v>145314</v>
      </c>
      <c r="J14" s="156"/>
      <c r="K14" s="156"/>
      <c r="L14" s="172">
        <f t="shared" si="0"/>
        <v>145314</v>
      </c>
    </row>
    <row r="15" spans="1:12" ht="12.75">
      <c r="A15" s="171"/>
      <c r="B15" s="159"/>
      <c r="C15" s="372" t="s">
        <v>96</v>
      </c>
      <c r="D15" s="372"/>
      <c r="E15" s="183">
        <v>13723</v>
      </c>
      <c r="F15" s="156"/>
      <c r="G15" s="156"/>
      <c r="H15" s="172">
        <v>13723</v>
      </c>
      <c r="I15" s="183">
        <v>13724</v>
      </c>
      <c r="J15" s="156"/>
      <c r="K15" s="156"/>
      <c r="L15" s="172">
        <f t="shared" si="0"/>
        <v>13724</v>
      </c>
    </row>
    <row r="16" spans="1:12" ht="12.75">
      <c r="A16" s="171"/>
      <c r="B16" s="159"/>
      <c r="C16" s="372" t="s">
        <v>97</v>
      </c>
      <c r="D16" s="372"/>
      <c r="E16" s="183">
        <v>15946</v>
      </c>
      <c r="F16" s="156"/>
      <c r="G16" s="156"/>
      <c r="H16" s="172">
        <v>15946</v>
      </c>
      <c r="I16" s="183">
        <v>16243</v>
      </c>
      <c r="J16" s="156"/>
      <c r="K16" s="156"/>
      <c r="L16" s="172">
        <f t="shared" si="0"/>
        <v>16243</v>
      </c>
    </row>
    <row r="17" spans="1:12" ht="12.75">
      <c r="A17" s="171"/>
      <c r="B17" s="159"/>
      <c r="C17" s="372" t="s">
        <v>98</v>
      </c>
      <c r="D17" s="372"/>
      <c r="E17" s="183">
        <v>3953</v>
      </c>
      <c r="F17" s="156"/>
      <c r="G17" s="156"/>
      <c r="H17" s="172">
        <v>3953</v>
      </c>
      <c r="I17" s="183">
        <v>3953</v>
      </c>
      <c r="J17" s="156"/>
      <c r="K17" s="156"/>
      <c r="L17" s="172">
        <f t="shared" si="0"/>
        <v>3953</v>
      </c>
    </row>
    <row r="18" spans="1:12" ht="12.75">
      <c r="A18" s="171"/>
      <c r="B18" s="340" t="s">
        <v>361</v>
      </c>
      <c r="C18" s="340" t="s">
        <v>362</v>
      </c>
      <c r="D18" s="159"/>
      <c r="E18" s="183"/>
      <c r="F18" s="156">
        <v>42885</v>
      </c>
      <c r="G18" s="156"/>
      <c r="H18" s="172">
        <v>42885</v>
      </c>
      <c r="I18" s="183"/>
      <c r="J18" s="156">
        <v>42885</v>
      </c>
      <c r="K18" s="156"/>
      <c r="L18" s="172">
        <f>SUM(I18:K18)</f>
        <v>42885</v>
      </c>
    </row>
    <row r="19" spans="1:12" ht="12.75">
      <c r="A19" s="171"/>
      <c r="B19" s="340" t="s">
        <v>403</v>
      </c>
      <c r="C19" s="340" t="s">
        <v>404</v>
      </c>
      <c r="D19" s="159"/>
      <c r="E19" s="183"/>
      <c r="F19" s="156">
        <v>0</v>
      </c>
      <c r="G19" s="156"/>
      <c r="H19" s="172"/>
      <c r="I19" s="183"/>
      <c r="J19" s="156">
        <v>6327</v>
      </c>
      <c r="K19" s="156"/>
      <c r="L19" s="172">
        <f>SUM(I19:K19)</f>
        <v>6327</v>
      </c>
    </row>
    <row r="20" spans="1:12" ht="12.75">
      <c r="A20" s="171"/>
      <c r="B20" s="373" t="s">
        <v>99</v>
      </c>
      <c r="C20" s="372"/>
      <c r="D20" s="372"/>
      <c r="E20" s="160">
        <v>24861</v>
      </c>
      <c r="F20" s="160">
        <v>164674</v>
      </c>
      <c r="G20" s="160">
        <v>4107</v>
      </c>
      <c r="H20" s="173">
        <v>193642</v>
      </c>
      <c r="I20" s="160">
        <f>SUM(I21:I27)</f>
        <v>24861</v>
      </c>
      <c r="J20" s="160">
        <f>SUM(J21:J27)</f>
        <v>164674</v>
      </c>
      <c r="K20" s="160">
        <f>SUM(K21:K27)</f>
        <v>4052</v>
      </c>
      <c r="L20" s="173">
        <f t="shared" si="0"/>
        <v>193587</v>
      </c>
    </row>
    <row r="21" spans="1:12" ht="12.75">
      <c r="A21" s="171"/>
      <c r="B21" s="159"/>
      <c r="C21" s="379" t="s">
        <v>100</v>
      </c>
      <c r="D21" s="380"/>
      <c r="E21" s="156"/>
      <c r="F21" s="156">
        <v>1713</v>
      </c>
      <c r="G21" s="156"/>
      <c r="H21" s="172">
        <v>1713</v>
      </c>
      <c r="I21" s="156"/>
      <c r="J21" s="156">
        <v>1713</v>
      </c>
      <c r="K21" s="156"/>
      <c r="L21" s="172">
        <f t="shared" si="0"/>
        <v>1713</v>
      </c>
    </row>
    <row r="22" spans="1:12" ht="12.75">
      <c r="A22" s="171"/>
      <c r="B22" s="159"/>
      <c r="C22" s="379" t="s">
        <v>101</v>
      </c>
      <c r="D22" s="380"/>
      <c r="E22" s="156">
        <v>24861</v>
      </c>
      <c r="F22" s="156">
        <v>56794</v>
      </c>
      <c r="G22" s="156"/>
      <c r="H22" s="172">
        <v>81655</v>
      </c>
      <c r="I22" s="156">
        <v>24861</v>
      </c>
      <c r="J22" s="156">
        <v>56794</v>
      </c>
      <c r="K22" s="156"/>
      <c r="L22" s="172">
        <f t="shared" si="0"/>
        <v>81655</v>
      </c>
    </row>
    <row r="23" spans="1:12" ht="12.75">
      <c r="A23" s="171"/>
      <c r="B23" s="159"/>
      <c r="C23" s="379" t="s">
        <v>102</v>
      </c>
      <c r="D23" s="380"/>
      <c r="E23" s="156"/>
      <c r="F23" s="156">
        <v>10105</v>
      </c>
      <c r="G23" s="156"/>
      <c r="H23" s="172">
        <v>10105</v>
      </c>
      <c r="I23" s="156"/>
      <c r="J23" s="156">
        <v>10105</v>
      </c>
      <c r="K23" s="156"/>
      <c r="L23" s="172">
        <f t="shared" si="0"/>
        <v>10105</v>
      </c>
    </row>
    <row r="24" spans="1:12" ht="12.75">
      <c r="A24" s="171"/>
      <c r="B24" s="159"/>
      <c r="C24" s="342" t="s">
        <v>367</v>
      </c>
      <c r="D24" s="216"/>
      <c r="E24" s="156"/>
      <c r="F24" s="156">
        <v>68124</v>
      </c>
      <c r="G24" s="156"/>
      <c r="H24" s="172">
        <v>68124</v>
      </c>
      <c r="I24" s="156"/>
      <c r="J24" s="156">
        <v>68124</v>
      </c>
      <c r="K24" s="156"/>
      <c r="L24" s="172">
        <f t="shared" si="0"/>
        <v>68124</v>
      </c>
    </row>
    <row r="25" spans="1:12" ht="12.75">
      <c r="A25" s="171"/>
      <c r="B25" s="159"/>
      <c r="C25" s="379" t="s">
        <v>103</v>
      </c>
      <c r="D25" s="380"/>
      <c r="E25" s="156"/>
      <c r="F25" s="185"/>
      <c r="G25" s="156">
        <v>4107</v>
      </c>
      <c r="H25" s="172">
        <v>4107</v>
      </c>
      <c r="I25" s="156"/>
      <c r="J25" s="185"/>
      <c r="K25" s="156">
        <v>4052</v>
      </c>
      <c r="L25" s="172">
        <f t="shared" si="0"/>
        <v>4052</v>
      </c>
    </row>
    <row r="26" spans="1:12" ht="13.5" customHeight="1">
      <c r="A26" s="171"/>
      <c r="B26" s="159"/>
      <c r="C26" s="215" t="s">
        <v>202</v>
      </c>
      <c r="D26" s="216"/>
      <c r="E26" s="156"/>
      <c r="F26" s="185">
        <v>5945</v>
      </c>
      <c r="G26" s="156"/>
      <c r="H26" s="172">
        <v>5945</v>
      </c>
      <c r="I26" s="156"/>
      <c r="J26" s="185">
        <v>5945</v>
      </c>
      <c r="K26" s="156"/>
      <c r="L26" s="172">
        <f t="shared" si="0"/>
        <v>5945</v>
      </c>
    </row>
    <row r="27" spans="1:12" ht="13.5" customHeight="1">
      <c r="A27" s="171"/>
      <c r="B27" s="159"/>
      <c r="C27" s="230" t="s">
        <v>225</v>
      </c>
      <c r="D27" s="216"/>
      <c r="E27" s="156"/>
      <c r="F27" s="185">
        <v>21993</v>
      </c>
      <c r="G27" s="156"/>
      <c r="H27" s="172">
        <v>21993</v>
      </c>
      <c r="I27" s="156"/>
      <c r="J27" s="185">
        <v>21993</v>
      </c>
      <c r="K27" s="156"/>
      <c r="L27" s="172">
        <f t="shared" si="0"/>
        <v>21993</v>
      </c>
    </row>
    <row r="28" spans="1:12" ht="12.75">
      <c r="A28" s="370" t="s">
        <v>104</v>
      </c>
      <c r="B28" s="371"/>
      <c r="C28" s="371"/>
      <c r="D28" s="371"/>
      <c r="E28" s="157">
        <v>0</v>
      </c>
      <c r="F28" s="157">
        <v>984786</v>
      </c>
      <c r="G28" s="157">
        <v>0</v>
      </c>
      <c r="H28" s="170">
        <v>984786</v>
      </c>
      <c r="I28" s="157">
        <f>SUM(I30)</f>
        <v>0</v>
      </c>
      <c r="J28" s="157">
        <f>SUM(J29:J30)</f>
        <v>986786</v>
      </c>
      <c r="K28" s="157">
        <f>SUM(K30)</f>
        <v>0</v>
      </c>
      <c r="L28" s="170">
        <f t="shared" si="0"/>
        <v>986786</v>
      </c>
    </row>
    <row r="29" spans="1:12" ht="12.75">
      <c r="A29" s="217"/>
      <c r="B29" s="159" t="s">
        <v>205</v>
      </c>
      <c r="C29" s="159" t="s">
        <v>206</v>
      </c>
      <c r="D29" s="218"/>
      <c r="E29" s="157"/>
      <c r="F29" s="156">
        <v>24280</v>
      </c>
      <c r="G29" s="157"/>
      <c r="H29" s="172">
        <v>24280</v>
      </c>
      <c r="I29" s="157"/>
      <c r="J29" s="156">
        <v>26280</v>
      </c>
      <c r="K29" s="157"/>
      <c r="L29" s="172">
        <f t="shared" si="0"/>
        <v>26280</v>
      </c>
    </row>
    <row r="30" spans="1:12" ht="12.75">
      <c r="A30" s="171"/>
      <c r="B30" s="372" t="s">
        <v>105</v>
      </c>
      <c r="C30" s="372"/>
      <c r="D30" s="372"/>
      <c r="E30" s="156"/>
      <c r="F30" s="156">
        <v>960506</v>
      </c>
      <c r="G30" s="156"/>
      <c r="H30" s="172">
        <v>960506</v>
      </c>
      <c r="I30" s="156"/>
      <c r="J30" s="156">
        <v>960506</v>
      </c>
      <c r="K30" s="156"/>
      <c r="L30" s="172">
        <f t="shared" si="0"/>
        <v>960506</v>
      </c>
    </row>
    <row r="31" spans="1:12" ht="12.75">
      <c r="A31" s="370" t="s">
        <v>106</v>
      </c>
      <c r="B31" s="371"/>
      <c r="C31" s="371"/>
      <c r="D31" s="371"/>
      <c r="E31" s="157">
        <v>527867</v>
      </c>
      <c r="F31" s="157">
        <v>0</v>
      </c>
      <c r="G31" s="157">
        <v>2080</v>
      </c>
      <c r="H31" s="170">
        <v>529947</v>
      </c>
      <c r="I31" s="157">
        <f>SUM(I32,I33,I39)</f>
        <v>527867</v>
      </c>
      <c r="J31" s="157">
        <f>SUM(J32,J33,J39)</f>
        <v>0</v>
      </c>
      <c r="K31" s="157">
        <f>SUM(K32,K33,K39)</f>
        <v>2080</v>
      </c>
      <c r="L31" s="170">
        <f t="shared" si="0"/>
        <v>529947</v>
      </c>
    </row>
    <row r="32" spans="1:12" ht="12.75">
      <c r="A32" s="171"/>
      <c r="B32" s="372" t="s">
        <v>194</v>
      </c>
      <c r="C32" s="372"/>
      <c r="D32" s="372">
        <v>0</v>
      </c>
      <c r="E32" s="160">
        <v>110000</v>
      </c>
      <c r="F32" s="160"/>
      <c r="G32" s="160"/>
      <c r="H32" s="172">
        <v>110000</v>
      </c>
      <c r="I32" s="160">
        <v>110000</v>
      </c>
      <c r="J32" s="160"/>
      <c r="K32" s="160"/>
      <c r="L32" s="172">
        <f t="shared" si="0"/>
        <v>110000</v>
      </c>
    </row>
    <row r="33" spans="1:12" ht="12.75">
      <c r="A33" s="171"/>
      <c r="B33" s="372" t="s">
        <v>107</v>
      </c>
      <c r="C33" s="372"/>
      <c r="D33" s="372"/>
      <c r="E33" s="160">
        <v>414867</v>
      </c>
      <c r="F33" s="160">
        <v>0</v>
      </c>
      <c r="G33" s="160">
        <v>0</v>
      </c>
      <c r="H33" s="173">
        <v>414867</v>
      </c>
      <c r="I33" s="160">
        <f>SUM(I34:I38)</f>
        <v>414867</v>
      </c>
      <c r="J33" s="160">
        <f>SUM(J34:J38)</f>
        <v>0</v>
      </c>
      <c r="K33" s="160">
        <f>SUM(K34:K38)</f>
        <v>0</v>
      </c>
      <c r="L33" s="173">
        <f t="shared" si="0"/>
        <v>414867</v>
      </c>
    </row>
    <row r="34" spans="1:12" ht="12.75">
      <c r="A34" s="171"/>
      <c r="B34" s="158"/>
      <c r="C34" s="372" t="s">
        <v>195</v>
      </c>
      <c r="D34" s="372"/>
      <c r="E34" s="156">
        <v>366867</v>
      </c>
      <c r="F34" s="156"/>
      <c r="G34" s="156"/>
      <c r="H34" s="172">
        <v>366867</v>
      </c>
      <c r="I34" s="156">
        <v>366867</v>
      </c>
      <c r="J34" s="156"/>
      <c r="K34" s="156"/>
      <c r="L34" s="172">
        <f t="shared" si="0"/>
        <v>366867</v>
      </c>
    </row>
    <row r="35" spans="1:12" ht="12.75">
      <c r="A35" s="171"/>
      <c r="B35" s="158"/>
      <c r="C35" s="372" t="s">
        <v>108</v>
      </c>
      <c r="D35" s="372"/>
      <c r="E35" s="156"/>
      <c r="F35" s="156"/>
      <c r="G35" s="156"/>
      <c r="H35" s="172">
        <v>0</v>
      </c>
      <c r="I35" s="156"/>
      <c r="J35" s="156"/>
      <c r="K35" s="156"/>
      <c r="L35" s="172">
        <f t="shared" si="0"/>
        <v>0</v>
      </c>
    </row>
    <row r="36" spans="1:12" ht="12.75">
      <c r="A36" s="171"/>
      <c r="B36" s="158"/>
      <c r="C36" s="372" t="s">
        <v>109</v>
      </c>
      <c r="D36" s="372"/>
      <c r="E36" s="156"/>
      <c r="F36" s="156"/>
      <c r="G36" s="156"/>
      <c r="H36" s="172">
        <v>0</v>
      </c>
      <c r="I36" s="156"/>
      <c r="J36" s="156"/>
      <c r="K36" s="156"/>
      <c r="L36" s="172">
        <f t="shared" si="0"/>
        <v>0</v>
      </c>
    </row>
    <row r="37" spans="1:12" ht="12.75">
      <c r="A37" s="171"/>
      <c r="B37" s="158"/>
      <c r="C37" s="372" t="s">
        <v>110</v>
      </c>
      <c r="D37" s="372"/>
      <c r="E37" s="156">
        <v>35000</v>
      </c>
      <c r="F37" s="156"/>
      <c r="G37" s="156"/>
      <c r="H37" s="172">
        <v>35000</v>
      </c>
      <c r="I37" s="156">
        <v>35000</v>
      </c>
      <c r="J37" s="156"/>
      <c r="K37" s="156"/>
      <c r="L37" s="172">
        <f t="shared" si="0"/>
        <v>35000</v>
      </c>
    </row>
    <row r="38" spans="1:12" ht="12.75">
      <c r="A38" s="171"/>
      <c r="B38" s="158"/>
      <c r="C38" s="372" t="s">
        <v>226</v>
      </c>
      <c r="D38" s="372"/>
      <c r="E38" s="156">
        <v>13000</v>
      </c>
      <c r="F38" s="156"/>
      <c r="G38" s="156"/>
      <c r="H38" s="172">
        <v>13000</v>
      </c>
      <c r="I38" s="156">
        <v>13000</v>
      </c>
      <c r="J38" s="156"/>
      <c r="K38" s="156"/>
      <c r="L38" s="172">
        <f t="shared" si="0"/>
        <v>13000</v>
      </c>
    </row>
    <row r="39" spans="1:12" ht="12.75">
      <c r="A39" s="171"/>
      <c r="B39" s="372" t="s">
        <v>111</v>
      </c>
      <c r="C39" s="372"/>
      <c r="D39" s="372"/>
      <c r="E39" s="160">
        <v>3000</v>
      </c>
      <c r="F39" s="160"/>
      <c r="G39" s="160">
        <v>2080</v>
      </c>
      <c r="H39" s="172">
        <v>5080</v>
      </c>
      <c r="I39" s="160">
        <v>3000</v>
      </c>
      <c r="J39" s="160"/>
      <c r="K39" s="160">
        <v>2080</v>
      </c>
      <c r="L39" s="172">
        <f t="shared" si="0"/>
        <v>5080</v>
      </c>
    </row>
    <row r="40" spans="1:12" ht="12.75">
      <c r="A40" s="370" t="s">
        <v>18</v>
      </c>
      <c r="B40" s="371"/>
      <c r="C40" s="371"/>
      <c r="D40" s="371"/>
      <c r="E40" s="157">
        <v>34700</v>
      </c>
      <c r="F40" s="157">
        <v>114136</v>
      </c>
      <c r="G40" s="157">
        <v>0</v>
      </c>
      <c r="H40" s="170">
        <v>148836</v>
      </c>
      <c r="I40" s="157">
        <f>SUM(I41:I46)</f>
        <v>34700</v>
      </c>
      <c r="J40" s="157">
        <f>SUM(J41:J47)</f>
        <v>114136</v>
      </c>
      <c r="K40" s="157">
        <f>SUM(K41:K46)</f>
        <v>0</v>
      </c>
      <c r="L40" s="170">
        <f aca="true" t="shared" si="1" ref="L40:L51">SUM(I40:K40)</f>
        <v>148836</v>
      </c>
    </row>
    <row r="41" spans="1:12" ht="12.75">
      <c r="A41" s="171"/>
      <c r="B41" s="372" t="s">
        <v>112</v>
      </c>
      <c r="C41" s="372"/>
      <c r="D41" s="372"/>
      <c r="E41" s="156"/>
      <c r="F41" s="156"/>
      <c r="G41" s="156"/>
      <c r="H41" s="172">
        <v>0</v>
      </c>
      <c r="I41" s="156"/>
      <c r="J41" s="156"/>
      <c r="K41" s="156"/>
      <c r="L41" s="172">
        <f t="shared" si="1"/>
        <v>0</v>
      </c>
    </row>
    <row r="42" spans="1:12" ht="12.75">
      <c r="A42" s="171"/>
      <c r="B42" s="372" t="s">
        <v>196</v>
      </c>
      <c r="C42" s="372"/>
      <c r="D42" s="372"/>
      <c r="E42" s="156"/>
      <c r="F42" s="156">
        <v>30800</v>
      </c>
      <c r="G42" s="156"/>
      <c r="H42" s="172">
        <v>30800</v>
      </c>
      <c r="I42" s="156"/>
      <c r="J42" s="156">
        <v>30800</v>
      </c>
      <c r="K42" s="156"/>
      <c r="L42" s="172">
        <f t="shared" si="1"/>
        <v>30800</v>
      </c>
    </row>
    <row r="43" spans="1:12" ht="12.75">
      <c r="A43" s="171"/>
      <c r="B43" s="372" t="s">
        <v>113</v>
      </c>
      <c r="C43" s="372"/>
      <c r="D43" s="372"/>
      <c r="E43" s="156"/>
      <c r="F43" s="156">
        <v>8600</v>
      </c>
      <c r="G43" s="156"/>
      <c r="H43" s="172">
        <v>8600</v>
      </c>
      <c r="I43" s="156"/>
      <c r="J43" s="156">
        <v>8600</v>
      </c>
      <c r="K43" s="156"/>
      <c r="L43" s="172">
        <f t="shared" si="1"/>
        <v>8600</v>
      </c>
    </row>
    <row r="44" spans="1:12" ht="12.75">
      <c r="A44" s="171"/>
      <c r="B44" s="372" t="s">
        <v>197</v>
      </c>
      <c r="C44" s="372"/>
      <c r="D44" s="372"/>
      <c r="E44" s="156">
        <v>34700</v>
      </c>
      <c r="F44" s="156">
        <v>21100</v>
      </c>
      <c r="G44" s="156"/>
      <c r="H44" s="172">
        <v>55800</v>
      </c>
      <c r="I44" s="156">
        <v>34700</v>
      </c>
      <c r="J44" s="156">
        <v>21100</v>
      </c>
      <c r="K44" s="156"/>
      <c r="L44" s="172">
        <f t="shared" si="1"/>
        <v>55800</v>
      </c>
    </row>
    <row r="45" spans="1:12" ht="12.75">
      <c r="A45" s="171"/>
      <c r="B45" s="372" t="s">
        <v>114</v>
      </c>
      <c r="C45" s="372"/>
      <c r="D45" s="372"/>
      <c r="E45" s="156"/>
      <c r="F45" s="156"/>
      <c r="G45" s="156"/>
      <c r="H45" s="172">
        <v>0</v>
      </c>
      <c r="I45" s="156"/>
      <c r="J45" s="156"/>
      <c r="K45" s="156"/>
      <c r="L45" s="172">
        <f t="shared" si="1"/>
        <v>0</v>
      </c>
    </row>
    <row r="46" spans="1:12" ht="12.75">
      <c r="A46" s="171"/>
      <c r="B46" s="372" t="s">
        <v>115</v>
      </c>
      <c r="C46" s="372"/>
      <c r="D46" s="372"/>
      <c r="E46" s="156"/>
      <c r="F46" s="156">
        <v>16308</v>
      </c>
      <c r="G46" s="156"/>
      <c r="H46" s="172">
        <v>16308</v>
      </c>
      <c r="I46" s="156"/>
      <c r="J46" s="156">
        <v>16308</v>
      </c>
      <c r="K46" s="156"/>
      <c r="L46" s="172">
        <f t="shared" si="1"/>
        <v>16308</v>
      </c>
    </row>
    <row r="47" spans="1:12" ht="12.75">
      <c r="A47" s="171"/>
      <c r="B47" s="373" t="s">
        <v>393</v>
      </c>
      <c r="C47" s="372"/>
      <c r="D47" s="372"/>
      <c r="E47" s="156"/>
      <c r="F47" s="156">
        <v>37328</v>
      </c>
      <c r="G47" s="156"/>
      <c r="H47" s="172">
        <v>37328</v>
      </c>
      <c r="I47" s="156"/>
      <c r="J47" s="156">
        <v>37328</v>
      </c>
      <c r="K47" s="156"/>
      <c r="L47" s="172">
        <f t="shared" si="1"/>
        <v>37328</v>
      </c>
    </row>
    <row r="48" spans="1:12" ht="12.75">
      <c r="A48" s="370" t="s">
        <v>116</v>
      </c>
      <c r="B48" s="371"/>
      <c r="C48" s="371"/>
      <c r="D48" s="371"/>
      <c r="E48" s="157">
        <v>0</v>
      </c>
      <c r="F48" s="157">
        <v>6300</v>
      </c>
      <c r="G48" s="157">
        <v>0</v>
      </c>
      <c r="H48" s="170">
        <v>6300</v>
      </c>
      <c r="I48" s="157">
        <f>SUM(I49:I50)</f>
        <v>0</v>
      </c>
      <c r="J48" s="157">
        <f>SUM(J49:J50)</f>
        <v>6300</v>
      </c>
      <c r="K48" s="157">
        <f>SUM(K49:K50)</f>
        <v>0</v>
      </c>
      <c r="L48" s="170">
        <f t="shared" si="1"/>
        <v>6300</v>
      </c>
    </row>
    <row r="49" spans="1:12" ht="12.75">
      <c r="A49" s="171"/>
      <c r="B49" s="372" t="s">
        <v>117</v>
      </c>
      <c r="C49" s="372"/>
      <c r="D49" s="372"/>
      <c r="E49" s="156"/>
      <c r="F49" s="156">
        <v>6000</v>
      </c>
      <c r="G49" s="156"/>
      <c r="H49" s="172">
        <v>6000</v>
      </c>
      <c r="I49" s="156"/>
      <c r="J49" s="156">
        <v>6000</v>
      </c>
      <c r="K49" s="156"/>
      <c r="L49" s="172">
        <f t="shared" si="1"/>
        <v>6000</v>
      </c>
    </row>
    <row r="50" spans="1:12" ht="12.75">
      <c r="A50" s="171"/>
      <c r="B50" s="372" t="s">
        <v>118</v>
      </c>
      <c r="C50" s="372"/>
      <c r="D50" s="372"/>
      <c r="E50" s="156"/>
      <c r="F50" s="156">
        <v>300</v>
      </c>
      <c r="G50" s="156"/>
      <c r="H50" s="172">
        <v>300</v>
      </c>
      <c r="I50" s="156"/>
      <c r="J50" s="156">
        <v>300</v>
      </c>
      <c r="K50" s="156"/>
      <c r="L50" s="172">
        <f t="shared" si="1"/>
        <v>300</v>
      </c>
    </row>
    <row r="51" spans="1:12" ht="12.75">
      <c r="A51" s="370" t="s">
        <v>209</v>
      </c>
      <c r="B51" s="371"/>
      <c r="C51" s="371"/>
      <c r="D51" s="371"/>
      <c r="E51" s="157">
        <v>0</v>
      </c>
      <c r="F51" s="157">
        <v>0</v>
      </c>
      <c r="G51" s="157">
        <v>0</v>
      </c>
      <c r="H51" s="170">
        <v>0</v>
      </c>
      <c r="I51" s="157">
        <f>SUM(I52)</f>
        <v>0</v>
      </c>
      <c r="J51" s="157">
        <f>SUM(J52)</f>
        <v>0</v>
      </c>
      <c r="K51" s="157">
        <f>SUM(K52)</f>
        <v>0</v>
      </c>
      <c r="L51" s="170">
        <f t="shared" si="1"/>
        <v>0</v>
      </c>
    </row>
    <row r="52" spans="1:12" ht="12.75">
      <c r="A52" s="171"/>
      <c r="B52" s="372" t="s">
        <v>210</v>
      </c>
      <c r="C52" s="372"/>
      <c r="D52" s="372"/>
      <c r="E52" s="156"/>
      <c r="F52" s="156"/>
      <c r="G52" s="156"/>
      <c r="H52" s="172"/>
      <c r="I52" s="156"/>
      <c r="J52" s="156"/>
      <c r="K52" s="156"/>
      <c r="L52" s="172"/>
    </row>
    <row r="53" spans="1:12" ht="12.75">
      <c r="A53" s="370" t="s">
        <v>119</v>
      </c>
      <c r="B53" s="371"/>
      <c r="C53" s="371"/>
      <c r="D53" s="371"/>
      <c r="E53" s="157">
        <v>0</v>
      </c>
      <c r="F53" s="157">
        <v>44714</v>
      </c>
      <c r="G53" s="157">
        <v>0</v>
      </c>
      <c r="H53" s="170">
        <v>44714</v>
      </c>
      <c r="I53" s="157">
        <f>SUM(I54:I55)</f>
        <v>0</v>
      </c>
      <c r="J53" s="157">
        <f>SUM(J54:J55)</f>
        <v>44714</v>
      </c>
      <c r="K53" s="157">
        <f>SUM(K54:K55)</f>
        <v>0</v>
      </c>
      <c r="L53" s="170">
        <f>SUM(I53:K53)</f>
        <v>44714</v>
      </c>
    </row>
    <row r="54" spans="1:12" ht="12.75">
      <c r="A54" s="171"/>
      <c r="B54" s="372" t="s">
        <v>157</v>
      </c>
      <c r="C54" s="372"/>
      <c r="D54" s="372"/>
      <c r="E54" s="156"/>
      <c r="F54" s="156">
        <v>12200</v>
      </c>
      <c r="G54" s="156"/>
      <c r="H54" s="172">
        <v>12200</v>
      </c>
      <c r="I54" s="156"/>
      <c r="J54" s="156">
        <v>12200</v>
      </c>
      <c r="K54" s="156"/>
      <c r="L54" s="172">
        <f>SUM(I54:K54)</f>
        <v>12200</v>
      </c>
    </row>
    <row r="55" spans="1:12" ht="12.75">
      <c r="A55" s="171"/>
      <c r="B55" s="372" t="s">
        <v>120</v>
      </c>
      <c r="C55" s="372"/>
      <c r="D55" s="372"/>
      <c r="E55" s="156"/>
      <c r="F55" s="156">
        <v>32514</v>
      </c>
      <c r="G55" s="156"/>
      <c r="H55" s="172">
        <v>32514</v>
      </c>
      <c r="I55" s="156"/>
      <c r="J55" s="156">
        <f>'Felhalm. bevétel'!D37</f>
        <v>32514</v>
      </c>
      <c r="K55" s="156"/>
      <c r="L55" s="172">
        <f>SUM(I55:K55)</f>
        <v>32514</v>
      </c>
    </row>
    <row r="56" spans="1:12" ht="12.75">
      <c r="A56" s="374" t="s">
        <v>121</v>
      </c>
      <c r="B56" s="375"/>
      <c r="C56" s="375"/>
      <c r="D56" s="375"/>
      <c r="E56" s="161">
        <v>1131874</v>
      </c>
      <c r="F56" s="161">
        <v>1357495</v>
      </c>
      <c r="G56" s="161">
        <v>6187</v>
      </c>
      <c r="H56" s="174">
        <v>2495556</v>
      </c>
      <c r="I56" s="161">
        <f>SUM(I10,I28,I31,I40,I48,I53)</f>
        <v>1140516</v>
      </c>
      <c r="J56" s="161">
        <f>SUM(J10,J28,J31,J40,J48,J53,J51)</f>
        <v>1365822</v>
      </c>
      <c r="K56" s="161">
        <f>SUM(K10,K28,K31,K40,K48,K53)</f>
        <v>6132</v>
      </c>
      <c r="L56" s="174">
        <f>SUM(I56:K56)</f>
        <v>2512470</v>
      </c>
    </row>
    <row r="57" spans="1:14" ht="12.75">
      <c r="A57" s="210"/>
      <c r="B57" s="376" t="s">
        <v>198</v>
      </c>
      <c r="C57" s="377"/>
      <c r="D57" s="378"/>
      <c r="E57" s="186">
        <v>1131874</v>
      </c>
      <c r="F57" s="186">
        <v>321695</v>
      </c>
      <c r="G57" s="186">
        <v>6187</v>
      </c>
      <c r="H57" s="213">
        <v>1459756</v>
      </c>
      <c r="I57" s="186">
        <f>SUM(I10,I31,I40)</f>
        <v>1140516</v>
      </c>
      <c r="J57" s="186">
        <f>SUM(J10,J31,J40,J51)</f>
        <v>328022</v>
      </c>
      <c r="K57" s="186">
        <f>SUM(K10,K31,K40)</f>
        <v>6132</v>
      </c>
      <c r="L57" s="213">
        <f>SUM(L10,L31,L40)</f>
        <v>1474670</v>
      </c>
      <c r="N57" s="143"/>
    </row>
    <row r="58" spans="1:14" ht="12.75">
      <c r="A58" s="210"/>
      <c r="B58" s="376" t="s">
        <v>199</v>
      </c>
      <c r="C58" s="377"/>
      <c r="D58" s="378"/>
      <c r="E58" s="186">
        <v>0</v>
      </c>
      <c r="F58" s="186">
        <v>1035800</v>
      </c>
      <c r="G58" s="186">
        <v>0</v>
      </c>
      <c r="H58" s="213">
        <v>1035800</v>
      </c>
      <c r="I58" s="186">
        <f>SUM(I28,I48,I53)</f>
        <v>0</v>
      </c>
      <c r="J58" s="186">
        <f>SUM(J28,J48,J53)</f>
        <v>1037800</v>
      </c>
      <c r="K58" s="186">
        <f>SUM(K28,K48,K53)</f>
        <v>0</v>
      </c>
      <c r="L58" s="213">
        <f>SUM(L28,L48,L53)</f>
        <v>1037800</v>
      </c>
      <c r="N58" s="143"/>
    </row>
    <row r="59" spans="1:14" ht="12.75">
      <c r="A59" s="171"/>
      <c r="B59" s="159"/>
      <c r="C59" s="159"/>
      <c r="D59" s="159"/>
      <c r="E59" s="156"/>
      <c r="F59" s="156"/>
      <c r="G59" s="156"/>
      <c r="H59" s="172"/>
      <c r="I59" s="156"/>
      <c r="J59" s="156"/>
      <c r="K59" s="156"/>
      <c r="L59" s="172"/>
      <c r="N59" s="143"/>
    </row>
    <row r="60" spans="1:14" ht="12.75">
      <c r="A60" s="370" t="s">
        <v>23</v>
      </c>
      <c r="B60" s="371"/>
      <c r="C60" s="371"/>
      <c r="D60" s="371"/>
      <c r="E60" s="157">
        <v>0</v>
      </c>
      <c r="F60" s="157">
        <v>2060426</v>
      </c>
      <c r="G60" s="157">
        <v>0</v>
      </c>
      <c r="H60" s="170">
        <v>2060426</v>
      </c>
      <c r="I60" s="157">
        <f>SUM(I62,I64)</f>
        <v>0</v>
      </c>
      <c r="J60" s="157">
        <f>SUM(J62,J64)</f>
        <v>2864498</v>
      </c>
      <c r="K60" s="157">
        <f>SUM(K62,K64)</f>
        <v>0</v>
      </c>
      <c r="L60" s="170">
        <f aca="true" t="shared" si="2" ref="L60:L66">SUM(I60:K60)</f>
        <v>2864498</v>
      </c>
      <c r="N60" s="143"/>
    </row>
    <row r="61" spans="1:14" ht="12.75">
      <c r="A61" s="171"/>
      <c r="B61" s="372" t="s">
        <v>122</v>
      </c>
      <c r="C61" s="372"/>
      <c r="D61" s="372"/>
      <c r="E61" s="156"/>
      <c r="F61" s="158"/>
      <c r="G61" s="158"/>
      <c r="H61" s="172">
        <v>0</v>
      </c>
      <c r="I61" s="156"/>
      <c r="J61" s="158"/>
      <c r="K61" s="158"/>
      <c r="L61" s="172">
        <f t="shared" si="2"/>
        <v>0</v>
      </c>
      <c r="N61" s="143"/>
    </row>
    <row r="62" spans="1:12" ht="12.75">
      <c r="A62" s="171"/>
      <c r="B62" s="158"/>
      <c r="C62" s="372" t="s">
        <v>123</v>
      </c>
      <c r="D62" s="372"/>
      <c r="E62" s="160">
        <v>0</v>
      </c>
      <c r="F62" s="160">
        <v>1706890</v>
      </c>
      <c r="G62" s="160">
        <v>0</v>
      </c>
      <c r="H62" s="172">
        <v>1706890</v>
      </c>
      <c r="I62" s="160">
        <f>SUM(I63)</f>
        <v>0</v>
      </c>
      <c r="J62" s="160">
        <f>SUM(J63)</f>
        <v>2510962</v>
      </c>
      <c r="K62" s="160">
        <f>SUM(K63)</f>
        <v>0</v>
      </c>
      <c r="L62" s="172">
        <f t="shared" si="2"/>
        <v>2510962</v>
      </c>
    </row>
    <row r="63" spans="1:14" ht="12.75">
      <c r="A63" s="171"/>
      <c r="B63" s="158"/>
      <c r="C63" s="158"/>
      <c r="D63" s="158" t="s">
        <v>124</v>
      </c>
      <c r="E63" s="156"/>
      <c r="F63" s="156">
        <v>1706890</v>
      </c>
      <c r="G63" s="156"/>
      <c r="H63" s="172">
        <v>1706890</v>
      </c>
      <c r="I63" s="156"/>
      <c r="J63" s="156">
        <v>2510962</v>
      </c>
      <c r="K63" s="156"/>
      <c r="L63" s="172">
        <f t="shared" si="2"/>
        <v>2510962</v>
      </c>
      <c r="N63" s="143"/>
    </row>
    <row r="64" spans="1:14" ht="12.75">
      <c r="A64" s="171"/>
      <c r="B64" s="158"/>
      <c r="C64" s="372" t="s">
        <v>125</v>
      </c>
      <c r="D64" s="372"/>
      <c r="E64" s="160">
        <v>0</v>
      </c>
      <c r="F64" s="160">
        <v>353536</v>
      </c>
      <c r="G64" s="160">
        <v>0</v>
      </c>
      <c r="H64" s="172">
        <v>353536</v>
      </c>
      <c r="I64" s="160">
        <f>SUM(I65)</f>
        <v>0</v>
      </c>
      <c r="J64" s="160">
        <f>SUM(J65)</f>
        <v>353536</v>
      </c>
      <c r="K64" s="160">
        <f>SUM(K65)</f>
        <v>0</v>
      </c>
      <c r="L64" s="172">
        <f t="shared" si="2"/>
        <v>353536</v>
      </c>
      <c r="N64" s="143"/>
    </row>
    <row r="65" spans="1:14" ht="12.75">
      <c r="A65" s="171"/>
      <c r="B65" s="158"/>
      <c r="C65" s="158"/>
      <c r="D65" s="158" t="s">
        <v>126</v>
      </c>
      <c r="E65" s="156"/>
      <c r="F65" s="156">
        <v>353536</v>
      </c>
      <c r="G65" s="156"/>
      <c r="H65" s="172">
        <v>353536</v>
      </c>
      <c r="I65" s="156"/>
      <c r="J65" s="156">
        <v>353536</v>
      </c>
      <c r="K65" s="156"/>
      <c r="L65" s="172">
        <f t="shared" si="2"/>
        <v>353536</v>
      </c>
      <c r="N65" s="143"/>
    </row>
    <row r="66" spans="1:14" ht="12.75">
      <c r="A66" s="368" t="s">
        <v>127</v>
      </c>
      <c r="B66" s="369"/>
      <c r="C66" s="369"/>
      <c r="D66" s="369"/>
      <c r="E66" s="175">
        <v>0</v>
      </c>
      <c r="F66" s="175">
        <v>2060426</v>
      </c>
      <c r="G66" s="175">
        <v>0</v>
      </c>
      <c r="H66" s="176">
        <v>2060426</v>
      </c>
      <c r="I66" s="175">
        <f>I60</f>
        <v>0</v>
      </c>
      <c r="J66" s="175">
        <f>J60</f>
        <v>2864498</v>
      </c>
      <c r="K66" s="175">
        <f>K60</f>
        <v>0</v>
      </c>
      <c r="L66" s="176">
        <f t="shared" si="2"/>
        <v>2864498</v>
      </c>
      <c r="N66" s="143"/>
    </row>
    <row r="67" spans="5:14" ht="12.75">
      <c r="E67" s="143"/>
      <c r="I67" s="143"/>
      <c r="N67" s="143"/>
    </row>
  </sheetData>
  <sheetProtection/>
  <mergeCells count="60">
    <mergeCell ref="C12:D12"/>
    <mergeCell ref="C22:D22"/>
    <mergeCell ref="K4:L4"/>
    <mergeCell ref="A8:D8"/>
    <mergeCell ref="A9:D9"/>
    <mergeCell ref="E5:H5"/>
    <mergeCell ref="H6:H7"/>
    <mergeCell ref="A5:D7"/>
    <mergeCell ref="C14:D14"/>
    <mergeCell ref="C16:D16"/>
    <mergeCell ref="B30:D30"/>
    <mergeCell ref="C23:D23"/>
    <mergeCell ref="C15:D15"/>
    <mergeCell ref="B11:D11"/>
    <mergeCell ref="C25:D25"/>
    <mergeCell ref="D3:L3"/>
    <mergeCell ref="L6:L7"/>
    <mergeCell ref="I7:K7"/>
    <mergeCell ref="A28:D28"/>
    <mergeCell ref="E7:G7"/>
    <mergeCell ref="A1:L1"/>
    <mergeCell ref="B61:D61"/>
    <mergeCell ref="A48:D48"/>
    <mergeCell ref="B50:D50"/>
    <mergeCell ref="B46:D46"/>
    <mergeCell ref="B55:D55"/>
    <mergeCell ref="C35:D35"/>
    <mergeCell ref="A40:D40"/>
    <mergeCell ref="C13:D13"/>
    <mergeCell ref="I5:L5"/>
    <mergeCell ref="C62:D62"/>
    <mergeCell ref="B58:D58"/>
    <mergeCell ref="A31:D31"/>
    <mergeCell ref="B39:D39"/>
    <mergeCell ref="C34:D34"/>
    <mergeCell ref="B41:D41"/>
    <mergeCell ref="B42:D42"/>
    <mergeCell ref="B43:D43"/>
    <mergeCell ref="A51:D51"/>
    <mergeCell ref="C36:D36"/>
    <mergeCell ref="B52:D52"/>
    <mergeCell ref="B49:D49"/>
    <mergeCell ref="B20:D20"/>
    <mergeCell ref="B32:D32"/>
    <mergeCell ref="B33:D33"/>
    <mergeCell ref="A10:D10"/>
    <mergeCell ref="C38:D38"/>
    <mergeCell ref="C37:D37"/>
    <mergeCell ref="C17:D17"/>
    <mergeCell ref="C21:D21"/>
    <mergeCell ref="A66:D66"/>
    <mergeCell ref="A53:D53"/>
    <mergeCell ref="B54:D54"/>
    <mergeCell ref="C64:D64"/>
    <mergeCell ref="B44:D44"/>
    <mergeCell ref="B45:D45"/>
    <mergeCell ref="A60:D60"/>
    <mergeCell ref="B47:D47"/>
    <mergeCell ref="A56:D56"/>
    <mergeCell ref="B57:D57"/>
  </mergeCells>
  <printOptions/>
  <pageMargins left="0.32" right="0.27" top="0.51" bottom="0.47" header="0.28" footer="0.36"/>
  <pageSetup horizontalDpi="600" verticalDpi="600" orientation="landscape" paperSize="9" scale="90" r:id="rId1"/>
  <headerFooter alignWithMargins="0">
    <oddHeader xml:space="preserve">&amp;R&amp;P. oldal &amp;A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  <col min="11" max="11" width="9.7109375" style="0" customWidth="1"/>
  </cols>
  <sheetData>
    <row r="1" spans="1:11" ht="15.75">
      <c r="A1" s="399" t="s">
        <v>223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7" ht="15.75">
      <c r="A2" s="155"/>
      <c r="B2" s="155"/>
      <c r="C2" s="155"/>
      <c r="D2" s="155"/>
      <c r="E2" s="155"/>
      <c r="F2" s="155"/>
      <c r="G2" s="155"/>
    </row>
    <row r="3" spans="1:11" ht="15.75">
      <c r="A3" s="155"/>
      <c r="B3" s="155"/>
      <c r="C3" s="383" t="s">
        <v>424</v>
      </c>
      <c r="D3" s="383"/>
      <c r="E3" s="383"/>
      <c r="F3" s="383"/>
      <c r="G3" s="383"/>
      <c r="H3" s="383"/>
      <c r="I3" s="383"/>
      <c r="J3" s="383"/>
      <c r="K3" s="383"/>
    </row>
    <row r="4" spans="6:11" ht="12.75">
      <c r="F4" s="387"/>
      <c r="G4" s="387"/>
      <c r="J4" s="387" t="s">
        <v>0</v>
      </c>
      <c r="K4" s="387"/>
    </row>
    <row r="5" spans="1:11" ht="21" customHeight="1">
      <c r="A5" s="390" t="s">
        <v>1</v>
      </c>
      <c r="B5" s="391"/>
      <c r="C5" s="392"/>
      <c r="D5" s="382" t="s">
        <v>203</v>
      </c>
      <c r="E5" s="382"/>
      <c r="F5" s="382"/>
      <c r="G5" s="382"/>
      <c r="H5" s="382" t="s">
        <v>203</v>
      </c>
      <c r="I5" s="382"/>
      <c r="J5" s="382"/>
      <c r="K5" s="382"/>
    </row>
    <row r="6" spans="1:11" ht="25.5">
      <c r="A6" s="393"/>
      <c r="B6" s="394"/>
      <c r="C6" s="395"/>
      <c r="D6" s="3" t="s">
        <v>2</v>
      </c>
      <c r="E6" s="3" t="s">
        <v>3</v>
      </c>
      <c r="F6" s="3" t="s">
        <v>44</v>
      </c>
      <c r="G6" s="384" t="s">
        <v>4</v>
      </c>
      <c r="H6" s="3" t="s">
        <v>2</v>
      </c>
      <c r="I6" s="3" t="s">
        <v>3</v>
      </c>
      <c r="J6" s="3" t="s">
        <v>44</v>
      </c>
      <c r="K6" s="384" t="s">
        <v>4</v>
      </c>
    </row>
    <row r="7" spans="1:11" ht="13.5" thickBot="1">
      <c r="A7" s="396"/>
      <c r="B7" s="397"/>
      <c r="C7" s="398"/>
      <c r="D7" s="386" t="s">
        <v>5</v>
      </c>
      <c r="E7" s="386"/>
      <c r="F7" s="386"/>
      <c r="G7" s="385"/>
      <c r="H7" s="386" t="s">
        <v>5</v>
      </c>
      <c r="I7" s="386"/>
      <c r="J7" s="386"/>
      <c r="K7" s="385"/>
    </row>
    <row r="8" spans="1:11" ht="13.5" thickTop="1">
      <c r="A8" s="403" t="s">
        <v>8</v>
      </c>
      <c r="B8" s="404"/>
      <c r="C8" s="405"/>
      <c r="D8" s="177"/>
      <c r="E8" s="177"/>
      <c r="F8" s="177"/>
      <c r="G8" s="178"/>
      <c r="H8" s="177"/>
      <c r="I8" s="177"/>
      <c r="J8" s="177"/>
      <c r="K8" s="178"/>
    </row>
    <row r="9" spans="1:11" ht="12.75">
      <c r="A9" s="179" t="s">
        <v>25</v>
      </c>
      <c r="B9" s="158"/>
      <c r="C9" s="158"/>
      <c r="D9" s="158"/>
      <c r="E9" s="158"/>
      <c r="F9" s="158"/>
      <c r="G9" s="169"/>
      <c r="H9" s="158"/>
      <c r="I9" s="158"/>
      <c r="J9" s="158"/>
      <c r="K9" s="169"/>
    </row>
    <row r="10" spans="1:11" ht="12.75">
      <c r="A10" s="179" t="s">
        <v>128</v>
      </c>
      <c r="B10" s="158"/>
      <c r="C10" s="158"/>
      <c r="D10" s="157">
        <v>19728</v>
      </c>
      <c r="E10" s="157">
        <v>91501</v>
      </c>
      <c r="F10" s="157">
        <v>0</v>
      </c>
      <c r="G10" s="170">
        <v>111229</v>
      </c>
      <c r="H10" s="157">
        <v>19728</v>
      </c>
      <c r="I10" s="157">
        <v>91650</v>
      </c>
      <c r="J10" s="157">
        <v>0</v>
      </c>
      <c r="K10" s="170">
        <f aca="true" t="shared" si="0" ref="K10:K66">SUM(H10:J10)</f>
        <v>111378</v>
      </c>
    </row>
    <row r="11" spans="1:11" ht="12.75">
      <c r="A11" s="179"/>
      <c r="B11" s="379" t="s">
        <v>129</v>
      </c>
      <c r="C11" s="380"/>
      <c r="D11" s="156"/>
      <c r="E11" s="156">
        <v>78810</v>
      </c>
      <c r="F11" s="156"/>
      <c r="G11" s="172">
        <v>78810</v>
      </c>
      <c r="H11" s="156"/>
      <c r="I11" s="156">
        <v>78810</v>
      </c>
      <c r="J11" s="156"/>
      <c r="K11" s="172">
        <f t="shared" si="0"/>
        <v>78810</v>
      </c>
    </row>
    <row r="12" spans="1:11" ht="12.75">
      <c r="A12" s="179" t="s">
        <v>130</v>
      </c>
      <c r="B12" s="158"/>
      <c r="C12" s="158"/>
      <c r="D12" s="157">
        <v>5326</v>
      </c>
      <c r="E12" s="157">
        <v>14140</v>
      </c>
      <c r="F12" s="157">
        <v>0</v>
      </c>
      <c r="G12" s="170">
        <v>19466</v>
      </c>
      <c r="H12" s="157">
        <v>5326</v>
      </c>
      <c r="I12" s="157">
        <v>14181</v>
      </c>
      <c r="J12" s="157">
        <v>0</v>
      </c>
      <c r="K12" s="170">
        <f t="shared" si="0"/>
        <v>19507</v>
      </c>
    </row>
    <row r="13" spans="1:11" ht="12.75">
      <c r="A13" s="179"/>
      <c r="B13" s="379" t="s">
        <v>129</v>
      </c>
      <c r="C13" s="380"/>
      <c r="D13" s="156"/>
      <c r="E13" s="156">
        <v>10712</v>
      </c>
      <c r="F13" s="156"/>
      <c r="G13" s="172">
        <v>10712</v>
      </c>
      <c r="H13" s="156"/>
      <c r="I13" s="156">
        <v>10712</v>
      </c>
      <c r="J13" s="156"/>
      <c r="K13" s="172">
        <f t="shared" si="0"/>
        <v>10712</v>
      </c>
    </row>
    <row r="14" spans="1:11" ht="12.75">
      <c r="A14" s="179" t="s">
        <v>131</v>
      </c>
      <c r="B14" s="158"/>
      <c r="C14" s="158"/>
      <c r="D14" s="157">
        <v>115419</v>
      </c>
      <c r="E14" s="157">
        <v>130867</v>
      </c>
      <c r="F14" s="157">
        <v>0</v>
      </c>
      <c r="G14" s="170">
        <v>246286</v>
      </c>
      <c r="H14" s="157">
        <v>115419</v>
      </c>
      <c r="I14" s="157">
        <v>130576</v>
      </c>
      <c r="J14" s="157">
        <v>0</v>
      </c>
      <c r="K14" s="170">
        <f t="shared" si="0"/>
        <v>245995</v>
      </c>
    </row>
    <row r="15" spans="1:11" ht="12.75">
      <c r="A15" s="179" t="s">
        <v>132</v>
      </c>
      <c r="B15" s="158"/>
      <c r="C15" s="158"/>
      <c r="D15" s="157">
        <v>0</v>
      </c>
      <c r="E15" s="157">
        <v>0</v>
      </c>
      <c r="F15" s="157">
        <v>26960</v>
      </c>
      <c r="G15" s="170">
        <v>26960</v>
      </c>
      <c r="H15" s="157">
        <f>SUM(H16:H18)</f>
        <v>0</v>
      </c>
      <c r="I15" s="157">
        <f>SUM(I16:I18)</f>
        <v>0</v>
      </c>
      <c r="J15" s="157">
        <f>SUM(J16:J19)</f>
        <v>26960</v>
      </c>
      <c r="K15" s="170">
        <f t="shared" si="0"/>
        <v>26960</v>
      </c>
    </row>
    <row r="16" spans="1:11" ht="12.75">
      <c r="A16" s="171"/>
      <c r="B16" s="158" t="s">
        <v>133</v>
      </c>
      <c r="C16" s="158"/>
      <c r="D16" s="156"/>
      <c r="E16" s="156"/>
      <c r="F16" s="156"/>
      <c r="G16" s="182">
        <v>0</v>
      </c>
      <c r="H16" s="156"/>
      <c r="I16" s="156"/>
      <c r="J16" s="156"/>
      <c r="K16" s="182">
        <f t="shared" si="0"/>
        <v>0</v>
      </c>
    </row>
    <row r="17" spans="1:11" ht="12.75">
      <c r="A17" s="171"/>
      <c r="B17" s="333" t="s">
        <v>421</v>
      </c>
      <c r="C17" s="158"/>
      <c r="D17" s="156"/>
      <c r="E17" s="156"/>
      <c r="F17" s="156">
        <v>26960</v>
      </c>
      <c r="G17" s="182">
        <v>26960</v>
      </c>
      <c r="H17" s="156"/>
      <c r="I17" s="156"/>
      <c r="J17" s="156">
        <v>200</v>
      </c>
      <c r="K17" s="172">
        <f t="shared" si="0"/>
        <v>200</v>
      </c>
    </row>
    <row r="18" spans="1:11" ht="12.75">
      <c r="A18" s="171"/>
      <c r="B18" s="333" t="s">
        <v>422</v>
      </c>
      <c r="C18" s="158"/>
      <c r="D18" s="156"/>
      <c r="E18" s="156"/>
      <c r="F18" s="156"/>
      <c r="G18" s="182">
        <v>0</v>
      </c>
      <c r="H18" s="156"/>
      <c r="I18" s="156"/>
      <c r="J18" s="156">
        <v>4393</v>
      </c>
      <c r="K18" s="182">
        <f t="shared" si="0"/>
        <v>4393</v>
      </c>
    </row>
    <row r="19" spans="1:11" ht="12.75">
      <c r="A19" s="171"/>
      <c r="B19" s="333" t="s">
        <v>423</v>
      </c>
      <c r="C19" s="158"/>
      <c r="D19" s="156"/>
      <c r="E19" s="156"/>
      <c r="F19" s="156"/>
      <c r="G19" s="182">
        <v>0</v>
      </c>
      <c r="H19" s="156"/>
      <c r="I19" s="156"/>
      <c r="J19" s="156">
        <v>22367</v>
      </c>
      <c r="K19" s="182">
        <f t="shared" si="0"/>
        <v>22367</v>
      </c>
    </row>
    <row r="20" spans="1:13" ht="12.75">
      <c r="A20" s="179" t="s">
        <v>134</v>
      </c>
      <c r="B20" s="158"/>
      <c r="C20" s="158"/>
      <c r="D20" s="157">
        <v>0</v>
      </c>
      <c r="E20" s="157">
        <v>181717</v>
      </c>
      <c r="F20" s="157">
        <v>0</v>
      </c>
      <c r="G20" s="170">
        <v>181717</v>
      </c>
      <c r="H20" s="157">
        <f>SUM(H23,H28,H45)</f>
        <v>0</v>
      </c>
      <c r="I20" s="157">
        <f>SUM(I21,I22,I23,I28,I45)</f>
        <v>193614</v>
      </c>
      <c r="J20" s="157">
        <f>SUM(J23,J28,J45)</f>
        <v>0</v>
      </c>
      <c r="K20" s="170">
        <f t="shared" si="0"/>
        <v>193614</v>
      </c>
      <c r="M20" s="143"/>
    </row>
    <row r="21" spans="1:13" ht="12.75">
      <c r="A21" s="179"/>
      <c r="B21" s="158"/>
      <c r="C21" s="333" t="s">
        <v>418</v>
      </c>
      <c r="D21" s="157"/>
      <c r="E21" s="157"/>
      <c r="F21" s="157"/>
      <c r="G21" s="170"/>
      <c r="H21" s="157"/>
      <c r="I21" s="160">
        <v>560</v>
      </c>
      <c r="J21" s="157"/>
      <c r="K21" s="173">
        <f t="shared" si="0"/>
        <v>560</v>
      </c>
      <c r="M21" s="143"/>
    </row>
    <row r="22" spans="1:11" ht="12.75">
      <c r="A22" s="179"/>
      <c r="B22" s="158"/>
      <c r="C22" s="333" t="s">
        <v>370</v>
      </c>
      <c r="D22" s="157"/>
      <c r="E22" s="157">
        <v>6327</v>
      </c>
      <c r="F22" s="157"/>
      <c r="G22" s="170">
        <v>6327</v>
      </c>
      <c r="H22" s="157"/>
      <c r="I22" s="160">
        <v>6327</v>
      </c>
      <c r="J22" s="157"/>
      <c r="K22" s="173">
        <f t="shared" si="0"/>
        <v>6327</v>
      </c>
    </row>
    <row r="23" spans="1:11" ht="12.75">
      <c r="A23" s="171"/>
      <c r="B23" s="158"/>
      <c r="C23" s="158" t="s">
        <v>135</v>
      </c>
      <c r="D23" s="160">
        <v>0</v>
      </c>
      <c r="E23" s="160">
        <v>17966</v>
      </c>
      <c r="F23" s="160">
        <v>0</v>
      </c>
      <c r="G23" s="173">
        <v>17966</v>
      </c>
      <c r="H23" s="160">
        <f>SUM(H24:H27)</f>
        <v>0</v>
      </c>
      <c r="I23" s="160">
        <f>SUM(I24:I27)</f>
        <v>17966</v>
      </c>
      <c r="J23" s="160">
        <f>SUM(J24:J27)</f>
        <v>0</v>
      </c>
      <c r="K23" s="173">
        <f t="shared" si="0"/>
        <v>17966</v>
      </c>
    </row>
    <row r="24" spans="1:11" ht="12.75">
      <c r="A24" s="171"/>
      <c r="B24" s="158"/>
      <c r="C24" s="134" t="s">
        <v>159</v>
      </c>
      <c r="D24" s="156"/>
      <c r="E24" s="156">
        <v>14890</v>
      </c>
      <c r="F24" s="156"/>
      <c r="G24" s="172">
        <v>14890</v>
      </c>
      <c r="H24" s="156"/>
      <c r="I24" s="156">
        <v>14890</v>
      </c>
      <c r="J24" s="156"/>
      <c r="K24" s="172">
        <f t="shared" si="0"/>
        <v>14890</v>
      </c>
    </row>
    <row r="25" spans="1:11" ht="12.75">
      <c r="A25" s="171"/>
      <c r="B25" s="158"/>
      <c r="C25" s="134" t="s">
        <v>160</v>
      </c>
      <c r="D25" s="156"/>
      <c r="E25" s="156">
        <v>1100</v>
      </c>
      <c r="F25" s="156"/>
      <c r="G25" s="172">
        <v>1100</v>
      </c>
      <c r="H25" s="156"/>
      <c r="I25" s="156">
        <v>1100</v>
      </c>
      <c r="J25" s="156"/>
      <c r="K25" s="172">
        <f t="shared" si="0"/>
        <v>1100</v>
      </c>
    </row>
    <row r="26" spans="1:11" ht="12.75">
      <c r="A26" s="171"/>
      <c r="B26" s="158"/>
      <c r="C26" s="134" t="s">
        <v>161</v>
      </c>
      <c r="D26" s="156"/>
      <c r="E26" s="156">
        <v>450</v>
      </c>
      <c r="F26" s="156"/>
      <c r="G26" s="172">
        <v>450</v>
      </c>
      <c r="H26" s="156"/>
      <c r="I26" s="156">
        <v>450</v>
      </c>
      <c r="J26" s="156"/>
      <c r="K26" s="172">
        <f t="shared" si="0"/>
        <v>450</v>
      </c>
    </row>
    <row r="27" spans="1:11" ht="12.75">
      <c r="A27" s="171"/>
      <c r="B27" s="158"/>
      <c r="C27" s="134" t="s">
        <v>162</v>
      </c>
      <c r="D27" s="156"/>
      <c r="E27" s="156">
        <v>1526</v>
      </c>
      <c r="F27" s="156"/>
      <c r="G27" s="172">
        <v>1526</v>
      </c>
      <c r="H27" s="156"/>
      <c r="I27" s="156">
        <v>1526</v>
      </c>
      <c r="J27" s="156"/>
      <c r="K27" s="172">
        <f t="shared" si="0"/>
        <v>1526</v>
      </c>
    </row>
    <row r="28" spans="1:11" ht="12.75">
      <c r="A28" s="171"/>
      <c r="B28" s="158"/>
      <c r="C28" s="333" t="s">
        <v>338</v>
      </c>
      <c r="D28" s="160">
        <v>0</v>
      </c>
      <c r="E28" s="160">
        <v>89954</v>
      </c>
      <c r="F28" s="160">
        <v>0</v>
      </c>
      <c r="G28" s="172">
        <v>89954</v>
      </c>
      <c r="H28" s="160">
        <f>SUM(H29:H44)</f>
        <v>0</v>
      </c>
      <c r="I28" s="160">
        <f>SUM(I29:I36,I38:I44)</f>
        <v>90455</v>
      </c>
      <c r="J28" s="160">
        <f>SUM(J29:J44)</f>
        <v>0</v>
      </c>
      <c r="K28" s="172">
        <f t="shared" si="0"/>
        <v>90455</v>
      </c>
    </row>
    <row r="29" spans="1:11" ht="12.75">
      <c r="A29" s="171"/>
      <c r="B29" s="158"/>
      <c r="C29" s="134" t="s">
        <v>163</v>
      </c>
      <c r="D29" s="156"/>
      <c r="E29" s="156">
        <v>1257</v>
      </c>
      <c r="F29" s="156"/>
      <c r="G29" s="172">
        <v>1257</v>
      </c>
      <c r="H29" s="156"/>
      <c r="I29" s="156">
        <v>1257</v>
      </c>
      <c r="J29" s="156"/>
      <c r="K29" s="172">
        <f t="shared" si="0"/>
        <v>1257</v>
      </c>
    </row>
    <row r="30" spans="1:11" ht="12.75">
      <c r="A30" s="171"/>
      <c r="B30" s="158"/>
      <c r="C30" s="134" t="s">
        <v>164</v>
      </c>
      <c r="D30" s="156"/>
      <c r="E30" s="156">
        <v>500</v>
      </c>
      <c r="F30" s="156"/>
      <c r="G30" s="172">
        <v>500</v>
      </c>
      <c r="H30" s="156"/>
      <c r="I30" s="156">
        <v>500</v>
      </c>
      <c r="J30" s="156"/>
      <c r="K30" s="172">
        <f t="shared" si="0"/>
        <v>500</v>
      </c>
    </row>
    <row r="31" spans="1:11" ht="12.75">
      <c r="A31" s="171"/>
      <c r="B31" s="158"/>
      <c r="C31" s="135" t="s">
        <v>165</v>
      </c>
      <c r="D31" s="156"/>
      <c r="E31" s="156">
        <v>200</v>
      </c>
      <c r="F31" s="156"/>
      <c r="G31" s="172">
        <v>200</v>
      </c>
      <c r="H31" s="156"/>
      <c r="I31" s="156">
        <v>200</v>
      </c>
      <c r="J31" s="156"/>
      <c r="K31" s="172">
        <f t="shared" si="0"/>
        <v>200</v>
      </c>
    </row>
    <row r="32" spans="1:11" ht="12.75">
      <c r="A32" s="171"/>
      <c r="B32" s="158"/>
      <c r="C32" s="135" t="s">
        <v>166</v>
      </c>
      <c r="D32" s="156"/>
      <c r="E32" s="156">
        <v>2463</v>
      </c>
      <c r="F32" s="156"/>
      <c r="G32" s="172">
        <v>2463</v>
      </c>
      <c r="H32" s="156"/>
      <c r="I32" s="156">
        <v>2463</v>
      </c>
      <c r="J32" s="156"/>
      <c r="K32" s="172">
        <f t="shared" si="0"/>
        <v>2463</v>
      </c>
    </row>
    <row r="33" spans="1:11" ht="12.75">
      <c r="A33" s="171"/>
      <c r="B33" s="158"/>
      <c r="C33" s="134" t="s">
        <v>167</v>
      </c>
      <c r="D33" s="156"/>
      <c r="E33" s="156">
        <v>2000</v>
      </c>
      <c r="F33" s="156"/>
      <c r="G33" s="172">
        <v>2000</v>
      </c>
      <c r="H33" s="156"/>
      <c r="I33" s="156">
        <v>3000</v>
      </c>
      <c r="J33" s="156"/>
      <c r="K33" s="172">
        <f t="shared" si="0"/>
        <v>3000</v>
      </c>
    </row>
    <row r="34" spans="1:11" ht="12.75">
      <c r="A34" s="171"/>
      <c r="B34" s="158"/>
      <c r="C34" s="134" t="s">
        <v>264</v>
      </c>
      <c r="D34" s="156"/>
      <c r="E34" s="156">
        <v>1000</v>
      </c>
      <c r="F34" s="156"/>
      <c r="G34" s="172">
        <v>1000</v>
      </c>
      <c r="H34" s="156"/>
      <c r="I34" s="156">
        <v>1000</v>
      </c>
      <c r="J34" s="156"/>
      <c r="K34" s="172">
        <f t="shared" si="0"/>
        <v>1000</v>
      </c>
    </row>
    <row r="35" spans="1:11" ht="12.75">
      <c r="A35" s="171"/>
      <c r="B35" s="158"/>
      <c r="C35" s="163" t="s">
        <v>168</v>
      </c>
      <c r="D35" s="156"/>
      <c r="E35" s="156">
        <v>2400</v>
      </c>
      <c r="F35" s="156"/>
      <c r="G35" s="172">
        <v>2400</v>
      </c>
      <c r="H35" s="156"/>
      <c r="I35" s="156">
        <v>2400</v>
      </c>
      <c r="J35" s="156"/>
      <c r="K35" s="172">
        <f t="shared" si="0"/>
        <v>2400</v>
      </c>
    </row>
    <row r="36" spans="1:11" ht="12.75">
      <c r="A36" s="171"/>
      <c r="B36" s="158"/>
      <c r="C36" s="134" t="s">
        <v>169</v>
      </c>
      <c r="D36" s="156"/>
      <c r="E36" s="156">
        <v>6914</v>
      </c>
      <c r="F36" s="156"/>
      <c r="G36" s="172">
        <v>6914</v>
      </c>
      <c r="H36" s="156"/>
      <c r="I36" s="156">
        <v>6975</v>
      </c>
      <c r="J36" s="156"/>
      <c r="K36" s="172">
        <f t="shared" si="0"/>
        <v>6975</v>
      </c>
    </row>
    <row r="37" spans="1:11" ht="12.75">
      <c r="A37" s="171"/>
      <c r="B37" s="158"/>
      <c r="C37" s="221" t="s">
        <v>204</v>
      </c>
      <c r="D37" s="160"/>
      <c r="E37" s="160">
        <v>500</v>
      </c>
      <c r="F37" s="160"/>
      <c r="G37" s="172">
        <v>500</v>
      </c>
      <c r="H37" s="160"/>
      <c r="I37" s="160">
        <v>500</v>
      </c>
      <c r="J37" s="160"/>
      <c r="K37" s="172">
        <f t="shared" si="0"/>
        <v>500</v>
      </c>
    </row>
    <row r="38" spans="1:11" ht="12.75">
      <c r="A38" s="171"/>
      <c r="B38" s="158"/>
      <c r="C38" s="134" t="s">
        <v>170</v>
      </c>
      <c r="D38" s="156"/>
      <c r="E38" s="156"/>
      <c r="F38" s="156"/>
      <c r="G38" s="172">
        <v>0</v>
      </c>
      <c r="H38" s="156"/>
      <c r="I38" s="156"/>
      <c r="J38" s="156"/>
      <c r="K38" s="172">
        <f t="shared" si="0"/>
        <v>0</v>
      </c>
    </row>
    <row r="39" spans="1:11" ht="12.75">
      <c r="A39" s="171"/>
      <c r="B39" s="158"/>
      <c r="C39" s="135" t="s">
        <v>171</v>
      </c>
      <c r="D39" s="156"/>
      <c r="E39" s="156">
        <v>600</v>
      </c>
      <c r="F39" s="156"/>
      <c r="G39" s="172">
        <v>600</v>
      </c>
      <c r="H39" s="156"/>
      <c r="I39" s="156">
        <v>600</v>
      </c>
      <c r="J39" s="156"/>
      <c r="K39" s="172">
        <f t="shared" si="0"/>
        <v>600</v>
      </c>
    </row>
    <row r="40" spans="1:11" ht="12.75">
      <c r="A40" s="171"/>
      <c r="B40" s="158"/>
      <c r="C40" s="134" t="s">
        <v>172</v>
      </c>
      <c r="D40" s="156"/>
      <c r="E40" s="156">
        <v>4000</v>
      </c>
      <c r="F40" s="156"/>
      <c r="G40" s="172">
        <v>4000</v>
      </c>
      <c r="H40" s="156"/>
      <c r="I40" s="156">
        <v>4000</v>
      </c>
      <c r="J40" s="156"/>
      <c r="K40" s="172">
        <f t="shared" si="0"/>
        <v>4000</v>
      </c>
    </row>
    <row r="41" spans="1:11" ht="12.75">
      <c r="A41" s="171"/>
      <c r="B41" s="158"/>
      <c r="C41" s="134" t="s">
        <v>173</v>
      </c>
      <c r="D41" s="156"/>
      <c r="E41" s="156">
        <v>300</v>
      </c>
      <c r="F41" s="156"/>
      <c r="G41" s="172">
        <v>300</v>
      </c>
      <c r="H41" s="156"/>
      <c r="I41" s="156">
        <v>300</v>
      </c>
      <c r="J41" s="156"/>
      <c r="K41" s="172">
        <f t="shared" si="0"/>
        <v>300</v>
      </c>
    </row>
    <row r="42" spans="1:11" ht="12.75">
      <c r="A42" s="171"/>
      <c r="B42" s="158"/>
      <c r="C42" s="164" t="s">
        <v>174</v>
      </c>
      <c r="D42" s="156"/>
      <c r="E42" s="156">
        <v>200</v>
      </c>
      <c r="F42" s="156"/>
      <c r="G42" s="172">
        <v>200</v>
      </c>
      <c r="H42" s="156"/>
      <c r="I42" s="156">
        <v>200</v>
      </c>
      <c r="J42" s="156"/>
      <c r="K42" s="172">
        <f t="shared" si="0"/>
        <v>200</v>
      </c>
    </row>
    <row r="43" spans="1:11" ht="12.75">
      <c r="A43" s="171"/>
      <c r="B43" s="158"/>
      <c r="C43" s="134" t="s">
        <v>175</v>
      </c>
      <c r="D43" s="156"/>
      <c r="E43" s="156">
        <v>5000</v>
      </c>
      <c r="F43" s="156"/>
      <c r="G43" s="172">
        <v>5000</v>
      </c>
      <c r="H43" s="156"/>
      <c r="I43" s="156">
        <v>4440</v>
      </c>
      <c r="J43" s="156"/>
      <c r="K43" s="172">
        <f t="shared" si="0"/>
        <v>4440</v>
      </c>
    </row>
    <row r="44" spans="1:11" ht="12.75">
      <c r="A44" s="171"/>
      <c r="B44" s="158"/>
      <c r="C44" s="350" t="s">
        <v>192</v>
      </c>
      <c r="D44" s="156"/>
      <c r="E44" s="156">
        <v>63120</v>
      </c>
      <c r="F44" s="156"/>
      <c r="G44" s="172">
        <v>63120</v>
      </c>
      <c r="H44" s="156"/>
      <c r="I44" s="156">
        <v>63120</v>
      </c>
      <c r="J44" s="156"/>
      <c r="K44" s="172">
        <f t="shared" si="0"/>
        <v>63120</v>
      </c>
    </row>
    <row r="45" spans="1:11" ht="12.75">
      <c r="A45" s="171"/>
      <c r="B45" s="158"/>
      <c r="C45" s="333" t="s">
        <v>386</v>
      </c>
      <c r="D45" s="160"/>
      <c r="E45" s="273">
        <v>67470</v>
      </c>
      <c r="F45" s="160"/>
      <c r="G45" s="172">
        <v>67470</v>
      </c>
      <c r="H45" s="160"/>
      <c r="I45" s="273">
        <f>Tartalék!C14</f>
        <v>78306</v>
      </c>
      <c r="J45" s="160"/>
      <c r="K45" s="172">
        <f t="shared" si="0"/>
        <v>78306</v>
      </c>
    </row>
    <row r="46" spans="1:11" ht="12.75">
      <c r="A46" s="179" t="s">
        <v>136</v>
      </c>
      <c r="B46" s="158"/>
      <c r="C46" s="158"/>
      <c r="D46" s="157"/>
      <c r="E46" s="157">
        <v>1394562</v>
      </c>
      <c r="F46" s="157"/>
      <c r="G46" s="170">
        <v>1394562</v>
      </c>
      <c r="H46" s="157"/>
      <c r="I46" s="157">
        <f>SUM(I47:I51)</f>
        <v>1394562</v>
      </c>
      <c r="J46" s="157"/>
      <c r="K46" s="170">
        <f t="shared" si="0"/>
        <v>1394562</v>
      </c>
    </row>
    <row r="47" spans="1:11" ht="12.75">
      <c r="A47" s="171"/>
      <c r="B47" s="158" t="s">
        <v>137</v>
      </c>
      <c r="C47" s="158"/>
      <c r="D47" s="156"/>
      <c r="E47" s="156">
        <v>6299</v>
      </c>
      <c r="F47" s="156"/>
      <c r="G47" s="172">
        <v>6299</v>
      </c>
      <c r="H47" s="156"/>
      <c r="I47" s="156">
        <v>6299</v>
      </c>
      <c r="J47" s="156"/>
      <c r="K47" s="172">
        <f t="shared" si="0"/>
        <v>6299</v>
      </c>
    </row>
    <row r="48" spans="1:11" ht="12.75">
      <c r="A48" s="171"/>
      <c r="B48" s="158" t="s">
        <v>138</v>
      </c>
      <c r="C48" s="158"/>
      <c r="D48" s="156"/>
      <c r="E48" s="156">
        <v>1092095</v>
      </c>
      <c r="F48" s="156"/>
      <c r="G48" s="172">
        <v>1092095</v>
      </c>
      <c r="H48" s="156"/>
      <c r="I48" s="156">
        <v>1114904</v>
      </c>
      <c r="J48" s="156"/>
      <c r="K48" s="172">
        <f t="shared" si="0"/>
        <v>1114904</v>
      </c>
    </row>
    <row r="49" spans="1:11" ht="12.75">
      <c r="A49" s="171"/>
      <c r="B49" s="158" t="s">
        <v>139</v>
      </c>
      <c r="C49" s="158"/>
      <c r="D49" s="156"/>
      <c r="E49" s="156">
        <v>0</v>
      </c>
      <c r="F49" s="156"/>
      <c r="G49" s="172">
        <v>0</v>
      </c>
      <c r="H49" s="156"/>
      <c r="I49" s="156">
        <v>0</v>
      </c>
      <c r="J49" s="156"/>
      <c r="K49" s="172">
        <f t="shared" si="0"/>
        <v>0</v>
      </c>
    </row>
    <row r="50" spans="1:11" ht="12.75">
      <c r="A50" s="171"/>
      <c r="B50" s="158" t="s">
        <v>140</v>
      </c>
      <c r="C50" s="158"/>
      <c r="D50" s="156"/>
      <c r="E50" s="156">
        <v>1001</v>
      </c>
      <c r="F50" s="156"/>
      <c r="G50" s="172">
        <v>1001</v>
      </c>
      <c r="H50" s="156"/>
      <c r="I50" s="156">
        <v>12935</v>
      </c>
      <c r="J50" s="156"/>
      <c r="K50" s="172">
        <f t="shared" si="0"/>
        <v>12935</v>
      </c>
    </row>
    <row r="51" spans="1:11" ht="12.75">
      <c r="A51" s="171"/>
      <c r="B51" s="158" t="s">
        <v>141</v>
      </c>
      <c r="C51" s="158"/>
      <c r="D51" s="156"/>
      <c r="E51" s="156">
        <v>295167</v>
      </c>
      <c r="F51" s="156"/>
      <c r="G51" s="172">
        <v>295167</v>
      </c>
      <c r="H51" s="156"/>
      <c r="I51" s="156">
        <v>260424</v>
      </c>
      <c r="J51" s="156"/>
      <c r="K51" s="172">
        <f t="shared" si="0"/>
        <v>260424</v>
      </c>
    </row>
    <row r="52" spans="1:14" ht="12.75">
      <c r="A52" s="179" t="s">
        <v>142</v>
      </c>
      <c r="B52" s="158"/>
      <c r="C52" s="158"/>
      <c r="D52" s="157"/>
      <c r="E52" s="157">
        <v>409905</v>
      </c>
      <c r="F52" s="157"/>
      <c r="G52" s="170">
        <v>409905</v>
      </c>
      <c r="H52" s="157"/>
      <c r="I52" s="157">
        <f>SUM(I53:I55)</f>
        <v>409905</v>
      </c>
      <c r="J52" s="157"/>
      <c r="K52" s="170">
        <f t="shared" si="0"/>
        <v>409905</v>
      </c>
      <c r="N52" s="143"/>
    </row>
    <row r="53" spans="1:11" ht="12.75">
      <c r="A53" s="171"/>
      <c r="B53" s="158" t="s">
        <v>143</v>
      </c>
      <c r="C53" s="158"/>
      <c r="D53" s="157"/>
      <c r="E53" s="156">
        <v>318626</v>
      </c>
      <c r="F53" s="157"/>
      <c r="G53" s="172">
        <v>318626</v>
      </c>
      <c r="H53" s="157"/>
      <c r="I53" s="156">
        <v>318626</v>
      </c>
      <c r="J53" s="157"/>
      <c r="K53" s="172">
        <f t="shared" si="0"/>
        <v>318626</v>
      </c>
    </row>
    <row r="54" spans="1:11" ht="12.75">
      <c r="A54" s="171"/>
      <c r="B54" s="333" t="s">
        <v>339</v>
      </c>
      <c r="C54" s="333" t="s">
        <v>340</v>
      </c>
      <c r="D54" s="157"/>
      <c r="E54" s="156">
        <v>4134</v>
      </c>
      <c r="F54" s="157"/>
      <c r="G54" s="172">
        <v>4134</v>
      </c>
      <c r="H54" s="157"/>
      <c r="I54" s="156">
        <v>4134</v>
      </c>
      <c r="J54" s="157"/>
      <c r="K54" s="172">
        <f t="shared" si="0"/>
        <v>4134</v>
      </c>
    </row>
    <row r="55" spans="1:11" ht="12.75">
      <c r="A55" s="171"/>
      <c r="B55" s="158" t="s">
        <v>144</v>
      </c>
      <c r="C55" s="158"/>
      <c r="D55" s="156"/>
      <c r="E55" s="156">
        <v>87145</v>
      </c>
      <c r="F55" s="156"/>
      <c r="G55" s="172">
        <v>87145</v>
      </c>
      <c r="H55" s="156"/>
      <c r="I55" s="156">
        <v>87145</v>
      </c>
      <c r="J55" s="156"/>
      <c r="K55" s="172">
        <f t="shared" si="0"/>
        <v>87145</v>
      </c>
    </row>
    <row r="56" spans="1:11" ht="12.75">
      <c r="A56" s="179" t="s">
        <v>145</v>
      </c>
      <c r="B56" s="158"/>
      <c r="C56" s="158"/>
      <c r="D56" s="157">
        <v>0</v>
      </c>
      <c r="E56" s="157">
        <v>203748</v>
      </c>
      <c r="F56" s="157">
        <v>0</v>
      </c>
      <c r="G56" s="170">
        <v>203748</v>
      </c>
      <c r="H56" s="157">
        <f>SUM(H58:H58)</f>
        <v>0</v>
      </c>
      <c r="I56" s="157">
        <f>SUM(I57:I58)</f>
        <v>203748</v>
      </c>
      <c r="J56" s="157">
        <f>SUM(J58:J58)</f>
        <v>0</v>
      </c>
      <c r="K56" s="170">
        <f t="shared" si="0"/>
        <v>203748</v>
      </c>
    </row>
    <row r="57" spans="1:11" ht="12.75">
      <c r="A57" s="179"/>
      <c r="B57" s="333" t="s">
        <v>341</v>
      </c>
      <c r="C57" s="333" t="s">
        <v>208</v>
      </c>
      <c r="D57" s="157"/>
      <c r="E57" s="183">
        <v>12000</v>
      </c>
      <c r="F57" s="183"/>
      <c r="G57" s="172">
        <v>12000</v>
      </c>
      <c r="H57" s="183"/>
      <c r="I57" s="183">
        <v>12000</v>
      </c>
      <c r="J57" s="157"/>
      <c r="K57" s="172">
        <f t="shared" si="0"/>
        <v>12000</v>
      </c>
    </row>
    <row r="58" spans="1:11" ht="12.75">
      <c r="A58" s="171"/>
      <c r="B58" s="333" t="s">
        <v>342</v>
      </c>
      <c r="C58" s="158"/>
      <c r="D58" s="156"/>
      <c r="E58" s="156">
        <v>191748</v>
      </c>
      <c r="F58" s="156"/>
      <c r="G58" s="172">
        <v>191748</v>
      </c>
      <c r="H58" s="156"/>
      <c r="I58" s="156">
        <f>SUM(I59:I66)</f>
        <v>191748</v>
      </c>
      <c r="J58" s="156"/>
      <c r="K58" s="172">
        <f t="shared" si="0"/>
        <v>191748</v>
      </c>
    </row>
    <row r="59" spans="1:11" ht="12.75">
      <c r="A59" s="171"/>
      <c r="B59" s="158"/>
      <c r="C59" s="158" t="s">
        <v>228</v>
      </c>
      <c r="D59" s="156"/>
      <c r="E59" s="156">
        <v>150186</v>
      </c>
      <c r="F59" s="156"/>
      <c r="G59" s="172">
        <v>150186</v>
      </c>
      <c r="H59" s="156"/>
      <c r="I59" s="156">
        <v>150186</v>
      </c>
      <c r="J59" s="156"/>
      <c r="K59" s="172">
        <f t="shared" si="0"/>
        <v>150186</v>
      </c>
    </row>
    <row r="60" spans="1:11" ht="12.75">
      <c r="A60" s="171"/>
      <c r="B60" s="158"/>
      <c r="C60" s="333" t="s">
        <v>213</v>
      </c>
      <c r="D60" s="156"/>
      <c r="E60" s="156">
        <v>26952</v>
      </c>
      <c r="F60" s="156"/>
      <c r="G60" s="172">
        <v>26952</v>
      </c>
      <c r="H60" s="156"/>
      <c r="I60" s="156">
        <v>26952</v>
      </c>
      <c r="J60" s="156"/>
      <c r="K60" s="172">
        <f t="shared" si="0"/>
        <v>26952</v>
      </c>
    </row>
    <row r="61" spans="1:11" ht="12.75">
      <c r="A61" s="171"/>
      <c r="B61" s="158"/>
      <c r="C61" s="333" t="s">
        <v>357</v>
      </c>
      <c r="D61" s="156"/>
      <c r="E61" s="156">
        <v>912</v>
      </c>
      <c r="F61" s="156"/>
      <c r="G61" s="172">
        <v>912</v>
      </c>
      <c r="H61" s="156"/>
      <c r="I61" s="156">
        <v>912</v>
      </c>
      <c r="J61" s="156"/>
      <c r="K61" s="172">
        <f t="shared" si="0"/>
        <v>912</v>
      </c>
    </row>
    <row r="62" spans="1:11" ht="12.75">
      <c r="A62" s="171"/>
      <c r="B62" s="158"/>
      <c r="C62" s="333" t="s">
        <v>359</v>
      </c>
      <c r="D62" s="156"/>
      <c r="E62" s="156">
        <v>316</v>
      </c>
      <c r="F62" s="156"/>
      <c r="G62" s="172">
        <v>316</v>
      </c>
      <c r="H62" s="156"/>
      <c r="I62" s="156">
        <v>316</v>
      </c>
      <c r="J62" s="156"/>
      <c r="K62" s="172">
        <f t="shared" si="0"/>
        <v>316</v>
      </c>
    </row>
    <row r="63" spans="1:11" ht="12.75">
      <c r="A63" s="171"/>
      <c r="B63" s="158"/>
      <c r="C63" s="158" t="s">
        <v>211</v>
      </c>
      <c r="D63" s="156"/>
      <c r="E63" s="156">
        <v>882</v>
      </c>
      <c r="F63" s="156"/>
      <c r="G63" s="172">
        <v>882</v>
      </c>
      <c r="H63" s="156"/>
      <c r="I63" s="156">
        <v>882</v>
      </c>
      <c r="J63" s="156"/>
      <c r="K63" s="172">
        <f t="shared" si="0"/>
        <v>882</v>
      </c>
    </row>
    <row r="64" spans="1:11" ht="12.75">
      <c r="A64" s="171"/>
      <c r="B64" s="158"/>
      <c r="C64" s="333" t="s">
        <v>352</v>
      </c>
      <c r="D64" s="156"/>
      <c r="E64" s="156">
        <v>0</v>
      </c>
      <c r="F64" s="156"/>
      <c r="G64" s="172">
        <v>0</v>
      </c>
      <c r="H64" s="156"/>
      <c r="I64" s="156">
        <v>0</v>
      </c>
      <c r="J64" s="156"/>
      <c r="K64" s="172">
        <f t="shared" si="0"/>
        <v>0</v>
      </c>
    </row>
    <row r="65" spans="1:11" ht="12.75">
      <c r="A65" s="171"/>
      <c r="B65" s="158"/>
      <c r="C65" s="333" t="s">
        <v>381</v>
      </c>
      <c r="D65" s="156"/>
      <c r="E65" s="156">
        <v>12500</v>
      </c>
      <c r="F65" s="156"/>
      <c r="G65" s="172">
        <v>12500</v>
      </c>
      <c r="H65" s="156"/>
      <c r="I65" s="156">
        <v>12500</v>
      </c>
      <c r="J65" s="156"/>
      <c r="K65" s="172">
        <f t="shared" si="0"/>
        <v>12500</v>
      </c>
    </row>
    <row r="66" spans="1:11" ht="12.75">
      <c r="A66" s="171"/>
      <c r="B66" s="158"/>
      <c r="C66" s="158" t="s">
        <v>208</v>
      </c>
      <c r="D66" s="156"/>
      <c r="E66" s="156">
        <v>0</v>
      </c>
      <c r="F66" s="156"/>
      <c r="G66" s="172">
        <v>0</v>
      </c>
      <c r="H66" s="156"/>
      <c r="I66" s="156">
        <v>0</v>
      </c>
      <c r="J66" s="156"/>
      <c r="K66" s="172">
        <f t="shared" si="0"/>
        <v>0</v>
      </c>
    </row>
    <row r="67" spans="1:11" ht="12.75">
      <c r="A67" s="179" t="s">
        <v>146</v>
      </c>
      <c r="B67" s="158"/>
      <c r="C67" s="158"/>
      <c r="D67" s="157">
        <v>0</v>
      </c>
      <c r="E67" s="157">
        <v>1962109</v>
      </c>
      <c r="F67" s="157">
        <v>0</v>
      </c>
      <c r="G67" s="170">
        <v>1962109</v>
      </c>
      <c r="H67" s="157">
        <f>SUM(H70)</f>
        <v>0</v>
      </c>
      <c r="I67" s="157">
        <f>SUM(I68:I70)</f>
        <v>2771301</v>
      </c>
      <c r="J67" s="157">
        <f>SUM(J68:J70)</f>
        <v>0</v>
      </c>
      <c r="K67" s="170">
        <f>SUM(K68:K70)</f>
        <v>2771301</v>
      </c>
    </row>
    <row r="68" spans="1:11" ht="12.75">
      <c r="A68" s="179"/>
      <c r="B68" s="158"/>
      <c r="C68" s="158" t="s">
        <v>255</v>
      </c>
      <c r="D68" s="157"/>
      <c r="E68" s="183">
        <v>799890</v>
      </c>
      <c r="F68" s="183"/>
      <c r="G68" s="182">
        <v>799890</v>
      </c>
      <c r="H68" s="183"/>
      <c r="I68" s="183">
        <v>1603962</v>
      </c>
      <c r="J68" s="183"/>
      <c r="K68" s="182">
        <f aca="true" t="shared" si="1" ref="K68:K74">SUM(H68:J68)</f>
        <v>1603962</v>
      </c>
    </row>
    <row r="69" spans="1:11" ht="12.75">
      <c r="A69" s="179"/>
      <c r="B69" s="158"/>
      <c r="C69" s="333" t="s">
        <v>368</v>
      </c>
      <c r="D69" s="157"/>
      <c r="E69" s="183">
        <v>16867</v>
      </c>
      <c r="F69" s="183"/>
      <c r="G69" s="182">
        <v>16867</v>
      </c>
      <c r="H69" s="183"/>
      <c r="I69" s="183">
        <v>16867</v>
      </c>
      <c r="J69" s="183"/>
      <c r="K69" s="182">
        <f t="shared" si="1"/>
        <v>16867</v>
      </c>
    </row>
    <row r="70" spans="1:11" ht="12.75">
      <c r="A70" s="171"/>
      <c r="B70" s="158"/>
      <c r="C70" s="158" t="s">
        <v>147</v>
      </c>
      <c r="D70" s="156"/>
      <c r="E70" s="156">
        <v>1145352</v>
      </c>
      <c r="F70" s="156"/>
      <c r="G70" s="172">
        <v>1145352</v>
      </c>
      <c r="H70" s="156"/>
      <c r="I70" s="156">
        <f>SUM('Polg.Hiv.'!J37,'Eszi+Eü'!H59,Vg!H40,Ovi!H39,AJMK!H47)</f>
        <v>1150472</v>
      </c>
      <c r="J70" s="156"/>
      <c r="K70" s="172">
        <f t="shared" si="1"/>
        <v>1150472</v>
      </c>
    </row>
    <row r="71" spans="1:11" ht="12.75">
      <c r="A71" s="171"/>
      <c r="B71" s="158"/>
      <c r="C71" s="162" t="s">
        <v>158</v>
      </c>
      <c r="D71" s="160"/>
      <c r="E71" s="160">
        <v>590585</v>
      </c>
      <c r="F71" s="160"/>
      <c r="G71" s="173">
        <v>590585</v>
      </c>
      <c r="H71" s="160"/>
      <c r="I71" s="160">
        <f>SUM('Polg.Hiv.'!J25,'Eszi+Eü'!H33,'Eszi+Eü'!H48,Vg!H25,Ovi!H25,AJMK!H25)</f>
        <v>590896</v>
      </c>
      <c r="J71" s="160"/>
      <c r="K71" s="173">
        <f t="shared" si="1"/>
        <v>590896</v>
      </c>
    </row>
    <row r="72" spans="1:11" ht="12.75">
      <c r="A72" s="171"/>
      <c r="B72" s="158"/>
      <c r="C72" s="162" t="s">
        <v>148</v>
      </c>
      <c r="D72" s="160"/>
      <c r="E72" s="160">
        <v>172677</v>
      </c>
      <c r="F72" s="160"/>
      <c r="G72" s="173">
        <v>172677</v>
      </c>
      <c r="H72" s="160"/>
      <c r="I72" s="160">
        <f>SUM('Polg.Hiv.'!J26,'Eszi+Eü'!H34,'Eszi+Eü'!H49,Vg!H26,Ovi!H26,AJMK!H26)</f>
        <v>172760</v>
      </c>
      <c r="J72" s="160"/>
      <c r="K72" s="173">
        <f t="shared" si="1"/>
        <v>172760</v>
      </c>
    </row>
    <row r="73" spans="1:11" ht="12.75">
      <c r="A73" s="171"/>
      <c r="B73" s="158"/>
      <c r="C73" s="162" t="s">
        <v>149</v>
      </c>
      <c r="D73" s="160"/>
      <c r="E73" s="160">
        <v>477246</v>
      </c>
      <c r="F73" s="160"/>
      <c r="G73" s="173">
        <v>477246</v>
      </c>
      <c r="H73" s="160"/>
      <c r="I73" s="160">
        <f>SUM('Polg.Hiv.'!J27,'Eszi+Eü'!H35,'Eszi+Eü'!H50,Vg!H27,Ovi!H27,AJMK!H27)</f>
        <v>480874</v>
      </c>
      <c r="J73" s="160"/>
      <c r="K73" s="173">
        <f t="shared" si="1"/>
        <v>480874</v>
      </c>
    </row>
    <row r="74" spans="1:11" ht="12.75">
      <c r="A74" s="171"/>
      <c r="B74" s="158"/>
      <c r="C74" s="162" t="s">
        <v>150</v>
      </c>
      <c r="D74" s="160"/>
      <c r="E74" s="160">
        <v>30135</v>
      </c>
      <c r="F74" s="160"/>
      <c r="G74" s="173">
        <v>30135</v>
      </c>
      <c r="H74" s="160"/>
      <c r="I74" s="160">
        <f>SUM('Polg.Hiv.'!J28,'Eszi+Eü'!H36,'Eszi+Eü'!H52,Vg!H29,Ovi!H28,AJMK!H29)</f>
        <v>30135</v>
      </c>
      <c r="J74" s="160"/>
      <c r="K74" s="173">
        <f t="shared" si="1"/>
        <v>30135</v>
      </c>
    </row>
    <row r="75" spans="1:11" ht="12.75">
      <c r="A75" s="400" t="s">
        <v>151</v>
      </c>
      <c r="B75" s="401"/>
      <c r="C75" s="402"/>
      <c r="D75" s="175">
        <v>140473</v>
      </c>
      <c r="E75" s="175">
        <v>4388549</v>
      </c>
      <c r="F75" s="175">
        <v>26960</v>
      </c>
      <c r="G75" s="176">
        <v>4555982</v>
      </c>
      <c r="H75" s="175">
        <f>SUM(H10,H12,H14,H15,H20,H46,H52,H56,H67)</f>
        <v>140473</v>
      </c>
      <c r="I75" s="175">
        <f>SUM(I10,I12,I14,I15,I20,I46,I52,I56,I67)</f>
        <v>5209537</v>
      </c>
      <c r="J75" s="175">
        <f>SUM(J10,J12,J14,J15,J20,J46,J52,J56,J67)</f>
        <v>26960</v>
      </c>
      <c r="K75" s="176">
        <f>SUM(K10,K12,K14,K15,K20,K46,K52,K56,K67)</f>
        <v>5376970</v>
      </c>
    </row>
    <row r="77" spans="3:4" ht="12.75">
      <c r="C77" s="211" t="s">
        <v>36</v>
      </c>
      <c r="D77" s="2" t="s">
        <v>246</v>
      </c>
    </row>
    <row r="78" spans="3:6" ht="12.75">
      <c r="C78" s="211" t="s">
        <v>13</v>
      </c>
      <c r="D78" s="2" t="s">
        <v>245</v>
      </c>
      <c r="F78" s="212" t="s">
        <v>193</v>
      </c>
    </row>
    <row r="79" ht="12.75">
      <c r="C79" s="212"/>
    </row>
  </sheetData>
  <sheetProtection/>
  <mergeCells count="15">
    <mergeCell ref="A75:C75"/>
    <mergeCell ref="A8:C8"/>
    <mergeCell ref="B11:C11"/>
    <mergeCell ref="B13:C13"/>
    <mergeCell ref="A5:C7"/>
    <mergeCell ref="F4:G4"/>
    <mergeCell ref="A1:K1"/>
    <mergeCell ref="C3:K3"/>
    <mergeCell ref="J4:K4"/>
    <mergeCell ref="G6:G7"/>
    <mergeCell ref="D7:F7"/>
    <mergeCell ref="D5:G5"/>
    <mergeCell ref="H5:K5"/>
    <mergeCell ref="K6:K7"/>
    <mergeCell ref="H7:J7"/>
  </mergeCells>
  <printOptions/>
  <pageMargins left="0.33" right="0.21" top="0.61" bottom="0.65" header="0.35" footer="0.5"/>
  <pageSetup horizontalDpi="600" verticalDpi="600" orientation="landscape" paperSize="9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2.00390625" style="0" customWidth="1"/>
    <col min="4" max="4" width="13.00390625" style="0" customWidth="1"/>
  </cols>
  <sheetData>
    <row r="1" spans="1:4" ht="17.25" customHeight="1">
      <c r="A1" s="406" t="s">
        <v>222</v>
      </c>
      <c r="B1" s="406"/>
      <c r="C1" s="406"/>
      <c r="D1" s="406"/>
    </row>
    <row r="2" spans="1:2" ht="11.25" customHeight="1">
      <c r="A2" s="104"/>
      <c r="B2" s="104"/>
    </row>
    <row r="3" ht="16.5" hidden="1">
      <c r="B3" s="104"/>
    </row>
    <row r="4" spans="1:4" ht="12.75">
      <c r="A4" s="417" t="s">
        <v>425</v>
      </c>
      <c r="B4" s="417"/>
      <c r="C4" s="417"/>
      <c r="D4" s="417"/>
    </row>
    <row r="5" spans="1:4" ht="12.75">
      <c r="A5" s="214"/>
      <c r="B5" s="416" t="s">
        <v>0</v>
      </c>
      <c r="C5" s="416"/>
      <c r="D5" s="416"/>
    </row>
    <row r="6" ht="13.5" customHeight="1">
      <c r="B6" s="35"/>
    </row>
    <row r="7" spans="1:4" ht="41.25" customHeight="1">
      <c r="A7" s="413"/>
      <c r="B7" s="410" t="s">
        <v>48</v>
      </c>
      <c r="C7" s="100" t="s">
        <v>203</v>
      </c>
      <c r="D7" s="100" t="s">
        <v>203</v>
      </c>
    </row>
    <row r="8" spans="1:4" ht="20.25" customHeight="1">
      <c r="A8" s="414"/>
      <c r="B8" s="411"/>
      <c r="C8" s="409" t="s">
        <v>49</v>
      </c>
      <c r="D8" s="407" t="s">
        <v>49</v>
      </c>
    </row>
    <row r="9" spans="1:4" ht="6.75" customHeight="1" thickBot="1">
      <c r="A9" s="415"/>
      <c r="B9" s="412"/>
      <c r="C9" s="408"/>
      <c r="D9" s="408"/>
    </row>
    <row r="10" spans="1:4" ht="10.5" customHeight="1" hidden="1" thickTop="1">
      <c r="A10" s="105"/>
      <c r="B10" s="106"/>
      <c r="C10" s="107"/>
      <c r="D10" s="107"/>
    </row>
    <row r="11" spans="1:4" ht="15" customHeight="1" thickTop="1">
      <c r="A11" s="108" t="s">
        <v>50</v>
      </c>
      <c r="B11" s="109" t="s">
        <v>51</v>
      </c>
      <c r="C11" s="110"/>
      <c r="D11" s="110"/>
    </row>
    <row r="12" spans="1:4" ht="15" customHeight="1">
      <c r="A12" s="111" t="s">
        <v>52</v>
      </c>
      <c r="B12" s="112" t="s">
        <v>53</v>
      </c>
      <c r="C12" s="113">
        <v>6300</v>
      </c>
      <c r="D12" s="113">
        <f>SUM(D13:D14,D17)</f>
        <v>6300</v>
      </c>
    </row>
    <row r="13" spans="1:4" ht="15" customHeight="1">
      <c r="A13" s="114" t="s">
        <v>54</v>
      </c>
      <c r="B13" s="271" t="s">
        <v>287</v>
      </c>
      <c r="C13" s="110">
        <v>300</v>
      </c>
      <c r="D13" s="110">
        <v>300</v>
      </c>
    </row>
    <row r="14" spans="1:4" ht="15" customHeight="1">
      <c r="A14" s="114" t="s">
        <v>55</v>
      </c>
      <c r="B14" s="115" t="s">
        <v>56</v>
      </c>
      <c r="C14" s="110">
        <v>6000</v>
      </c>
      <c r="D14" s="110">
        <f>SUM(D15:D16)</f>
        <v>6000</v>
      </c>
    </row>
    <row r="15" spans="1:4" ht="15" customHeight="1">
      <c r="A15" s="114"/>
      <c r="B15" s="116" t="s">
        <v>57</v>
      </c>
      <c r="C15" s="110">
        <v>0</v>
      </c>
      <c r="D15" s="110">
        <v>0</v>
      </c>
    </row>
    <row r="16" spans="1:4" ht="15" customHeight="1">
      <c r="A16" s="114"/>
      <c r="B16" s="116" t="s">
        <v>58</v>
      </c>
      <c r="C16" s="110">
        <v>6000</v>
      </c>
      <c r="D16" s="110">
        <v>6000</v>
      </c>
    </row>
    <row r="17" spans="1:4" ht="15" customHeight="1">
      <c r="A17" s="114" t="s">
        <v>59</v>
      </c>
      <c r="B17" s="115" t="s">
        <v>60</v>
      </c>
      <c r="C17" s="110">
        <v>0</v>
      </c>
      <c r="D17" s="110">
        <v>0</v>
      </c>
    </row>
    <row r="18" spans="1:4" ht="15" customHeight="1">
      <c r="A18" s="111" t="s">
        <v>61</v>
      </c>
      <c r="B18" s="117" t="s">
        <v>62</v>
      </c>
      <c r="C18" s="113">
        <v>0</v>
      </c>
      <c r="D18" s="113">
        <f>SUM(D19:D20)</f>
        <v>26280</v>
      </c>
    </row>
    <row r="19" spans="1:4" ht="15" customHeight="1">
      <c r="A19" s="114" t="s">
        <v>63</v>
      </c>
      <c r="B19" s="271" t="s">
        <v>206</v>
      </c>
      <c r="C19" s="110">
        <v>0</v>
      </c>
      <c r="D19" s="110">
        <v>26280</v>
      </c>
    </row>
    <row r="20" spans="1:4" ht="15" customHeight="1">
      <c r="A20" s="114" t="s">
        <v>64</v>
      </c>
      <c r="B20" s="115" t="s">
        <v>65</v>
      </c>
      <c r="C20" s="110">
        <v>0</v>
      </c>
      <c r="D20" s="110">
        <v>0</v>
      </c>
    </row>
    <row r="21" spans="1:4" ht="15" customHeight="1">
      <c r="A21" s="111" t="s">
        <v>66</v>
      </c>
      <c r="B21" s="112" t="s">
        <v>67</v>
      </c>
      <c r="C21" s="113">
        <v>1017020</v>
      </c>
      <c r="D21" s="113">
        <f>SUM(D22,D37)</f>
        <v>993020</v>
      </c>
    </row>
    <row r="22" spans="1:4" ht="15" customHeight="1">
      <c r="A22" s="114" t="s">
        <v>68</v>
      </c>
      <c r="B22" s="112" t="s">
        <v>69</v>
      </c>
      <c r="C22" s="113">
        <v>984506</v>
      </c>
      <c r="D22" s="113">
        <f>SUM(D23,D26,D29:D31,D34:D36)</f>
        <v>960506</v>
      </c>
    </row>
    <row r="23" spans="1:4" ht="15" customHeight="1">
      <c r="A23" s="111"/>
      <c r="B23" s="266" t="s">
        <v>70</v>
      </c>
      <c r="C23" s="110">
        <v>304637</v>
      </c>
      <c r="D23" s="110">
        <f>SUM(D24:D25)</f>
        <v>304637</v>
      </c>
    </row>
    <row r="24" spans="1:4" ht="15" customHeight="1">
      <c r="A24" s="111"/>
      <c r="B24" s="118" t="s">
        <v>364</v>
      </c>
      <c r="C24" s="265">
        <v>258941</v>
      </c>
      <c r="D24" s="265">
        <v>258941</v>
      </c>
    </row>
    <row r="25" spans="1:4" ht="15" customHeight="1">
      <c r="A25" s="111"/>
      <c r="B25" s="118" t="s">
        <v>282</v>
      </c>
      <c r="C25" s="265">
        <v>45696</v>
      </c>
      <c r="D25" s="265">
        <v>45696</v>
      </c>
    </row>
    <row r="26" spans="1:4" ht="25.5" customHeight="1">
      <c r="A26" s="111"/>
      <c r="B26" s="267" t="s">
        <v>71</v>
      </c>
      <c r="C26" s="119">
        <v>313944</v>
      </c>
      <c r="D26" s="119">
        <f>SUM(D27:D28)</f>
        <v>313944</v>
      </c>
    </row>
    <row r="27" spans="1:4" ht="15" customHeight="1">
      <c r="A27" s="111"/>
      <c r="B27" s="118" t="s">
        <v>364</v>
      </c>
      <c r="C27" s="265">
        <v>266852</v>
      </c>
      <c r="D27" s="265">
        <v>266852</v>
      </c>
    </row>
    <row r="28" spans="1:4" ht="15" customHeight="1">
      <c r="A28" s="111"/>
      <c r="B28" s="118" t="s">
        <v>282</v>
      </c>
      <c r="C28" s="265">
        <v>47092</v>
      </c>
      <c r="D28" s="265">
        <v>47092</v>
      </c>
    </row>
    <row r="29" spans="1:4" ht="15" customHeight="1">
      <c r="A29" s="111"/>
      <c r="B29" s="274" t="s">
        <v>290</v>
      </c>
      <c r="C29" s="119">
        <v>22060</v>
      </c>
      <c r="D29" s="119">
        <v>22060</v>
      </c>
    </row>
    <row r="30" spans="1:4" ht="15" customHeight="1">
      <c r="A30" s="111"/>
      <c r="B30" s="121" t="s">
        <v>72</v>
      </c>
      <c r="C30" s="119">
        <v>23791</v>
      </c>
      <c r="D30" s="119">
        <v>23791</v>
      </c>
    </row>
    <row r="31" spans="1:4" ht="15" customHeight="1">
      <c r="A31" s="111"/>
      <c r="B31" s="121" t="s">
        <v>73</v>
      </c>
      <c r="C31" s="119">
        <v>255145</v>
      </c>
      <c r="D31" s="119">
        <f>SUM(D32:D33)</f>
        <v>255145</v>
      </c>
    </row>
    <row r="32" spans="1:4" ht="15" customHeight="1">
      <c r="A32" s="111"/>
      <c r="B32" s="120" t="s">
        <v>283</v>
      </c>
      <c r="C32" s="265">
        <v>216873</v>
      </c>
      <c r="D32" s="265">
        <v>216873</v>
      </c>
    </row>
    <row r="33" spans="1:4" ht="15" customHeight="1">
      <c r="A33" s="111"/>
      <c r="B33" s="120" t="s">
        <v>284</v>
      </c>
      <c r="C33" s="265">
        <v>38272</v>
      </c>
      <c r="D33" s="265">
        <v>38272</v>
      </c>
    </row>
    <row r="34" spans="1:4" ht="15" customHeight="1">
      <c r="A34" s="111"/>
      <c r="B34" s="267" t="s">
        <v>363</v>
      </c>
      <c r="C34" s="341">
        <v>24000</v>
      </c>
      <c r="D34" s="341">
        <v>0</v>
      </c>
    </row>
    <row r="35" spans="1:4" ht="15" customHeight="1">
      <c r="A35" s="111"/>
      <c r="B35" s="116" t="s">
        <v>263</v>
      </c>
      <c r="C35" s="119">
        <v>3000</v>
      </c>
      <c r="D35" s="119">
        <v>3000</v>
      </c>
    </row>
    <row r="36" spans="1:4" ht="15" customHeight="1">
      <c r="A36" s="111"/>
      <c r="B36" s="116" t="s">
        <v>90</v>
      </c>
      <c r="C36" s="119">
        <v>37929</v>
      </c>
      <c r="D36" s="119">
        <v>37929</v>
      </c>
    </row>
    <row r="37" spans="1:4" ht="15" customHeight="1">
      <c r="A37" s="114" t="s">
        <v>74</v>
      </c>
      <c r="B37" s="122" t="s">
        <v>75</v>
      </c>
      <c r="C37" s="113">
        <v>32514</v>
      </c>
      <c r="D37" s="113">
        <f>SUM(D38:D41)</f>
        <v>32514</v>
      </c>
    </row>
    <row r="38" spans="1:4" ht="15.75" customHeight="1">
      <c r="A38" s="114"/>
      <c r="B38" s="116" t="s">
        <v>177</v>
      </c>
      <c r="C38" s="119">
        <v>8256</v>
      </c>
      <c r="D38" s="119">
        <v>8256</v>
      </c>
    </row>
    <row r="39" spans="1:4" ht="15.75" customHeight="1">
      <c r="A39" s="114"/>
      <c r="B39" s="116" t="s">
        <v>227</v>
      </c>
      <c r="C39" s="119">
        <v>3246</v>
      </c>
      <c r="D39" s="119">
        <v>3246</v>
      </c>
    </row>
    <row r="40" spans="1:4" ht="15" customHeight="1">
      <c r="A40" s="114"/>
      <c r="B40" s="115" t="s">
        <v>229</v>
      </c>
      <c r="C40" s="110">
        <v>5288</v>
      </c>
      <c r="D40" s="110">
        <v>5288</v>
      </c>
    </row>
    <row r="41" spans="1:4" ht="15" customHeight="1">
      <c r="A41" s="114"/>
      <c r="B41" s="115" t="s">
        <v>345</v>
      </c>
      <c r="C41" s="110">
        <v>15724</v>
      </c>
      <c r="D41" s="110">
        <v>15724</v>
      </c>
    </row>
    <row r="42" spans="1:4" ht="15" customHeight="1">
      <c r="A42" s="111" t="s">
        <v>76</v>
      </c>
      <c r="B42" s="117" t="s">
        <v>77</v>
      </c>
      <c r="C42" s="113">
        <v>12200</v>
      </c>
      <c r="D42" s="113">
        <v>12200</v>
      </c>
    </row>
    <row r="43" spans="1:4" ht="15" customHeight="1">
      <c r="A43" s="124"/>
      <c r="B43" s="125" t="s">
        <v>78</v>
      </c>
      <c r="C43" s="126">
        <v>1035520</v>
      </c>
      <c r="D43" s="126">
        <f>SUM(D12,D22,D37,D42)</f>
        <v>1011520</v>
      </c>
    </row>
    <row r="44" spans="1:2" ht="12.75">
      <c r="A44" s="127"/>
      <c r="B44" s="127"/>
    </row>
    <row r="45" spans="1:2" ht="12.75">
      <c r="A45" s="127"/>
      <c r="B45" s="127"/>
    </row>
  </sheetData>
  <sheetProtection/>
  <mergeCells count="7">
    <mergeCell ref="A1:D1"/>
    <mergeCell ref="D8:D9"/>
    <mergeCell ref="C8:C9"/>
    <mergeCell ref="B7:B9"/>
    <mergeCell ref="A7:A9"/>
    <mergeCell ref="B5:D5"/>
    <mergeCell ref="A4:D4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6.28125" style="0" customWidth="1"/>
    <col min="3" max="4" width="12.00390625" style="0" customWidth="1"/>
  </cols>
  <sheetData>
    <row r="1" spans="1:4" ht="17.25" customHeight="1">
      <c r="A1" s="381" t="s">
        <v>220</v>
      </c>
      <c r="B1" s="381"/>
      <c r="C1" s="381"/>
      <c r="D1" s="381"/>
    </row>
    <row r="2" spans="1:2" ht="6" customHeight="1">
      <c r="A2" s="128"/>
      <c r="B2" s="128"/>
    </row>
    <row r="3" spans="1:4" ht="12.75">
      <c r="A3" s="129"/>
      <c r="B3" s="129"/>
      <c r="D3" s="130" t="s">
        <v>426</v>
      </c>
    </row>
    <row r="4" spans="1:4" ht="12.75">
      <c r="A4" s="129"/>
      <c r="B4" s="129"/>
      <c r="D4" s="130" t="s">
        <v>0</v>
      </c>
    </row>
    <row r="5" spans="1:2" ht="6.75" customHeight="1">
      <c r="A5" s="129"/>
      <c r="B5" s="129"/>
    </row>
    <row r="6" spans="1:4" ht="41.25" customHeight="1">
      <c r="A6" s="420" t="s">
        <v>48</v>
      </c>
      <c r="B6" s="410"/>
      <c r="C6" s="131" t="s">
        <v>203</v>
      </c>
      <c r="D6" s="131" t="s">
        <v>203</v>
      </c>
    </row>
    <row r="7" spans="1:4" ht="32.25" customHeight="1" thickBot="1">
      <c r="A7" s="421"/>
      <c r="B7" s="422"/>
      <c r="C7" s="101" t="s">
        <v>49</v>
      </c>
      <c r="D7" s="101" t="s">
        <v>49</v>
      </c>
    </row>
    <row r="8" spans="1:4" ht="21.75" customHeight="1" thickTop="1">
      <c r="A8" s="433" t="s">
        <v>79</v>
      </c>
      <c r="B8" s="434"/>
      <c r="C8" s="123"/>
      <c r="D8" s="123"/>
    </row>
    <row r="9" spans="1:4" ht="15" customHeight="1">
      <c r="A9" s="133">
        <v>1</v>
      </c>
      <c r="B9" s="135" t="s">
        <v>80</v>
      </c>
      <c r="C9" s="123">
        <v>5200</v>
      </c>
      <c r="D9" s="123">
        <v>5200</v>
      </c>
    </row>
    <row r="10" spans="1:4" ht="15" customHeight="1">
      <c r="A10" s="133">
        <v>2</v>
      </c>
      <c r="B10" s="134" t="s">
        <v>81</v>
      </c>
      <c r="C10" s="123">
        <v>8000</v>
      </c>
      <c r="D10" s="123">
        <v>8000</v>
      </c>
    </row>
    <row r="11" spans="1:4" ht="15.75" customHeight="1">
      <c r="A11" s="133">
        <v>3</v>
      </c>
      <c r="B11" s="135" t="s">
        <v>247</v>
      </c>
      <c r="C11" s="110">
        <v>6000</v>
      </c>
      <c r="D11" s="110">
        <v>6000</v>
      </c>
    </row>
    <row r="12" spans="1:4" ht="15" customHeight="1">
      <c r="A12" s="133">
        <v>4</v>
      </c>
      <c r="B12" s="136" t="s">
        <v>82</v>
      </c>
      <c r="C12" s="123">
        <v>15000</v>
      </c>
      <c r="D12" s="123">
        <v>15000</v>
      </c>
    </row>
    <row r="13" spans="1:4" ht="15" customHeight="1">
      <c r="A13" s="133">
        <v>5</v>
      </c>
      <c r="B13" s="137" t="s">
        <v>83</v>
      </c>
      <c r="C13" s="110">
        <v>24000</v>
      </c>
      <c r="D13" s="110">
        <v>24000</v>
      </c>
    </row>
    <row r="14" spans="1:4" ht="27.75" customHeight="1">
      <c r="A14" s="133">
        <v>6</v>
      </c>
      <c r="B14" s="138" t="s">
        <v>84</v>
      </c>
      <c r="C14" s="123">
        <v>268893</v>
      </c>
      <c r="D14" s="123">
        <v>268893</v>
      </c>
    </row>
    <row r="15" spans="1:4" ht="15" customHeight="1">
      <c r="A15" s="133">
        <v>7</v>
      </c>
      <c r="B15" s="134" t="s">
        <v>70</v>
      </c>
      <c r="C15" s="123">
        <v>267125</v>
      </c>
      <c r="D15" s="123">
        <v>267125</v>
      </c>
    </row>
    <row r="16" spans="1:4" s="35" customFormat="1" ht="15" customHeight="1">
      <c r="A16" s="133">
        <v>8</v>
      </c>
      <c r="B16" s="138" t="s">
        <v>248</v>
      </c>
      <c r="C16" s="110">
        <v>6000</v>
      </c>
      <c r="D16" s="110">
        <v>6000</v>
      </c>
    </row>
    <row r="17" spans="1:4" ht="15" customHeight="1">
      <c r="A17" s="133">
        <v>9</v>
      </c>
      <c r="B17" s="138" t="s">
        <v>249</v>
      </c>
      <c r="C17" s="123">
        <v>6000</v>
      </c>
      <c r="D17" s="123">
        <v>6000</v>
      </c>
    </row>
    <row r="18" spans="1:4" ht="15" customHeight="1">
      <c r="A18" s="133">
        <v>10</v>
      </c>
      <c r="B18" s="138" t="s">
        <v>250</v>
      </c>
      <c r="C18" s="123">
        <v>21300</v>
      </c>
      <c r="D18" s="123">
        <v>21300</v>
      </c>
    </row>
    <row r="19" spans="1:4" ht="15" customHeight="1">
      <c r="A19" s="133">
        <v>11</v>
      </c>
      <c r="B19" s="138" t="s">
        <v>85</v>
      </c>
      <c r="C19" s="123">
        <v>107122</v>
      </c>
      <c r="D19" s="123">
        <v>107122</v>
      </c>
    </row>
    <row r="20" spans="1:4" ht="15" customHeight="1">
      <c r="A20" s="133">
        <v>12</v>
      </c>
      <c r="B20" s="138" t="s">
        <v>277</v>
      </c>
      <c r="C20" s="123">
        <v>96882</v>
      </c>
      <c r="D20" s="123">
        <v>96882</v>
      </c>
    </row>
    <row r="21" spans="1:4" ht="15" customHeight="1">
      <c r="A21" s="133">
        <v>13</v>
      </c>
      <c r="B21" s="138" t="s">
        <v>266</v>
      </c>
      <c r="C21" s="123">
        <v>82841</v>
      </c>
      <c r="D21" s="123">
        <v>82841</v>
      </c>
    </row>
    <row r="22" spans="1:4" ht="15" customHeight="1">
      <c r="A22" s="133">
        <v>14</v>
      </c>
      <c r="B22" s="140" t="s">
        <v>268</v>
      </c>
      <c r="C22" s="123">
        <v>3000</v>
      </c>
      <c r="D22" s="123">
        <v>3000</v>
      </c>
    </row>
    <row r="23" spans="1:4" ht="15" customHeight="1">
      <c r="A23" s="133">
        <v>15</v>
      </c>
      <c r="B23" s="116" t="s">
        <v>251</v>
      </c>
      <c r="C23" s="123">
        <v>3500</v>
      </c>
      <c r="D23" s="123">
        <v>3500</v>
      </c>
    </row>
    <row r="24" spans="1:4" ht="15" customHeight="1">
      <c r="A24" s="133">
        <v>16</v>
      </c>
      <c r="B24" s="144" t="s">
        <v>201</v>
      </c>
      <c r="C24" s="123">
        <v>0</v>
      </c>
      <c r="D24" s="123">
        <v>0</v>
      </c>
    </row>
    <row r="25" spans="1:4" ht="15" customHeight="1">
      <c r="A25" s="133">
        <v>17</v>
      </c>
      <c r="B25" s="144" t="s">
        <v>200</v>
      </c>
      <c r="C25" s="123">
        <v>0</v>
      </c>
      <c r="D25" s="123">
        <v>0</v>
      </c>
    </row>
    <row r="26" spans="1:4" ht="15" customHeight="1">
      <c r="A26" s="133">
        <v>18</v>
      </c>
      <c r="B26" s="144" t="s">
        <v>207</v>
      </c>
      <c r="C26" s="123">
        <v>200000</v>
      </c>
      <c r="D26" s="123">
        <f>SUM(D27:D33)</f>
        <v>200000</v>
      </c>
    </row>
    <row r="27" spans="1:4" ht="26.25" customHeight="1">
      <c r="A27" s="133"/>
      <c r="B27" s="262" t="s">
        <v>270</v>
      </c>
      <c r="C27" s="263">
        <v>41802</v>
      </c>
      <c r="D27" s="263">
        <v>41802</v>
      </c>
    </row>
    <row r="28" spans="1:4" ht="15" customHeight="1">
      <c r="A28" s="133"/>
      <c r="B28" s="262" t="s">
        <v>271</v>
      </c>
      <c r="C28" s="263">
        <v>17887</v>
      </c>
      <c r="D28" s="263">
        <v>17887</v>
      </c>
    </row>
    <row r="29" spans="1:4" ht="15" customHeight="1">
      <c r="A29" s="133"/>
      <c r="B29" s="262" t="s">
        <v>272</v>
      </c>
      <c r="C29" s="263">
        <v>12906</v>
      </c>
      <c r="D29" s="263">
        <v>12906</v>
      </c>
    </row>
    <row r="30" spans="1:4" ht="15" customHeight="1">
      <c r="A30" s="133"/>
      <c r="B30" s="262" t="s">
        <v>273</v>
      </c>
      <c r="C30" s="263">
        <v>40988</v>
      </c>
      <c r="D30" s="263">
        <v>40988</v>
      </c>
    </row>
    <row r="31" spans="1:4" ht="15" customHeight="1">
      <c r="A31" s="133"/>
      <c r="B31" s="262" t="s">
        <v>274</v>
      </c>
      <c r="C31" s="263">
        <v>20744</v>
      </c>
      <c r="D31" s="263">
        <v>20744</v>
      </c>
    </row>
    <row r="32" spans="1:4" ht="15" customHeight="1">
      <c r="A32" s="133"/>
      <c r="B32" s="262" t="s">
        <v>275</v>
      </c>
      <c r="C32" s="263">
        <v>42000</v>
      </c>
      <c r="D32" s="263">
        <v>42000</v>
      </c>
    </row>
    <row r="33" spans="1:4" ht="15" customHeight="1">
      <c r="A33" s="133"/>
      <c r="B33" s="262" t="s">
        <v>276</v>
      </c>
      <c r="C33" s="263">
        <v>23673</v>
      </c>
      <c r="D33" s="263">
        <v>23673</v>
      </c>
    </row>
    <row r="34" spans="1:4" ht="15" customHeight="1">
      <c r="A34" s="133">
        <v>19</v>
      </c>
      <c r="B34" s="219" t="s">
        <v>212</v>
      </c>
      <c r="C34" s="123">
        <v>25000</v>
      </c>
      <c r="D34" s="123">
        <v>25000</v>
      </c>
    </row>
    <row r="35" spans="1:4" ht="15" customHeight="1">
      <c r="A35" s="133">
        <v>20</v>
      </c>
      <c r="B35" s="272" t="s">
        <v>288</v>
      </c>
      <c r="C35" s="123">
        <v>2300</v>
      </c>
      <c r="D35" s="123">
        <v>2300</v>
      </c>
    </row>
    <row r="36" spans="1:4" ht="15" customHeight="1">
      <c r="A36" s="133">
        <v>21</v>
      </c>
      <c r="B36" s="220" t="s">
        <v>254</v>
      </c>
      <c r="C36" s="110">
        <v>2000</v>
      </c>
      <c r="D36" s="110">
        <v>2000</v>
      </c>
    </row>
    <row r="37" spans="1:4" ht="15" customHeight="1">
      <c r="A37" s="133">
        <v>22</v>
      </c>
      <c r="B37" s="272" t="s">
        <v>289</v>
      </c>
      <c r="C37" s="123">
        <v>9000</v>
      </c>
      <c r="D37" s="123">
        <v>9000</v>
      </c>
    </row>
    <row r="38" spans="1:4" ht="26.25" customHeight="1">
      <c r="A38" s="133">
        <v>23</v>
      </c>
      <c r="B38" s="220" t="s">
        <v>269</v>
      </c>
      <c r="C38" s="123">
        <v>9000</v>
      </c>
      <c r="D38" s="123">
        <v>9000</v>
      </c>
    </row>
    <row r="39" spans="1:4" ht="13.5" customHeight="1">
      <c r="A39" s="133">
        <v>24</v>
      </c>
      <c r="B39" s="272" t="s">
        <v>290</v>
      </c>
      <c r="C39" s="123">
        <v>20917</v>
      </c>
      <c r="D39" s="123">
        <v>20917</v>
      </c>
    </row>
    <row r="40" spans="1:4" ht="15" customHeight="1">
      <c r="A40" s="133">
        <v>25</v>
      </c>
      <c r="B40" s="220" t="s">
        <v>265</v>
      </c>
      <c r="C40" s="123">
        <v>31750</v>
      </c>
      <c r="D40" s="123">
        <v>31750</v>
      </c>
    </row>
    <row r="41" spans="1:4" ht="15" customHeight="1">
      <c r="A41" s="133">
        <v>26</v>
      </c>
      <c r="B41" s="270" t="s">
        <v>286</v>
      </c>
      <c r="C41" s="123">
        <v>159749</v>
      </c>
      <c r="D41" s="123">
        <v>159749</v>
      </c>
    </row>
    <row r="42" spans="1:4" ht="15" customHeight="1">
      <c r="A42" s="133">
        <v>27</v>
      </c>
      <c r="B42" s="270" t="s">
        <v>344</v>
      </c>
      <c r="C42" s="123">
        <v>172</v>
      </c>
      <c r="D42" s="123">
        <v>172</v>
      </c>
    </row>
    <row r="43" spans="1:4" ht="15" customHeight="1">
      <c r="A43" s="133">
        <v>28</v>
      </c>
      <c r="B43" s="270" t="s">
        <v>353</v>
      </c>
      <c r="C43" s="123">
        <v>1100</v>
      </c>
      <c r="D43" s="123">
        <v>1100</v>
      </c>
    </row>
    <row r="44" spans="1:4" ht="15" customHeight="1">
      <c r="A44" s="133">
        <v>29</v>
      </c>
      <c r="B44" s="270" t="s">
        <v>354</v>
      </c>
      <c r="C44" s="123">
        <v>0</v>
      </c>
      <c r="D44" s="123">
        <v>0</v>
      </c>
    </row>
    <row r="45" spans="1:4" ht="15" customHeight="1">
      <c r="A45" s="133">
        <v>30</v>
      </c>
      <c r="B45" s="270" t="s">
        <v>355</v>
      </c>
      <c r="C45" s="123">
        <v>5024</v>
      </c>
      <c r="D45" s="123">
        <v>5024</v>
      </c>
    </row>
    <row r="46" spans="1:4" ht="15" customHeight="1">
      <c r="A46" s="133">
        <v>31</v>
      </c>
      <c r="B46" s="270" t="s">
        <v>358</v>
      </c>
      <c r="C46" s="123">
        <v>1500</v>
      </c>
      <c r="D46" s="123">
        <v>1500</v>
      </c>
    </row>
    <row r="47" spans="1:4" ht="15" customHeight="1">
      <c r="A47" s="349">
        <v>32</v>
      </c>
      <c r="B47" s="270" t="s">
        <v>385</v>
      </c>
      <c r="C47" s="123">
        <v>6000</v>
      </c>
      <c r="D47" s="123">
        <v>6000</v>
      </c>
    </row>
    <row r="48" spans="1:4" ht="15" customHeight="1">
      <c r="A48" s="349">
        <v>33</v>
      </c>
      <c r="B48" s="270" t="s">
        <v>379</v>
      </c>
      <c r="C48" s="123">
        <v>187</v>
      </c>
      <c r="D48" s="123">
        <v>187</v>
      </c>
    </row>
    <row r="49" spans="1:4" ht="15" customHeight="1">
      <c r="A49" s="431" t="s">
        <v>86</v>
      </c>
      <c r="B49" s="432"/>
      <c r="C49" s="139">
        <v>1394562</v>
      </c>
      <c r="D49" s="139">
        <f>SUM(D9:D26,D34:D48)</f>
        <v>1394562</v>
      </c>
    </row>
    <row r="50" spans="1:4" ht="6.75" customHeight="1">
      <c r="A50" s="423"/>
      <c r="B50" s="424"/>
      <c r="C50" s="425"/>
      <c r="D50" s="335"/>
    </row>
    <row r="51" spans="1:4" ht="20.25" customHeight="1">
      <c r="A51" s="426" t="s">
        <v>87</v>
      </c>
      <c r="B51" s="427"/>
      <c r="C51" s="428"/>
      <c r="D51" s="334"/>
    </row>
    <row r="52" spans="1:4" ht="15" customHeight="1">
      <c r="A52" s="133">
        <v>34</v>
      </c>
      <c r="B52" s="134" t="s">
        <v>88</v>
      </c>
      <c r="C52" s="110">
        <v>6000</v>
      </c>
      <c r="D52" s="110">
        <v>6000</v>
      </c>
    </row>
    <row r="53" spans="1:4" ht="15" customHeight="1">
      <c r="A53" s="133">
        <v>35</v>
      </c>
      <c r="B53" s="220" t="s">
        <v>263</v>
      </c>
      <c r="C53" s="123">
        <v>5250</v>
      </c>
      <c r="D53" s="123">
        <v>5250</v>
      </c>
    </row>
    <row r="54" spans="1:4" ht="15" customHeight="1">
      <c r="A54" s="133">
        <v>36</v>
      </c>
      <c r="B54" s="138" t="s">
        <v>252</v>
      </c>
      <c r="C54" s="123">
        <v>3000</v>
      </c>
      <c r="D54" s="123">
        <v>3000</v>
      </c>
    </row>
    <row r="55" spans="1:4" ht="15" customHeight="1">
      <c r="A55" s="133">
        <v>37</v>
      </c>
      <c r="B55" s="138" t="s">
        <v>253</v>
      </c>
      <c r="C55" s="123">
        <v>5000</v>
      </c>
      <c r="D55" s="123">
        <v>5000</v>
      </c>
    </row>
    <row r="56" spans="1:4" ht="15" customHeight="1">
      <c r="A56" s="133">
        <v>38</v>
      </c>
      <c r="B56" s="338" t="s">
        <v>73</v>
      </c>
      <c r="C56" s="123">
        <v>358655</v>
      </c>
      <c r="D56" s="123">
        <v>358655</v>
      </c>
    </row>
    <row r="57" spans="1:4" ht="15" customHeight="1">
      <c r="A57" s="133">
        <v>39</v>
      </c>
      <c r="B57" s="338" t="s">
        <v>356</v>
      </c>
      <c r="C57" s="123">
        <v>32000</v>
      </c>
      <c r="D57" s="123">
        <v>32000</v>
      </c>
    </row>
    <row r="58" spans="1:4" ht="14.25" customHeight="1">
      <c r="A58" s="429" t="s">
        <v>86</v>
      </c>
      <c r="B58" s="430"/>
      <c r="C58" s="139">
        <v>409905</v>
      </c>
      <c r="D58" s="139">
        <f>SUM(D52:D57)</f>
        <v>409905</v>
      </c>
    </row>
    <row r="59" spans="1:5" s="142" customFormat="1" ht="15">
      <c r="A59" s="418" t="s">
        <v>89</v>
      </c>
      <c r="B59" s="419"/>
      <c r="C59" s="141">
        <v>1804467</v>
      </c>
      <c r="D59" s="141">
        <f>SUM(D49,D58)</f>
        <v>1804467</v>
      </c>
      <c r="E59" s="269"/>
    </row>
    <row r="62" ht="12.75">
      <c r="B62" s="264"/>
    </row>
    <row r="63" ht="12.75">
      <c r="B63" s="264"/>
    </row>
  </sheetData>
  <sheetProtection/>
  <mergeCells count="8">
    <mergeCell ref="A1:D1"/>
    <mergeCell ref="A59:B59"/>
    <mergeCell ref="A6:B7"/>
    <mergeCell ref="A50:C50"/>
    <mergeCell ref="A51:C51"/>
    <mergeCell ref="A58:B58"/>
    <mergeCell ref="A49:B49"/>
    <mergeCell ref="A8:B8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3.57421875" style="0" customWidth="1"/>
    <col min="2" max="2" width="9.8515625" style="0" customWidth="1"/>
    <col min="3" max="3" width="9.7109375" style="0" customWidth="1"/>
    <col min="4" max="4" width="11.421875" style="0" customWidth="1"/>
    <col min="5" max="5" width="15.8515625" style="0" customWidth="1"/>
  </cols>
  <sheetData>
    <row r="1" spans="1:5" ht="15.75">
      <c r="A1" s="435" t="s">
        <v>178</v>
      </c>
      <c r="B1" s="435"/>
      <c r="C1" s="435"/>
      <c r="D1" s="435"/>
      <c r="E1" s="435"/>
    </row>
    <row r="2" spans="1:5" ht="15.75">
      <c r="A2" s="435" t="s">
        <v>179</v>
      </c>
      <c r="B2" s="435"/>
      <c r="C2" s="435"/>
      <c r="D2" s="435"/>
      <c r="E2" s="435"/>
    </row>
    <row r="3" spans="1:5" ht="15.75">
      <c r="A3" s="435" t="s">
        <v>221</v>
      </c>
      <c r="B3" s="435"/>
      <c r="C3" s="435"/>
      <c r="D3" s="435"/>
      <c r="E3" s="435"/>
    </row>
    <row r="4" spans="1:5" ht="15.75">
      <c r="A4" s="1"/>
      <c r="B4" s="1"/>
      <c r="C4" s="1"/>
      <c r="D4" s="1"/>
      <c r="E4" s="1"/>
    </row>
    <row r="5" spans="2:5" ht="12.75">
      <c r="B5" s="417" t="s">
        <v>427</v>
      </c>
      <c r="C5" s="417"/>
      <c r="D5" s="417"/>
      <c r="E5" s="417"/>
    </row>
    <row r="6" spans="4:5" ht="12.75">
      <c r="D6" s="387" t="s">
        <v>0</v>
      </c>
      <c r="E6" s="387"/>
    </row>
    <row r="7" spans="4:5" ht="12.75">
      <c r="D7" s="188"/>
      <c r="E7" s="188"/>
    </row>
    <row r="8" spans="1:6" ht="51">
      <c r="A8" s="189" t="s">
        <v>180</v>
      </c>
      <c r="B8" s="190" t="s">
        <v>256</v>
      </c>
      <c r="C8" s="191" t="s">
        <v>181</v>
      </c>
      <c r="D8" s="191" t="s">
        <v>182</v>
      </c>
      <c r="E8" s="190" t="s">
        <v>189</v>
      </c>
      <c r="F8" s="192"/>
    </row>
    <row r="9" spans="1:6" ht="19.5" customHeight="1">
      <c r="A9" s="197" t="s">
        <v>376</v>
      </c>
      <c r="B9" s="198"/>
      <c r="C9" s="198"/>
      <c r="D9" s="198"/>
      <c r="E9" s="348"/>
      <c r="F9" s="195"/>
    </row>
    <row r="10" spans="1:6" ht="19.5" customHeight="1">
      <c r="A10" s="346" t="s">
        <v>377</v>
      </c>
      <c r="B10" s="268">
        <v>24460</v>
      </c>
      <c r="C10" s="268">
        <v>0</v>
      </c>
      <c r="D10" s="268">
        <v>0</v>
      </c>
      <c r="E10" s="347">
        <f>SUM(B10-D10)</f>
        <v>24460</v>
      </c>
      <c r="F10" s="195"/>
    </row>
    <row r="11" spans="1:6" ht="21" customHeight="1">
      <c r="A11" s="133" t="s">
        <v>257</v>
      </c>
      <c r="B11" s="193">
        <v>400</v>
      </c>
      <c r="C11" s="193">
        <v>90</v>
      </c>
      <c r="D11" s="193">
        <f>B11*C11/100</f>
        <v>360</v>
      </c>
      <c r="E11" s="194">
        <f>SUM(B11-D11)</f>
        <v>40</v>
      </c>
      <c r="F11" s="195"/>
    </row>
    <row r="12" spans="1:6" ht="19.5" customHeight="1">
      <c r="A12" s="133" t="s">
        <v>183</v>
      </c>
      <c r="B12" s="268">
        <v>720</v>
      </c>
      <c r="C12" s="193">
        <v>0</v>
      </c>
      <c r="D12" s="193">
        <v>0</v>
      </c>
      <c r="E12" s="194">
        <f>SUM(B12-D12)</f>
        <v>720</v>
      </c>
      <c r="F12" s="195"/>
    </row>
    <row r="13" spans="1:6" ht="19.5" customHeight="1">
      <c r="A13" s="133" t="s">
        <v>258</v>
      </c>
      <c r="B13" s="193">
        <v>1180</v>
      </c>
      <c r="C13" s="193">
        <v>0</v>
      </c>
      <c r="D13" s="193">
        <v>0</v>
      </c>
      <c r="E13" s="194">
        <v>500</v>
      </c>
      <c r="F13" s="195"/>
    </row>
    <row r="14" spans="1:6" ht="19.5" customHeight="1">
      <c r="A14" s="133" t="s">
        <v>259</v>
      </c>
      <c r="B14" s="193">
        <v>200</v>
      </c>
      <c r="C14" s="193">
        <v>0</v>
      </c>
      <c r="D14" s="193">
        <v>0</v>
      </c>
      <c r="E14" s="205">
        <v>200</v>
      </c>
      <c r="F14" s="195"/>
    </row>
    <row r="15" spans="1:6" ht="19.5" customHeight="1">
      <c r="A15" s="197" t="s">
        <v>176</v>
      </c>
      <c r="B15" s="198">
        <f>SUM(B9:B14)</f>
        <v>26960</v>
      </c>
      <c r="C15" s="198"/>
      <c r="D15" s="198">
        <f>SUM(D9:D14)</f>
        <v>360</v>
      </c>
      <c r="E15" s="113">
        <f>SUM(E9:E14)</f>
        <v>25920</v>
      </c>
      <c r="F15" s="195"/>
    </row>
    <row r="16" spans="1:6" ht="19.5" customHeight="1">
      <c r="A16" s="133"/>
      <c r="B16" s="193"/>
      <c r="C16" s="196"/>
      <c r="D16" s="193"/>
      <c r="E16" s="194"/>
      <c r="F16" s="195"/>
    </row>
    <row r="17" spans="1:6" ht="19.5" customHeight="1">
      <c r="A17" s="197" t="s">
        <v>184</v>
      </c>
      <c r="B17" s="193"/>
      <c r="C17" s="196"/>
      <c r="D17" s="193"/>
      <c r="E17" s="194"/>
      <c r="F17" s="195"/>
    </row>
    <row r="18" spans="1:6" ht="19.5" customHeight="1">
      <c r="A18" s="133" t="s">
        <v>260</v>
      </c>
      <c r="B18" s="193">
        <v>280</v>
      </c>
      <c r="C18" s="196">
        <v>100</v>
      </c>
      <c r="D18" s="193">
        <v>280</v>
      </c>
      <c r="E18" s="194">
        <v>0</v>
      </c>
      <c r="F18" s="195"/>
    </row>
    <row r="19" spans="1:6" ht="19.5" customHeight="1">
      <c r="A19" s="133" t="s">
        <v>185</v>
      </c>
      <c r="B19" s="240">
        <v>7000</v>
      </c>
      <c r="C19" s="240">
        <v>100</v>
      </c>
      <c r="D19" s="240">
        <v>7000</v>
      </c>
      <c r="E19" s="241">
        <v>0</v>
      </c>
      <c r="F19" s="195"/>
    </row>
    <row r="20" spans="1:6" ht="19.5" customHeight="1">
      <c r="A20" s="133" t="s">
        <v>261</v>
      </c>
      <c r="B20" s="240">
        <v>18000</v>
      </c>
      <c r="C20" s="240">
        <v>90</v>
      </c>
      <c r="D20" s="240">
        <v>16200</v>
      </c>
      <c r="E20" s="243">
        <v>1800</v>
      </c>
      <c r="F20" s="195"/>
    </row>
    <row r="21" spans="1:6" ht="19.5" customHeight="1">
      <c r="A21" s="204" t="s">
        <v>267</v>
      </c>
      <c r="B21" s="244">
        <v>4750</v>
      </c>
      <c r="C21" s="245">
        <v>90.8</v>
      </c>
      <c r="D21" s="244">
        <v>4080</v>
      </c>
      <c r="E21" s="241">
        <v>670</v>
      </c>
      <c r="F21" s="195"/>
    </row>
    <row r="22" spans="1:6" ht="19.5" customHeight="1">
      <c r="A22" s="133" t="s">
        <v>262</v>
      </c>
      <c r="B22" s="240">
        <v>80</v>
      </c>
      <c r="C22" s="240">
        <v>100</v>
      </c>
      <c r="D22" s="240">
        <v>80</v>
      </c>
      <c r="E22" s="241">
        <f>SUM(B22-D22)</f>
        <v>0</v>
      </c>
      <c r="F22" s="195"/>
    </row>
    <row r="23" spans="1:6" ht="19.5" customHeight="1">
      <c r="A23" s="256" t="s">
        <v>176</v>
      </c>
      <c r="B23" s="257">
        <f>SUM(B18:B22)</f>
        <v>30110</v>
      </c>
      <c r="C23" s="257"/>
      <c r="D23" s="257">
        <f>SUM(D18:D22)</f>
        <v>27640</v>
      </c>
      <c r="E23" s="258">
        <f>SUM(E18:E22)</f>
        <v>2470</v>
      </c>
      <c r="F23" s="195"/>
    </row>
    <row r="24" spans="1:6" ht="19.5" customHeight="1">
      <c r="A24" s="259" t="s">
        <v>78</v>
      </c>
      <c r="B24" s="260">
        <f>SUM(B15,B23)</f>
        <v>57070</v>
      </c>
      <c r="C24" s="260"/>
      <c r="D24" s="260">
        <f>SUM(D15,D23)</f>
        <v>28000</v>
      </c>
      <c r="E24" s="261">
        <f>SUM(E15,E23)</f>
        <v>28390</v>
      </c>
      <c r="F24" s="195"/>
    </row>
    <row r="25" spans="1:6" ht="12.75">
      <c r="A25" s="199"/>
      <c r="B25" s="231"/>
      <c r="C25" s="231"/>
      <c r="D25" s="231"/>
      <c r="E25" s="246"/>
      <c r="F25" s="247"/>
    </row>
    <row r="26" spans="1:6" ht="16.5" customHeight="1">
      <c r="A26" s="200" t="s">
        <v>188</v>
      </c>
      <c r="B26" s="240"/>
      <c r="C26" s="248"/>
      <c r="D26" s="240"/>
      <c r="E26" s="249"/>
      <c r="F26" s="247"/>
    </row>
    <row r="27" spans="1:6" ht="16.5" customHeight="1">
      <c r="A27" s="133" t="s">
        <v>186</v>
      </c>
      <c r="B27" s="240">
        <v>2800</v>
      </c>
      <c r="C27" s="248">
        <v>90</v>
      </c>
      <c r="D27" s="248">
        <v>2520</v>
      </c>
      <c r="E27" s="241">
        <v>280</v>
      </c>
      <c r="F27" s="242"/>
    </row>
    <row r="28" spans="1:6" ht="17.25" customHeight="1">
      <c r="A28" s="201" t="s">
        <v>187</v>
      </c>
      <c r="B28" s="240">
        <v>1950</v>
      </c>
      <c r="C28" s="248">
        <v>80</v>
      </c>
      <c r="D28" s="248">
        <v>1560</v>
      </c>
      <c r="E28" s="241">
        <v>390</v>
      </c>
      <c r="F28" s="242"/>
    </row>
    <row r="29" spans="1:6" ht="12.75">
      <c r="A29" s="206"/>
      <c r="B29" s="250">
        <v>4750</v>
      </c>
      <c r="C29" s="251"/>
      <c r="D29" s="252">
        <v>4080</v>
      </c>
      <c r="E29" s="253">
        <f>SUM(E27:E28)</f>
        <v>670</v>
      </c>
      <c r="F29" s="254"/>
    </row>
    <row r="30" spans="1:6" ht="12.75">
      <c r="A30" s="202"/>
      <c r="B30" s="102"/>
      <c r="C30" s="102"/>
      <c r="D30" s="102"/>
      <c r="E30" s="102"/>
      <c r="F30" s="102"/>
    </row>
    <row r="31" spans="1:4" ht="12.75">
      <c r="A31" s="255" t="s">
        <v>302</v>
      </c>
      <c r="D31" s="35"/>
    </row>
    <row r="32" ht="12.75">
      <c r="A32" s="203"/>
    </row>
    <row r="33" ht="12.75">
      <c r="A33" s="203"/>
    </row>
  </sheetData>
  <sheetProtection/>
  <mergeCells count="5">
    <mergeCell ref="A1:E1"/>
    <mergeCell ref="A2:E2"/>
    <mergeCell ref="A3:E3"/>
    <mergeCell ref="D6:E6"/>
    <mergeCell ref="B5:E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2016-04-22T08:52:22Z</cp:lastPrinted>
  <dcterms:created xsi:type="dcterms:W3CDTF">2014-01-23T10:46:39Z</dcterms:created>
  <dcterms:modified xsi:type="dcterms:W3CDTF">2016-07-06T11:59:03Z</dcterms:modified>
  <cp:category/>
  <cp:version/>
  <cp:contentType/>
  <cp:contentStatus/>
</cp:coreProperties>
</file>