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13" firstSheet="8" activeTab="10"/>
  </bookViews>
  <sheets>
    <sheet name="1.bev-kiadd" sheetId="1" r:id="rId1"/>
    <sheet name="1.a. mük." sheetId="2" r:id="rId2"/>
    <sheet name="1.b felhalm." sheetId="3" r:id="rId3"/>
    <sheet name="1.c.kötelező nem kötelező." sheetId="4" r:id="rId4"/>
    <sheet name="2. működés" sheetId="5" r:id="rId5"/>
    <sheet name="3.beruházás" sheetId="6" r:id="rId6"/>
    <sheet name="4.gördülő" sheetId="7" r:id="rId7"/>
    <sheet name="5.ei felh.ütemterv" sheetId="8" r:id="rId8"/>
    <sheet name="6.Létszámkeret" sheetId="9" r:id="rId9"/>
    <sheet name="7.Adósságot keletkeztető ügylet" sheetId="10" r:id="rId10"/>
    <sheet name="8.Közvetett támogatások(kedvez)" sheetId="11" r:id="rId11"/>
  </sheets>
  <definedNames>
    <definedName name="_xlnm.Print_Area" localSheetId="5">'3.beruházás'!$A$1:$F$17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16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C9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C13" authorId="0">
      <text>
        <r>
          <rPr>
            <sz val="10"/>
            <rFont val="Arial"/>
            <family val="2"/>
          </rPr>
          <t xml:space="preserve">Magánsz.komma.770+vállalk.30+bíság 10
</t>
        </r>
      </text>
    </comment>
    <comment ref="D9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D13" authorId="0">
      <text>
        <r>
          <rPr>
            <sz val="10"/>
            <rFont val="Arial"/>
            <family val="2"/>
          </rPr>
          <t xml:space="preserve">Magánsz.komma.770+vállalk.30+bíság 10
</t>
        </r>
      </text>
    </comment>
    <comment ref="E9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E12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E13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E17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  <comment ref="E19" authorId="0">
      <text>
        <r>
          <rPr>
            <sz val="10"/>
            <rFont val="Arial"/>
            <family val="2"/>
          </rPr>
          <t>2012-ben már nem vesszük ki a súlyos fog.gond.küzdő telep.normatívát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7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I.1 - felhalmozási Áfa + I. 2.3</t>
        </r>
      </text>
    </commen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 2.2</t>
        </r>
      </text>
    </comment>
    <comment ref="B9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II. 1.+1.2+1.3 - Lakáshozjutás normatíva</t>
        </r>
      </text>
    </comment>
    <comment ref="F15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Felhalmozási hitel + 30.000 kamat</t>
        </r>
      </text>
    </comment>
    <comment ref="B14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  <comment ref="B13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I.2.1 - magánszem. kommunális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B8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1.a tábla saját bevétel - I.2.3</t>
        </r>
      </text>
    </comment>
    <comment ref="B9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Helyi adó- magánszem. Komm + I.2.3</t>
        </r>
      </text>
    </comment>
    <comment ref="B10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1.a tábla 2. +4. sor</t>
        </r>
      </text>
    </comment>
    <comment ref="B11" authorId="0">
      <text>
        <r>
          <rPr>
            <b/>
            <sz val="8"/>
            <color indexed="8"/>
            <rFont val="Times New Roman"/>
            <family val="1"/>
          </rPr>
          <t xml:space="preserve">Polgármesteri Hivatal:
</t>
        </r>
        <r>
          <rPr>
            <sz val="10"/>
            <color indexed="8"/>
            <rFont val="Times New Roman"/>
            <family val="1"/>
          </rPr>
          <t>1.a tábla - Önhiki előleg</t>
        </r>
      </text>
    </comment>
  </commentList>
</comments>
</file>

<file path=xl/sharedStrings.xml><?xml version="1.0" encoding="utf-8"?>
<sst xmlns="http://schemas.openxmlformats.org/spreadsheetml/2006/main" count="557" uniqueCount="349">
  <si>
    <t>1.sz.melléklet</t>
  </si>
  <si>
    <t>EFt</t>
  </si>
  <si>
    <t>S.sz.</t>
  </si>
  <si>
    <t>M e g n e v e z é s</t>
  </si>
  <si>
    <t>2013.terv</t>
  </si>
  <si>
    <t>I.</t>
  </si>
  <si>
    <t>Működési bevételek</t>
  </si>
  <si>
    <t>1.</t>
  </si>
  <si>
    <t>Intézményi működési bevételek</t>
  </si>
  <si>
    <t>2.</t>
  </si>
  <si>
    <t xml:space="preserve">Önkormányzatok sajátos működési bevételei </t>
  </si>
  <si>
    <t>2.1   Helyi adók</t>
  </si>
  <si>
    <t>2.2   Átengedett központi adók</t>
  </si>
  <si>
    <t>2.3   Bírságok pótlékok, egyéb sajátos bevételek</t>
  </si>
  <si>
    <t>2.4. Előző évi kieg.visszatérülések</t>
  </si>
  <si>
    <t>II.</t>
  </si>
  <si>
    <t>Támogatások</t>
  </si>
  <si>
    <t>Önkormányzatok költségvetési támogatása</t>
  </si>
  <si>
    <t>1.1   Normatív hozzájárulások</t>
  </si>
  <si>
    <t>1.2   Központosított előirányzatok</t>
  </si>
  <si>
    <t>1.3   Normatív kötött felhasználású támogatás</t>
  </si>
  <si>
    <t>1.4  Egyéb központi támogatások</t>
  </si>
  <si>
    <t>1.5  Önhibájukon kívül hátr.helyz.lévő telep.támog.</t>
  </si>
  <si>
    <t>1.6 Helyi önk.és tkt-k egyes ktgv.kapcs.szárm.bevételei</t>
  </si>
  <si>
    <t xml:space="preserve">Támogatások </t>
  </si>
  <si>
    <t>III.</t>
  </si>
  <si>
    <t>Felhalmozási és tőke jellegű bevételek</t>
  </si>
  <si>
    <t xml:space="preserve">Felhalmozási saját bevételek </t>
  </si>
  <si>
    <t>Támogatáértékű felhalmozási bevételek</t>
  </si>
  <si>
    <t>2.1 Támogatásértékű felhalmozási bevételközp.ktgv.sz-től</t>
  </si>
  <si>
    <t>2.1 Támogatásértékű felhalmozási bevétel MVH-tól</t>
  </si>
  <si>
    <t>2.2 Támogatásértékű felhalmozási bev.alapítványtól</t>
  </si>
  <si>
    <t>3.</t>
  </si>
  <si>
    <t>Felhalmozási célú pénzeszközátvétel államházt.kívülről</t>
  </si>
  <si>
    <t>3.1 Felhalmozási célú pénzeszközátvétel egyháztól</t>
  </si>
  <si>
    <t>Felhalmozási bevételek</t>
  </si>
  <si>
    <t>IV.</t>
  </si>
  <si>
    <t>Támogatások, támogatásértékű bevételek</t>
  </si>
  <si>
    <t>Támogatásértékű működési bevételek</t>
  </si>
  <si>
    <t>Támogatásértékű működési bevételek közp.ktgv.sztől</t>
  </si>
  <si>
    <t>Támogatásértékű működési bevételek MVH-tól</t>
  </si>
  <si>
    <t>Működési célú pénzeszközátvétel</t>
  </si>
  <si>
    <t>Működőképesség megőrzését szolgáló kiegészítő támogatás (hiány finanszírozása)</t>
  </si>
  <si>
    <t>Pénzeszközátvétel</t>
  </si>
  <si>
    <t>V.</t>
  </si>
  <si>
    <t>Támogatási kölcsönök visszatérülése</t>
  </si>
  <si>
    <t>VI.</t>
  </si>
  <si>
    <t>Hitelek</t>
  </si>
  <si>
    <t>Működési célú hitelfelvétel</t>
  </si>
  <si>
    <t>Hosszú lejáratú hitelfelvétel</t>
  </si>
  <si>
    <t>VII.</t>
  </si>
  <si>
    <t>Pénzforgalom nélküli bevételek</t>
  </si>
  <si>
    <t>Előző évi pénzmaradvány igénybevétele</t>
  </si>
  <si>
    <t>Általános tartalék</t>
  </si>
  <si>
    <t>Céltartalék</t>
  </si>
  <si>
    <t>Bevételek mindösszesen:</t>
  </si>
  <si>
    <t>Egyéb finanszírozás bevételei</t>
  </si>
  <si>
    <t>BEVÉTELEK MINDÖSSZESEN:</t>
  </si>
  <si>
    <t>Személyi juttatások</t>
  </si>
  <si>
    <t>Munkaadókat terhelő járulék</t>
  </si>
  <si>
    <t>Dologi kiadások</t>
  </si>
  <si>
    <t>Támogatásértékű működési kiadás</t>
  </si>
  <si>
    <t>Működési célú pénzeszköz átadás</t>
  </si>
  <si>
    <t>Szociálpolitikai juttatás</t>
  </si>
  <si>
    <t xml:space="preserve">Felhalmozási kiadás </t>
  </si>
  <si>
    <t xml:space="preserve">             Ebből:   beruházás     </t>
  </si>
  <si>
    <t xml:space="preserve">                           felújítás           </t>
  </si>
  <si>
    <t>Támogatásértékű felhalmozási kiadás</t>
  </si>
  <si>
    <t>Felhalm.célú peszközátadás egyháznak</t>
  </si>
  <si>
    <t>Felhalmozási kölcsön törlesztése</t>
  </si>
  <si>
    <t>Kölcsön nyújtás</t>
  </si>
  <si>
    <t xml:space="preserve">Kiadások mindösszesen: </t>
  </si>
  <si>
    <t>Egyéb finanszírozás kiadásai</t>
  </si>
  <si>
    <t xml:space="preserve">KIADÁSOK MINDÖSSZESEN: </t>
  </si>
  <si>
    <t>Bevételek</t>
  </si>
  <si>
    <t>Kiadások</t>
  </si>
  <si>
    <t>Megnevezés</t>
  </si>
  <si>
    <t>Önk.sajátos működési bev.</t>
  </si>
  <si>
    <t>Önk.költségvetési támogatása</t>
  </si>
  <si>
    <t>Támog.ért.műk.bevételek</t>
  </si>
  <si>
    <t>Működési célú pénzeszk.átv.</t>
  </si>
  <si>
    <t>Előző évi várható pénzm.</t>
  </si>
  <si>
    <t>Kölcsönnyújtás</t>
  </si>
  <si>
    <t>ÖSSZESEN:</t>
  </si>
  <si>
    <t>Egyéb finanszírozás befételei</t>
  </si>
  <si>
    <t>2013. terv</t>
  </si>
  <si>
    <t>Felhalmozási kiadások</t>
  </si>
  <si>
    <t>Önk.sajátos felhalm. bev.</t>
  </si>
  <si>
    <t>ebből:                                   beruházás</t>
  </si>
  <si>
    <t>Felújítás</t>
  </si>
  <si>
    <t>Felhalmozái saját bevételek</t>
  </si>
  <si>
    <t>Támog.ért.felhalm.bevételek</t>
  </si>
  <si>
    <t>Felhalm.célú peszközátadás</t>
  </si>
  <si>
    <t>Támog.ért.felhalm.bev.MVH-tól</t>
  </si>
  <si>
    <t>Felhalm.célú peszkátad.egyháznak</t>
  </si>
  <si>
    <t>Felhalmozási célú kölcsön törlesztése</t>
  </si>
  <si>
    <t>Felhalmozási célú hitelfelvétel</t>
  </si>
  <si>
    <t>Felhalmozási célú hiteltörlesztés (tőke + kamat)</t>
  </si>
  <si>
    <t>1.c sz.melléklet</t>
  </si>
  <si>
    <t>Kötelező feladathoz kapcsolódik</t>
  </si>
  <si>
    <t>Kötelezőből államigazgatási</t>
  </si>
  <si>
    <t>Kötelezőből önkormányzati</t>
  </si>
  <si>
    <t>Nem kötelező feladathoz kapcsolódik</t>
  </si>
  <si>
    <t>Kötelező+nem kötelező összesen</t>
  </si>
  <si>
    <t>szja helyben mó része+jöv.kül.mérséklésére+gépjárműadó</t>
  </si>
  <si>
    <t>központosított+egyéb központi</t>
  </si>
  <si>
    <t>2.1 Támogatásértékű felhalmozási bevétel közp.ktgv.sz-től</t>
  </si>
  <si>
    <t>52.000-5.332 (12.21.én kiutalták)-6.500=40.168</t>
  </si>
  <si>
    <t>Támogértékű műk.bev.közp.ktgv.sztől hiány finanszírozására</t>
  </si>
  <si>
    <t>2.sz.melléklet</t>
  </si>
  <si>
    <t>S.</t>
  </si>
  <si>
    <t>Sz.</t>
  </si>
  <si>
    <t>Munkaadót terhelő járulék</t>
  </si>
  <si>
    <t>Dologi, egyéb folyó kiadások</t>
  </si>
  <si>
    <t>Élelmiszer beszerzés</t>
  </si>
  <si>
    <t>Irodaszer, nyomtatvány</t>
  </si>
  <si>
    <t>Könyv, folyóirat, egyéb inform. hordozó</t>
  </si>
  <si>
    <t>Hajtó és kenőanyag beszerzés</t>
  </si>
  <si>
    <t>Kisértékű tárgyi eszköz beszerzés</t>
  </si>
  <si>
    <t>Munkaruha</t>
  </si>
  <si>
    <t xml:space="preserve">Egyéb anyag beszerzés </t>
  </si>
  <si>
    <t>Távközlési díjak</t>
  </si>
  <si>
    <t>Vásárolt élelmezés</t>
  </si>
  <si>
    <t>Bérleti és lízingdíj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</si>
  <si>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</si>
  <si>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</si>
  <si>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</si>
  <si>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</si>
  <si>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Karbantartás, kisjavítás</t>
  </si>
  <si>
    <t>Egyéb üzemeltetési fenntartási kiadások</t>
  </si>
  <si>
    <t>Belföldi kiküldetés</t>
  </si>
  <si>
    <t>Pénzügyi szolgáltatások kiadásai</t>
  </si>
  <si>
    <t>Reprezentáció</t>
  </si>
  <si>
    <t>Reklám, propaganda, egyéb kiadás</t>
  </si>
  <si>
    <t>Egyéb dologi kiadások</t>
  </si>
  <si>
    <t>Vás. termék , szolgáltatás ÁFA-ja</t>
  </si>
  <si>
    <t>Egyéb befizetési kötelezettség</t>
  </si>
  <si>
    <t>Munkáltató által fiz.szja</t>
  </si>
  <si>
    <t>Díjak,egyéb befizetések (cégautóadó,egyéb befiz.)</t>
  </si>
  <si>
    <t>Kamatkiadások</t>
  </si>
  <si>
    <t>5.</t>
  </si>
  <si>
    <t xml:space="preserve">Müködési célú támogatásértékű kiadás </t>
  </si>
  <si>
    <t>Körjegyzőség működtetésére /Marcali/</t>
  </si>
  <si>
    <t>Iskola, óvoda</t>
  </si>
  <si>
    <t>Hatósági Igazgatási Társulás díja</t>
  </si>
  <si>
    <t>Gyermekjólét</t>
  </si>
  <si>
    <t>Családsegítés</t>
  </si>
  <si>
    <t>Hétvégi orvosi ügyeleti társulás</t>
  </si>
  <si>
    <t>Házi segítségnyújtás</t>
  </si>
  <si>
    <t>Pedagógiai szakszolgálat</t>
  </si>
  <si>
    <t>Többcélú Társulás tagdíj</t>
  </si>
  <si>
    <t>Többcélú Társulás (közfogl.)</t>
  </si>
  <si>
    <t>Védőnői Szolgálat (Mesztegnyő)</t>
  </si>
  <si>
    <t>6.</t>
  </si>
  <si>
    <t>Müködési célú pénzeszközátadás</t>
  </si>
  <si>
    <t>Alapítványok, sportegyesületek támogatása,</t>
  </si>
  <si>
    <t>Fogorvos</t>
  </si>
  <si>
    <t>7.</t>
  </si>
  <si>
    <t xml:space="preserve">Felhalmozásci célú támogatásértékű kiadás </t>
  </si>
  <si>
    <t>Tárgyi eszk.térít.díj stb.</t>
  </si>
  <si>
    <t>8.</t>
  </si>
  <si>
    <t>Felhalmozási célú pénzeszközátadás</t>
  </si>
  <si>
    <t>Tudás Háza (alapítványnak)</t>
  </si>
  <si>
    <t>9.</t>
  </si>
  <si>
    <t>Társadalmi és szoc. pol. juttatások</t>
  </si>
  <si>
    <t>Fogalkoztatást helyett.támog.,rend.szoc.segély</t>
  </si>
  <si>
    <t>Rendkívüli gyermekvédelmi támogatás</t>
  </si>
  <si>
    <t>Időskorúak járadéka</t>
  </si>
  <si>
    <t>Lakásfenntartási támogatás</t>
  </si>
  <si>
    <t>Átmeneti segély</t>
  </si>
  <si>
    <t>Temetési segély</t>
  </si>
  <si>
    <t>Köztemetés</t>
  </si>
  <si>
    <t>Természetben nyújtott egyéb ellátás közgyógy stb.</t>
  </si>
  <si>
    <t>Önk.által saját hatáskörben nyújtott termb.</t>
  </si>
  <si>
    <t>S</t>
  </si>
  <si>
    <t>F e l a d a t</t>
  </si>
  <si>
    <t>sz.</t>
  </si>
  <si>
    <t>Beruházás</t>
  </si>
  <si>
    <t>Tudás Háza bővítése</t>
  </si>
  <si>
    <t>Ingatlan vásárlás</t>
  </si>
  <si>
    <t>Int.beruh.kiadások áfa</t>
  </si>
  <si>
    <t xml:space="preserve">            Összesen:</t>
  </si>
  <si>
    <t>Fő</t>
  </si>
  <si>
    <t>Falugondnoki szolg.</t>
  </si>
  <si>
    <t>Igazgatás-Könyvtár-Tudás Háza</t>
  </si>
  <si>
    <t>2013.I.mód</t>
  </si>
  <si>
    <t>3.2 Felhalmozási célú pénzeszközátvétel alapítványtól</t>
  </si>
  <si>
    <t>Központi ktgvetési szervnek (közgyógy)</t>
  </si>
  <si>
    <t>Erzsébet program önrésze</t>
  </si>
  <si>
    <t>Marcali és Térs.Közsz.Nonpr.törzsbetéthez</t>
  </si>
  <si>
    <t>Ápolási díj (I.félév átfutón:469 Eft)</t>
  </si>
  <si>
    <t>Mecsek-Dráva Társ.mük.hozzj.</t>
  </si>
  <si>
    <t>2013. I. mód</t>
  </si>
  <si>
    <t>Eltérés</t>
  </si>
  <si>
    <t>Kelevíz Önkormányzat 2013.évi bevételei és kiadásai</t>
  </si>
  <si>
    <t xml:space="preserve">Kelevíz Önkormányzat 2013. évi működési célú bevételei és kiadásai
</t>
  </si>
  <si>
    <t xml:space="preserve">Kelevíz Önkormányzat 2013. évi felhalmozási célú bevételei és kiadásai
</t>
  </si>
  <si>
    <t xml:space="preserve">  2/2013 (II.21.) sz. rendelet módosításáról</t>
  </si>
  <si>
    <t xml:space="preserve">   2/2013 (II.21.) sz. rendelet módosításáról</t>
  </si>
  <si>
    <t xml:space="preserve">   2/2013 (II.21.) sz. rendelet módosításáról    </t>
  </si>
  <si>
    <t>2/2013(II.21.) sz. rendelet módosításáról</t>
  </si>
  <si>
    <t>Kelevíz Önkormányzat 2013. évi feladatok megbontása kötelező és nem kötelező feladatokra</t>
  </si>
  <si>
    <t>Kelevíz Önkormányzat 2013. évi működési kiadásai</t>
  </si>
  <si>
    <t>Kelevíz Önkormányzat 2013. évi felhalmozási kiadásai</t>
  </si>
  <si>
    <t>2013. I.mód</t>
  </si>
  <si>
    <t xml:space="preserve">     2/2013 (II.21.) sz. rendelet módosításáról</t>
  </si>
  <si>
    <t xml:space="preserve"> 2/2013 (II.21.) sz. rendelet módosításáról</t>
  </si>
  <si>
    <t>Kelevíz Önkormányzat /2013/2014/2015. évi bevételei és kiadásai</t>
  </si>
  <si>
    <t>2013. évre</t>
  </si>
  <si>
    <t>2014. évre</t>
  </si>
  <si>
    <t>2015. évre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</si>
  <si>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</si>
  <si>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</si>
  <si>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</si>
  <si>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</si>
  <si>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előző évi pénzmaradvány igénybevétele</t>
  </si>
  <si>
    <t>Működési célú bevételek összesen:</t>
  </si>
  <si>
    <t xml:space="preserve">Személyi juttatások </t>
  </si>
  <si>
    <t>Munkaadókat terhelő járulékok</t>
  </si>
  <si>
    <t>Dologi kiadások és egyéb folyó kiadások (kamatkifizetés nélkül)</t>
  </si>
  <si>
    <t>Működési célú pénzeszközátadás, egyéb támogatás</t>
  </si>
  <si>
    <t>Támogatásértékű működési kiadások</t>
  </si>
  <si>
    <t>Társadalmi és szociálpolitikai juttatás</t>
  </si>
  <si>
    <t>Rövid lejáratú hitel visszafizetése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</si>
  <si>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</si>
  <si>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</si>
  <si>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</si>
  <si>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</si>
  <si>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</si>
  <si>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Támogatásértékű felhalmozási bevételek</t>
  </si>
  <si>
    <t>Felhalmozási célú pénzeszközátvétel</t>
  </si>
  <si>
    <t>Felhalmozási ÁFA visszatérülése</t>
  </si>
  <si>
    <t xml:space="preserve">Fejlesztési célú támogatások </t>
  </si>
  <si>
    <t>Felhalmozási célú hitelek,kölcsönök</t>
  </si>
  <si>
    <t>E.évi pénzmaradvány felhalmozási célú felhasználása</t>
  </si>
  <si>
    <t>Lakáshoz jutás normatívája,magánsz.kommadója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</si>
  <si>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</si>
  <si>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</si>
  <si>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</si>
  <si>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</si>
  <si>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</si>
  <si>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</si>
  <si>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</si>
  <si>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</si>
  <si>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</si>
  <si>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</si>
  <si>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</si>
  <si>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</si>
  <si>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 xml:space="preserve">    2/2013 (II.21.) sz. rendelet módosításáról</t>
  </si>
  <si>
    <t>Felhalmozási célú pénzeszk.átv.(egyháztól+alapítv.)</t>
  </si>
  <si>
    <t>Kelevíz Önkormányzat 2013. előirányzat felhasználási ütemterve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</si>
  <si>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</si>
  <si>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</si>
  <si>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</si>
  <si>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</si>
  <si>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</si>
  <si>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</si>
  <si>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</si>
  <si>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</si>
  <si>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</si>
  <si>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</si>
  <si>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</si>
  <si>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</si>
  <si>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</si>
  <si>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</si>
  <si>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Bevételi előirányzatok</t>
  </si>
  <si>
    <t>Intézményi működési</t>
  </si>
  <si>
    <t>Önk.sajátos működési bevételei</t>
  </si>
  <si>
    <t>4.</t>
  </si>
  <si>
    <t>Felhalmozási és tőkejell. bev.</t>
  </si>
  <si>
    <t>Támogatásértékű működési bev.</t>
  </si>
  <si>
    <t>Támogatásértékű fejl. bev.</t>
  </si>
  <si>
    <t>M űködési célú pénzeszk.átv.</t>
  </si>
  <si>
    <t>10.</t>
  </si>
  <si>
    <t>Felhalmozási célú pézeszk.átv.</t>
  </si>
  <si>
    <t>11.</t>
  </si>
  <si>
    <t>Kölcsönök visszatérülése</t>
  </si>
  <si>
    <t>12.</t>
  </si>
  <si>
    <t>13.</t>
  </si>
  <si>
    <t>14.</t>
  </si>
  <si>
    <t>Pénzmaradvány igénybevétele</t>
  </si>
  <si>
    <t>17.</t>
  </si>
  <si>
    <t>Bevételi előir. összesen:</t>
  </si>
  <si>
    <t>18.</t>
  </si>
  <si>
    <t>19.</t>
  </si>
  <si>
    <t>20.</t>
  </si>
  <si>
    <t>Járulékok</t>
  </si>
  <si>
    <t>21.</t>
  </si>
  <si>
    <t>22.</t>
  </si>
  <si>
    <t>23.</t>
  </si>
  <si>
    <t>Támogatásértékű mük.kiadások</t>
  </si>
  <si>
    <t>24.</t>
  </si>
  <si>
    <t>Működési célú pénzeszk.átad</t>
  </si>
  <si>
    <t>25.</t>
  </si>
  <si>
    <t>Felhalmozási célú pénzeszk.átad</t>
  </si>
  <si>
    <t>26.</t>
  </si>
  <si>
    <t>27.</t>
  </si>
  <si>
    <t>Ellátottak egyéb juttatásai</t>
  </si>
  <si>
    <t>28.</t>
  </si>
  <si>
    <t>29.</t>
  </si>
  <si>
    <t>Fejlesztési célú átadás</t>
  </si>
  <si>
    <t>Beruházási kiadások</t>
  </si>
  <si>
    <t>Támogért.felhalmozási kiadás</t>
  </si>
  <si>
    <t>Tartalék</t>
  </si>
  <si>
    <t>Hiteltörlesztés</t>
  </si>
  <si>
    <t>Kiadási előir. összesen:</t>
  </si>
  <si>
    <t>15.</t>
  </si>
  <si>
    <t>16.</t>
  </si>
  <si>
    <t>Kiadási előirányzatok</t>
  </si>
  <si>
    <t>2/2013 (II.21.) sz. rendelet módosításáról</t>
  </si>
  <si>
    <t>Kelevíz Önkormányzat 2013.lévi létszámkerete</t>
  </si>
  <si>
    <t>Kelevíz Önkormányzat 2013. évi adósságot keletkeztető ügyletei</t>
  </si>
  <si>
    <t>Sorszám</t>
  </si>
  <si>
    <t>Saját bevétel, és adósságot keletkeztető ügyletből eredő fizetési kötelezettség a tárgyévet követő (100%)</t>
  </si>
  <si>
    <t>Saját bevételek</t>
  </si>
  <si>
    <t>tárgyév</t>
  </si>
  <si>
    <t>1.év</t>
  </si>
  <si>
    <t>2.év</t>
  </si>
  <si>
    <t>3.év</t>
  </si>
  <si>
    <t>Helyi adók</t>
  </si>
  <si>
    <t>Osztalékok, koncessziós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</si>
  <si>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</si>
  <si>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</si>
  <si>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</si>
  <si>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Saját bevételek( 5.sor) 50%-a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</si>
  <si>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</si>
  <si>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</si>
  <si>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</si>
  <si>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Fizetési kötelezettséggel csökkentett saját bevétel (6-7)</t>
  </si>
  <si>
    <t>8.sz melléklet</t>
  </si>
  <si>
    <t>Kelevíz Önkormányzat által adott közvetett támogatások 2013.</t>
  </si>
  <si>
    <t>(kedvezmények)</t>
  </si>
  <si>
    <t>e Ft-ban</t>
  </si>
  <si>
    <t>Bevételi jogcím</t>
  </si>
  <si>
    <t>Kedvezmény nélkül elérhető bevétel</t>
  </si>
  <si>
    <t>Kedvezmények összege</t>
  </si>
  <si>
    <t>magánszemélyek kommunális adója</t>
  </si>
  <si>
    <t>gépjárműadó</t>
  </si>
  <si>
    <t>Az     9/2013/(IX.20.) rendelethez az Önkormányzat 2013. évi költségvetését megállapító</t>
  </si>
  <si>
    <t>A     9/2013/(IX.20.)  sz. rendelethez az Önkormányzat 2013. évi költségvetését megállapító</t>
  </si>
  <si>
    <t>A    9/2013 (IX.20.) sz. rendelethez az Önkormányzat 2013. évi költségvetését megállapító</t>
  </si>
  <si>
    <t>A    9 /2013 (IX.20.)  sz. rendelethez az Önkormányzat 2013. évi költségvetését megállapító</t>
  </si>
  <si>
    <t>A     9/2013/(IX.20.) sz. rendelethez az Önkormányzat 2013. évi költségvetését megállapító</t>
  </si>
  <si>
    <t>A      9/2013 (IX.20.) sz. rendelethez az Önkormányzat 2013. évi költségvetését megállapító</t>
  </si>
  <si>
    <t>A     9/2013.(IX.20.) sz. rendelethez az Önkormányzat 2013. évi költségvetését megállapító</t>
  </si>
  <si>
    <t>A  9/2013. (IX.20.) sz.  rendelethez az Önkormányzat 2013. évi költségvetését megállapító</t>
  </si>
  <si>
    <t>A     9/2013.(IX.20.) sz. rendelethez az Önkormányzat 2013.évi költségvetését megállapító</t>
  </si>
  <si>
    <t>A     9/2013.(IX.20.) sz.rendelethez  az Önkormányzat 2013. évi költségvetését megállapító</t>
  </si>
  <si>
    <t xml:space="preserve">A    9/2013.(IX.20.) sz. rendelethez az Önkormányzat 2013. évi költségvetését megállapító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</si>
</sst>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#,###"/>
    <numFmt numFmtId="166" formatCode="[$-40E]yyyy\.\ mmmm\ d\."/>
    <numFmt numFmtId="167" formatCode="yyyy/mm/dd;@"/>
  </numFmts>
  <fonts count="28">
    <font>
      <sz val="10"/>
      <name val="Arial"/>
      <family val="2"/>
    </font>
    <font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Times New Roman CE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0"/>
      <name val="Times New Roman CE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26" fillId="0" borderId="0">
      <alignment/>
      <protection/>
    </xf>
    <xf numFmtId="0" fontId="1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0" fontId="3" fillId="0" borderId="1" xfId="0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horizontal="right" vertical="top" wrapText="1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" fillId="0" borderId="1" xfId="19" applyFont="1" applyFill="1" applyBorder="1" applyAlignment="1" applyProtection="1">
      <alignment vertical="distributed" wrapText="1"/>
      <protection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right" vertical="center" wrapText="1"/>
    </xf>
    <xf numFmtId="165" fontId="3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horizontal="right" vertical="center"/>
    </xf>
    <xf numFmtId="165" fontId="2" fillId="0" borderId="0" xfId="0" applyNumberFormat="1" applyFont="1" applyFill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 applyProtection="1">
      <alignment vertical="center" wrapText="1"/>
      <protection locked="0"/>
    </xf>
    <xf numFmtId="165" fontId="3" fillId="0" borderId="1" xfId="0" applyNumberFormat="1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 vertical="top" wrapText="1"/>
    </xf>
    <xf numFmtId="3" fontId="7" fillId="0" borderId="0" xfId="0" applyNumberFormat="1" applyFont="1" applyFill="1" applyAlignment="1">
      <alignment horizontal="right" vertical="center"/>
    </xf>
    <xf numFmtId="0" fontId="4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3" fontId="7" fillId="0" borderId="2" xfId="0" applyNumberFormat="1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 horizontal="right" vertical="top" wrapText="1"/>
    </xf>
    <xf numFmtId="3" fontId="7" fillId="0" borderId="3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 horizontal="righ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4" fillId="0" borderId="3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right" vertical="top" wrapText="1"/>
    </xf>
    <xf numFmtId="3" fontId="4" fillId="0" borderId="6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49" fontId="3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 indent="3"/>
    </xf>
    <xf numFmtId="3" fontId="2" fillId="0" borderId="1" xfId="0" applyNumberFormat="1" applyFont="1" applyFill="1" applyBorder="1" applyAlignment="1">
      <alignment horizontal="right" wrapText="1"/>
    </xf>
    <xf numFmtId="49" fontId="0" fillId="0" borderId="0" xfId="0" applyNumberFormat="1" applyFont="1" applyAlignment="1">
      <alignment/>
    </xf>
    <xf numFmtId="0" fontId="2" fillId="0" borderId="1" xfId="0" applyFont="1" applyFill="1" applyBorder="1" applyAlignment="1">
      <alignment horizontal="right" vertical="top" wrapText="1" indent="3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vertical="center" wrapText="1"/>
    </xf>
    <xf numFmtId="3" fontId="3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164" fontId="4" fillId="0" borderId="8" xfId="0" applyNumberFormat="1" applyFont="1" applyFill="1" applyBorder="1" applyAlignment="1">
      <alignment vertical="top" wrapText="1"/>
    </xf>
    <xf numFmtId="0" fontId="2" fillId="0" borderId="8" xfId="19" applyFont="1" applyFill="1" applyBorder="1" applyAlignment="1" applyProtection="1">
      <alignment vertical="distributed" wrapText="1"/>
      <protection/>
    </xf>
    <xf numFmtId="0" fontId="5" fillId="0" borderId="8" xfId="0" applyFont="1" applyFill="1" applyBorder="1" applyAlignment="1">
      <alignment/>
    </xf>
    <xf numFmtId="0" fontId="3" fillId="0" borderId="8" xfId="0" applyFont="1" applyFill="1" applyBorder="1" applyAlignment="1">
      <alignment vertical="top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/>
    </xf>
    <xf numFmtId="3" fontId="7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7" fillId="0" borderId="8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3" fillId="0" borderId="3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vertical="top" wrapText="1"/>
    </xf>
    <xf numFmtId="3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165" fontId="4" fillId="0" borderId="0" xfId="0" applyNumberFormat="1" applyFont="1" applyAlignment="1">
      <alignment horizontal="center" vertical="center" wrapText="1"/>
    </xf>
    <xf numFmtId="165" fontId="7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0" borderId="0" xfId="21" applyFont="1" applyProtection="1">
      <alignment/>
      <protection locked="0"/>
    </xf>
    <xf numFmtId="0" fontId="2" fillId="0" borderId="0" xfId="21" applyFont="1" applyProtection="1">
      <alignment/>
      <protection/>
    </xf>
    <xf numFmtId="0" fontId="4" fillId="0" borderId="0" xfId="21" applyFont="1" applyAlignment="1" applyProtection="1">
      <alignment horizontal="right"/>
      <protection/>
    </xf>
    <xf numFmtId="0" fontId="3" fillId="0" borderId="12" xfId="21" applyFont="1" applyBorder="1" applyAlignment="1" applyProtection="1">
      <alignment horizontal="center" vertical="center" wrapText="1"/>
      <protection/>
    </xf>
    <xf numFmtId="0" fontId="3" fillId="0" borderId="1" xfId="21" applyFont="1" applyBorder="1" applyAlignment="1" applyProtection="1">
      <alignment horizontal="center" vertical="center"/>
      <protection/>
    </xf>
    <xf numFmtId="0" fontId="2" fillId="0" borderId="13" xfId="21" applyFont="1" applyBorder="1" applyAlignment="1" applyProtection="1">
      <alignment horizontal="left" vertical="center"/>
      <protection/>
    </xf>
    <xf numFmtId="0" fontId="7" fillId="0" borderId="1" xfId="21" applyFont="1" applyBorder="1" applyAlignment="1" applyProtection="1">
      <alignment vertical="center"/>
      <protection/>
    </xf>
    <xf numFmtId="165" fontId="2" fillId="0" borderId="1" xfId="21" applyNumberFormat="1" applyFont="1" applyBorder="1" applyAlignment="1" applyProtection="1">
      <alignment vertical="center"/>
      <protection/>
    </xf>
    <xf numFmtId="0" fontId="2" fillId="0" borderId="0" xfId="21" applyFont="1" applyAlignment="1" applyProtection="1">
      <alignment vertical="center"/>
      <protection/>
    </xf>
    <xf numFmtId="0" fontId="2" fillId="0" borderId="1" xfId="21" applyFont="1" applyBorder="1" applyAlignment="1" applyProtection="1">
      <alignment vertical="center"/>
      <protection locked="0"/>
    </xf>
    <xf numFmtId="165" fontId="2" fillId="0" borderId="1" xfId="21" applyNumberFormat="1" applyFont="1" applyBorder="1" applyAlignment="1" applyProtection="1">
      <alignment vertical="center"/>
      <protection locked="0"/>
    </xf>
    <xf numFmtId="0" fontId="2" fillId="0" borderId="0" xfId="21" applyFont="1" applyAlignment="1" applyProtection="1">
      <alignment vertical="center"/>
      <protection locked="0"/>
    </xf>
    <xf numFmtId="0" fontId="3" fillId="0" borderId="1" xfId="21" applyFont="1" applyBorder="1" applyAlignment="1" applyProtection="1">
      <alignment vertical="center"/>
      <protection/>
    </xf>
    <xf numFmtId="1" fontId="3" fillId="0" borderId="1" xfId="21" applyNumberFormat="1" applyFont="1" applyBorder="1" applyAlignment="1" applyProtection="1">
      <alignment vertical="center"/>
      <protection/>
    </xf>
    <xf numFmtId="165" fontId="3" fillId="0" borderId="1" xfId="21" applyNumberFormat="1" applyFont="1" applyBorder="1" applyAlignment="1" applyProtection="1">
      <alignment vertical="center"/>
      <protection/>
    </xf>
    <xf numFmtId="0" fontId="3" fillId="0" borderId="13" xfId="21" applyFont="1" applyBorder="1" applyAlignment="1" applyProtection="1">
      <alignment horizontal="left" vertical="center"/>
      <protection/>
    </xf>
    <xf numFmtId="0" fontId="7" fillId="0" borderId="13" xfId="21" applyFont="1" applyBorder="1" applyAlignment="1" applyProtection="1">
      <alignment horizontal="left" vertical="center"/>
      <protection/>
    </xf>
    <xf numFmtId="0" fontId="18" fillId="0" borderId="0" xfId="0" applyFont="1" applyFill="1" applyAlignment="1">
      <alignment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5" fillId="0" borderId="15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5" fillId="0" borderId="15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right" wrapText="1"/>
    </xf>
    <xf numFmtId="0" fontId="15" fillId="0" borderId="15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165" fontId="22" fillId="0" borderId="0" xfId="0" applyNumberFormat="1" applyFont="1" applyAlignment="1">
      <alignment vertical="center" wrapText="1"/>
    </xf>
    <xf numFmtId="165" fontId="23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6" fillId="0" borderId="1" xfId="20" applyFont="1" applyBorder="1" applyAlignment="1" applyProtection="1">
      <alignment vertical="center" wrapText="1"/>
      <protection locked="0"/>
    </xf>
    <xf numFmtId="165" fontId="0" fillId="0" borderId="20" xfId="0" applyNumberFormat="1" applyBorder="1" applyAlignment="1" applyProtection="1">
      <alignment vertical="center" wrapText="1"/>
      <protection locked="0"/>
    </xf>
    <xf numFmtId="165" fontId="0" fillId="0" borderId="21" xfId="0" applyNumberFormat="1" applyBorder="1" applyAlignment="1" applyProtection="1">
      <alignment vertical="center" wrapText="1"/>
      <protection locked="0"/>
    </xf>
    <xf numFmtId="0" fontId="0" fillId="0" borderId="22" xfId="0" applyFont="1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vertical="center" wrapText="1"/>
      <protection locked="0"/>
    </xf>
    <xf numFmtId="165" fontId="0" fillId="0" borderId="23" xfId="0" applyNumberForma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4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vertical="center" wrapText="1"/>
    </xf>
    <xf numFmtId="1" fontId="0" fillId="0" borderId="25" xfId="0" applyNumberFormat="1" applyBorder="1" applyAlignment="1">
      <alignment vertical="center" wrapText="1"/>
    </xf>
    <xf numFmtId="1" fontId="0" fillId="0" borderId="26" xfId="0" applyNumberFormat="1" applyBorder="1" applyAlignment="1">
      <alignment vertical="center" wrapText="1"/>
    </xf>
    <xf numFmtId="0" fontId="19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fill"/>
    </xf>
    <xf numFmtId="0" fontId="3" fillId="0" borderId="0" xfId="21" applyFont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0" fontId="15" fillId="0" borderId="14" xfId="0" applyFont="1" applyBorder="1" applyAlignment="1">
      <alignment horizontal="center" wrapText="1"/>
    </xf>
    <xf numFmtId="0" fontId="15" fillId="0" borderId="27" xfId="0" applyFont="1" applyBorder="1" applyAlignment="1">
      <alignment horizontal="center" wrapText="1"/>
    </xf>
    <xf numFmtId="0" fontId="15" fillId="0" borderId="28" xfId="0" applyFont="1" applyBorder="1" applyAlignment="1">
      <alignment horizontal="center" wrapText="1"/>
    </xf>
    <xf numFmtId="0" fontId="0" fillId="0" borderId="14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0" fillId="0" borderId="28" xfId="0" applyBorder="1" applyAlignment="1">
      <alignment horizontal="right" wrapText="1"/>
    </xf>
    <xf numFmtId="0" fontId="15" fillId="0" borderId="14" xfId="0" applyFont="1" applyBorder="1" applyAlignment="1">
      <alignment horizontal="right" wrapText="1"/>
    </xf>
    <xf numFmtId="0" fontId="15" fillId="0" borderId="28" xfId="0" applyFont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0" fillId="0" borderId="0" xfId="0" applyBorder="1" applyAlignment="1">
      <alignment horizontal="right" wrapText="1"/>
    </xf>
    <xf numFmtId="165" fontId="21" fillId="0" borderId="0" xfId="0" applyNumberFormat="1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 2 2" xfId="19"/>
    <cellStyle name="Normál_13. sz. melléklet Adott támogatás 7-2005 (II.18.) rendelet" xfId="20"/>
    <cellStyle name="Normál_SEGEDLETEK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7"/>
  <sheetViews>
    <sheetView workbookViewId="0" topLeftCell="A1">
      <selection activeCell="A2" sqref="A2:G2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48.57421875" style="1" customWidth="1"/>
    <col min="4" max="5" width="11.7109375" style="2" customWidth="1"/>
    <col min="6" max="6" width="10.7109375" style="2" customWidth="1"/>
    <col min="7" max="243" width="9.140625" style="1" customWidth="1"/>
    <col min="244" max="16384" width="9.00390625" style="3" customWidth="1"/>
  </cols>
  <sheetData>
    <row r="1" spans="4:6" ht="12.75">
      <c r="D1" s="4"/>
      <c r="E1" s="4"/>
      <c r="F1" s="4" t="s">
        <v>0</v>
      </c>
    </row>
    <row r="2" spans="1:7" ht="12.75" customHeight="1">
      <c r="A2" s="216" t="s">
        <v>339</v>
      </c>
      <c r="B2" s="216"/>
      <c r="C2" s="216"/>
      <c r="D2" s="216"/>
      <c r="E2" s="216"/>
      <c r="F2" s="216"/>
      <c r="G2" s="216"/>
    </row>
    <row r="3" spans="1:7" ht="16.5" customHeight="1">
      <c r="A3" s="216" t="s">
        <v>197</v>
      </c>
      <c r="B3" s="216"/>
      <c r="C3" s="216"/>
      <c r="D3" s="216"/>
      <c r="E3" s="216"/>
      <c r="F3" s="216"/>
      <c r="G3" s="216"/>
    </row>
    <row r="4" spans="1:7" ht="16.5" customHeight="1">
      <c r="A4" s="216" t="s">
        <v>194</v>
      </c>
      <c r="B4" s="216"/>
      <c r="C4" s="216"/>
      <c r="D4" s="216"/>
      <c r="E4" s="216"/>
      <c r="F4" s="216"/>
      <c r="G4" s="216"/>
    </row>
    <row r="5" spans="4:6" ht="18.75" customHeight="1">
      <c r="D5" s="5"/>
      <c r="E5" s="5"/>
      <c r="F5" s="5" t="s">
        <v>1</v>
      </c>
    </row>
    <row r="6" spans="2:6" ht="57.75" customHeight="1">
      <c r="B6" s="6" t="s">
        <v>2</v>
      </c>
      <c r="C6" s="6" t="s">
        <v>3</v>
      </c>
      <c r="D6" s="7" t="s">
        <v>4</v>
      </c>
      <c r="E6" s="7" t="s">
        <v>185</v>
      </c>
      <c r="F6" s="94" t="s">
        <v>193</v>
      </c>
    </row>
    <row r="7" spans="2:6" ht="12.75">
      <c r="B7" s="8" t="s">
        <v>5</v>
      </c>
      <c r="C7" s="9" t="s">
        <v>6</v>
      </c>
      <c r="D7" s="10"/>
      <c r="E7" s="10"/>
      <c r="F7" s="10"/>
    </row>
    <row r="8" spans="2:6" ht="12.75">
      <c r="B8" s="11" t="s">
        <v>7</v>
      </c>
      <c r="C8" s="12" t="s">
        <v>8</v>
      </c>
      <c r="D8" s="10">
        <v>1490</v>
      </c>
      <c r="E8" s="10">
        <v>1490</v>
      </c>
      <c r="F8" s="10">
        <f>E8-D8</f>
        <v>0</v>
      </c>
    </row>
    <row r="9" spans="2:6" ht="12.75">
      <c r="B9" s="11" t="s">
        <v>9</v>
      </c>
      <c r="C9" s="12" t="s">
        <v>10</v>
      </c>
      <c r="D9" s="10">
        <f>D10+D11+D12+D13</f>
        <v>1170</v>
      </c>
      <c r="E9" s="10">
        <f>E10+E11+E12+E13</f>
        <v>1170</v>
      </c>
      <c r="F9" s="10">
        <f>E9-D9</f>
        <v>0</v>
      </c>
    </row>
    <row r="10" spans="2:6" ht="12.75">
      <c r="B10" s="11"/>
      <c r="C10" s="13" t="s">
        <v>11</v>
      </c>
      <c r="D10" s="14">
        <v>700</v>
      </c>
      <c r="E10" s="14">
        <v>700</v>
      </c>
      <c r="F10" s="10">
        <f>E10-D10</f>
        <v>0</v>
      </c>
    </row>
    <row r="11" spans="2:6" ht="12.75">
      <c r="B11" s="11"/>
      <c r="C11" s="13" t="s">
        <v>12</v>
      </c>
      <c r="D11" s="14">
        <v>460</v>
      </c>
      <c r="E11" s="14">
        <v>460</v>
      </c>
      <c r="F11" s="10">
        <f>E11-D11</f>
        <v>0</v>
      </c>
    </row>
    <row r="12" spans="2:6" ht="12.75">
      <c r="B12" s="11"/>
      <c r="C12" s="13" t="s">
        <v>13</v>
      </c>
      <c r="D12" s="14">
        <v>10</v>
      </c>
      <c r="E12" s="14">
        <v>10</v>
      </c>
      <c r="F12" s="10">
        <f>E12-D12</f>
        <v>0</v>
      </c>
    </row>
    <row r="13" spans="2:6" ht="12.75">
      <c r="B13" s="11"/>
      <c r="C13" s="15" t="s">
        <v>14</v>
      </c>
      <c r="D13" s="14"/>
      <c r="E13" s="14"/>
      <c r="F13" s="14"/>
    </row>
    <row r="14" spans="2:6" ht="12.75">
      <c r="B14" s="11"/>
      <c r="C14" s="12" t="s">
        <v>6</v>
      </c>
      <c r="D14" s="16">
        <f>D8+D9</f>
        <v>2660</v>
      </c>
      <c r="E14" s="16">
        <f>E8+E9</f>
        <v>2660</v>
      </c>
      <c r="F14" s="16">
        <f>F8+F9</f>
        <v>0</v>
      </c>
    </row>
    <row r="15" spans="2:6" ht="12.75">
      <c r="B15" s="8" t="s">
        <v>15</v>
      </c>
      <c r="C15" s="9" t="s">
        <v>16</v>
      </c>
      <c r="D15" s="10"/>
      <c r="E15" s="10"/>
      <c r="F15" s="10"/>
    </row>
    <row r="16" spans="2:6" ht="12.75">
      <c r="B16" s="11" t="s">
        <v>7</v>
      </c>
      <c r="C16" s="12" t="s">
        <v>17</v>
      </c>
      <c r="D16" s="10"/>
      <c r="E16" s="10"/>
      <c r="F16" s="10"/>
    </row>
    <row r="17" spans="2:6" ht="12.75">
      <c r="B17" s="11"/>
      <c r="C17" s="13" t="s">
        <v>18</v>
      </c>
      <c r="D17" s="14"/>
      <c r="E17" s="14"/>
      <c r="F17" s="14"/>
    </row>
    <row r="18" spans="2:6" ht="12.75">
      <c r="B18" s="11"/>
      <c r="C18" s="13" t="s">
        <v>19</v>
      </c>
      <c r="D18" s="14"/>
      <c r="E18" s="14"/>
      <c r="F18" s="14"/>
    </row>
    <row r="19" spans="2:6" ht="12.75">
      <c r="B19" s="11"/>
      <c r="C19" s="13" t="s">
        <v>20</v>
      </c>
      <c r="D19" s="14"/>
      <c r="E19" s="14"/>
      <c r="F19" s="14"/>
    </row>
    <row r="20" spans="2:6" ht="12.75">
      <c r="B20" s="11"/>
      <c r="C20" s="15" t="s">
        <v>21</v>
      </c>
      <c r="D20" s="14"/>
      <c r="E20" s="14"/>
      <c r="F20" s="14"/>
    </row>
    <row r="21" spans="2:6" ht="12.75">
      <c r="B21" s="11"/>
      <c r="C21" s="13" t="s">
        <v>22</v>
      </c>
      <c r="D21" s="14"/>
      <c r="E21" s="14"/>
      <c r="F21" s="14"/>
    </row>
    <row r="22" spans="2:6" ht="12.75">
      <c r="B22" s="11"/>
      <c r="C22" s="13" t="s">
        <v>23</v>
      </c>
      <c r="D22" s="14">
        <v>14594</v>
      </c>
      <c r="E22" s="14">
        <v>20104</v>
      </c>
      <c r="F22" s="10">
        <f>E22-D22</f>
        <v>5510</v>
      </c>
    </row>
    <row r="23" spans="2:6" ht="12.75">
      <c r="B23" s="11"/>
      <c r="C23" s="12" t="s">
        <v>24</v>
      </c>
      <c r="D23" s="16">
        <f>SUM(D17:D22)</f>
        <v>14594</v>
      </c>
      <c r="E23" s="16">
        <f>SUM(E17:E22)</f>
        <v>20104</v>
      </c>
      <c r="F23" s="16">
        <f>SUM(F17:F22)</f>
        <v>5510</v>
      </c>
    </row>
    <row r="24" spans="2:6" ht="12.75">
      <c r="B24" s="8" t="s">
        <v>25</v>
      </c>
      <c r="C24" s="9" t="s">
        <v>26</v>
      </c>
      <c r="D24" s="10"/>
      <c r="E24" s="10"/>
      <c r="F24" s="10"/>
    </row>
    <row r="25" spans="2:6" ht="12.75">
      <c r="B25" s="11" t="s">
        <v>7</v>
      </c>
      <c r="C25" s="12" t="s">
        <v>27</v>
      </c>
      <c r="D25" s="10"/>
      <c r="E25" s="10"/>
      <c r="F25" s="10"/>
    </row>
    <row r="26" spans="2:6" ht="12.75">
      <c r="B26" s="11" t="s">
        <v>9</v>
      </c>
      <c r="C26" s="12" t="s">
        <v>28</v>
      </c>
      <c r="D26" s="10">
        <f>D27+D28</f>
        <v>39416</v>
      </c>
      <c r="E26" s="10">
        <f>E27+E28</f>
        <v>39416</v>
      </c>
      <c r="F26" s="10">
        <f aca="true" t="shared" si="0" ref="F26:F31">E26-D26</f>
        <v>0</v>
      </c>
    </row>
    <row r="27" spans="2:6" ht="14.25" customHeight="1">
      <c r="B27" s="11"/>
      <c r="C27" s="13" t="s">
        <v>29</v>
      </c>
      <c r="D27" s="10">
        <v>0</v>
      </c>
      <c r="E27" s="10">
        <v>0</v>
      </c>
      <c r="F27" s="10">
        <f t="shared" si="0"/>
        <v>0</v>
      </c>
    </row>
    <row r="28" spans="2:6" ht="14.25" customHeight="1">
      <c r="B28" s="11"/>
      <c r="C28" s="13" t="s">
        <v>30</v>
      </c>
      <c r="D28" s="10">
        <v>39416</v>
      </c>
      <c r="E28" s="10">
        <v>39416</v>
      </c>
      <c r="F28" s="10">
        <f t="shared" si="0"/>
        <v>0</v>
      </c>
    </row>
    <row r="29" spans="2:6" ht="15.75" customHeight="1">
      <c r="B29" s="11" t="s">
        <v>32</v>
      </c>
      <c r="C29" s="12" t="s">
        <v>33</v>
      </c>
      <c r="D29" s="10">
        <f>D30+D31</f>
        <v>51659</v>
      </c>
      <c r="E29" s="10">
        <f>E30+E31</f>
        <v>51659</v>
      </c>
      <c r="F29" s="10">
        <f t="shared" si="0"/>
        <v>0</v>
      </c>
    </row>
    <row r="30" spans="2:253" s="17" customFormat="1" ht="15.75" customHeight="1">
      <c r="B30" s="18"/>
      <c r="C30" s="13" t="s">
        <v>34</v>
      </c>
      <c r="D30" s="14">
        <v>50059</v>
      </c>
      <c r="E30" s="14">
        <v>50059</v>
      </c>
      <c r="F30" s="10">
        <f t="shared" si="0"/>
        <v>0</v>
      </c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pans="2:253" s="17" customFormat="1" ht="15.75" customHeight="1">
      <c r="B31" s="18"/>
      <c r="C31" s="13" t="s">
        <v>186</v>
      </c>
      <c r="D31" s="14">
        <v>1600</v>
      </c>
      <c r="E31" s="14">
        <v>1600</v>
      </c>
      <c r="F31" s="10">
        <f t="shared" si="0"/>
        <v>0</v>
      </c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pans="2:6" ht="12.75">
      <c r="B32" s="11"/>
      <c r="C32" s="12" t="s">
        <v>35</v>
      </c>
      <c r="D32" s="16">
        <f>D25+D26+D29</f>
        <v>91075</v>
      </c>
      <c r="E32" s="16">
        <f>E25+E26+E29</f>
        <v>91075</v>
      </c>
      <c r="F32" s="16">
        <f>F25+F26+F29</f>
        <v>0</v>
      </c>
    </row>
    <row r="33" spans="2:6" ht="12.75">
      <c r="B33" s="8" t="s">
        <v>36</v>
      </c>
      <c r="C33" s="9" t="s">
        <v>37</v>
      </c>
      <c r="D33" s="10"/>
      <c r="E33" s="10"/>
      <c r="F33" s="10"/>
    </row>
    <row r="34" spans="2:6" ht="12.75">
      <c r="B34" s="11" t="s">
        <v>7</v>
      </c>
      <c r="C34" s="12" t="s">
        <v>38</v>
      </c>
      <c r="D34" s="10">
        <f>D35+D36</f>
        <v>12332</v>
      </c>
      <c r="E34" s="10">
        <f>E35+E36</f>
        <v>6822</v>
      </c>
      <c r="F34" s="10">
        <f>E34-D34</f>
        <v>-5510</v>
      </c>
    </row>
    <row r="35" spans="2:6" ht="12.75">
      <c r="B35" s="11"/>
      <c r="C35" s="13" t="s">
        <v>39</v>
      </c>
      <c r="D35" s="10">
        <v>9132</v>
      </c>
      <c r="E35" s="10">
        <v>3622</v>
      </c>
      <c r="F35" s="10">
        <f>E35-D35</f>
        <v>-5510</v>
      </c>
    </row>
    <row r="36" spans="2:6" ht="12.75">
      <c r="B36" s="11"/>
      <c r="C36" s="13" t="s">
        <v>40</v>
      </c>
      <c r="D36" s="10">
        <v>3200</v>
      </c>
      <c r="E36" s="10">
        <v>3200</v>
      </c>
      <c r="F36" s="10">
        <f>E36-D36</f>
        <v>0</v>
      </c>
    </row>
    <row r="37" spans="2:6" ht="12.75">
      <c r="B37" s="11" t="s">
        <v>9</v>
      </c>
      <c r="C37" s="12" t="s">
        <v>41</v>
      </c>
      <c r="D37" s="16"/>
      <c r="E37" s="16"/>
      <c r="F37" s="16"/>
    </row>
    <row r="38" spans="2:6" ht="30" customHeight="1">
      <c r="B38" s="11" t="s">
        <v>32</v>
      </c>
      <c r="C38" s="20" t="s">
        <v>42</v>
      </c>
      <c r="D38" s="10">
        <v>7611</v>
      </c>
      <c r="E38" s="10">
        <v>7611</v>
      </c>
      <c r="F38" s="10">
        <v>0</v>
      </c>
    </row>
    <row r="39" spans="2:6" ht="12.75">
      <c r="B39" s="11"/>
      <c r="C39" s="12" t="s">
        <v>43</v>
      </c>
      <c r="D39" s="16">
        <f>D34+D37+D38</f>
        <v>19943</v>
      </c>
      <c r="E39" s="16">
        <f>E34+E37+E38</f>
        <v>14433</v>
      </c>
      <c r="F39" s="16">
        <f>F34+F37+F38</f>
        <v>-5510</v>
      </c>
    </row>
    <row r="40" spans="2:6" ht="12.75">
      <c r="B40" s="8" t="s">
        <v>44</v>
      </c>
      <c r="C40" s="21" t="s">
        <v>45</v>
      </c>
      <c r="D40" s="16">
        <v>0</v>
      </c>
      <c r="E40" s="16">
        <v>0</v>
      </c>
      <c r="F40" s="16">
        <v>0</v>
      </c>
    </row>
    <row r="41" spans="2:6" ht="12.75">
      <c r="B41" s="8" t="s">
        <v>46</v>
      </c>
      <c r="C41" s="9" t="s">
        <v>47</v>
      </c>
      <c r="D41" s="10"/>
      <c r="E41" s="10"/>
      <c r="F41" s="10"/>
    </row>
    <row r="42" spans="2:6" ht="12.75">
      <c r="B42" s="11" t="s">
        <v>7</v>
      </c>
      <c r="C42" s="12" t="s">
        <v>48</v>
      </c>
      <c r="D42" s="10">
        <v>0</v>
      </c>
      <c r="E42" s="10">
        <v>0</v>
      </c>
      <c r="F42" s="10">
        <v>0</v>
      </c>
    </row>
    <row r="43" spans="2:6" ht="12.75">
      <c r="B43" s="11" t="s">
        <v>9</v>
      </c>
      <c r="C43" s="12" t="s">
        <v>49</v>
      </c>
      <c r="D43" s="10">
        <v>3300</v>
      </c>
      <c r="E43" s="10">
        <v>3300</v>
      </c>
      <c r="F43" s="10">
        <v>0</v>
      </c>
    </row>
    <row r="44" spans="2:6" ht="12.75">
      <c r="B44" s="11"/>
      <c r="C44" s="12" t="s">
        <v>47</v>
      </c>
      <c r="D44" s="16">
        <f>D42+D43</f>
        <v>3300</v>
      </c>
      <c r="E44" s="16">
        <f>E42+E43</f>
        <v>3300</v>
      </c>
      <c r="F44" s="16">
        <f>F42+F43</f>
        <v>0</v>
      </c>
    </row>
    <row r="45" spans="2:6" ht="12.75">
      <c r="B45" s="8" t="s">
        <v>50</v>
      </c>
      <c r="C45" s="9" t="s">
        <v>51</v>
      </c>
      <c r="D45" s="10"/>
      <c r="E45" s="10"/>
      <c r="F45" s="10"/>
    </row>
    <row r="46" spans="2:6" ht="12.75">
      <c r="B46" s="11" t="s">
        <v>7</v>
      </c>
      <c r="C46" s="12" t="s">
        <v>52</v>
      </c>
      <c r="D46" s="10">
        <v>9592</v>
      </c>
      <c r="E46" s="10">
        <v>9592</v>
      </c>
      <c r="F46" s="10">
        <v>0</v>
      </c>
    </row>
    <row r="47" spans="2:6" ht="12.75">
      <c r="B47" s="22"/>
      <c r="C47" s="22" t="s">
        <v>55</v>
      </c>
      <c r="D47" s="23">
        <f>D14+D23+D32+D39+D44+D46</f>
        <v>141164</v>
      </c>
      <c r="E47" s="23">
        <f>E14+E23+E32+E39+E44+E46</f>
        <v>141164</v>
      </c>
      <c r="F47" s="23">
        <f>F14+F23+F32+F39+F44+F46</f>
        <v>0</v>
      </c>
    </row>
    <row r="48" spans="2:6" ht="12.75">
      <c r="B48" s="22"/>
      <c r="C48" s="12" t="s">
        <v>56</v>
      </c>
      <c r="D48" s="23"/>
      <c r="E48" s="23"/>
      <c r="F48" s="23"/>
    </row>
    <row r="49" spans="2:6" ht="12.75">
      <c r="B49" s="22"/>
      <c r="C49" s="22" t="s">
        <v>57</v>
      </c>
      <c r="D49" s="23">
        <f>D47+D48</f>
        <v>141164</v>
      </c>
      <c r="E49" s="23">
        <f>E47+E48</f>
        <v>141164</v>
      </c>
      <c r="F49" s="23">
        <f>F47+F48</f>
        <v>0</v>
      </c>
    </row>
    <row r="50" spans="2:6" ht="12.75">
      <c r="B50" s="11">
        <v>1</v>
      </c>
      <c r="C50" s="12" t="s">
        <v>58</v>
      </c>
      <c r="D50" s="10">
        <v>6787</v>
      </c>
      <c r="E50" s="10">
        <v>6787</v>
      </c>
      <c r="F50" s="10">
        <v>0</v>
      </c>
    </row>
    <row r="51" spans="2:6" ht="12.75">
      <c r="B51" s="11">
        <v>2</v>
      </c>
      <c r="C51" s="12" t="s">
        <v>59</v>
      </c>
      <c r="D51" s="10">
        <v>1848</v>
      </c>
      <c r="E51" s="10">
        <v>1848</v>
      </c>
      <c r="F51" s="10">
        <v>0</v>
      </c>
    </row>
    <row r="52" spans="2:6" ht="12.75">
      <c r="B52" s="11">
        <f>B51+1</f>
        <v>3</v>
      </c>
      <c r="C52" s="12" t="s">
        <v>60</v>
      </c>
      <c r="D52" s="10">
        <v>10023</v>
      </c>
      <c r="E52" s="10">
        <v>10023</v>
      </c>
      <c r="F52" s="10">
        <v>0</v>
      </c>
    </row>
    <row r="53" spans="2:6" ht="12.75">
      <c r="B53" s="11">
        <f aca="true" t="shared" si="1" ref="B53:B67">B52+1</f>
        <v>4</v>
      </c>
      <c r="C53" s="12" t="s">
        <v>61</v>
      </c>
      <c r="D53" s="10">
        <v>8550</v>
      </c>
      <c r="E53" s="10">
        <v>8550</v>
      </c>
      <c r="F53" s="10">
        <v>0</v>
      </c>
    </row>
    <row r="54" spans="2:6" ht="12.75">
      <c r="B54" s="11">
        <f t="shared" si="1"/>
        <v>5</v>
      </c>
      <c r="C54" s="12" t="s">
        <v>62</v>
      </c>
      <c r="D54" s="10">
        <v>250</v>
      </c>
      <c r="E54" s="10">
        <v>250</v>
      </c>
      <c r="F54" s="10">
        <v>0</v>
      </c>
    </row>
    <row r="55" spans="2:6" ht="12.75">
      <c r="B55" s="11">
        <f t="shared" si="1"/>
        <v>6</v>
      </c>
      <c r="C55" s="12" t="s">
        <v>63</v>
      </c>
      <c r="D55" s="10">
        <v>12588</v>
      </c>
      <c r="E55" s="10">
        <v>12588</v>
      </c>
      <c r="F55" s="10">
        <v>0</v>
      </c>
    </row>
    <row r="56" spans="2:6" ht="12.75">
      <c r="B56" s="11">
        <f t="shared" si="1"/>
        <v>7</v>
      </c>
      <c r="C56" s="12" t="s">
        <v>64</v>
      </c>
      <c r="D56" s="10">
        <f>D57+D58</f>
        <v>50059</v>
      </c>
      <c r="E56" s="10">
        <f>E57+E58</f>
        <v>50059</v>
      </c>
      <c r="F56" s="10">
        <v>0</v>
      </c>
    </row>
    <row r="57" spans="2:6" ht="12.75">
      <c r="B57" s="11">
        <f t="shared" si="1"/>
        <v>8</v>
      </c>
      <c r="C57" s="12" t="s">
        <v>65</v>
      </c>
      <c r="D57" s="10">
        <v>50059</v>
      </c>
      <c r="E57" s="10">
        <v>50059</v>
      </c>
      <c r="F57" s="10">
        <v>0</v>
      </c>
    </row>
    <row r="58" spans="2:6" ht="12.75">
      <c r="B58" s="11">
        <f t="shared" si="1"/>
        <v>9</v>
      </c>
      <c r="C58" s="12" t="s">
        <v>66</v>
      </c>
      <c r="D58" s="10">
        <v>0</v>
      </c>
      <c r="E58" s="10">
        <v>0</v>
      </c>
      <c r="F58" s="10">
        <v>0</v>
      </c>
    </row>
    <row r="59" spans="2:6" ht="12.75">
      <c r="B59" s="11">
        <f t="shared" si="1"/>
        <v>10</v>
      </c>
      <c r="C59" s="12" t="s">
        <v>67</v>
      </c>
      <c r="D59" s="10">
        <v>0</v>
      </c>
      <c r="E59" s="10">
        <v>0</v>
      </c>
      <c r="F59" s="10">
        <v>0</v>
      </c>
    </row>
    <row r="60" spans="2:6" ht="12.75">
      <c r="B60" s="11">
        <f t="shared" si="1"/>
        <v>11</v>
      </c>
      <c r="C60" s="12" t="s">
        <v>68</v>
      </c>
      <c r="D60" s="10">
        <v>50059</v>
      </c>
      <c r="E60" s="10">
        <v>50059</v>
      </c>
      <c r="F60" s="10"/>
    </row>
    <row r="61" spans="2:6" ht="12.75">
      <c r="B61" s="11">
        <f t="shared" si="1"/>
        <v>12</v>
      </c>
      <c r="C61" s="12" t="s">
        <v>69</v>
      </c>
      <c r="D61" s="10">
        <v>800</v>
      </c>
      <c r="E61" s="10">
        <v>800</v>
      </c>
      <c r="F61" s="10"/>
    </row>
    <row r="62" spans="2:6" ht="12.75">
      <c r="B62" s="11">
        <f t="shared" si="1"/>
        <v>13</v>
      </c>
      <c r="C62" s="12" t="s">
        <v>54</v>
      </c>
      <c r="D62" s="10">
        <v>100</v>
      </c>
      <c r="E62" s="10">
        <v>100</v>
      </c>
      <c r="F62" s="10"/>
    </row>
    <row r="63" spans="2:6" ht="12.75">
      <c r="B63" s="11">
        <f t="shared" si="1"/>
        <v>14</v>
      </c>
      <c r="C63" s="12" t="s">
        <v>53</v>
      </c>
      <c r="D63" s="10">
        <v>100</v>
      </c>
      <c r="E63" s="10">
        <v>100</v>
      </c>
      <c r="F63" s="10"/>
    </row>
    <row r="64" spans="2:6" ht="12.75">
      <c r="B64" s="11">
        <f t="shared" si="1"/>
        <v>15</v>
      </c>
      <c r="C64" s="12" t="s">
        <v>70</v>
      </c>
      <c r="D64" s="10"/>
      <c r="E64" s="10"/>
      <c r="F64" s="10"/>
    </row>
    <row r="65" spans="2:6" ht="12.75">
      <c r="B65" s="11">
        <f t="shared" si="1"/>
        <v>16</v>
      </c>
      <c r="C65" s="22" t="s">
        <v>71</v>
      </c>
      <c r="D65" s="16">
        <f>D50+D51+D52+D53+D55+D59+D60+D54+D62+D63+D64+D61+D56</f>
        <v>141164</v>
      </c>
      <c r="E65" s="16">
        <f>E50+E51+E52+E53+E55+E57+E59+E60+E54+E62+E63+E64+E61</f>
        <v>141164</v>
      </c>
      <c r="F65" s="16">
        <f>F50+F51+F52+F53+F55+F59+F60+F54+F62+F63+F64+F61+F56</f>
        <v>0</v>
      </c>
    </row>
    <row r="66" spans="2:6" ht="12.75">
      <c r="B66" s="11">
        <f t="shared" si="1"/>
        <v>17</v>
      </c>
      <c r="C66" s="24" t="s">
        <v>72</v>
      </c>
      <c r="D66" s="25"/>
      <c r="E66" s="25"/>
      <c r="F66" s="25"/>
    </row>
    <row r="67" spans="2:6" ht="12.75">
      <c r="B67" s="11">
        <f t="shared" si="1"/>
        <v>18</v>
      </c>
      <c r="C67" s="26" t="s">
        <v>73</v>
      </c>
      <c r="D67" s="27">
        <f>D65+D66</f>
        <v>141164</v>
      </c>
      <c r="E67" s="27">
        <f>E65+E66</f>
        <v>141164</v>
      </c>
      <c r="F67" s="27">
        <f>F65+F66</f>
        <v>0</v>
      </c>
    </row>
  </sheetData>
  <sheetProtection selectLockedCells="1" selectUnlockedCells="1"/>
  <mergeCells count="3">
    <mergeCell ref="A2:G2"/>
    <mergeCell ref="A3:G3"/>
    <mergeCell ref="A4:G4"/>
  </mergeCells>
  <printOptions/>
  <pageMargins left="0.1701388888888889" right="0.1597222222222222" top="0.2" bottom="0.1597222222222222" header="0.5118055555555555" footer="0.5118055555555555"/>
  <pageSetup horizontalDpi="300" verticalDpi="3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40"/>
  <sheetViews>
    <sheetView workbookViewId="0" topLeftCell="A1">
      <selection activeCell="B2" sqref="B2"/>
    </sheetView>
  </sheetViews>
  <sheetFormatPr defaultColWidth="9.140625" defaultRowHeight="12.75"/>
  <cols>
    <col min="1" max="1" width="4.28125" style="1" customWidth="1"/>
    <col min="2" max="2" width="31.28125" style="1" customWidth="1"/>
    <col min="3" max="3" width="9.421875" style="1" customWidth="1"/>
    <col min="4" max="4" width="11.7109375" style="1" customWidth="1"/>
    <col min="5" max="5" width="9.57421875" style="1" customWidth="1"/>
    <col min="6" max="6" width="9.8515625" style="1" customWidth="1"/>
    <col min="7" max="7" width="9.140625" style="1" customWidth="1"/>
    <col min="8" max="8" width="5.57421875" style="1" customWidth="1"/>
    <col min="9" max="9" width="0.13671875" style="1" customWidth="1"/>
    <col min="10" max="16384" width="9.140625" style="1" customWidth="1"/>
  </cols>
  <sheetData>
    <row r="2" spans="2:7" ht="15">
      <c r="B2" s="184" t="s">
        <v>347</v>
      </c>
      <c r="C2" s="184"/>
      <c r="D2" s="184"/>
      <c r="E2" s="184"/>
      <c r="F2" s="184"/>
      <c r="G2" s="164"/>
    </row>
    <row r="3" spans="2:8" ht="15" customHeight="1">
      <c r="B3" s="213" t="s">
        <v>248</v>
      </c>
      <c r="C3" s="213"/>
      <c r="D3" s="213"/>
      <c r="E3" s="213"/>
      <c r="F3" s="213"/>
      <c r="G3" s="213"/>
      <c r="H3" s="213"/>
    </row>
    <row r="4" spans="2:6" ht="15.75">
      <c r="B4" s="221" t="s">
        <v>311</v>
      </c>
      <c r="C4" s="221"/>
      <c r="D4" s="221"/>
      <c r="E4" s="221"/>
      <c r="F4" s="221"/>
    </row>
    <row r="5" spans="2:6" ht="15.75">
      <c r="B5" s="114"/>
      <c r="C5" s="114"/>
      <c r="D5" s="114"/>
      <c r="E5" s="114"/>
      <c r="F5" s="114"/>
    </row>
    <row r="6" spans="2:6" ht="15.75">
      <c r="B6" s="114"/>
      <c r="C6" s="114"/>
      <c r="D6" s="114"/>
      <c r="E6" s="114"/>
      <c r="F6" s="114"/>
    </row>
    <row r="7" spans="2:8" ht="16.5" thickBot="1">
      <c r="B7" s="91"/>
      <c r="C7" s="91"/>
      <c r="D7" s="91"/>
      <c r="E7" s="91"/>
      <c r="F7" s="91"/>
      <c r="H7" s="185" t="s">
        <v>1</v>
      </c>
    </row>
    <row r="8" spans="2:9" ht="13.5" thickBot="1">
      <c r="B8" s="165" t="s">
        <v>76</v>
      </c>
      <c r="C8" s="165" t="s">
        <v>312</v>
      </c>
      <c r="D8" s="166"/>
      <c r="E8" s="227" t="s">
        <v>313</v>
      </c>
      <c r="F8" s="228"/>
      <c r="G8" s="228"/>
      <c r="H8" s="228"/>
      <c r="I8" s="229"/>
    </row>
    <row r="9" spans="1:9" ht="13.5" thickBot="1">
      <c r="A9" s="167"/>
      <c r="B9" s="168" t="s">
        <v>314</v>
      </c>
      <c r="C9" s="169"/>
      <c r="D9" s="170" t="s">
        <v>315</v>
      </c>
      <c r="E9" s="170" t="s">
        <v>316</v>
      </c>
      <c r="F9" s="170" t="s">
        <v>317</v>
      </c>
      <c r="G9" s="227" t="s">
        <v>318</v>
      </c>
      <c r="H9" s="228"/>
      <c r="I9" s="229"/>
    </row>
    <row r="10" spans="1:9" ht="13.5" thickBot="1">
      <c r="A10" s="167"/>
      <c r="B10" s="171" t="s">
        <v>319</v>
      </c>
      <c r="C10" s="172">
        <v>1</v>
      </c>
      <c r="D10" s="172">
        <v>1160</v>
      </c>
      <c r="E10" s="172">
        <v>1200</v>
      </c>
      <c r="F10" s="172">
        <v>1260</v>
      </c>
      <c r="G10" s="230">
        <v>1320</v>
      </c>
      <c r="H10" s="231"/>
      <c r="I10" s="232"/>
    </row>
    <row r="11" spans="1:9" ht="27.75" customHeight="1" thickBot="1">
      <c r="A11" s="167"/>
      <c r="B11" s="171" t="s">
        <v>320</v>
      </c>
      <c r="C11" s="172">
        <v>2</v>
      </c>
      <c r="D11" s="172">
        <v>0</v>
      </c>
      <c r="E11" s="172">
        <v>0</v>
      </c>
      <c r="F11" s="172">
        <v>0</v>
      </c>
      <c r="G11" s="230">
        <v>0</v>
      </c>
      <c r="H11" s="231"/>
      <c r="I11" s="232"/>
    </row>
    <row r="12" spans="1:9" ht="13.5" thickBot="1">
      <c r="A12" s="167"/>
      <c r="B12" s="171" t="s">
        <v>321</v>
      </c>
      <c r="C12" s="172">
        <v>3</v>
      </c>
      <c r="D12" s="172">
        <v>10</v>
      </c>
      <c r="E12" s="172">
        <v>10</v>
      </c>
      <c r="F12" s="172">
        <v>10</v>
      </c>
      <c r="G12" s="230">
        <v>10</v>
      </c>
      <c r="H12" s="231"/>
      <c r="I12" s="232"/>
    </row>
    <row r="13" spans="1:9" ht="51.75" customHeight="1" thickBot="1">
      <c r="A13" s="167"/>
      <c r="B13" s="171" t="s">
        <v>322</v>
      </c>
      <c r="C13" s="172">
        <v>4</v>
      </c>
      <c r="D13" s="172">
        <v>0</v>
      </c>
      <c r="E13" s="172">
        <v>0</v>
      </c>
      <c r="F13" s="172">
        <v>0</v>
      </c>
      <c r="G13" s="230">
        <v>0</v>
      </c>
      <c r="H13" s="231"/>
      <c r="I13" s="232"/>
    </row>
    <row r="14" spans="1:9" ht="27" thickBot="1">
      <c r="A14" s="167"/>
      <c r="B14" s="168" t="s">
        <v>323</v>
      </c>
      <c r="C14" s="172">
        <v>5</v>
      </c>
      <c r="D14" s="173">
        <v>1170</v>
      </c>
      <c r="E14" s="173">
        <v>1210</v>
      </c>
      <c r="F14" s="173">
        <v>1270</v>
      </c>
      <c r="G14" s="233">
        <v>1330</v>
      </c>
      <c r="H14" s="234"/>
      <c r="I14" s="174"/>
    </row>
    <row r="15" spans="1:9" ht="16.5" thickBot="1">
      <c r="A15" s="167"/>
      <c r="B15" s="168" t="s">
        <v>324</v>
      </c>
      <c r="C15" s="172">
        <v>6</v>
      </c>
      <c r="D15" s="173">
        <v>585</v>
      </c>
      <c r="E15" s="173">
        <v>605</v>
      </c>
      <c r="F15" s="173">
        <v>635</v>
      </c>
      <c r="G15" s="233">
        <v>665</v>
      </c>
      <c r="H15" s="234"/>
      <c r="I15" s="174"/>
    </row>
    <row r="16" spans="1:9" ht="39.75" thickBot="1">
      <c r="A16" s="167"/>
      <c r="B16" s="171" t="s">
        <v>325</v>
      </c>
      <c r="C16" s="172">
        <v>7</v>
      </c>
      <c r="D16" s="173">
        <v>800</v>
      </c>
      <c r="E16" s="173">
        <v>1200</v>
      </c>
      <c r="F16" s="173">
        <v>1200</v>
      </c>
      <c r="G16" s="233">
        <v>100</v>
      </c>
      <c r="H16" s="234"/>
      <c r="I16" s="174"/>
    </row>
    <row r="17" spans="1:9" ht="26.25" thickBot="1">
      <c r="A17" s="167"/>
      <c r="B17" s="171" t="s">
        <v>326</v>
      </c>
      <c r="C17" s="172">
        <v>8</v>
      </c>
      <c r="D17" s="172">
        <v>800</v>
      </c>
      <c r="E17" s="172">
        <v>1200</v>
      </c>
      <c r="F17" s="172">
        <v>1200</v>
      </c>
      <c r="G17" s="235">
        <v>100</v>
      </c>
      <c r="H17" s="236"/>
      <c r="I17" s="237"/>
    </row>
    <row r="18" spans="2:9" ht="26.25" thickBot="1">
      <c r="B18" s="171" t="s">
        <v>327</v>
      </c>
      <c r="C18" s="172">
        <v>9</v>
      </c>
      <c r="D18" s="172">
        <v>0</v>
      </c>
      <c r="E18" s="172">
        <v>0</v>
      </c>
      <c r="F18" s="172">
        <v>0</v>
      </c>
      <c r="G18" s="230">
        <v>0</v>
      </c>
      <c r="H18" s="231"/>
      <c r="I18" s="232"/>
    </row>
    <row r="19" spans="2:9" ht="27" thickBot="1">
      <c r="B19" s="168" t="s">
        <v>328</v>
      </c>
      <c r="C19" s="172">
        <v>10</v>
      </c>
      <c r="D19" s="173">
        <v>-215</v>
      </c>
      <c r="E19" s="173">
        <v>-595</v>
      </c>
      <c r="F19" s="173">
        <v>-565</v>
      </c>
      <c r="G19" s="233">
        <v>565</v>
      </c>
      <c r="H19" s="234"/>
      <c r="I19" s="174"/>
    </row>
    <row r="23" ht="12.75">
      <c r="F23" s="2"/>
    </row>
    <row r="25" spans="7:14" ht="25.5" customHeight="1">
      <c r="G25" s="238"/>
      <c r="H25" s="238"/>
      <c r="I25" s="238"/>
      <c r="J25" s="238"/>
      <c r="K25" s="238"/>
      <c r="L25" s="238"/>
      <c r="M25" s="239"/>
      <c r="N25" s="239"/>
    </row>
    <row r="26" spans="7:14" ht="25.5" customHeight="1">
      <c r="G26" s="238"/>
      <c r="H26" s="238"/>
      <c r="I26" s="238"/>
      <c r="J26" s="238"/>
      <c r="K26" s="238"/>
      <c r="L26" s="238"/>
      <c r="M26" s="239"/>
      <c r="N26" s="239"/>
    </row>
    <row r="27" spans="7:14" ht="15.75">
      <c r="G27" s="175"/>
      <c r="H27" s="175"/>
      <c r="I27" s="175"/>
      <c r="J27" s="175"/>
      <c r="K27" s="175"/>
      <c r="L27" s="176"/>
      <c r="M27" s="210"/>
      <c r="N27" s="210"/>
    </row>
    <row r="28" spans="7:15" ht="38.25" customHeight="1">
      <c r="G28" s="178"/>
      <c r="H28" s="178"/>
      <c r="I28" s="179"/>
      <c r="J28" s="211"/>
      <c r="K28" s="211"/>
      <c r="L28" s="211"/>
      <c r="M28" s="211"/>
      <c r="N28" s="211"/>
      <c r="O28" s="167"/>
    </row>
    <row r="29" spans="7:15" ht="12.75">
      <c r="G29" s="179"/>
      <c r="H29" s="180"/>
      <c r="I29" s="178"/>
      <c r="J29" s="178"/>
      <c r="K29" s="178"/>
      <c r="L29" s="211"/>
      <c r="M29" s="211"/>
      <c r="N29" s="211"/>
      <c r="O29" s="167"/>
    </row>
    <row r="30" spans="7:15" ht="12.75">
      <c r="G30" s="181"/>
      <c r="H30" s="182"/>
      <c r="I30" s="182"/>
      <c r="J30" s="182"/>
      <c r="K30" s="182"/>
      <c r="L30" s="240"/>
      <c r="M30" s="240"/>
      <c r="N30" s="240"/>
      <c r="O30" s="167"/>
    </row>
    <row r="31" spans="7:15" ht="12.75">
      <c r="G31" s="181"/>
      <c r="H31" s="182"/>
      <c r="I31" s="182"/>
      <c r="J31" s="182"/>
      <c r="K31" s="182"/>
      <c r="L31" s="240"/>
      <c r="M31" s="240"/>
      <c r="N31" s="240"/>
      <c r="O31" s="167"/>
    </row>
    <row r="32" spans="7:15" ht="12.75">
      <c r="G32" s="181"/>
      <c r="H32" s="182"/>
      <c r="I32" s="182"/>
      <c r="J32" s="182"/>
      <c r="K32" s="182"/>
      <c r="L32" s="240"/>
      <c r="M32" s="240"/>
      <c r="N32" s="240"/>
      <c r="O32" s="167"/>
    </row>
    <row r="33" spans="7:15" ht="12.75">
      <c r="G33" s="181"/>
      <c r="H33" s="182"/>
      <c r="I33" s="182"/>
      <c r="J33" s="182"/>
      <c r="K33" s="182"/>
      <c r="L33" s="240"/>
      <c r="M33" s="240"/>
      <c r="N33" s="240"/>
      <c r="O33" s="167"/>
    </row>
    <row r="34" spans="7:15" ht="15.75">
      <c r="G34" s="179"/>
      <c r="H34" s="182"/>
      <c r="I34" s="183"/>
      <c r="J34" s="183"/>
      <c r="K34" s="183"/>
      <c r="L34" s="212"/>
      <c r="M34" s="212"/>
      <c r="N34" s="177"/>
      <c r="O34" s="167"/>
    </row>
    <row r="35" spans="7:15" ht="15.75">
      <c r="G35" s="179"/>
      <c r="H35" s="182"/>
      <c r="I35" s="183"/>
      <c r="J35" s="183"/>
      <c r="K35" s="183"/>
      <c r="L35" s="212"/>
      <c r="M35" s="212"/>
      <c r="N35" s="177"/>
      <c r="O35" s="167"/>
    </row>
    <row r="36" spans="7:15" ht="15.75">
      <c r="G36" s="181"/>
      <c r="H36" s="182"/>
      <c r="I36" s="183"/>
      <c r="J36" s="183"/>
      <c r="K36" s="183"/>
      <c r="L36" s="212"/>
      <c r="M36" s="212"/>
      <c r="N36" s="177"/>
      <c r="O36" s="167"/>
    </row>
    <row r="37" spans="7:15" ht="12.75">
      <c r="G37" s="181"/>
      <c r="H37" s="182"/>
      <c r="I37" s="182"/>
      <c r="J37" s="182"/>
      <c r="K37" s="182"/>
      <c r="L37" s="240"/>
      <c r="M37" s="240"/>
      <c r="N37" s="240"/>
      <c r="O37" s="167"/>
    </row>
    <row r="38" spans="7:15" ht="12.75">
      <c r="G38" s="181"/>
      <c r="H38" s="182"/>
      <c r="I38" s="182"/>
      <c r="J38" s="182"/>
      <c r="K38" s="182"/>
      <c r="L38" s="240"/>
      <c r="M38" s="240"/>
      <c r="N38" s="240"/>
      <c r="O38" s="167"/>
    </row>
    <row r="39" spans="7:15" ht="15.75">
      <c r="G39" s="179"/>
      <c r="H39" s="182"/>
      <c r="I39" s="183"/>
      <c r="J39" s="183"/>
      <c r="K39" s="183"/>
      <c r="L39" s="212"/>
      <c r="M39" s="212"/>
      <c r="N39" s="177"/>
      <c r="O39" s="167"/>
    </row>
    <row r="40" spans="7:15" ht="12.75">
      <c r="G40" s="167"/>
      <c r="H40" s="167"/>
      <c r="I40" s="167"/>
      <c r="J40" s="167"/>
      <c r="K40" s="167"/>
      <c r="L40" s="167"/>
      <c r="M40" s="167"/>
      <c r="N40" s="167"/>
      <c r="O40" s="167"/>
    </row>
  </sheetData>
  <mergeCells count="31">
    <mergeCell ref="L37:N37"/>
    <mergeCell ref="L38:N38"/>
    <mergeCell ref="L39:M39"/>
    <mergeCell ref="B3:H3"/>
    <mergeCell ref="L33:N33"/>
    <mergeCell ref="L34:M34"/>
    <mergeCell ref="L35:M35"/>
    <mergeCell ref="L36:M36"/>
    <mergeCell ref="L29:N29"/>
    <mergeCell ref="L30:N30"/>
    <mergeCell ref="L32:N32"/>
    <mergeCell ref="G26:L26"/>
    <mergeCell ref="M26:N26"/>
    <mergeCell ref="M27:N27"/>
    <mergeCell ref="J28:N28"/>
    <mergeCell ref="G19:H19"/>
    <mergeCell ref="G25:L25"/>
    <mergeCell ref="M25:N25"/>
    <mergeCell ref="L31:N31"/>
    <mergeCell ref="G15:H15"/>
    <mergeCell ref="G16:H16"/>
    <mergeCell ref="G17:I17"/>
    <mergeCell ref="G18:I18"/>
    <mergeCell ref="G11:I11"/>
    <mergeCell ref="G12:I12"/>
    <mergeCell ref="G13:I13"/>
    <mergeCell ref="G14:H14"/>
    <mergeCell ref="B4:F4"/>
    <mergeCell ref="E8:I8"/>
    <mergeCell ref="G9:I9"/>
    <mergeCell ref="G10:I10"/>
  </mergeCells>
  <printOptions/>
  <pageMargins left="0.27" right="0.25" top="0.79" bottom="0.984251968503937" header="0.5118110236220472" footer="0.5118110236220472"/>
  <pageSetup horizontalDpi="600" verticalDpi="600" orientation="portrait" paperSize="9" r:id="rId1"/>
  <headerFooter alignWithMargins="0">
    <oddHeader>&amp;R&amp;"Arial,Félkövér"7.sz.melléklet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2.140625" style="186" customWidth="1"/>
    <col min="2" max="2" width="5.57421875" style="187" customWidth="1"/>
    <col min="3" max="3" width="37.00390625" style="186" customWidth="1"/>
    <col min="4" max="4" width="17.140625" style="186" customWidth="1"/>
    <col min="5" max="5" width="15.28125" style="186" customWidth="1"/>
    <col min="6" max="16384" width="9.140625" style="186" customWidth="1"/>
  </cols>
  <sheetData>
    <row r="1" spans="5:7" ht="13.5" customHeight="1">
      <c r="E1" s="214" t="s">
        <v>329</v>
      </c>
      <c r="F1" s="214"/>
      <c r="G1" s="188"/>
    </row>
    <row r="2" spans="1:9" ht="13.5" customHeight="1">
      <c r="A2" s="216" t="s">
        <v>348</v>
      </c>
      <c r="B2" s="216"/>
      <c r="C2" s="216"/>
      <c r="D2" s="216"/>
      <c r="E2" s="216"/>
      <c r="F2" s="216"/>
      <c r="G2" s="189"/>
      <c r="H2" s="189"/>
      <c r="I2" s="189"/>
    </row>
    <row r="3" spans="1:9" ht="13.5" customHeight="1">
      <c r="A3" s="216" t="s">
        <v>309</v>
      </c>
      <c r="B3" s="216"/>
      <c r="C3" s="216"/>
      <c r="D3" s="216"/>
      <c r="E3" s="216"/>
      <c r="F3" s="216"/>
      <c r="G3" s="189"/>
      <c r="H3" s="189"/>
      <c r="I3" s="189"/>
    </row>
    <row r="4" spans="2:5" ht="13.5" customHeight="1">
      <c r="B4" s="215" t="s">
        <v>330</v>
      </c>
      <c r="C4" s="215"/>
      <c r="D4" s="215"/>
      <c r="E4" s="215"/>
    </row>
    <row r="5" spans="2:5" ht="14.25" customHeight="1">
      <c r="B5" s="241" t="s">
        <v>331</v>
      </c>
      <c r="C5" s="241"/>
      <c r="D5" s="241"/>
      <c r="E5" s="241"/>
    </row>
    <row r="6" s="190" customFormat="1" ht="15.75" thickBot="1">
      <c r="E6" s="191" t="s">
        <v>332</v>
      </c>
    </row>
    <row r="7" spans="2:5" s="192" customFormat="1" ht="48" customHeight="1" thickBot="1">
      <c r="B7" s="193" t="s">
        <v>251</v>
      </c>
      <c r="C7" s="194" t="s">
        <v>333</v>
      </c>
      <c r="D7" s="194" t="s">
        <v>334</v>
      </c>
      <c r="E7" s="195" t="s">
        <v>335</v>
      </c>
    </row>
    <row r="8" spans="2:5" s="192" customFormat="1" ht="18" customHeight="1" thickBot="1">
      <c r="B8" s="193">
        <v>1</v>
      </c>
      <c r="C8" s="196">
        <v>2</v>
      </c>
      <c r="D8" s="196">
        <v>3</v>
      </c>
      <c r="E8" s="197">
        <v>4</v>
      </c>
    </row>
    <row r="9" spans="2:5" ht="12.75">
      <c r="B9" s="198" t="s">
        <v>7</v>
      </c>
      <c r="C9" s="199" t="s">
        <v>336</v>
      </c>
      <c r="D9" s="200"/>
      <c r="E9" s="201"/>
    </row>
    <row r="10" spans="2:5" ht="12.75">
      <c r="B10" s="202" t="s">
        <v>9</v>
      </c>
      <c r="C10" s="199" t="s">
        <v>337</v>
      </c>
      <c r="D10" s="203"/>
      <c r="E10" s="204"/>
    </row>
    <row r="11" spans="2:5" ht="12.75">
      <c r="B11" s="202" t="s">
        <v>32</v>
      </c>
      <c r="C11" s="205"/>
      <c r="D11" s="203"/>
      <c r="E11" s="204"/>
    </row>
    <row r="12" spans="2:5" ht="12.75">
      <c r="B12" s="202" t="s">
        <v>268</v>
      </c>
      <c r="C12" s="205"/>
      <c r="D12" s="203"/>
      <c r="E12" s="204"/>
    </row>
    <row r="13" spans="2:5" ht="12.75">
      <c r="B13" s="202" t="s">
        <v>140</v>
      </c>
      <c r="C13" s="205"/>
      <c r="D13" s="203"/>
      <c r="E13" s="204"/>
    </row>
    <row r="14" spans="2:5" ht="12.75">
      <c r="B14" s="202" t="s">
        <v>157</v>
      </c>
      <c r="C14" s="205"/>
      <c r="D14" s="203"/>
      <c r="E14" s="204"/>
    </row>
    <row r="15" spans="2:5" ht="12.75">
      <c r="B15" s="202" t="s">
        <v>160</v>
      </c>
      <c r="C15" s="205"/>
      <c r="D15" s="203"/>
      <c r="E15" s="204"/>
    </row>
    <row r="16" spans="2:5" ht="12.75">
      <c r="B16" s="202" t="s">
        <v>273</v>
      </c>
      <c r="C16" s="205"/>
      <c r="D16" s="203"/>
      <c r="E16" s="204"/>
    </row>
    <row r="17" spans="2:5" ht="12.75">
      <c r="B17" s="202" t="s">
        <v>275</v>
      </c>
      <c r="C17" s="205"/>
      <c r="D17" s="203"/>
      <c r="E17" s="204"/>
    </row>
    <row r="18" spans="2:5" ht="12.75">
      <c r="B18" s="202" t="s">
        <v>277</v>
      </c>
      <c r="C18" s="205"/>
      <c r="D18" s="203"/>
      <c r="E18" s="204"/>
    </row>
    <row r="19" spans="2:5" ht="12.75">
      <c r="B19" s="202" t="s">
        <v>278</v>
      </c>
      <c r="C19" s="205"/>
      <c r="D19" s="203"/>
      <c r="E19" s="204"/>
    </row>
    <row r="20" spans="2:5" ht="12.75">
      <c r="B20" s="202" t="s">
        <v>279</v>
      </c>
      <c r="C20" s="205"/>
      <c r="D20" s="203"/>
      <c r="E20" s="204"/>
    </row>
    <row r="21" spans="2:5" ht="12.75">
      <c r="B21" s="202" t="s">
        <v>306</v>
      </c>
      <c r="C21" s="205"/>
      <c r="D21" s="203"/>
      <c r="E21" s="204"/>
    </row>
    <row r="22" spans="2:5" ht="12.75">
      <c r="B22" s="202" t="s">
        <v>307</v>
      </c>
      <c r="C22" s="205"/>
      <c r="D22" s="203"/>
      <c r="E22" s="204"/>
    </row>
    <row r="23" spans="2:5" ht="12.75">
      <c r="B23" s="202" t="s">
        <v>281</v>
      </c>
      <c r="C23" s="205"/>
      <c r="D23" s="203"/>
      <c r="E23" s="204"/>
    </row>
    <row r="24" spans="2:5" ht="12.75">
      <c r="B24" s="202" t="s">
        <v>283</v>
      </c>
      <c r="C24" s="205"/>
      <c r="D24" s="203"/>
      <c r="E24" s="204"/>
    </row>
    <row r="25" spans="2:5" ht="12.75">
      <c r="B25" s="202" t="s">
        <v>284</v>
      </c>
      <c r="C25" s="205"/>
      <c r="D25" s="203"/>
      <c r="E25" s="204"/>
    </row>
    <row r="26" spans="2:5" ht="12.75">
      <c r="B26" s="202" t="s">
        <v>285</v>
      </c>
      <c r="C26" s="205"/>
      <c r="D26" s="203"/>
      <c r="E26" s="204"/>
    </row>
    <row r="27" spans="2:5" ht="18" customHeight="1" thickBot="1">
      <c r="B27" s="206" t="s">
        <v>299</v>
      </c>
      <c r="C27" s="207" t="s">
        <v>264</v>
      </c>
      <c r="D27" s="208">
        <v>0</v>
      </c>
      <c r="E27" s="209">
        <v>0</v>
      </c>
    </row>
  </sheetData>
  <mergeCells count="5">
    <mergeCell ref="E1:F1"/>
    <mergeCell ref="B4:E4"/>
    <mergeCell ref="B5:E5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A1" sqref="A1:I1"/>
    </sheetView>
  </sheetViews>
  <sheetFormatPr defaultColWidth="9.140625" defaultRowHeight="12.75"/>
  <cols>
    <col min="1" max="1" width="3.00390625" style="28" customWidth="1"/>
    <col min="2" max="2" width="24.7109375" style="29" customWidth="1"/>
    <col min="3" max="3" width="11.00390625" style="28" customWidth="1"/>
    <col min="4" max="4" width="10.421875" style="28" customWidth="1"/>
    <col min="5" max="5" width="10.140625" style="28" customWidth="1"/>
    <col min="6" max="6" width="23.7109375" style="28" customWidth="1"/>
    <col min="7" max="7" width="9.8515625" style="28" customWidth="1"/>
    <col min="8" max="8" width="10.140625" style="28" customWidth="1"/>
    <col min="9" max="9" width="10.7109375" style="28" customWidth="1"/>
    <col min="10" max="11" width="11.00390625" style="28" customWidth="1"/>
    <col min="12" max="16384" width="9.140625" style="28" customWidth="1"/>
  </cols>
  <sheetData>
    <row r="1" spans="1:9" ht="13.5" customHeight="1">
      <c r="A1" s="217" t="s">
        <v>340</v>
      </c>
      <c r="B1" s="217"/>
      <c r="C1" s="217"/>
      <c r="D1" s="217"/>
      <c r="E1" s="217"/>
      <c r="F1" s="217"/>
      <c r="G1" s="217"/>
      <c r="H1" s="217"/>
      <c r="I1" s="217"/>
    </row>
    <row r="2" spans="1:9" ht="13.5" customHeight="1">
      <c r="A2" s="217" t="s">
        <v>198</v>
      </c>
      <c r="B2" s="217"/>
      <c r="C2" s="217"/>
      <c r="D2" s="217"/>
      <c r="E2" s="217"/>
      <c r="F2" s="217"/>
      <c r="G2" s="217"/>
      <c r="H2" s="217"/>
      <c r="I2" s="217"/>
    </row>
    <row r="3" spans="2:9" ht="33.75" customHeight="1">
      <c r="B3" s="217" t="s">
        <v>195</v>
      </c>
      <c r="C3" s="217"/>
      <c r="D3" s="217"/>
      <c r="E3" s="217"/>
      <c r="F3" s="217"/>
      <c r="G3" s="217"/>
      <c r="H3" s="217"/>
      <c r="I3" s="217"/>
    </row>
    <row r="4" spans="2:11" ht="13.5">
      <c r="B4" s="30" t="s">
        <v>74</v>
      </c>
      <c r="C4" s="31"/>
      <c r="D4" s="31"/>
      <c r="E4" s="31" t="s">
        <v>1</v>
      </c>
      <c r="F4" s="32" t="s">
        <v>75</v>
      </c>
      <c r="G4" s="31"/>
      <c r="H4" s="31"/>
      <c r="I4" s="31" t="s">
        <v>1</v>
      </c>
      <c r="K4" s="33"/>
    </row>
    <row r="5" spans="2:9" s="34" customFormat="1" ht="24.75" customHeight="1">
      <c r="B5" s="35" t="s">
        <v>76</v>
      </c>
      <c r="C5" s="7" t="s">
        <v>4</v>
      </c>
      <c r="D5" s="7" t="s">
        <v>185</v>
      </c>
      <c r="E5" s="7" t="s">
        <v>193</v>
      </c>
      <c r="F5" s="35" t="s">
        <v>76</v>
      </c>
      <c r="G5" s="7" t="s">
        <v>4</v>
      </c>
      <c r="H5" s="7" t="s">
        <v>185</v>
      </c>
      <c r="I5" s="7" t="s">
        <v>193</v>
      </c>
    </row>
    <row r="6" spans="2:9" s="36" customFormat="1" ht="24.75" customHeight="1">
      <c r="B6" s="37" t="s">
        <v>8</v>
      </c>
      <c r="C6" s="38">
        <v>1490</v>
      </c>
      <c r="D6" s="38">
        <v>1490</v>
      </c>
      <c r="E6" s="50">
        <f aca="true" t="shared" si="0" ref="E6:E14">D6-C6</f>
        <v>0</v>
      </c>
      <c r="F6" s="39" t="s">
        <v>58</v>
      </c>
      <c r="G6" s="146">
        <v>6787</v>
      </c>
      <c r="H6" s="146">
        <v>6787</v>
      </c>
      <c r="I6" s="146">
        <f>H6-G6</f>
        <v>0</v>
      </c>
    </row>
    <row r="7" spans="2:9" ht="24.75" customHeight="1">
      <c r="B7" s="37" t="s">
        <v>77</v>
      </c>
      <c r="C7" s="38">
        <v>1170</v>
      </c>
      <c r="D7" s="38">
        <v>1170</v>
      </c>
      <c r="E7" s="50">
        <f t="shared" si="0"/>
        <v>0</v>
      </c>
      <c r="F7" s="39" t="s">
        <v>59</v>
      </c>
      <c r="G7" s="146">
        <v>1848</v>
      </c>
      <c r="H7" s="146">
        <v>1848</v>
      </c>
      <c r="I7" s="146">
        <f aca="true" t="shared" si="1" ref="I7:I13">H7-G7</f>
        <v>0</v>
      </c>
    </row>
    <row r="8" spans="2:9" ht="24.75" customHeight="1">
      <c r="B8" s="37" t="s">
        <v>78</v>
      </c>
      <c r="C8" s="41">
        <v>14594</v>
      </c>
      <c r="D8" s="41">
        <v>20104</v>
      </c>
      <c r="E8" s="50">
        <f t="shared" si="0"/>
        <v>5510</v>
      </c>
      <c r="F8" s="39" t="s">
        <v>60</v>
      </c>
      <c r="G8" s="146">
        <v>10023</v>
      </c>
      <c r="H8" s="146">
        <v>10023</v>
      </c>
      <c r="I8" s="146">
        <f t="shared" si="1"/>
        <v>0</v>
      </c>
    </row>
    <row r="9" spans="2:9" ht="24.75" customHeight="1">
      <c r="B9" s="37" t="s">
        <v>79</v>
      </c>
      <c r="C9" s="38">
        <v>12332</v>
      </c>
      <c r="D9" s="38">
        <v>6822</v>
      </c>
      <c r="E9" s="50">
        <f t="shared" si="0"/>
        <v>-5510</v>
      </c>
      <c r="F9" s="43" t="s">
        <v>63</v>
      </c>
      <c r="G9" s="146">
        <v>12588</v>
      </c>
      <c r="H9" s="146">
        <v>12588</v>
      </c>
      <c r="I9" s="146">
        <f t="shared" si="1"/>
        <v>0</v>
      </c>
    </row>
    <row r="10" spans="2:9" ht="24.75" customHeight="1">
      <c r="B10" s="42" t="s">
        <v>80</v>
      </c>
      <c r="C10" s="38"/>
      <c r="D10" s="38"/>
      <c r="E10" s="38">
        <f t="shared" si="0"/>
        <v>0</v>
      </c>
      <c r="F10" s="43" t="s">
        <v>61</v>
      </c>
      <c r="G10" s="146">
        <v>8550</v>
      </c>
      <c r="H10" s="146">
        <v>8550</v>
      </c>
      <c r="I10" s="146">
        <f t="shared" si="1"/>
        <v>0</v>
      </c>
    </row>
    <row r="11" spans="2:9" ht="24.75" customHeight="1">
      <c r="B11" s="42" t="s">
        <v>48</v>
      </c>
      <c r="C11" s="38"/>
      <c r="D11" s="38"/>
      <c r="E11" s="38">
        <f t="shared" si="0"/>
        <v>0</v>
      </c>
      <c r="F11" s="43" t="s">
        <v>62</v>
      </c>
      <c r="G11" s="146">
        <v>250</v>
      </c>
      <c r="H11" s="146">
        <v>250</v>
      </c>
      <c r="I11" s="146">
        <f t="shared" si="1"/>
        <v>0</v>
      </c>
    </row>
    <row r="12" spans="2:9" ht="24.75" customHeight="1">
      <c r="B12" s="37" t="s">
        <v>81</v>
      </c>
      <c r="C12" s="38">
        <v>2160</v>
      </c>
      <c r="D12" s="38">
        <v>2160</v>
      </c>
      <c r="E12" s="50">
        <f t="shared" si="0"/>
        <v>0</v>
      </c>
      <c r="F12" s="39" t="s">
        <v>53</v>
      </c>
      <c r="G12" s="38">
        <v>100</v>
      </c>
      <c r="H12" s="38">
        <v>100</v>
      </c>
      <c r="I12" s="146">
        <f t="shared" si="1"/>
        <v>0</v>
      </c>
    </row>
    <row r="13" spans="2:9" ht="45.75" customHeight="1">
      <c r="B13" s="20" t="s">
        <v>42</v>
      </c>
      <c r="C13" s="41">
        <v>7611</v>
      </c>
      <c r="D13" s="41">
        <v>7611</v>
      </c>
      <c r="E13" s="50">
        <f t="shared" si="0"/>
        <v>0</v>
      </c>
      <c r="F13" s="39" t="s">
        <v>54</v>
      </c>
      <c r="G13" s="38">
        <v>100</v>
      </c>
      <c r="H13" s="38">
        <v>100</v>
      </c>
      <c r="I13" s="146">
        <f t="shared" si="1"/>
        <v>0</v>
      </c>
    </row>
    <row r="14" spans="2:9" ht="24.75" customHeight="1">
      <c r="B14" s="42"/>
      <c r="C14" s="40"/>
      <c r="D14" s="40"/>
      <c r="E14" s="38">
        <f t="shared" si="0"/>
        <v>0</v>
      </c>
      <c r="F14" s="44" t="s">
        <v>82</v>
      </c>
      <c r="G14" s="38"/>
      <c r="H14" s="38"/>
      <c r="I14" s="38"/>
    </row>
    <row r="15" spans="2:9" ht="24.75" customHeight="1">
      <c r="B15" s="42"/>
      <c r="C15" s="38"/>
      <c r="D15" s="38"/>
      <c r="E15" s="38"/>
      <c r="F15" s="44"/>
      <c r="G15" s="38"/>
      <c r="H15" s="38"/>
      <c r="I15" s="38"/>
    </row>
    <row r="16" spans="2:9" ht="24.75" customHeight="1">
      <c r="B16" s="42"/>
      <c r="C16" s="38"/>
      <c r="D16" s="38"/>
      <c r="E16" s="38"/>
      <c r="F16" s="44"/>
      <c r="G16" s="38"/>
      <c r="H16" s="38"/>
      <c r="I16" s="38"/>
    </row>
    <row r="17" spans="2:9" ht="18" customHeight="1">
      <c r="B17" s="45" t="s">
        <v>83</v>
      </c>
      <c r="C17" s="46">
        <f>SUM(C6:C16)</f>
        <v>39357</v>
      </c>
      <c r="D17" s="46">
        <f>SUM(D6:D16)</f>
        <v>39357</v>
      </c>
      <c r="E17" s="112">
        <f>D17-C17</f>
        <v>0</v>
      </c>
      <c r="F17" s="47" t="s">
        <v>83</v>
      </c>
      <c r="G17" s="46">
        <f>G6+G7+G8+G9+G10+G11+G12+G13+G14+G15+G16</f>
        <v>40246</v>
      </c>
      <c r="H17" s="46">
        <f>H6+H7+H8+H9+H10+H11+H12+H13+H14+H15+H16</f>
        <v>40246</v>
      </c>
      <c r="I17" s="113">
        <f>H17-G17</f>
        <v>0</v>
      </c>
    </row>
    <row r="18" spans="2:9" ht="26.25" customHeight="1">
      <c r="B18" s="42" t="s">
        <v>84</v>
      </c>
      <c r="C18" s="38"/>
      <c r="D18" s="38"/>
      <c r="E18" s="38"/>
      <c r="F18" s="44" t="s">
        <v>72</v>
      </c>
      <c r="G18" s="38"/>
      <c r="H18" s="38"/>
      <c r="I18" s="40"/>
    </row>
    <row r="19" spans="2:9" ht="18" customHeight="1">
      <c r="B19" s="45" t="s">
        <v>83</v>
      </c>
      <c r="C19" s="46">
        <f>C17+C18</f>
        <v>39357</v>
      </c>
      <c r="D19" s="46">
        <f>D17+D18</f>
        <v>39357</v>
      </c>
      <c r="E19" s="112">
        <f>D19-C19</f>
        <v>0</v>
      </c>
      <c r="F19" s="95" t="s">
        <v>83</v>
      </c>
      <c r="G19" s="46">
        <f>G17+G18</f>
        <v>40246</v>
      </c>
      <c r="H19" s="46">
        <f>H17+H18</f>
        <v>40246</v>
      </c>
      <c r="I19" s="113">
        <f>H19-G19</f>
        <v>0</v>
      </c>
    </row>
    <row r="20" ht="18" customHeight="1"/>
  </sheetData>
  <sheetProtection selectLockedCells="1" selectUnlockedCells="1"/>
  <mergeCells count="3">
    <mergeCell ref="A1:I1"/>
    <mergeCell ref="B3:I3"/>
    <mergeCell ref="A2:I2"/>
  </mergeCells>
  <printOptions/>
  <pageMargins left="0.1968503937007874" right="0.1968503937007874" top="0.6299212598425197" bottom="0.5905511811023623" header="0.2362204724409449" footer="0.5118110236220472"/>
  <pageSetup horizontalDpi="300" verticalDpi="300" orientation="landscape" paperSize="9" r:id="rId3"/>
  <headerFooter alignWithMargins="0">
    <oddHeader>&amp;R&amp;"Arial,Dőlt" &amp;"Times New Roman,Félkövér"1/a. sz. melléklet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I1"/>
    </sheetView>
  </sheetViews>
  <sheetFormatPr defaultColWidth="9.140625" defaultRowHeight="12.75"/>
  <cols>
    <col min="1" max="1" width="2.7109375" style="28" customWidth="1"/>
    <col min="2" max="2" width="29.421875" style="29" customWidth="1"/>
    <col min="3" max="3" width="9.140625" style="28" customWidth="1"/>
    <col min="4" max="4" width="10.00390625" style="28" customWidth="1"/>
    <col min="5" max="5" width="11.00390625" style="28" customWidth="1"/>
    <col min="6" max="6" width="26.28125" style="28" customWidth="1"/>
    <col min="7" max="7" width="9.57421875" style="28" customWidth="1"/>
    <col min="8" max="8" width="10.28125" style="28" customWidth="1"/>
    <col min="9" max="9" width="10.7109375" style="28" customWidth="1"/>
    <col min="10" max="16384" width="9.140625" style="28" customWidth="1"/>
  </cols>
  <sheetData>
    <row r="1" spans="1:9" ht="12.75" customHeight="1">
      <c r="A1" s="217" t="s">
        <v>341</v>
      </c>
      <c r="B1" s="217"/>
      <c r="C1" s="217"/>
      <c r="D1" s="217"/>
      <c r="E1" s="217"/>
      <c r="F1" s="217"/>
      <c r="G1" s="217"/>
      <c r="H1" s="217"/>
      <c r="I1" s="217"/>
    </row>
    <row r="2" spans="1:9" ht="12.75" customHeight="1">
      <c r="A2" s="217" t="s">
        <v>199</v>
      </c>
      <c r="B2" s="217"/>
      <c r="C2" s="217"/>
      <c r="D2" s="217"/>
      <c r="E2" s="217"/>
      <c r="F2" s="217"/>
      <c r="G2" s="217"/>
      <c r="H2" s="217"/>
      <c r="I2" s="217"/>
    </row>
    <row r="3" spans="1:9" ht="32.25" customHeight="1">
      <c r="A3" s="217" t="s">
        <v>196</v>
      </c>
      <c r="B3" s="217"/>
      <c r="C3" s="217"/>
      <c r="D3" s="217"/>
      <c r="E3" s="217"/>
      <c r="F3" s="217"/>
      <c r="G3" s="217"/>
      <c r="H3" s="217"/>
      <c r="I3" s="217"/>
    </row>
    <row r="4" spans="2:9" ht="19.5" customHeight="1">
      <c r="B4" s="36"/>
      <c r="C4" s="48"/>
      <c r="D4" s="48"/>
      <c r="E4" s="48"/>
      <c r="F4" s="48"/>
      <c r="G4" s="48"/>
      <c r="H4" s="48"/>
      <c r="I4" s="48"/>
    </row>
    <row r="5" spans="2:9" ht="12.75">
      <c r="B5" s="30" t="s">
        <v>74</v>
      </c>
      <c r="C5" s="49"/>
      <c r="D5" s="49"/>
      <c r="E5" s="31" t="s">
        <v>1</v>
      </c>
      <c r="F5" s="32" t="s">
        <v>75</v>
      </c>
      <c r="G5" s="31"/>
      <c r="H5" s="31"/>
      <c r="I5" s="31" t="s">
        <v>1</v>
      </c>
    </row>
    <row r="6" spans="2:9" ht="24" customHeight="1">
      <c r="B6" s="46" t="s">
        <v>76</v>
      </c>
      <c r="C6" s="7" t="s">
        <v>85</v>
      </c>
      <c r="D6" s="7" t="s">
        <v>185</v>
      </c>
      <c r="E6" s="7" t="s">
        <v>193</v>
      </c>
      <c r="F6" s="46" t="s">
        <v>76</v>
      </c>
      <c r="G6" s="7" t="s">
        <v>85</v>
      </c>
      <c r="H6" s="7" t="s">
        <v>185</v>
      </c>
      <c r="I6" s="7" t="s">
        <v>193</v>
      </c>
    </row>
    <row r="7" spans="2:9" s="36" customFormat="1" ht="12.75">
      <c r="B7" s="37"/>
      <c r="C7" s="50"/>
      <c r="D7" s="50"/>
      <c r="E7" s="50"/>
      <c r="F7" s="39" t="s">
        <v>86</v>
      </c>
      <c r="G7" s="50">
        <v>50059</v>
      </c>
      <c r="H7" s="50">
        <v>50059</v>
      </c>
      <c r="I7" s="50">
        <f>H7-G7</f>
        <v>0</v>
      </c>
    </row>
    <row r="8" spans="2:9" ht="24.75" customHeight="1">
      <c r="B8" s="37" t="s">
        <v>87</v>
      </c>
      <c r="C8" s="50"/>
      <c r="D8" s="50"/>
      <c r="E8" s="50"/>
      <c r="F8" s="39" t="s">
        <v>88</v>
      </c>
      <c r="G8" s="50">
        <v>50059</v>
      </c>
      <c r="H8" s="50">
        <v>50059</v>
      </c>
      <c r="I8" s="50">
        <f>H8-G8</f>
        <v>0</v>
      </c>
    </row>
    <row r="9" spans="2:9" ht="24.75" customHeight="1">
      <c r="B9" s="37" t="s">
        <v>78</v>
      </c>
      <c r="C9" s="50"/>
      <c r="D9" s="50"/>
      <c r="E9" s="50"/>
      <c r="F9" s="51" t="s">
        <v>89</v>
      </c>
      <c r="G9" s="50"/>
      <c r="H9" s="50"/>
      <c r="I9" s="50">
        <f>H9-G9</f>
        <v>0</v>
      </c>
    </row>
    <row r="10" spans="2:9" ht="24.75" customHeight="1">
      <c r="B10" s="37" t="s">
        <v>90</v>
      </c>
      <c r="C10" s="41"/>
      <c r="D10" s="41"/>
      <c r="E10" s="41"/>
      <c r="F10" s="43" t="s">
        <v>67</v>
      </c>
      <c r="G10" s="41"/>
      <c r="H10" s="41"/>
      <c r="I10" s="41"/>
    </row>
    <row r="11" spans="2:9" ht="24.75" customHeight="1">
      <c r="B11" s="37" t="s">
        <v>91</v>
      </c>
      <c r="C11" s="50">
        <f>C12+C13</f>
        <v>91075</v>
      </c>
      <c r="D11" s="50">
        <f>D12+D13</f>
        <v>91075</v>
      </c>
      <c r="E11" s="50">
        <f>D11-C11</f>
        <v>0</v>
      </c>
      <c r="F11" s="43" t="s">
        <v>92</v>
      </c>
      <c r="G11" s="41"/>
      <c r="H11" s="41"/>
      <c r="I11" s="41"/>
    </row>
    <row r="12" spans="2:9" ht="24.75" customHeight="1">
      <c r="B12" s="52" t="s">
        <v>93</v>
      </c>
      <c r="C12" s="53">
        <v>39416</v>
      </c>
      <c r="D12" s="53">
        <v>39416</v>
      </c>
      <c r="E12" s="50">
        <f>D12-C12</f>
        <v>0</v>
      </c>
      <c r="F12" s="43" t="s">
        <v>94</v>
      </c>
      <c r="G12" s="41">
        <v>50059</v>
      </c>
      <c r="H12" s="41">
        <v>50059</v>
      </c>
      <c r="I12" s="50">
        <f>H12-G12</f>
        <v>0</v>
      </c>
    </row>
    <row r="13" spans="2:9" ht="24.75" customHeight="1">
      <c r="B13" s="42" t="s">
        <v>249</v>
      </c>
      <c r="C13" s="50">
        <v>51659</v>
      </c>
      <c r="D13" s="50">
        <v>51659</v>
      </c>
      <c r="E13" s="50">
        <f>D13-C13</f>
        <v>0</v>
      </c>
      <c r="F13" s="43"/>
      <c r="G13" s="41"/>
      <c r="H13" s="41"/>
      <c r="I13" s="41"/>
    </row>
    <row r="14" spans="2:9" ht="24.75" customHeight="1">
      <c r="B14" s="42" t="s">
        <v>96</v>
      </c>
      <c r="C14" s="50">
        <v>3300</v>
      </c>
      <c r="D14" s="50">
        <v>3300</v>
      </c>
      <c r="E14" s="50">
        <f>D14-C14</f>
        <v>0</v>
      </c>
      <c r="F14" s="44" t="s">
        <v>95</v>
      </c>
      <c r="G14" s="50">
        <v>800</v>
      </c>
      <c r="H14" s="50">
        <v>800</v>
      </c>
      <c r="I14" s="50">
        <f>H14-G14</f>
        <v>0</v>
      </c>
    </row>
    <row r="15" spans="2:9" ht="24.75" customHeight="1">
      <c r="B15" s="37" t="s">
        <v>81</v>
      </c>
      <c r="C15" s="50">
        <v>7432</v>
      </c>
      <c r="D15" s="50">
        <v>7432</v>
      </c>
      <c r="E15" s="50">
        <f>D15-C15</f>
        <v>0</v>
      </c>
      <c r="F15" s="39" t="s">
        <v>97</v>
      </c>
      <c r="G15" s="50"/>
      <c r="H15" s="50"/>
      <c r="I15" s="50"/>
    </row>
    <row r="16" spans="2:9" ht="24.75" customHeight="1">
      <c r="B16" s="37"/>
      <c r="C16" s="50"/>
      <c r="D16" s="50"/>
      <c r="E16" s="50"/>
      <c r="F16" s="44"/>
      <c r="G16" s="50"/>
      <c r="H16" s="50"/>
      <c r="I16" s="50"/>
    </row>
    <row r="17" spans="2:9" ht="24.75" customHeight="1">
      <c r="B17" s="37"/>
      <c r="C17" s="50"/>
      <c r="D17" s="50"/>
      <c r="E17" s="50"/>
      <c r="F17" s="44"/>
      <c r="G17" s="50"/>
      <c r="H17" s="50"/>
      <c r="I17" s="50"/>
    </row>
    <row r="18" spans="2:9" ht="24.75" customHeight="1">
      <c r="B18" s="37"/>
      <c r="C18" s="50"/>
      <c r="D18" s="50"/>
      <c r="E18" s="50"/>
      <c r="F18" s="44"/>
      <c r="G18" s="50"/>
      <c r="H18" s="50"/>
      <c r="I18" s="50"/>
    </row>
    <row r="19" spans="2:10" ht="18" customHeight="1">
      <c r="B19" s="45" t="s">
        <v>83</v>
      </c>
      <c r="C19" s="54">
        <f>C11+C14+C15+C16</f>
        <v>101807</v>
      </c>
      <c r="D19" s="54">
        <f>D11+D14+D15+D16</f>
        <v>101807</v>
      </c>
      <c r="E19" s="54">
        <f>E11+E14+E15+E16</f>
        <v>0</v>
      </c>
      <c r="F19" s="47" t="s">
        <v>83</v>
      </c>
      <c r="G19" s="55">
        <f>SUM(G8:G18)</f>
        <v>100918</v>
      </c>
      <c r="H19" s="55">
        <f>SUM(H8:H18)</f>
        <v>100918</v>
      </c>
      <c r="I19" s="96">
        <f>SUM(I8:I18)</f>
        <v>0</v>
      </c>
      <c r="J19" s="56"/>
    </row>
  </sheetData>
  <sheetProtection selectLockedCells="1" selectUnlockedCells="1"/>
  <mergeCells count="3">
    <mergeCell ref="A1:I1"/>
    <mergeCell ref="A3:I3"/>
    <mergeCell ref="A2:I2"/>
  </mergeCells>
  <printOptions/>
  <pageMargins left="0.35433070866141736" right="0.2362204724409449" top="0.5905511811023623" bottom="0.3937007874015748" header="0.2755905511811024" footer="0.5118110236220472"/>
  <pageSetup horizontalDpi="300" verticalDpi="300" orientation="landscape" paperSize="9" r:id="rId3"/>
  <headerFooter alignWithMargins="0">
    <oddHeader>&amp;R&amp;"Times New Roman,Félkövér"1/b. sz. mellékle&amp;"Arial,Félkövér"t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9"/>
  <sheetViews>
    <sheetView workbookViewId="0" topLeftCell="A1">
      <selection activeCell="A2" sqref="A2:J2"/>
    </sheetView>
  </sheetViews>
  <sheetFormatPr defaultColWidth="9.140625" defaultRowHeight="12.75"/>
  <cols>
    <col min="1" max="1" width="1.57421875" style="1" customWidth="1"/>
    <col min="2" max="2" width="5.28125" style="1" customWidth="1"/>
    <col min="3" max="3" width="45.421875" style="1" customWidth="1"/>
    <col min="4" max="4" width="14.8515625" style="17" customWidth="1"/>
    <col min="5" max="6" width="0" style="17" hidden="1" customWidth="1"/>
    <col min="7" max="7" width="12.00390625" style="17" customWidth="1"/>
    <col min="8" max="8" width="12.7109375" style="17" customWidth="1"/>
    <col min="9" max="9" width="16.28125" style="17" customWidth="1"/>
    <col min="10" max="10" width="16.7109375" style="17" customWidth="1"/>
    <col min="11" max="249" width="9.140625" style="1" customWidth="1"/>
    <col min="250" max="16384" width="9.00390625" style="3" customWidth="1"/>
  </cols>
  <sheetData>
    <row r="1" spans="4:11" ht="13.5">
      <c r="D1" s="218"/>
      <c r="E1" s="218"/>
      <c r="I1" s="57"/>
      <c r="J1" s="57" t="s">
        <v>98</v>
      </c>
      <c r="K1" s="4"/>
    </row>
    <row r="2" spans="1:10" ht="12.75" customHeight="1">
      <c r="A2" s="216" t="s">
        <v>342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2.75" customHeight="1">
      <c r="A3" s="216" t="s">
        <v>200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10" ht="16.5" customHeight="1">
      <c r="A4" s="216" t="s">
        <v>201</v>
      </c>
      <c r="B4" s="216"/>
      <c r="C4" s="216"/>
      <c r="D4" s="216"/>
      <c r="E4" s="216"/>
      <c r="F4" s="216"/>
      <c r="G4" s="216"/>
      <c r="H4" s="216"/>
      <c r="I4" s="216"/>
      <c r="J4" s="216"/>
    </row>
    <row r="5" spans="9:10" ht="18" customHeight="1" thickBot="1">
      <c r="I5" s="5"/>
      <c r="J5" s="5" t="s">
        <v>1</v>
      </c>
    </row>
    <row r="6" spans="2:11" ht="57.75" customHeight="1" thickTop="1">
      <c r="B6" s="6" t="s">
        <v>2</v>
      </c>
      <c r="C6" s="104" t="s">
        <v>3</v>
      </c>
      <c r="D6" s="98" t="s">
        <v>99</v>
      </c>
      <c r="E6" s="99"/>
      <c r="F6" s="99"/>
      <c r="G6" s="100" t="s">
        <v>100</v>
      </c>
      <c r="H6" s="101" t="s">
        <v>101</v>
      </c>
      <c r="I6" s="98" t="s">
        <v>102</v>
      </c>
      <c r="J6" s="102" t="s">
        <v>103</v>
      </c>
      <c r="K6" s="103"/>
    </row>
    <row r="7" spans="2:10" ht="12.75">
      <c r="B7" s="8" t="s">
        <v>5</v>
      </c>
      <c r="C7" s="105" t="s">
        <v>6</v>
      </c>
      <c r="D7" s="58"/>
      <c r="E7" s="59"/>
      <c r="F7" s="59"/>
      <c r="G7" s="59"/>
      <c r="H7" s="60"/>
      <c r="I7" s="58"/>
      <c r="J7" s="60"/>
    </row>
    <row r="8" spans="1:249" s="122" customFormat="1" ht="13.5">
      <c r="A8" s="119"/>
      <c r="B8" s="120" t="s">
        <v>7</v>
      </c>
      <c r="C8" s="118" t="s">
        <v>8</v>
      </c>
      <c r="D8" s="115">
        <f>G8+H8</f>
        <v>1490</v>
      </c>
      <c r="E8" s="121"/>
      <c r="F8" s="121"/>
      <c r="G8" s="121"/>
      <c r="H8" s="69">
        <v>1490</v>
      </c>
      <c r="I8" s="115"/>
      <c r="J8" s="69">
        <f aca="true" t="shared" si="0" ref="J8:J15">D8+I8</f>
        <v>1490</v>
      </c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</row>
    <row r="9" spans="2:10" ht="12.75">
      <c r="B9" s="11" t="s">
        <v>9</v>
      </c>
      <c r="C9" s="106" t="s">
        <v>10</v>
      </c>
      <c r="D9" s="61">
        <f>G9+H9</f>
        <v>1170</v>
      </c>
      <c r="E9" s="62"/>
      <c r="F9" s="62"/>
      <c r="G9" s="14"/>
      <c r="H9" s="65">
        <f>H10+H11+H12</f>
        <v>1170</v>
      </c>
      <c r="I9" s="61"/>
      <c r="J9" s="63">
        <f t="shared" si="0"/>
        <v>1170</v>
      </c>
    </row>
    <row r="10" spans="2:10" ht="12.75">
      <c r="B10" s="11"/>
      <c r="C10" s="107" t="s">
        <v>11</v>
      </c>
      <c r="D10" s="61">
        <f aca="true" t="shared" si="1" ref="D10:D69">G10+H10</f>
        <v>700</v>
      </c>
      <c r="E10" s="62"/>
      <c r="F10" s="62"/>
      <c r="G10" s="62"/>
      <c r="H10" s="63">
        <v>700</v>
      </c>
      <c r="I10" s="61"/>
      <c r="J10" s="63">
        <f t="shared" si="0"/>
        <v>700</v>
      </c>
    </row>
    <row r="11" spans="2:10" ht="12.75">
      <c r="B11" s="11"/>
      <c r="C11" s="107" t="s">
        <v>12</v>
      </c>
      <c r="D11" s="61">
        <f t="shared" si="1"/>
        <v>460</v>
      </c>
      <c r="E11" s="62" t="s">
        <v>104</v>
      </c>
      <c r="F11" s="62"/>
      <c r="G11" s="62"/>
      <c r="H11" s="63">
        <v>460</v>
      </c>
      <c r="I11" s="61"/>
      <c r="J11" s="63">
        <f t="shared" si="0"/>
        <v>460</v>
      </c>
    </row>
    <row r="12" spans="2:10" ht="12.75">
      <c r="B12" s="11"/>
      <c r="C12" s="107" t="s">
        <v>13</v>
      </c>
      <c r="D12" s="61">
        <f t="shared" si="1"/>
        <v>10</v>
      </c>
      <c r="E12" s="62"/>
      <c r="F12" s="62"/>
      <c r="G12" s="62"/>
      <c r="H12" s="63">
        <v>10</v>
      </c>
      <c r="I12" s="61"/>
      <c r="J12" s="63">
        <f t="shared" si="0"/>
        <v>10</v>
      </c>
    </row>
    <row r="13" spans="2:10" ht="12.75">
      <c r="B13" s="11"/>
      <c r="C13" s="108" t="s">
        <v>14</v>
      </c>
      <c r="D13" s="61">
        <f t="shared" si="1"/>
        <v>0</v>
      </c>
      <c r="E13" s="62"/>
      <c r="F13" s="62"/>
      <c r="G13" s="62"/>
      <c r="H13" s="63"/>
      <c r="I13" s="61"/>
      <c r="J13" s="63">
        <f t="shared" si="0"/>
        <v>0</v>
      </c>
    </row>
    <row r="14" spans="2:10" ht="13.5">
      <c r="B14" s="11"/>
      <c r="C14" s="118" t="s">
        <v>6</v>
      </c>
      <c r="D14" s="115">
        <f t="shared" si="1"/>
        <v>2660</v>
      </c>
      <c r="E14" s="67">
        <f>E8+E9</f>
        <v>0</v>
      </c>
      <c r="F14" s="67">
        <f>F8+F9</f>
        <v>0</v>
      </c>
      <c r="G14" s="67">
        <f>G8+G9</f>
        <v>0</v>
      </c>
      <c r="H14" s="68">
        <f>H8+H9</f>
        <v>2660</v>
      </c>
      <c r="I14" s="66">
        <f>I8+I9</f>
        <v>0</v>
      </c>
      <c r="J14" s="69">
        <f t="shared" si="0"/>
        <v>2660</v>
      </c>
    </row>
    <row r="15" spans="2:10" ht="12.75">
      <c r="B15" s="8" t="s">
        <v>15</v>
      </c>
      <c r="C15" s="105" t="s">
        <v>16</v>
      </c>
      <c r="D15" s="61">
        <f t="shared" si="1"/>
        <v>0</v>
      </c>
      <c r="E15" s="62"/>
      <c r="F15" s="62"/>
      <c r="G15" s="62"/>
      <c r="H15" s="63"/>
      <c r="I15" s="61"/>
      <c r="J15" s="63">
        <f t="shared" si="0"/>
        <v>0</v>
      </c>
    </row>
    <row r="16" spans="2:10" ht="12.75">
      <c r="B16" s="11" t="s">
        <v>7</v>
      </c>
      <c r="C16" s="106" t="s">
        <v>17</v>
      </c>
      <c r="D16" s="61">
        <f>D17+D18+D19+D20+D21+D22</f>
        <v>20104</v>
      </c>
      <c r="E16" s="62" t="e">
        <f aca="true" t="shared" si="2" ref="E16:J16">E17+E18+E19+E20+E21+E22</f>
        <v>#VALUE!</v>
      </c>
      <c r="F16" s="62">
        <f t="shared" si="2"/>
        <v>14581</v>
      </c>
      <c r="G16" s="62">
        <f t="shared" si="2"/>
        <v>0</v>
      </c>
      <c r="H16" s="63">
        <f t="shared" si="2"/>
        <v>20104</v>
      </c>
      <c r="I16" s="61">
        <f t="shared" si="2"/>
        <v>0</v>
      </c>
      <c r="J16" s="63">
        <f t="shared" si="2"/>
        <v>20104</v>
      </c>
    </row>
    <row r="17" spans="2:10" ht="12.75">
      <c r="B17" s="11"/>
      <c r="C17" s="107" t="s">
        <v>18</v>
      </c>
      <c r="D17" s="61">
        <f t="shared" si="1"/>
        <v>0</v>
      </c>
      <c r="E17" s="62"/>
      <c r="F17" s="62"/>
      <c r="G17" s="62"/>
      <c r="H17" s="63"/>
      <c r="I17" s="61"/>
      <c r="J17" s="63">
        <f aca="true" t="shared" si="3" ref="J17:J54">D17+I17</f>
        <v>0</v>
      </c>
    </row>
    <row r="18" spans="2:10" ht="12.75">
      <c r="B18" s="11"/>
      <c r="C18" s="107" t="s">
        <v>19</v>
      </c>
      <c r="D18" s="61">
        <f t="shared" si="1"/>
        <v>0</v>
      </c>
      <c r="E18" s="62"/>
      <c r="F18" s="62"/>
      <c r="G18" s="62"/>
      <c r="H18" s="63"/>
      <c r="I18" s="61"/>
      <c r="J18" s="63">
        <f t="shared" si="3"/>
        <v>0</v>
      </c>
    </row>
    <row r="19" spans="2:10" ht="12.75">
      <c r="B19" s="11"/>
      <c r="C19" s="107" t="s">
        <v>20</v>
      </c>
      <c r="D19" s="61">
        <f t="shared" si="1"/>
        <v>0</v>
      </c>
      <c r="E19" s="62"/>
      <c r="F19" s="62"/>
      <c r="G19" s="62"/>
      <c r="H19" s="63"/>
      <c r="I19" s="61"/>
      <c r="J19" s="63">
        <f t="shared" si="3"/>
        <v>0</v>
      </c>
    </row>
    <row r="20" spans="2:10" ht="12.75">
      <c r="B20" s="11"/>
      <c r="C20" s="108" t="s">
        <v>21</v>
      </c>
      <c r="D20" s="61">
        <f t="shared" si="1"/>
        <v>0</v>
      </c>
      <c r="E20" s="62" t="s">
        <v>105</v>
      </c>
      <c r="F20" s="62"/>
      <c r="G20" s="62"/>
      <c r="H20" s="63"/>
      <c r="I20" s="61"/>
      <c r="J20" s="63">
        <f t="shared" si="3"/>
        <v>0</v>
      </c>
    </row>
    <row r="21" spans="2:10" ht="12.75">
      <c r="B21" s="11"/>
      <c r="C21" s="107" t="s">
        <v>22</v>
      </c>
      <c r="D21" s="61">
        <f t="shared" si="1"/>
        <v>0</v>
      </c>
      <c r="E21" s="62"/>
      <c r="F21" s="62"/>
      <c r="G21" s="62"/>
      <c r="H21" s="63"/>
      <c r="I21" s="61"/>
      <c r="J21" s="63">
        <f t="shared" si="3"/>
        <v>0</v>
      </c>
    </row>
    <row r="22" spans="2:10" ht="12.75">
      <c r="B22" s="11"/>
      <c r="C22" s="107" t="s">
        <v>23</v>
      </c>
      <c r="D22" s="61">
        <f t="shared" si="1"/>
        <v>20104</v>
      </c>
      <c r="E22" s="62">
        <v>14581</v>
      </c>
      <c r="F22" s="62">
        <v>14581</v>
      </c>
      <c r="G22" s="62"/>
      <c r="H22" s="63">
        <v>20104</v>
      </c>
      <c r="I22" s="61"/>
      <c r="J22" s="63">
        <f t="shared" si="3"/>
        <v>20104</v>
      </c>
    </row>
    <row r="23" spans="1:249" s="122" customFormat="1" ht="13.5">
      <c r="A23" s="119"/>
      <c r="B23" s="120"/>
      <c r="C23" s="118" t="s">
        <v>24</v>
      </c>
      <c r="D23" s="115">
        <f t="shared" si="1"/>
        <v>20104</v>
      </c>
      <c r="E23" s="67">
        <f>SUM(E17:E22)</f>
        <v>14581</v>
      </c>
      <c r="F23" s="67">
        <f>SUM(F17:F22)</f>
        <v>14581</v>
      </c>
      <c r="G23" s="67">
        <f>SUM(G17:G22)</f>
        <v>0</v>
      </c>
      <c r="H23" s="68">
        <f>SUM(H17:H22)</f>
        <v>20104</v>
      </c>
      <c r="I23" s="66">
        <f>SUM(I17:I22)</f>
        <v>0</v>
      </c>
      <c r="J23" s="69">
        <f t="shared" si="3"/>
        <v>20104</v>
      </c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</row>
    <row r="24" spans="2:10" ht="12.75">
      <c r="B24" s="8" t="s">
        <v>25</v>
      </c>
      <c r="C24" s="105" t="s">
        <v>26</v>
      </c>
      <c r="D24" s="61">
        <f t="shared" si="1"/>
        <v>0</v>
      </c>
      <c r="E24" s="62"/>
      <c r="F24" s="62"/>
      <c r="G24" s="62"/>
      <c r="H24" s="63"/>
      <c r="I24" s="61"/>
      <c r="J24" s="63">
        <f t="shared" si="3"/>
        <v>0</v>
      </c>
    </row>
    <row r="25" spans="2:10" ht="12.75">
      <c r="B25" s="11" t="s">
        <v>7</v>
      </c>
      <c r="C25" s="106" t="s">
        <v>27</v>
      </c>
      <c r="D25" s="61">
        <f t="shared" si="1"/>
        <v>0</v>
      </c>
      <c r="E25" s="62"/>
      <c r="F25" s="62"/>
      <c r="G25" s="62"/>
      <c r="H25" s="63"/>
      <c r="I25" s="61"/>
      <c r="J25" s="63">
        <f t="shared" si="3"/>
        <v>0</v>
      </c>
    </row>
    <row r="26" spans="2:10" ht="12.75">
      <c r="B26" s="11" t="s">
        <v>9</v>
      </c>
      <c r="C26" s="106" t="s">
        <v>28</v>
      </c>
      <c r="D26" s="61">
        <f t="shared" si="1"/>
        <v>0</v>
      </c>
      <c r="E26" s="14" t="e">
        <f>E27+E28+E29</f>
        <v>#VALUE!</v>
      </c>
      <c r="F26" s="14">
        <f>F27+F28+F29</f>
        <v>0</v>
      </c>
      <c r="G26" s="14"/>
      <c r="H26" s="65"/>
      <c r="I26" s="64">
        <v>39416</v>
      </c>
      <c r="J26" s="63">
        <f t="shared" si="3"/>
        <v>39416</v>
      </c>
    </row>
    <row r="27" spans="2:10" ht="14.25" customHeight="1">
      <c r="B27" s="11"/>
      <c r="C27" s="107" t="s">
        <v>106</v>
      </c>
      <c r="D27" s="61">
        <f t="shared" si="1"/>
        <v>0</v>
      </c>
      <c r="E27" s="62"/>
      <c r="F27" s="62"/>
      <c r="G27" s="62"/>
      <c r="H27" s="63"/>
      <c r="I27" s="61"/>
      <c r="J27" s="63">
        <f t="shared" si="3"/>
        <v>0</v>
      </c>
    </row>
    <row r="28" spans="2:10" ht="14.25" customHeight="1">
      <c r="B28" s="11"/>
      <c r="C28" s="107" t="s">
        <v>30</v>
      </c>
      <c r="D28" s="61">
        <f t="shared" si="1"/>
        <v>0</v>
      </c>
      <c r="E28" s="62" t="s">
        <v>107</v>
      </c>
      <c r="F28" s="62"/>
      <c r="G28" s="62"/>
      <c r="H28" s="63"/>
      <c r="I28" s="61">
        <v>39416</v>
      </c>
      <c r="J28" s="63">
        <f t="shared" si="3"/>
        <v>39416</v>
      </c>
    </row>
    <row r="29" spans="2:10" ht="12.75" customHeight="1">
      <c r="B29" s="11"/>
      <c r="C29" s="107" t="s">
        <v>31</v>
      </c>
      <c r="D29" s="61">
        <f t="shared" si="1"/>
        <v>0</v>
      </c>
      <c r="E29" s="62"/>
      <c r="F29" s="62"/>
      <c r="G29" s="62"/>
      <c r="H29" s="63"/>
      <c r="I29" s="61"/>
      <c r="J29" s="63">
        <f t="shared" si="3"/>
        <v>0</v>
      </c>
    </row>
    <row r="30" spans="2:10" ht="15.75" customHeight="1">
      <c r="B30" s="11" t="s">
        <v>32</v>
      </c>
      <c r="C30" s="106" t="s">
        <v>33</v>
      </c>
      <c r="D30" s="61">
        <f>G30+H30</f>
        <v>0</v>
      </c>
      <c r="E30" s="14">
        <f>E31</f>
        <v>0</v>
      </c>
      <c r="F30" s="14">
        <f>F31</f>
        <v>0</v>
      </c>
      <c r="G30" s="14"/>
      <c r="H30" s="65"/>
      <c r="I30" s="64">
        <f>I31+I32</f>
        <v>51659</v>
      </c>
      <c r="J30" s="63">
        <f t="shared" si="3"/>
        <v>51659</v>
      </c>
    </row>
    <row r="31" spans="2:253" s="17" customFormat="1" ht="15.75" customHeight="1">
      <c r="B31" s="18"/>
      <c r="C31" s="107" t="s">
        <v>34</v>
      </c>
      <c r="D31" s="61">
        <f t="shared" si="1"/>
        <v>0</v>
      </c>
      <c r="E31" s="62"/>
      <c r="F31" s="62"/>
      <c r="G31" s="62"/>
      <c r="H31" s="63"/>
      <c r="I31" s="61">
        <v>50059</v>
      </c>
      <c r="J31" s="63">
        <f t="shared" si="3"/>
        <v>50059</v>
      </c>
      <c r="IP31" s="19"/>
      <c r="IQ31" s="19"/>
      <c r="IR31" s="19"/>
      <c r="IS31" s="19"/>
    </row>
    <row r="32" spans="2:253" s="17" customFormat="1" ht="15.75" customHeight="1">
      <c r="B32" s="18"/>
      <c r="C32" s="107" t="s">
        <v>186</v>
      </c>
      <c r="D32" s="61">
        <f t="shared" si="1"/>
        <v>0</v>
      </c>
      <c r="E32" s="62"/>
      <c r="F32" s="62"/>
      <c r="G32" s="62"/>
      <c r="H32" s="63"/>
      <c r="I32" s="61">
        <v>1600</v>
      </c>
      <c r="J32" s="63">
        <f t="shared" si="3"/>
        <v>1600</v>
      </c>
      <c r="IP32" s="19"/>
      <c r="IQ32" s="19"/>
      <c r="IR32" s="19"/>
      <c r="IS32" s="19"/>
    </row>
    <row r="33" spans="1:249" s="122" customFormat="1" ht="13.5">
      <c r="A33" s="119"/>
      <c r="B33" s="120"/>
      <c r="C33" s="118" t="s">
        <v>35</v>
      </c>
      <c r="D33" s="115">
        <f t="shared" si="1"/>
        <v>0</v>
      </c>
      <c r="E33" s="67" t="e">
        <f>E25+E26+E30</f>
        <v>#VALUE!</v>
      </c>
      <c r="F33" s="67">
        <f>F25+F26+F30</f>
        <v>0</v>
      </c>
      <c r="G33" s="67">
        <f>G25+G26+G30</f>
        <v>0</v>
      </c>
      <c r="H33" s="68">
        <f>H25+H26+H30</f>
        <v>0</v>
      </c>
      <c r="I33" s="66">
        <f>I25+I26+I30</f>
        <v>91075</v>
      </c>
      <c r="J33" s="69">
        <f t="shared" si="3"/>
        <v>91075</v>
      </c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</row>
    <row r="34" spans="2:10" ht="12.75">
      <c r="B34" s="8" t="s">
        <v>36</v>
      </c>
      <c r="C34" s="105" t="s">
        <v>37</v>
      </c>
      <c r="D34" s="61">
        <f t="shared" si="1"/>
        <v>0</v>
      </c>
      <c r="E34" s="62"/>
      <c r="F34" s="62"/>
      <c r="G34" s="62"/>
      <c r="H34" s="63"/>
      <c r="I34" s="61"/>
      <c r="J34" s="63">
        <f t="shared" si="3"/>
        <v>0</v>
      </c>
    </row>
    <row r="35" spans="2:10" ht="12.75">
      <c r="B35" s="11" t="s">
        <v>7</v>
      </c>
      <c r="C35" s="106" t="s">
        <v>38</v>
      </c>
      <c r="D35" s="61">
        <f t="shared" si="1"/>
        <v>3622</v>
      </c>
      <c r="E35" s="10">
        <f>E36+E37+E38+E39</f>
        <v>0</v>
      </c>
      <c r="F35" s="10">
        <f>F36+F37+F38+F39</f>
        <v>0</v>
      </c>
      <c r="G35" s="10">
        <f>G36+G37+G38+G39</f>
        <v>0</v>
      </c>
      <c r="H35" s="71">
        <f>H36+H37+H38+H39</f>
        <v>3622</v>
      </c>
      <c r="I35" s="70">
        <f>I36+I37+I38+I39</f>
        <v>3200</v>
      </c>
      <c r="J35" s="63">
        <f t="shared" si="3"/>
        <v>6822</v>
      </c>
    </row>
    <row r="36" spans="2:10" ht="12.75">
      <c r="B36" s="11"/>
      <c r="C36" s="107" t="s">
        <v>39</v>
      </c>
      <c r="D36" s="61">
        <f t="shared" si="1"/>
        <v>3622</v>
      </c>
      <c r="E36" s="62"/>
      <c r="F36" s="62"/>
      <c r="G36" s="62"/>
      <c r="H36" s="63">
        <v>3622</v>
      </c>
      <c r="I36" s="61"/>
      <c r="J36" s="63">
        <f t="shared" si="3"/>
        <v>3622</v>
      </c>
    </row>
    <row r="37" spans="2:10" ht="14.25" customHeight="1">
      <c r="B37" s="11"/>
      <c r="C37" s="107" t="s">
        <v>108</v>
      </c>
      <c r="D37" s="61">
        <f t="shared" si="1"/>
        <v>0</v>
      </c>
      <c r="E37" s="62"/>
      <c r="F37" s="62"/>
      <c r="G37" s="62"/>
      <c r="H37" s="63"/>
      <c r="I37" s="61"/>
      <c r="J37" s="63">
        <f t="shared" si="3"/>
        <v>0</v>
      </c>
    </row>
    <row r="38" spans="2:10" ht="12.75">
      <c r="B38" s="11"/>
      <c r="C38" s="107" t="s">
        <v>40</v>
      </c>
      <c r="D38" s="61">
        <f t="shared" si="1"/>
        <v>0</v>
      </c>
      <c r="E38" s="62"/>
      <c r="F38" s="62"/>
      <c r="G38" s="62"/>
      <c r="H38" s="63"/>
      <c r="I38" s="61">
        <v>3200</v>
      </c>
      <c r="J38" s="63">
        <f t="shared" si="3"/>
        <v>3200</v>
      </c>
    </row>
    <row r="39" spans="2:10" ht="12.75">
      <c r="B39" s="11" t="s">
        <v>9</v>
      </c>
      <c r="C39" s="106" t="s">
        <v>41</v>
      </c>
      <c r="D39" s="61">
        <f t="shared" si="1"/>
        <v>0</v>
      </c>
      <c r="E39" s="62"/>
      <c r="F39" s="62"/>
      <c r="G39" s="62"/>
      <c r="H39" s="63"/>
      <c r="I39" s="61"/>
      <c r="J39" s="63">
        <f t="shared" si="3"/>
        <v>0</v>
      </c>
    </row>
    <row r="40" spans="2:10" ht="25.5">
      <c r="B40" s="11" t="s">
        <v>32</v>
      </c>
      <c r="C40" s="109" t="s">
        <v>42</v>
      </c>
      <c r="D40" s="61">
        <f t="shared" si="1"/>
        <v>7611</v>
      </c>
      <c r="E40" s="62"/>
      <c r="F40" s="62"/>
      <c r="G40" s="62"/>
      <c r="H40" s="72">
        <v>7611</v>
      </c>
      <c r="I40" s="61"/>
      <c r="J40" s="63">
        <f t="shared" si="3"/>
        <v>7611</v>
      </c>
    </row>
    <row r="41" spans="1:249" s="122" customFormat="1" ht="13.5">
      <c r="A41" s="119"/>
      <c r="B41" s="120"/>
      <c r="C41" s="118" t="s">
        <v>43</v>
      </c>
      <c r="D41" s="115">
        <f t="shared" si="1"/>
        <v>11233</v>
      </c>
      <c r="E41" s="67">
        <f>E35+E39+E40</f>
        <v>0</v>
      </c>
      <c r="F41" s="67">
        <f>F35+F39+F40</f>
        <v>0</v>
      </c>
      <c r="G41" s="67">
        <f>G35+G39+G40</f>
        <v>0</v>
      </c>
      <c r="H41" s="68">
        <f>H35+H39+H40</f>
        <v>11233</v>
      </c>
      <c r="I41" s="66">
        <f>I35+I39+I40</f>
        <v>3200</v>
      </c>
      <c r="J41" s="69">
        <f t="shared" si="3"/>
        <v>14433</v>
      </c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19"/>
      <c r="CN41" s="119"/>
      <c r="CO41" s="119"/>
      <c r="CP41" s="119"/>
      <c r="CQ41" s="119"/>
      <c r="CR41" s="119"/>
      <c r="CS41" s="119"/>
      <c r="CT41" s="119"/>
      <c r="CU41" s="119"/>
      <c r="CV41" s="119"/>
      <c r="CW41" s="119"/>
      <c r="CX41" s="119"/>
      <c r="CY41" s="119"/>
      <c r="CZ41" s="119"/>
      <c r="DA41" s="119"/>
      <c r="DB41" s="119"/>
      <c r="DC41" s="119"/>
      <c r="DD41" s="119"/>
      <c r="DE41" s="119"/>
      <c r="DF41" s="119"/>
      <c r="DG41" s="119"/>
      <c r="DH41" s="119"/>
      <c r="DI41" s="119"/>
      <c r="DJ41" s="119"/>
      <c r="DK41" s="119"/>
      <c r="DL41" s="119"/>
      <c r="DM41" s="119"/>
      <c r="DN41" s="119"/>
      <c r="DO41" s="119"/>
      <c r="DP41" s="119"/>
      <c r="DQ41" s="119"/>
      <c r="DR41" s="119"/>
      <c r="DS41" s="119"/>
      <c r="DT41" s="119"/>
      <c r="DU41" s="119"/>
      <c r="DV41" s="119"/>
      <c r="DW41" s="119"/>
      <c r="DX41" s="119"/>
      <c r="DY41" s="119"/>
      <c r="DZ41" s="119"/>
      <c r="EA41" s="119"/>
      <c r="EB41" s="119"/>
      <c r="EC41" s="119"/>
      <c r="ED41" s="119"/>
      <c r="EE41" s="119"/>
      <c r="EF41" s="119"/>
      <c r="EG41" s="119"/>
      <c r="EH41" s="119"/>
      <c r="EI41" s="119"/>
      <c r="EJ41" s="119"/>
      <c r="EK41" s="119"/>
      <c r="EL41" s="119"/>
      <c r="EM41" s="119"/>
      <c r="EN41" s="119"/>
      <c r="EO41" s="119"/>
      <c r="EP41" s="119"/>
      <c r="EQ41" s="119"/>
      <c r="ER41" s="119"/>
      <c r="ES41" s="119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19"/>
      <c r="FF41" s="119"/>
      <c r="FG41" s="119"/>
      <c r="FH41" s="119"/>
      <c r="FI41" s="119"/>
      <c r="FJ41" s="119"/>
      <c r="FK41" s="119"/>
      <c r="FL41" s="119"/>
      <c r="FM41" s="119"/>
      <c r="FN41" s="119"/>
      <c r="FO41" s="119"/>
      <c r="FP41" s="119"/>
      <c r="FQ41" s="119"/>
      <c r="FR41" s="119"/>
      <c r="FS41" s="119"/>
      <c r="FT41" s="119"/>
      <c r="FU41" s="119"/>
      <c r="FV41" s="119"/>
      <c r="FW41" s="119"/>
      <c r="FX41" s="119"/>
      <c r="FY41" s="119"/>
      <c r="FZ41" s="119"/>
      <c r="GA41" s="119"/>
      <c r="GB41" s="119"/>
      <c r="GC41" s="119"/>
      <c r="GD41" s="119"/>
      <c r="GE41" s="119"/>
      <c r="GF41" s="119"/>
      <c r="GG41" s="119"/>
      <c r="GH41" s="119"/>
      <c r="GI41" s="119"/>
      <c r="GJ41" s="119"/>
      <c r="GK41" s="119"/>
      <c r="GL41" s="119"/>
      <c r="GM41" s="119"/>
      <c r="GN41" s="119"/>
      <c r="GO41" s="119"/>
      <c r="GP41" s="119"/>
      <c r="GQ41" s="119"/>
      <c r="GR41" s="119"/>
      <c r="GS41" s="119"/>
      <c r="GT41" s="119"/>
      <c r="GU41" s="119"/>
      <c r="GV41" s="119"/>
      <c r="GW41" s="119"/>
      <c r="GX41" s="119"/>
      <c r="GY41" s="119"/>
      <c r="GZ41" s="119"/>
      <c r="HA41" s="119"/>
      <c r="HB41" s="119"/>
      <c r="HC41" s="119"/>
      <c r="HD41" s="119"/>
      <c r="HE41" s="119"/>
      <c r="HF41" s="119"/>
      <c r="HG41" s="119"/>
      <c r="HH41" s="119"/>
      <c r="HI41" s="119"/>
      <c r="HJ41" s="119"/>
      <c r="HK41" s="119"/>
      <c r="HL41" s="119"/>
      <c r="HM41" s="119"/>
      <c r="HN41" s="119"/>
      <c r="HO41" s="119"/>
      <c r="HP41" s="119"/>
      <c r="HQ41" s="119"/>
      <c r="HR41" s="119"/>
      <c r="HS41" s="119"/>
      <c r="HT41" s="119"/>
      <c r="HU41" s="119"/>
      <c r="HV41" s="119"/>
      <c r="HW41" s="119"/>
      <c r="HX41" s="119"/>
      <c r="HY41" s="119"/>
      <c r="HZ41" s="119"/>
      <c r="IA41" s="119"/>
      <c r="IB41" s="119"/>
      <c r="IC41" s="119"/>
      <c r="ID41" s="119"/>
      <c r="IE41" s="119"/>
      <c r="IF41" s="119"/>
      <c r="IG41" s="119"/>
      <c r="IH41" s="119"/>
      <c r="II41" s="119"/>
      <c r="IJ41" s="119"/>
      <c r="IK41" s="119"/>
      <c r="IL41" s="119"/>
      <c r="IM41" s="119"/>
      <c r="IN41" s="119"/>
      <c r="IO41" s="119"/>
    </row>
    <row r="42" spans="2:10" ht="12.75">
      <c r="B42" s="8" t="s">
        <v>44</v>
      </c>
      <c r="C42" s="110" t="s">
        <v>45</v>
      </c>
      <c r="D42" s="61">
        <f t="shared" si="1"/>
        <v>0</v>
      </c>
      <c r="E42" s="62"/>
      <c r="F42" s="62"/>
      <c r="G42" s="62"/>
      <c r="H42" s="63"/>
      <c r="I42" s="61"/>
      <c r="J42" s="63">
        <f t="shared" si="3"/>
        <v>0</v>
      </c>
    </row>
    <row r="43" spans="2:10" ht="12.75">
      <c r="B43" s="8" t="s">
        <v>46</v>
      </c>
      <c r="C43" s="105" t="s">
        <v>47</v>
      </c>
      <c r="D43" s="61">
        <f t="shared" si="1"/>
        <v>0</v>
      </c>
      <c r="E43" s="62"/>
      <c r="F43" s="62"/>
      <c r="G43" s="62"/>
      <c r="H43" s="63"/>
      <c r="I43" s="61"/>
      <c r="J43" s="63">
        <f t="shared" si="3"/>
        <v>0</v>
      </c>
    </row>
    <row r="44" spans="2:10" ht="12.75">
      <c r="B44" s="11" t="s">
        <v>7</v>
      </c>
      <c r="C44" s="106" t="s">
        <v>48</v>
      </c>
      <c r="D44" s="61">
        <f t="shared" si="1"/>
        <v>0</v>
      </c>
      <c r="E44" s="62"/>
      <c r="F44" s="62"/>
      <c r="G44" s="62"/>
      <c r="H44" s="63"/>
      <c r="I44" s="61"/>
      <c r="J44" s="63">
        <f t="shared" si="3"/>
        <v>0</v>
      </c>
    </row>
    <row r="45" spans="2:10" ht="12.75">
      <c r="B45" s="11" t="s">
        <v>9</v>
      </c>
      <c r="C45" s="106" t="s">
        <v>49</v>
      </c>
      <c r="D45" s="61">
        <f t="shared" si="1"/>
        <v>0</v>
      </c>
      <c r="E45" s="62"/>
      <c r="F45" s="62"/>
      <c r="G45" s="62"/>
      <c r="H45" s="63"/>
      <c r="I45" s="61">
        <v>3300</v>
      </c>
      <c r="J45" s="63">
        <f t="shared" si="3"/>
        <v>3300</v>
      </c>
    </row>
    <row r="46" spans="2:10" ht="13.5">
      <c r="B46" s="11"/>
      <c r="C46" s="106" t="s">
        <v>47</v>
      </c>
      <c r="D46" s="61">
        <f>G46+H46</f>
        <v>0</v>
      </c>
      <c r="E46" s="67">
        <f>E44+E45</f>
        <v>0</v>
      </c>
      <c r="F46" s="67">
        <f>F44+F45</f>
        <v>0</v>
      </c>
      <c r="G46" s="67">
        <f>G44+G45</f>
        <v>0</v>
      </c>
      <c r="H46" s="68">
        <f>H44+H45</f>
        <v>0</v>
      </c>
      <c r="I46" s="66">
        <f>I44+I45</f>
        <v>3300</v>
      </c>
      <c r="J46" s="63">
        <f t="shared" si="3"/>
        <v>3300</v>
      </c>
    </row>
    <row r="47" spans="2:10" ht="12.75">
      <c r="B47" s="8" t="s">
        <v>50</v>
      </c>
      <c r="C47" s="105" t="s">
        <v>51</v>
      </c>
      <c r="D47" s="61">
        <f t="shared" si="1"/>
        <v>0</v>
      </c>
      <c r="E47" s="62"/>
      <c r="F47" s="62"/>
      <c r="G47" s="62"/>
      <c r="H47" s="63"/>
      <c r="I47" s="61"/>
      <c r="J47" s="63">
        <f t="shared" si="3"/>
        <v>0</v>
      </c>
    </row>
    <row r="48" spans="2:10" ht="12.75">
      <c r="B48" s="11" t="s">
        <v>7</v>
      </c>
      <c r="C48" s="106" t="s">
        <v>52</v>
      </c>
      <c r="D48" s="61">
        <f t="shared" si="1"/>
        <v>2160</v>
      </c>
      <c r="E48" s="62"/>
      <c r="F48" s="62"/>
      <c r="G48" s="62"/>
      <c r="H48" s="63">
        <v>2160</v>
      </c>
      <c r="I48" s="61">
        <v>7432</v>
      </c>
      <c r="J48" s="63">
        <f t="shared" si="3"/>
        <v>9592</v>
      </c>
    </row>
    <row r="49" spans="1:249" s="123" customFormat="1" ht="12.75">
      <c r="A49" s="90"/>
      <c r="B49" s="22"/>
      <c r="C49" s="111" t="s">
        <v>55</v>
      </c>
      <c r="D49" s="116">
        <f t="shared" si="1"/>
        <v>36157</v>
      </c>
      <c r="E49" s="23" t="e">
        <f>E14+E23+E33+E41+E46+E48</f>
        <v>#VALUE!</v>
      </c>
      <c r="F49" s="23">
        <f>F14+F23+F33+F41+F46+F48</f>
        <v>14581</v>
      </c>
      <c r="G49" s="23">
        <f>G14+G23+G33+G41+G46+G48</f>
        <v>0</v>
      </c>
      <c r="H49" s="124">
        <f>H14+H23+H33+H41+H46+H48</f>
        <v>36157</v>
      </c>
      <c r="I49" s="125">
        <f>I14+I23+I33+I41+I46+I48</f>
        <v>105007</v>
      </c>
      <c r="J49" s="117">
        <f t="shared" si="3"/>
        <v>141164</v>
      </c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  <c r="CQ49" s="90"/>
      <c r="CR49" s="90"/>
      <c r="CS49" s="90"/>
      <c r="CT49" s="90"/>
      <c r="CU49" s="90"/>
      <c r="CV49" s="90"/>
      <c r="CW49" s="90"/>
      <c r="CX49" s="90"/>
      <c r="CY49" s="90"/>
      <c r="CZ49" s="90"/>
      <c r="DA49" s="90"/>
      <c r="DB49" s="90"/>
      <c r="DC49" s="90"/>
      <c r="DD49" s="90"/>
      <c r="DE49" s="90"/>
      <c r="DF49" s="90"/>
      <c r="DG49" s="90"/>
      <c r="DH49" s="90"/>
      <c r="DI49" s="90"/>
      <c r="DJ49" s="90"/>
      <c r="DK49" s="90"/>
      <c r="DL49" s="90"/>
      <c r="DM49" s="90"/>
      <c r="DN49" s="90"/>
      <c r="DO49" s="90"/>
      <c r="DP49" s="90"/>
      <c r="DQ49" s="90"/>
      <c r="DR49" s="90"/>
      <c r="DS49" s="90"/>
      <c r="DT49" s="90"/>
      <c r="DU49" s="90"/>
      <c r="DV49" s="90"/>
      <c r="DW49" s="90"/>
      <c r="DX49" s="90"/>
      <c r="DY49" s="90"/>
      <c r="DZ49" s="90"/>
      <c r="EA49" s="90"/>
      <c r="EB49" s="90"/>
      <c r="EC49" s="90"/>
      <c r="ED49" s="90"/>
      <c r="EE49" s="90"/>
      <c r="EF49" s="90"/>
      <c r="EG49" s="90"/>
      <c r="EH49" s="90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0"/>
      <c r="FL49" s="90"/>
      <c r="FM49" s="90"/>
      <c r="FN49" s="90"/>
      <c r="FO49" s="90"/>
      <c r="FP49" s="90"/>
      <c r="FQ49" s="90"/>
      <c r="FR49" s="90"/>
      <c r="FS49" s="90"/>
      <c r="FT49" s="90"/>
      <c r="FU49" s="90"/>
      <c r="FV49" s="90"/>
      <c r="FW49" s="90"/>
      <c r="FX49" s="90"/>
      <c r="FY49" s="90"/>
      <c r="FZ49" s="90"/>
      <c r="GA49" s="90"/>
      <c r="GB49" s="90"/>
      <c r="GC49" s="90"/>
      <c r="GD49" s="90"/>
      <c r="GE49" s="90"/>
      <c r="GF49" s="90"/>
      <c r="GG49" s="90"/>
      <c r="GH49" s="90"/>
      <c r="GI49" s="90"/>
      <c r="GJ49" s="90"/>
      <c r="GK49" s="90"/>
      <c r="GL49" s="90"/>
      <c r="GM49" s="90"/>
      <c r="GN49" s="90"/>
      <c r="GO49" s="90"/>
      <c r="GP49" s="90"/>
      <c r="GQ49" s="90"/>
      <c r="GR49" s="90"/>
      <c r="GS49" s="90"/>
      <c r="GT49" s="90"/>
      <c r="GU49" s="90"/>
      <c r="GV49" s="90"/>
      <c r="GW49" s="90"/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0"/>
      <c r="HI49" s="90"/>
      <c r="HJ49" s="90"/>
      <c r="HK49" s="90"/>
      <c r="HL49" s="90"/>
      <c r="HM49" s="90"/>
      <c r="HN49" s="90"/>
      <c r="HO49" s="90"/>
      <c r="HP49" s="90"/>
      <c r="HQ49" s="90"/>
      <c r="HR49" s="90"/>
      <c r="HS49" s="90"/>
      <c r="HT49" s="90"/>
      <c r="HU49" s="90"/>
      <c r="HV49" s="90"/>
      <c r="HW49" s="90"/>
      <c r="HX49" s="90"/>
      <c r="HY49" s="90"/>
      <c r="HZ49" s="90"/>
      <c r="IA49" s="90"/>
      <c r="IB49" s="90"/>
      <c r="IC49" s="90"/>
      <c r="ID49" s="90"/>
      <c r="IE49" s="90"/>
      <c r="IF49" s="90"/>
      <c r="IG49" s="90"/>
      <c r="IH49" s="90"/>
      <c r="II49" s="90"/>
      <c r="IJ49" s="90"/>
      <c r="IK49" s="90"/>
      <c r="IL49" s="90"/>
      <c r="IM49" s="90"/>
      <c r="IN49" s="90"/>
      <c r="IO49" s="90"/>
    </row>
    <row r="50" spans="2:10" ht="12.75">
      <c r="B50" s="22"/>
      <c r="C50" s="106" t="s">
        <v>56</v>
      </c>
      <c r="D50" s="61">
        <f t="shared" si="1"/>
        <v>0</v>
      </c>
      <c r="E50" s="62"/>
      <c r="F50" s="62"/>
      <c r="G50" s="62"/>
      <c r="H50" s="63"/>
      <c r="I50" s="61"/>
      <c r="J50" s="63">
        <f t="shared" si="3"/>
        <v>0</v>
      </c>
    </row>
    <row r="51" spans="1:249" s="123" customFormat="1" ht="13.5" thickBot="1">
      <c r="A51" s="90"/>
      <c r="B51" s="22"/>
      <c r="C51" s="111" t="s">
        <v>57</v>
      </c>
      <c r="D51" s="131">
        <f t="shared" si="1"/>
        <v>36157</v>
      </c>
      <c r="E51" s="126" t="e">
        <f>E49+E50</f>
        <v>#VALUE!</v>
      </c>
      <c r="F51" s="126">
        <f>F49+F50</f>
        <v>14581</v>
      </c>
      <c r="G51" s="126">
        <f>G49+G50</f>
        <v>0</v>
      </c>
      <c r="H51" s="127">
        <f>H49+H50</f>
        <v>36157</v>
      </c>
      <c r="I51" s="128">
        <f>I49+I50</f>
        <v>105007</v>
      </c>
      <c r="J51" s="130">
        <f t="shared" si="3"/>
        <v>141164</v>
      </c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  <c r="DU51" s="90"/>
      <c r="DV51" s="90"/>
      <c r="DW51" s="90"/>
      <c r="DX51" s="90"/>
      <c r="DY51" s="90"/>
      <c r="DZ51" s="90"/>
      <c r="EA51" s="90"/>
      <c r="EB51" s="90"/>
      <c r="EC51" s="90"/>
      <c r="ED51" s="90"/>
      <c r="EE51" s="90"/>
      <c r="EF51" s="90"/>
      <c r="EG51" s="90"/>
      <c r="EH51" s="90"/>
      <c r="EI51" s="90"/>
      <c r="EJ51" s="90"/>
      <c r="EK51" s="90"/>
      <c r="EL51" s="90"/>
      <c r="EM51" s="90"/>
      <c r="EN51" s="90"/>
      <c r="EO51" s="90"/>
      <c r="EP51" s="90"/>
      <c r="EQ51" s="90"/>
      <c r="ER51" s="90"/>
      <c r="ES51" s="90"/>
      <c r="ET51" s="90"/>
      <c r="EU51" s="90"/>
      <c r="EV51" s="90"/>
      <c r="EW51" s="90"/>
      <c r="EX51" s="90"/>
      <c r="EY51" s="90"/>
      <c r="EZ51" s="90"/>
      <c r="FA51" s="90"/>
      <c r="FB51" s="90"/>
      <c r="FC51" s="90"/>
      <c r="FD51" s="90"/>
      <c r="FE51" s="90"/>
      <c r="FF51" s="90"/>
      <c r="FG51" s="90"/>
      <c r="FH51" s="90"/>
      <c r="FI51" s="90"/>
      <c r="FJ51" s="90"/>
      <c r="FK51" s="90"/>
      <c r="FL51" s="90"/>
      <c r="FM51" s="90"/>
      <c r="FN51" s="90"/>
      <c r="FO51" s="90"/>
      <c r="FP51" s="90"/>
      <c r="FQ51" s="90"/>
      <c r="FR51" s="90"/>
      <c r="FS51" s="90"/>
      <c r="FT51" s="90"/>
      <c r="FU51" s="90"/>
      <c r="FV51" s="90"/>
      <c r="FW51" s="90"/>
      <c r="FX51" s="90"/>
      <c r="FY51" s="90"/>
      <c r="FZ51" s="90"/>
      <c r="GA51" s="90"/>
      <c r="GB51" s="90"/>
      <c r="GC51" s="90"/>
      <c r="GD51" s="90"/>
      <c r="GE51" s="90"/>
      <c r="GF51" s="90"/>
      <c r="GG51" s="90"/>
      <c r="GH51" s="90"/>
      <c r="GI51" s="90"/>
      <c r="GJ51" s="90"/>
      <c r="GK51" s="90"/>
      <c r="GL51" s="90"/>
      <c r="GM51" s="90"/>
      <c r="GN51" s="90"/>
      <c r="GO51" s="90"/>
      <c r="GP51" s="90"/>
      <c r="GQ51" s="90"/>
      <c r="GR51" s="90"/>
      <c r="GS51" s="90"/>
      <c r="GT51" s="90"/>
      <c r="GU51" s="90"/>
      <c r="GV51" s="90"/>
      <c r="GW51" s="90"/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0"/>
      <c r="HI51" s="90"/>
      <c r="HJ51" s="90"/>
      <c r="HK51" s="90"/>
      <c r="HL51" s="90"/>
      <c r="HM51" s="90"/>
      <c r="HN51" s="90"/>
      <c r="HO51" s="90"/>
      <c r="HP51" s="90"/>
      <c r="HQ51" s="90"/>
      <c r="HR51" s="90"/>
      <c r="HS51" s="90"/>
      <c r="HT51" s="90"/>
      <c r="HU51" s="90"/>
      <c r="HV51" s="90"/>
      <c r="HW51" s="90"/>
      <c r="HX51" s="90"/>
      <c r="HY51" s="90"/>
      <c r="HZ51" s="90"/>
      <c r="IA51" s="90"/>
      <c r="IB51" s="90"/>
      <c r="IC51" s="90"/>
      <c r="ID51" s="90"/>
      <c r="IE51" s="90"/>
      <c r="IF51" s="90"/>
      <c r="IG51" s="90"/>
      <c r="IH51" s="90"/>
      <c r="II51" s="90"/>
      <c r="IJ51" s="90"/>
      <c r="IK51" s="90"/>
      <c r="IL51" s="90"/>
      <c r="IM51" s="90"/>
      <c r="IN51" s="90"/>
      <c r="IO51" s="90"/>
    </row>
    <row r="52" spans="2:10" ht="13.5" thickTop="1">
      <c r="B52" s="11">
        <v>1</v>
      </c>
      <c r="C52" s="12" t="s">
        <v>58</v>
      </c>
      <c r="D52" s="77">
        <f t="shared" si="1"/>
        <v>6787</v>
      </c>
      <c r="E52" s="75"/>
      <c r="F52" s="75"/>
      <c r="G52" s="75"/>
      <c r="H52" s="76">
        <v>6787</v>
      </c>
      <c r="I52" s="77"/>
      <c r="J52" s="78">
        <f t="shared" si="3"/>
        <v>6787</v>
      </c>
    </row>
    <row r="53" spans="2:10" ht="12.75">
      <c r="B53" s="11">
        <v>2</v>
      </c>
      <c r="C53" s="12" t="s">
        <v>59</v>
      </c>
      <c r="D53" s="61">
        <f t="shared" si="1"/>
        <v>1848</v>
      </c>
      <c r="E53" s="62"/>
      <c r="F53" s="62"/>
      <c r="G53" s="62"/>
      <c r="H53" s="65">
        <v>1848</v>
      </c>
      <c r="I53" s="61"/>
      <c r="J53" s="63">
        <f t="shared" si="3"/>
        <v>1848</v>
      </c>
    </row>
    <row r="54" spans="2:10" ht="12.75">
      <c r="B54" s="11">
        <f>B53+1</f>
        <v>3</v>
      </c>
      <c r="C54" s="12" t="s">
        <v>60</v>
      </c>
      <c r="D54" s="61">
        <f t="shared" si="1"/>
        <v>10023</v>
      </c>
      <c r="E54" s="62"/>
      <c r="F54" s="62"/>
      <c r="G54" s="62"/>
      <c r="H54" s="65">
        <v>10023</v>
      </c>
      <c r="I54" s="61"/>
      <c r="J54" s="63">
        <f t="shared" si="3"/>
        <v>10023</v>
      </c>
    </row>
    <row r="55" spans="2:10" ht="12.75">
      <c r="B55" s="11">
        <f aca="true" t="shared" si="4" ref="B55:B66">B54+1</f>
        <v>4</v>
      </c>
      <c r="C55" s="12" t="s">
        <v>61</v>
      </c>
      <c r="D55" s="61">
        <f t="shared" si="1"/>
        <v>8550</v>
      </c>
      <c r="E55" s="62"/>
      <c r="F55" s="62"/>
      <c r="G55" s="62"/>
      <c r="H55" s="65">
        <v>8550</v>
      </c>
      <c r="I55" s="61"/>
      <c r="J55" s="63">
        <f aca="true" t="shared" si="5" ref="J55:J69">D55+I55</f>
        <v>8550</v>
      </c>
    </row>
    <row r="56" spans="2:10" ht="12.75">
      <c r="B56" s="11">
        <f t="shared" si="4"/>
        <v>5</v>
      </c>
      <c r="C56" s="12" t="s">
        <v>62</v>
      </c>
      <c r="D56" s="61">
        <f>G56+H56</f>
        <v>250</v>
      </c>
      <c r="E56" s="62"/>
      <c r="F56" s="62"/>
      <c r="G56" s="62"/>
      <c r="H56" s="63">
        <v>250</v>
      </c>
      <c r="I56" s="61"/>
      <c r="J56" s="63">
        <f t="shared" si="5"/>
        <v>250</v>
      </c>
    </row>
    <row r="57" spans="2:10" ht="12.75">
      <c r="B57" s="11">
        <f t="shared" si="4"/>
        <v>6</v>
      </c>
      <c r="C57" s="12" t="s">
        <v>63</v>
      </c>
      <c r="D57" s="61">
        <f t="shared" si="1"/>
        <v>12588</v>
      </c>
      <c r="E57" s="62"/>
      <c r="F57" s="62"/>
      <c r="G57" s="62">
        <v>2420</v>
      </c>
      <c r="H57" s="63">
        <v>10168</v>
      </c>
      <c r="I57" s="61"/>
      <c r="J57" s="63">
        <f t="shared" si="5"/>
        <v>12588</v>
      </c>
    </row>
    <row r="58" spans="2:10" ht="12.75">
      <c r="B58" s="11">
        <f t="shared" si="4"/>
        <v>7</v>
      </c>
      <c r="C58" s="12" t="s">
        <v>64</v>
      </c>
      <c r="D58" s="61">
        <f t="shared" si="1"/>
        <v>0</v>
      </c>
      <c r="E58" s="14">
        <f>E59+E60</f>
        <v>0</v>
      </c>
      <c r="F58" s="14">
        <f>F59+F60</f>
        <v>0</v>
      </c>
      <c r="G58" s="14"/>
      <c r="H58" s="65"/>
      <c r="I58" s="64">
        <v>50059</v>
      </c>
      <c r="J58" s="63">
        <f t="shared" si="5"/>
        <v>50059</v>
      </c>
    </row>
    <row r="59" spans="2:10" ht="12.75">
      <c r="B59" s="11">
        <f t="shared" si="4"/>
        <v>8</v>
      </c>
      <c r="C59" s="12" t="s">
        <v>65</v>
      </c>
      <c r="D59" s="61">
        <f t="shared" si="1"/>
        <v>0</v>
      </c>
      <c r="E59" s="62"/>
      <c r="F59" s="62"/>
      <c r="G59" s="62"/>
      <c r="H59" s="63"/>
      <c r="I59" s="61">
        <v>50059</v>
      </c>
      <c r="J59" s="63">
        <f t="shared" si="5"/>
        <v>50059</v>
      </c>
    </row>
    <row r="60" spans="2:10" ht="12.75">
      <c r="B60" s="11">
        <f t="shared" si="4"/>
        <v>9</v>
      </c>
      <c r="C60" s="12" t="s">
        <v>66</v>
      </c>
      <c r="D60" s="61">
        <f t="shared" si="1"/>
        <v>0</v>
      </c>
      <c r="E60" s="62"/>
      <c r="F60" s="62"/>
      <c r="G60" s="62"/>
      <c r="H60" s="63"/>
      <c r="I60" s="61"/>
      <c r="J60" s="63">
        <f t="shared" si="5"/>
        <v>0</v>
      </c>
    </row>
    <row r="61" spans="2:10" ht="12.75">
      <c r="B61" s="11">
        <f t="shared" si="4"/>
        <v>10</v>
      </c>
      <c r="C61" s="12" t="s">
        <v>67</v>
      </c>
      <c r="D61" s="61">
        <f t="shared" si="1"/>
        <v>0</v>
      </c>
      <c r="E61" s="62"/>
      <c r="F61" s="62"/>
      <c r="G61" s="62"/>
      <c r="H61" s="63"/>
      <c r="I61" s="61"/>
      <c r="J61" s="63">
        <f t="shared" si="5"/>
        <v>0</v>
      </c>
    </row>
    <row r="62" spans="2:10" ht="12.75">
      <c r="B62" s="11">
        <f t="shared" si="4"/>
        <v>11</v>
      </c>
      <c r="C62" s="12" t="s">
        <v>68</v>
      </c>
      <c r="D62" s="61">
        <f t="shared" si="1"/>
        <v>0</v>
      </c>
      <c r="E62" s="62"/>
      <c r="F62" s="62"/>
      <c r="G62" s="62"/>
      <c r="H62" s="63"/>
      <c r="I62" s="61">
        <v>50059</v>
      </c>
      <c r="J62" s="63">
        <f t="shared" si="5"/>
        <v>50059</v>
      </c>
    </row>
    <row r="63" spans="2:10" ht="12.75">
      <c r="B63" s="11">
        <f t="shared" si="4"/>
        <v>12</v>
      </c>
      <c r="C63" s="12" t="s">
        <v>69</v>
      </c>
      <c r="D63" s="61">
        <f t="shared" si="1"/>
        <v>0</v>
      </c>
      <c r="E63" s="62"/>
      <c r="F63" s="62"/>
      <c r="G63" s="62"/>
      <c r="H63" s="63"/>
      <c r="I63" s="61">
        <v>800</v>
      </c>
      <c r="J63" s="63">
        <f t="shared" si="5"/>
        <v>800</v>
      </c>
    </row>
    <row r="64" spans="2:10" ht="12.75">
      <c r="B64" s="11">
        <f t="shared" si="4"/>
        <v>13</v>
      </c>
      <c r="C64" s="12" t="s">
        <v>54</v>
      </c>
      <c r="D64" s="61">
        <f t="shared" si="1"/>
        <v>100</v>
      </c>
      <c r="E64" s="62"/>
      <c r="F64" s="62"/>
      <c r="G64" s="62"/>
      <c r="H64" s="63">
        <v>100</v>
      </c>
      <c r="I64" s="61"/>
      <c r="J64" s="63">
        <f t="shared" si="5"/>
        <v>100</v>
      </c>
    </row>
    <row r="65" spans="2:10" ht="12.75">
      <c r="B65" s="11">
        <f t="shared" si="4"/>
        <v>14</v>
      </c>
      <c r="C65" s="12" t="s">
        <v>53</v>
      </c>
      <c r="D65" s="61">
        <f t="shared" si="1"/>
        <v>100</v>
      </c>
      <c r="E65" s="62"/>
      <c r="F65" s="62"/>
      <c r="G65" s="62"/>
      <c r="H65" s="63">
        <v>100</v>
      </c>
      <c r="I65" s="61"/>
      <c r="J65" s="63">
        <f t="shared" si="5"/>
        <v>100</v>
      </c>
    </row>
    <row r="66" spans="2:10" ht="12.75">
      <c r="B66" s="11">
        <f t="shared" si="4"/>
        <v>15</v>
      </c>
      <c r="C66" s="12" t="s">
        <v>70</v>
      </c>
      <c r="D66" s="61">
        <f t="shared" si="1"/>
        <v>0</v>
      </c>
      <c r="E66" s="62"/>
      <c r="F66" s="62"/>
      <c r="G66" s="62"/>
      <c r="H66" s="63"/>
      <c r="I66" s="61"/>
      <c r="J66" s="63">
        <f t="shared" si="5"/>
        <v>0</v>
      </c>
    </row>
    <row r="67" spans="1:249" s="123" customFormat="1" ht="12.75">
      <c r="A67" s="90"/>
      <c r="B67" s="22"/>
      <c r="C67" s="22" t="s">
        <v>71</v>
      </c>
      <c r="D67" s="116">
        <f t="shared" si="1"/>
        <v>40246</v>
      </c>
      <c r="E67" s="16">
        <f>E52+E53+E54+E55+E56+E57+E58+E61+E62+E63+E64+E65+E66</f>
        <v>0</v>
      </c>
      <c r="F67" s="16">
        <f>F52+F53+F54+F55+F56+F57+F58+F61+F62+F63+F64+F65+F66</f>
        <v>0</v>
      </c>
      <c r="G67" s="16">
        <f>G52+G53+G54+G55+G56+G57+G58+G61+G62+G63+G64+G65+G66</f>
        <v>2420</v>
      </c>
      <c r="H67" s="74">
        <f>H52+H53+H54+H55+H56+H57+H58+H61+H62+H63+H64+H65+H66</f>
        <v>37826</v>
      </c>
      <c r="I67" s="73">
        <f>I52+I53+I54+I55+I56+I57+I58+I61+I62+I63+I64+I65+I66</f>
        <v>100918</v>
      </c>
      <c r="J67" s="117">
        <f t="shared" si="5"/>
        <v>141164</v>
      </c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</row>
    <row r="68" spans="2:10" ht="12.75">
      <c r="B68" s="24"/>
      <c r="C68" s="24" t="s">
        <v>72</v>
      </c>
      <c r="D68" s="61">
        <f t="shared" si="1"/>
        <v>0</v>
      </c>
      <c r="E68" s="62"/>
      <c r="F68" s="62"/>
      <c r="G68" s="62"/>
      <c r="H68" s="63"/>
      <c r="I68" s="61"/>
      <c r="J68" s="63">
        <f t="shared" si="5"/>
        <v>0</v>
      </c>
    </row>
    <row r="69" spans="1:249" s="123" customFormat="1" ht="13.5" thickBot="1">
      <c r="A69" s="90"/>
      <c r="B69" s="26"/>
      <c r="C69" s="26" t="s">
        <v>73</v>
      </c>
      <c r="D69" s="131">
        <f t="shared" si="1"/>
        <v>40246</v>
      </c>
      <c r="E69" s="129">
        <f>E67+E68</f>
        <v>0</v>
      </c>
      <c r="F69" s="129">
        <f>F67+F68</f>
        <v>0</v>
      </c>
      <c r="G69" s="129">
        <f>G67+G68</f>
        <v>2420</v>
      </c>
      <c r="H69" s="130">
        <f>H67+H68</f>
        <v>37826</v>
      </c>
      <c r="I69" s="131">
        <f>I67+I68</f>
        <v>100918</v>
      </c>
      <c r="J69" s="130">
        <f t="shared" si="5"/>
        <v>141164</v>
      </c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0"/>
      <c r="CC69" s="90"/>
      <c r="CD69" s="90"/>
      <c r="CE69" s="90"/>
      <c r="CF69" s="90"/>
      <c r="CG69" s="90"/>
      <c r="CH69" s="90"/>
      <c r="CI69" s="90"/>
      <c r="CJ69" s="90"/>
      <c r="CK69" s="90"/>
      <c r="CL69" s="90"/>
      <c r="CM69" s="90"/>
      <c r="CN69" s="90"/>
      <c r="CO69" s="90"/>
      <c r="CP69" s="90"/>
      <c r="CQ69" s="90"/>
      <c r="CR69" s="90"/>
      <c r="CS69" s="90"/>
      <c r="CT69" s="90"/>
      <c r="CU69" s="90"/>
      <c r="CV69" s="90"/>
      <c r="CW69" s="90"/>
      <c r="CX69" s="90"/>
      <c r="CY69" s="90"/>
      <c r="CZ69" s="90"/>
      <c r="DA69" s="90"/>
      <c r="DB69" s="90"/>
      <c r="DC69" s="90"/>
      <c r="DD69" s="90"/>
      <c r="DE69" s="90"/>
      <c r="DF69" s="90"/>
      <c r="DG69" s="90"/>
      <c r="DH69" s="90"/>
      <c r="DI69" s="90"/>
      <c r="DJ69" s="90"/>
      <c r="DK69" s="90"/>
      <c r="DL69" s="90"/>
      <c r="DM69" s="90"/>
      <c r="DN69" s="90"/>
      <c r="DO69" s="90"/>
      <c r="DP69" s="90"/>
      <c r="DQ69" s="90"/>
      <c r="DR69" s="90"/>
      <c r="DS69" s="90"/>
      <c r="DT69" s="90"/>
      <c r="DU69" s="90"/>
      <c r="DV69" s="90"/>
      <c r="DW69" s="90"/>
      <c r="DX69" s="90"/>
      <c r="DY69" s="90"/>
      <c r="DZ69" s="90"/>
      <c r="EA69" s="90"/>
      <c r="EB69" s="90"/>
      <c r="EC69" s="90"/>
      <c r="ED69" s="90"/>
      <c r="EE69" s="90"/>
      <c r="EF69" s="90"/>
      <c r="EG69" s="90"/>
      <c r="EH69" s="90"/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0"/>
      <c r="FL69" s="90"/>
      <c r="FM69" s="90"/>
      <c r="FN69" s="90"/>
      <c r="FO69" s="90"/>
      <c r="FP69" s="90"/>
      <c r="FQ69" s="90"/>
      <c r="FR69" s="90"/>
      <c r="FS69" s="90"/>
      <c r="FT69" s="90"/>
      <c r="FU69" s="90"/>
      <c r="FV69" s="90"/>
      <c r="FW69" s="90"/>
      <c r="FX69" s="90"/>
      <c r="FY69" s="90"/>
      <c r="FZ69" s="90"/>
      <c r="GA69" s="90"/>
      <c r="GB69" s="90"/>
      <c r="GC69" s="90"/>
      <c r="GD69" s="90"/>
      <c r="GE69" s="90"/>
      <c r="GF69" s="90"/>
      <c r="GG69" s="90"/>
      <c r="GH69" s="90"/>
      <c r="GI69" s="90"/>
      <c r="GJ69" s="90"/>
      <c r="GK69" s="90"/>
      <c r="GL69" s="90"/>
      <c r="GM69" s="90"/>
      <c r="GN69" s="90"/>
      <c r="GO69" s="90"/>
      <c r="GP69" s="90"/>
      <c r="GQ69" s="90"/>
      <c r="GR69" s="90"/>
      <c r="GS69" s="90"/>
      <c r="GT69" s="90"/>
      <c r="GU69" s="90"/>
      <c r="GV69" s="90"/>
      <c r="GW69" s="90"/>
      <c r="GX69" s="90"/>
      <c r="GY69" s="90"/>
      <c r="GZ69" s="90"/>
      <c r="HA69" s="90"/>
      <c r="HB69" s="90"/>
      <c r="HC69" s="90"/>
      <c r="HD69" s="90"/>
      <c r="HE69" s="90"/>
      <c r="HF69" s="90"/>
      <c r="HG69" s="90"/>
      <c r="HH69" s="90"/>
      <c r="HI69" s="90"/>
      <c r="HJ69" s="90"/>
      <c r="HK69" s="90"/>
      <c r="HL69" s="90"/>
      <c r="HM69" s="90"/>
      <c r="HN69" s="90"/>
      <c r="HO69" s="90"/>
      <c r="HP69" s="90"/>
      <c r="HQ69" s="90"/>
      <c r="HR69" s="90"/>
      <c r="HS69" s="90"/>
      <c r="HT69" s="90"/>
      <c r="HU69" s="90"/>
      <c r="HV69" s="90"/>
      <c r="HW69" s="90"/>
      <c r="HX69" s="90"/>
      <c r="HY69" s="90"/>
      <c r="HZ69" s="90"/>
      <c r="IA69" s="90"/>
      <c r="IB69" s="90"/>
      <c r="IC69" s="90"/>
      <c r="ID69" s="90"/>
      <c r="IE69" s="90"/>
      <c r="IF69" s="90"/>
      <c r="IG69" s="90"/>
      <c r="IH69" s="90"/>
      <c r="II69" s="90"/>
      <c r="IJ69" s="90"/>
      <c r="IK69" s="90"/>
      <c r="IL69" s="90"/>
      <c r="IM69" s="90"/>
      <c r="IN69" s="90"/>
      <c r="IO69" s="90"/>
    </row>
    <row r="70" ht="13.5" thickTop="1"/>
  </sheetData>
  <mergeCells count="4">
    <mergeCell ref="D1:E1"/>
    <mergeCell ref="A2:J2"/>
    <mergeCell ref="A4:J4"/>
    <mergeCell ref="A3:J3"/>
  </mergeCells>
  <printOptions/>
  <pageMargins left="0.17" right="0.16" top="0.17" bottom="0.23" header="0.17" footer="0.16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9"/>
  <sheetViews>
    <sheetView zoomScale="120" zoomScaleNormal="120" workbookViewId="0" topLeftCell="A1">
      <selection activeCell="A2" sqref="A2:F2"/>
    </sheetView>
  </sheetViews>
  <sheetFormatPr defaultColWidth="9.140625" defaultRowHeight="12.75"/>
  <cols>
    <col min="1" max="1" width="2.00390625" style="1" customWidth="1"/>
    <col min="2" max="2" width="3.57421875" style="79" customWidth="1"/>
    <col min="3" max="3" width="42.00390625" style="1" customWidth="1"/>
    <col min="4" max="4" width="12.28125" style="1" customWidth="1"/>
    <col min="5" max="5" width="13.28125" style="1" customWidth="1"/>
    <col min="6" max="6" width="13.140625" style="1" customWidth="1"/>
    <col min="7" max="16384" width="9.140625" style="1" customWidth="1"/>
  </cols>
  <sheetData>
    <row r="1" ht="12.75">
      <c r="F1" s="80" t="s">
        <v>109</v>
      </c>
    </row>
    <row r="2" spans="1:6" ht="12.75">
      <c r="A2" s="216" t="s">
        <v>343</v>
      </c>
      <c r="B2" s="216"/>
      <c r="C2" s="216"/>
      <c r="D2" s="216"/>
      <c r="E2" s="216"/>
      <c r="F2" s="216"/>
    </row>
    <row r="3" spans="1:6" ht="12.75">
      <c r="A3" s="216" t="s">
        <v>206</v>
      </c>
      <c r="B3" s="216"/>
      <c r="C3" s="216"/>
      <c r="D3" s="216"/>
      <c r="E3" s="216"/>
      <c r="F3" s="216"/>
    </row>
    <row r="4" spans="1:6" ht="12.75">
      <c r="A4" s="216" t="s">
        <v>202</v>
      </c>
      <c r="B4" s="216"/>
      <c r="C4" s="216"/>
      <c r="D4" s="216"/>
      <c r="E4" s="216"/>
      <c r="F4" s="216"/>
    </row>
    <row r="6" spans="4:6" ht="12.75">
      <c r="D6" s="81"/>
      <c r="E6" s="81"/>
      <c r="F6" s="81" t="s">
        <v>1</v>
      </c>
    </row>
    <row r="7" spans="2:6" ht="30.75" customHeight="1">
      <c r="B7" s="82" t="s">
        <v>110</v>
      </c>
      <c r="C7" s="219" t="s">
        <v>3</v>
      </c>
      <c r="D7" s="220" t="s">
        <v>4</v>
      </c>
      <c r="E7" s="220" t="s">
        <v>185</v>
      </c>
      <c r="F7" s="220" t="s">
        <v>193</v>
      </c>
    </row>
    <row r="8" spans="2:6" ht="12.75">
      <c r="B8" s="82" t="s">
        <v>111</v>
      </c>
      <c r="C8" s="219"/>
      <c r="D8" s="220"/>
      <c r="E8" s="220"/>
      <c r="F8" s="220"/>
    </row>
    <row r="9" spans="2:6" ht="12.75">
      <c r="B9" s="83"/>
      <c r="C9" s="12"/>
      <c r="D9" s="84"/>
      <c r="E9" s="84"/>
      <c r="F9" s="84"/>
    </row>
    <row r="10" spans="2:6" ht="12.75">
      <c r="B10" s="83" t="s">
        <v>7</v>
      </c>
      <c r="C10" s="9" t="s">
        <v>58</v>
      </c>
      <c r="D10" s="16">
        <v>6787</v>
      </c>
      <c r="E10" s="16">
        <v>6787</v>
      </c>
      <c r="F10" s="16">
        <f>E10-D10</f>
        <v>0</v>
      </c>
    </row>
    <row r="11" spans="2:6" ht="12.75">
      <c r="B11" s="83" t="s">
        <v>9</v>
      </c>
      <c r="C11" s="9" t="s">
        <v>112</v>
      </c>
      <c r="D11" s="16">
        <v>1848</v>
      </c>
      <c r="E11" s="16">
        <v>1848</v>
      </c>
      <c r="F11" s="16">
        <f aca="true" t="shared" si="0" ref="F11:F74">E11-D11</f>
        <v>0</v>
      </c>
    </row>
    <row r="12" spans="2:6" ht="12.75">
      <c r="B12" s="83" t="s">
        <v>32</v>
      </c>
      <c r="C12" s="9" t="s">
        <v>113</v>
      </c>
      <c r="D12" s="16">
        <f>SUM(D13:D38)</f>
        <v>10023</v>
      </c>
      <c r="E12" s="16">
        <f>SUM(E13:E38)</f>
        <v>10023</v>
      </c>
      <c r="F12" s="16">
        <f t="shared" si="0"/>
        <v>0</v>
      </c>
    </row>
    <row r="13" spans="2:6" ht="12.75">
      <c r="B13" s="83"/>
      <c r="C13" s="85" t="s">
        <v>114</v>
      </c>
      <c r="D13" s="10">
        <v>56</v>
      </c>
      <c r="E13" s="10">
        <v>56</v>
      </c>
      <c r="F13" s="10">
        <f t="shared" si="0"/>
        <v>0</v>
      </c>
    </row>
    <row r="14" spans="2:6" ht="12.75">
      <c r="B14" s="83"/>
      <c r="C14" s="85" t="s">
        <v>115</v>
      </c>
      <c r="D14" s="10">
        <v>50</v>
      </c>
      <c r="E14" s="10">
        <v>50</v>
      </c>
      <c r="F14" s="10">
        <f t="shared" si="0"/>
        <v>0</v>
      </c>
    </row>
    <row r="15" spans="2:6" ht="12.75">
      <c r="B15" s="83"/>
      <c r="C15" s="85" t="s">
        <v>116</v>
      </c>
      <c r="D15" s="10">
        <v>40</v>
      </c>
      <c r="E15" s="10">
        <v>40</v>
      </c>
      <c r="F15" s="10">
        <f t="shared" si="0"/>
        <v>0</v>
      </c>
    </row>
    <row r="16" spans="2:6" ht="12.75">
      <c r="B16" s="83"/>
      <c r="C16" s="85" t="s">
        <v>117</v>
      </c>
      <c r="D16" s="10">
        <v>800</v>
      </c>
      <c r="E16" s="10">
        <v>800</v>
      </c>
      <c r="F16" s="10">
        <f t="shared" si="0"/>
        <v>0</v>
      </c>
    </row>
    <row r="17" spans="2:6" ht="12.75">
      <c r="B17" s="83"/>
      <c r="C17" s="85" t="s">
        <v>118</v>
      </c>
      <c r="D17" s="10">
        <v>150</v>
      </c>
      <c r="E17" s="10">
        <v>150</v>
      </c>
      <c r="F17" s="10">
        <f t="shared" si="0"/>
        <v>0</v>
      </c>
    </row>
    <row r="18" spans="2:6" ht="12.75">
      <c r="B18" s="83"/>
      <c r="C18" s="85" t="s">
        <v>119</v>
      </c>
      <c r="D18" s="10">
        <v>0</v>
      </c>
      <c r="E18" s="10">
        <v>0</v>
      </c>
      <c r="F18" s="10">
        <f t="shared" si="0"/>
        <v>0</v>
      </c>
    </row>
    <row r="19" spans="2:6" ht="12.75">
      <c r="B19" s="83"/>
      <c r="C19" s="85" t="s">
        <v>120</v>
      </c>
      <c r="D19" s="10">
        <v>700</v>
      </c>
      <c r="E19" s="10">
        <v>700</v>
      </c>
      <c r="F19" s="10">
        <f t="shared" si="0"/>
        <v>0</v>
      </c>
    </row>
    <row r="20" spans="2:6" ht="12.75">
      <c r="B20" s="83"/>
      <c r="C20" s="85" t="s">
        <v>121</v>
      </c>
      <c r="D20" s="10">
        <v>435</v>
      </c>
      <c r="E20" s="10">
        <v>435</v>
      </c>
      <c r="F20" s="10">
        <f t="shared" si="0"/>
        <v>0</v>
      </c>
    </row>
    <row r="21" spans="2:6" ht="12.75">
      <c r="B21" s="83"/>
      <c r="C21" s="85" t="s">
        <v>122</v>
      </c>
      <c r="D21" s="10">
        <v>1300</v>
      </c>
      <c r="E21" s="10">
        <v>1300</v>
      </c>
      <c r="F21" s="10">
        <f t="shared" si="0"/>
        <v>0</v>
      </c>
    </row>
    <row r="22" spans="2:6" ht="12.75">
      <c r="B22" s="83"/>
      <c r="C22" s="85" t="s">
        <v>123</v>
      </c>
      <c r="D22" s="10">
        <v>0</v>
      </c>
      <c r="E22" s="10">
        <v>0</v>
      </c>
      <c r="F22" s="10">
        <f t="shared" si="0"/>
        <v>0</v>
      </c>
    </row>
    <row r="23" spans="2:6" ht="12.75">
      <c r="B23" s="83"/>
      <c r="C23" s="85" t="s">
        <v>124</v>
      </c>
      <c r="D23" s="10">
        <v>60</v>
      </c>
      <c r="E23" s="10">
        <v>60</v>
      </c>
      <c r="F23" s="10">
        <f t="shared" si="0"/>
        <v>0</v>
      </c>
    </row>
    <row r="24" spans="2:6" ht="12.75">
      <c r="B24" s="83"/>
      <c r="C24" s="85" t="s">
        <v>125</v>
      </c>
      <c r="D24" s="10">
        <v>500</v>
      </c>
      <c r="E24" s="10">
        <v>500</v>
      </c>
      <c r="F24" s="10">
        <f t="shared" si="0"/>
        <v>0</v>
      </c>
    </row>
    <row r="25" spans="2:6" ht="15" customHeight="1">
      <c r="B25" s="83"/>
      <c r="C25" s="85" t="s">
        <v>126</v>
      </c>
      <c r="D25" s="86">
        <v>780</v>
      </c>
      <c r="E25" s="86">
        <v>780</v>
      </c>
      <c r="F25" s="10">
        <f t="shared" si="0"/>
        <v>0</v>
      </c>
    </row>
    <row r="26" spans="2:6" ht="12.75">
      <c r="B26" s="83"/>
      <c r="C26" s="85" t="s">
        <v>127</v>
      </c>
      <c r="D26" s="10">
        <v>50</v>
      </c>
      <c r="E26" s="10">
        <v>50</v>
      </c>
      <c r="F26" s="10">
        <f t="shared" si="0"/>
        <v>0</v>
      </c>
    </row>
    <row r="27" spans="2:6" ht="12.75">
      <c r="B27" s="83"/>
      <c r="C27" s="85" t="s">
        <v>128</v>
      </c>
      <c r="D27" s="10">
        <v>60</v>
      </c>
      <c r="E27" s="10">
        <v>60</v>
      </c>
      <c r="F27" s="10">
        <f t="shared" si="0"/>
        <v>0</v>
      </c>
    </row>
    <row r="28" spans="2:6" ht="12.75">
      <c r="B28" s="83"/>
      <c r="C28" s="85" t="s">
        <v>129</v>
      </c>
      <c r="D28" s="10">
        <v>1800</v>
      </c>
      <c r="E28" s="10">
        <v>1800</v>
      </c>
      <c r="F28" s="10">
        <f t="shared" si="0"/>
        <v>0</v>
      </c>
    </row>
    <row r="29" spans="2:6" ht="12.75">
      <c r="B29" s="83"/>
      <c r="C29" s="85" t="s">
        <v>130</v>
      </c>
      <c r="D29" s="10">
        <v>0</v>
      </c>
      <c r="E29" s="10">
        <v>0</v>
      </c>
      <c r="F29" s="10">
        <f t="shared" si="0"/>
        <v>0</v>
      </c>
    </row>
    <row r="30" spans="2:6" ht="12.75">
      <c r="B30" s="83"/>
      <c r="C30" s="85" t="s">
        <v>131</v>
      </c>
      <c r="D30" s="10">
        <v>250</v>
      </c>
      <c r="E30" s="10">
        <v>250</v>
      </c>
      <c r="F30" s="10">
        <f t="shared" si="0"/>
        <v>0</v>
      </c>
    </row>
    <row r="31" spans="2:6" ht="12.75">
      <c r="B31" s="83"/>
      <c r="C31" s="85" t="s">
        <v>132</v>
      </c>
      <c r="D31" s="10">
        <v>0</v>
      </c>
      <c r="E31" s="10">
        <v>0</v>
      </c>
      <c r="F31" s="10">
        <f t="shared" si="0"/>
        <v>0</v>
      </c>
    </row>
    <row r="32" spans="2:6" ht="12.75">
      <c r="B32" s="83"/>
      <c r="C32" s="85" t="s">
        <v>133</v>
      </c>
      <c r="D32" s="10">
        <v>0</v>
      </c>
      <c r="E32" s="10">
        <v>0</v>
      </c>
      <c r="F32" s="10">
        <f t="shared" si="0"/>
        <v>0</v>
      </c>
    </row>
    <row r="33" spans="2:6" ht="12.75">
      <c r="B33" s="83"/>
      <c r="C33" s="85" t="s">
        <v>134</v>
      </c>
      <c r="D33" s="10">
        <v>0</v>
      </c>
      <c r="E33" s="10">
        <v>0</v>
      </c>
      <c r="F33" s="10">
        <f t="shared" si="0"/>
        <v>0</v>
      </c>
    </row>
    <row r="34" spans="2:6" ht="12.75">
      <c r="B34" s="83"/>
      <c r="C34" s="85" t="s">
        <v>135</v>
      </c>
      <c r="D34" s="10">
        <v>2300</v>
      </c>
      <c r="E34" s="10">
        <v>2300</v>
      </c>
      <c r="F34" s="10">
        <f t="shared" si="0"/>
        <v>0</v>
      </c>
    </row>
    <row r="35" spans="2:6" ht="12.75">
      <c r="B35" s="83"/>
      <c r="C35" s="85" t="s">
        <v>136</v>
      </c>
      <c r="D35" s="10">
        <v>0</v>
      </c>
      <c r="E35" s="10">
        <v>0</v>
      </c>
      <c r="F35" s="10">
        <f t="shared" si="0"/>
        <v>0</v>
      </c>
    </row>
    <row r="36" spans="2:6" ht="12.75">
      <c r="B36" s="83"/>
      <c r="C36" s="85" t="s">
        <v>137</v>
      </c>
      <c r="D36" s="10">
        <v>30</v>
      </c>
      <c r="E36" s="10">
        <v>30</v>
      </c>
      <c r="F36" s="10">
        <f t="shared" si="0"/>
        <v>0</v>
      </c>
    </row>
    <row r="37" spans="2:6" ht="14.25" customHeight="1">
      <c r="B37" s="83"/>
      <c r="C37" s="85" t="s">
        <v>138</v>
      </c>
      <c r="D37" s="10">
        <v>632</v>
      </c>
      <c r="E37" s="10">
        <v>632</v>
      </c>
      <c r="F37" s="10">
        <f t="shared" si="0"/>
        <v>0</v>
      </c>
    </row>
    <row r="38" spans="2:6" ht="14.25" customHeight="1">
      <c r="B38" s="83"/>
      <c r="C38" s="85" t="s">
        <v>139</v>
      </c>
      <c r="D38" s="10">
        <v>30</v>
      </c>
      <c r="E38" s="10">
        <v>30</v>
      </c>
      <c r="F38" s="10">
        <f t="shared" si="0"/>
        <v>0</v>
      </c>
    </row>
    <row r="39" spans="2:6" ht="12.75">
      <c r="B39" s="83"/>
      <c r="C39" s="85"/>
      <c r="D39" s="10"/>
      <c r="E39" s="10"/>
      <c r="F39" s="10"/>
    </row>
    <row r="40" spans="2:6" ht="12.75">
      <c r="B40" s="87" t="s">
        <v>140</v>
      </c>
      <c r="C40" s="9" t="s">
        <v>141</v>
      </c>
      <c r="D40" s="16">
        <f>SUM(D42:D55)</f>
        <v>8550</v>
      </c>
      <c r="E40" s="16">
        <f>SUM(E42:E55)</f>
        <v>8550</v>
      </c>
      <c r="F40" s="16">
        <f t="shared" si="0"/>
        <v>0</v>
      </c>
    </row>
    <row r="41" spans="2:6" ht="12.75">
      <c r="B41" s="83"/>
      <c r="C41" s="12"/>
      <c r="D41" s="10"/>
      <c r="E41" s="10"/>
      <c r="F41" s="16"/>
    </row>
    <row r="42" spans="2:6" ht="12.75">
      <c r="B42" s="83"/>
      <c r="C42" s="85" t="s">
        <v>142</v>
      </c>
      <c r="D42" s="10">
        <v>5742</v>
      </c>
      <c r="E42" s="10">
        <v>5742</v>
      </c>
      <c r="F42" s="10">
        <f t="shared" si="0"/>
        <v>0</v>
      </c>
    </row>
    <row r="43" spans="2:6" ht="12.75">
      <c r="B43" s="83"/>
      <c r="C43" s="85" t="s">
        <v>143</v>
      </c>
      <c r="D43" s="10">
        <v>1938</v>
      </c>
      <c r="E43" s="10">
        <v>1938</v>
      </c>
      <c r="F43" s="10">
        <f t="shared" si="0"/>
        <v>0</v>
      </c>
    </row>
    <row r="44" spans="2:6" ht="12.75">
      <c r="B44" s="83"/>
      <c r="C44" s="85" t="s">
        <v>144</v>
      </c>
      <c r="D44" s="10">
        <v>0</v>
      </c>
      <c r="E44" s="10">
        <v>0</v>
      </c>
      <c r="F44" s="10">
        <f t="shared" si="0"/>
        <v>0</v>
      </c>
    </row>
    <row r="45" spans="2:6" ht="12.75">
      <c r="B45" s="83"/>
      <c r="C45" s="88" t="s">
        <v>145</v>
      </c>
      <c r="D45" s="10">
        <v>110</v>
      </c>
      <c r="E45" s="10">
        <v>110</v>
      </c>
      <c r="F45" s="10">
        <f t="shared" si="0"/>
        <v>0</v>
      </c>
    </row>
    <row r="46" spans="2:6" ht="12.75">
      <c r="B46" s="83"/>
      <c r="C46" s="88" t="s">
        <v>146</v>
      </c>
      <c r="D46" s="10">
        <v>250</v>
      </c>
      <c r="E46" s="10">
        <v>250</v>
      </c>
      <c r="F46" s="10">
        <f t="shared" si="0"/>
        <v>0</v>
      </c>
    </row>
    <row r="47" spans="2:6" ht="12.75">
      <c r="B47" s="83"/>
      <c r="C47" s="88" t="s">
        <v>147</v>
      </c>
      <c r="D47" s="10">
        <v>110</v>
      </c>
      <c r="E47" s="10">
        <v>110</v>
      </c>
      <c r="F47" s="10">
        <f t="shared" si="0"/>
        <v>0</v>
      </c>
    </row>
    <row r="48" spans="2:6" ht="12.75">
      <c r="B48" s="83"/>
      <c r="C48" s="88" t="s">
        <v>148</v>
      </c>
      <c r="D48" s="10">
        <v>150</v>
      </c>
      <c r="E48" s="10">
        <v>150</v>
      </c>
      <c r="F48" s="10">
        <f t="shared" si="0"/>
        <v>0</v>
      </c>
    </row>
    <row r="49" spans="2:6" ht="12.75">
      <c r="B49" s="83"/>
      <c r="C49" s="88" t="s">
        <v>149</v>
      </c>
      <c r="D49" s="10">
        <v>150</v>
      </c>
      <c r="E49" s="10">
        <v>150</v>
      </c>
      <c r="F49" s="10">
        <f t="shared" si="0"/>
        <v>0</v>
      </c>
    </row>
    <row r="50" spans="2:6" ht="12.75">
      <c r="B50" s="83"/>
      <c r="C50" s="88" t="s">
        <v>150</v>
      </c>
      <c r="D50" s="10">
        <v>100</v>
      </c>
      <c r="E50" s="10">
        <v>100</v>
      </c>
      <c r="F50" s="10">
        <f t="shared" si="0"/>
        <v>0</v>
      </c>
    </row>
    <row r="51" spans="2:6" ht="12.75">
      <c r="B51" s="83"/>
      <c r="C51" s="88" t="s">
        <v>151</v>
      </c>
      <c r="D51" s="10">
        <v>0</v>
      </c>
      <c r="E51" s="10">
        <v>0</v>
      </c>
      <c r="F51" s="10">
        <f t="shared" si="0"/>
        <v>0</v>
      </c>
    </row>
    <row r="52" spans="2:6" ht="12.75">
      <c r="B52" s="83"/>
      <c r="C52" s="85" t="s">
        <v>152</v>
      </c>
      <c r="D52" s="10">
        <v>0</v>
      </c>
      <c r="E52" s="10">
        <v>0</v>
      </c>
      <c r="F52" s="10">
        <f t="shared" si="0"/>
        <v>0</v>
      </c>
    </row>
    <row r="53" spans="2:6" ht="12.75">
      <c r="B53" s="83"/>
      <c r="C53" s="85" t="s">
        <v>187</v>
      </c>
      <c r="D53" s="10">
        <v>0</v>
      </c>
      <c r="E53" s="10">
        <v>0</v>
      </c>
      <c r="F53" s="10">
        <f t="shared" si="0"/>
        <v>0</v>
      </c>
    </row>
    <row r="54" spans="2:6" ht="12.75">
      <c r="B54" s="83"/>
      <c r="C54" s="85" t="s">
        <v>188</v>
      </c>
      <c r="D54" s="10"/>
      <c r="E54" s="10"/>
      <c r="F54" s="10">
        <f t="shared" si="0"/>
        <v>0</v>
      </c>
    </row>
    <row r="55" spans="2:6" ht="12.75">
      <c r="B55" s="97"/>
      <c r="C55" s="85" t="s">
        <v>191</v>
      </c>
      <c r="D55" s="10">
        <v>0</v>
      </c>
      <c r="E55" s="10">
        <v>0</v>
      </c>
      <c r="F55" s="10">
        <f t="shared" si="0"/>
        <v>0</v>
      </c>
    </row>
    <row r="56" spans="2:6" ht="12.75">
      <c r="B56" s="87" t="s">
        <v>153</v>
      </c>
      <c r="C56" s="9" t="s">
        <v>154</v>
      </c>
      <c r="D56" s="16">
        <f>D57+D58+D60+D59</f>
        <v>250</v>
      </c>
      <c r="E56" s="16">
        <f>E57+E58+E60+E59</f>
        <v>250</v>
      </c>
      <c r="F56" s="16">
        <f t="shared" si="0"/>
        <v>0</v>
      </c>
    </row>
    <row r="57" spans="2:6" ht="12.75">
      <c r="B57" s="83"/>
      <c r="C57" s="85" t="s">
        <v>155</v>
      </c>
      <c r="D57" s="10">
        <v>130</v>
      </c>
      <c r="E57" s="10">
        <v>130</v>
      </c>
      <c r="F57" s="10">
        <f t="shared" si="0"/>
        <v>0</v>
      </c>
    </row>
    <row r="58" spans="2:6" ht="12.75">
      <c r="B58" s="83"/>
      <c r="C58" s="85" t="s">
        <v>156</v>
      </c>
      <c r="D58" s="10">
        <v>120</v>
      </c>
      <c r="E58" s="10">
        <v>120</v>
      </c>
      <c r="F58" s="10">
        <f t="shared" si="0"/>
        <v>0</v>
      </c>
    </row>
    <row r="59" spans="2:6" ht="12.75">
      <c r="B59" s="83"/>
      <c r="C59" s="85" t="s">
        <v>189</v>
      </c>
      <c r="D59" s="10">
        <v>0</v>
      </c>
      <c r="E59" s="10">
        <v>0</v>
      </c>
      <c r="F59" s="10">
        <f t="shared" si="0"/>
        <v>0</v>
      </c>
    </row>
    <row r="60" spans="2:6" ht="12.75">
      <c r="B60" s="83"/>
      <c r="C60" s="85"/>
      <c r="D60" s="10"/>
      <c r="E60" s="10"/>
      <c r="F60" s="10"/>
    </row>
    <row r="61" spans="2:6" ht="12.75">
      <c r="B61" s="83" t="s">
        <v>157</v>
      </c>
      <c r="C61" s="9" t="s">
        <v>158</v>
      </c>
      <c r="D61" s="16">
        <f>D62</f>
        <v>0</v>
      </c>
      <c r="E61" s="16">
        <f>E62</f>
        <v>0</v>
      </c>
      <c r="F61" s="16">
        <f t="shared" si="0"/>
        <v>0</v>
      </c>
    </row>
    <row r="62" spans="2:6" ht="12.75">
      <c r="B62" s="83"/>
      <c r="C62" s="85" t="s">
        <v>159</v>
      </c>
      <c r="D62" s="10"/>
      <c r="E62" s="10"/>
      <c r="F62" s="16"/>
    </row>
    <row r="63" spans="2:6" ht="12.75">
      <c r="B63" s="83" t="s">
        <v>160</v>
      </c>
      <c r="C63" s="89" t="s">
        <v>161</v>
      </c>
      <c r="D63" s="16">
        <f>D64</f>
        <v>0</v>
      </c>
      <c r="E63" s="16">
        <f>E64</f>
        <v>0</v>
      </c>
      <c r="F63" s="16">
        <f t="shared" si="0"/>
        <v>0</v>
      </c>
    </row>
    <row r="64" spans="2:6" ht="12.75">
      <c r="B64" s="83"/>
      <c r="C64" s="85" t="s">
        <v>162</v>
      </c>
      <c r="D64" s="10">
        <v>0</v>
      </c>
      <c r="E64" s="10">
        <v>0</v>
      </c>
      <c r="F64" s="10">
        <f t="shared" si="0"/>
        <v>0</v>
      </c>
    </row>
    <row r="65" spans="2:6" ht="12.75">
      <c r="B65" s="83"/>
      <c r="C65" s="85"/>
      <c r="D65" s="10"/>
      <c r="E65" s="10"/>
      <c r="F65" s="10"/>
    </row>
    <row r="66" spans="2:6" ht="12.75">
      <c r="B66" s="83" t="s">
        <v>163</v>
      </c>
      <c r="C66" s="9" t="s">
        <v>164</v>
      </c>
      <c r="D66" s="16">
        <f>SUM(D68:D77)</f>
        <v>12588</v>
      </c>
      <c r="E66" s="16">
        <f>SUM(E68:E77)</f>
        <v>12588</v>
      </c>
      <c r="F66" s="16">
        <f t="shared" si="0"/>
        <v>0</v>
      </c>
    </row>
    <row r="67" spans="2:6" ht="12.75">
      <c r="B67" s="83"/>
      <c r="C67" s="12"/>
      <c r="D67" s="10"/>
      <c r="E67" s="10"/>
      <c r="F67" s="16"/>
    </row>
    <row r="68" spans="2:6" ht="12" customHeight="1">
      <c r="B68" s="83"/>
      <c r="C68" s="85" t="s">
        <v>165</v>
      </c>
      <c r="D68" s="10">
        <v>8468</v>
      </c>
      <c r="E68" s="10">
        <v>8468</v>
      </c>
      <c r="F68" s="10">
        <f t="shared" si="0"/>
        <v>0</v>
      </c>
    </row>
    <row r="69" spans="2:6" ht="12.75">
      <c r="B69" s="83"/>
      <c r="C69" s="85" t="s">
        <v>166</v>
      </c>
      <c r="D69" s="10">
        <v>820</v>
      </c>
      <c r="E69" s="10">
        <v>820</v>
      </c>
      <c r="F69" s="10">
        <f t="shared" si="0"/>
        <v>0</v>
      </c>
    </row>
    <row r="70" spans="2:6" ht="12.75">
      <c r="B70" s="83"/>
      <c r="C70" s="85" t="s">
        <v>167</v>
      </c>
      <c r="D70" s="10">
        <v>0</v>
      </c>
      <c r="E70" s="10">
        <v>0</v>
      </c>
      <c r="F70" s="10">
        <f t="shared" si="0"/>
        <v>0</v>
      </c>
    </row>
    <row r="71" spans="2:6" ht="12.75">
      <c r="B71" s="83"/>
      <c r="C71" s="85" t="s">
        <v>168</v>
      </c>
      <c r="D71" s="10">
        <v>1600</v>
      </c>
      <c r="E71" s="10">
        <v>1600</v>
      </c>
      <c r="F71" s="10">
        <f t="shared" si="0"/>
        <v>0</v>
      </c>
    </row>
    <row r="72" spans="2:6" ht="12.75">
      <c r="B72" s="83"/>
      <c r="C72" s="85" t="s">
        <v>190</v>
      </c>
      <c r="D72" s="10">
        <v>500</v>
      </c>
      <c r="E72" s="10">
        <v>500</v>
      </c>
      <c r="F72" s="10">
        <f t="shared" si="0"/>
        <v>0</v>
      </c>
    </row>
    <row r="73" spans="2:6" ht="12.75">
      <c r="B73" s="83"/>
      <c r="C73" s="85" t="s">
        <v>169</v>
      </c>
      <c r="D73" s="10">
        <v>600</v>
      </c>
      <c r="E73" s="10">
        <v>600</v>
      </c>
      <c r="F73" s="10">
        <f t="shared" si="0"/>
        <v>0</v>
      </c>
    </row>
    <row r="74" spans="2:6" ht="12.75">
      <c r="B74" s="83"/>
      <c r="C74" s="85" t="s">
        <v>170</v>
      </c>
      <c r="D74" s="10">
        <v>100</v>
      </c>
      <c r="E74" s="10">
        <v>100</v>
      </c>
      <c r="F74" s="10">
        <f t="shared" si="0"/>
        <v>0</v>
      </c>
    </row>
    <row r="75" spans="2:6" ht="12.75">
      <c r="B75" s="83"/>
      <c r="C75" s="85" t="s">
        <v>171</v>
      </c>
      <c r="D75" s="84">
        <v>100</v>
      </c>
      <c r="E75" s="84">
        <v>100</v>
      </c>
      <c r="F75" s="10">
        <f>E75-D75</f>
        <v>0</v>
      </c>
    </row>
    <row r="76" spans="2:6" ht="14.25" customHeight="1">
      <c r="B76" s="83"/>
      <c r="C76" s="85" t="s">
        <v>172</v>
      </c>
      <c r="D76" s="84">
        <v>200</v>
      </c>
      <c r="E76" s="84">
        <v>200</v>
      </c>
      <c r="F76" s="10">
        <f>E76-D76</f>
        <v>0</v>
      </c>
    </row>
    <row r="77" spans="2:6" ht="14.25" customHeight="1">
      <c r="B77" s="83"/>
      <c r="C77" s="85" t="s">
        <v>173</v>
      </c>
      <c r="D77" s="84">
        <v>200</v>
      </c>
      <c r="E77" s="84">
        <v>200</v>
      </c>
      <c r="F77" s="10">
        <f>E77-D77</f>
        <v>0</v>
      </c>
    </row>
    <row r="89" ht="12.75">
      <c r="C89" s="90"/>
    </row>
  </sheetData>
  <sheetProtection selectLockedCells="1" selectUnlockedCells="1"/>
  <mergeCells count="7">
    <mergeCell ref="A2:F2"/>
    <mergeCell ref="A4:F4"/>
    <mergeCell ref="C7:C8"/>
    <mergeCell ref="D7:D8"/>
    <mergeCell ref="E7:E8"/>
    <mergeCell ref="F7:F8"/>
    <mergeCell ref="A3:F3"/>
  </mergeCells>
  <printOptions/>
  <pageMargins left="0.7479166666666667" right="0.7479166666666667" top="0.3902777777777778" bottom="0.4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A1" sqref="A1:F1"/>
    </sheetView>
  </sheetViews>
  <sheetFormatPr defaultColWidth="9.140625" defaultRowHeight="12.75"/>
  <cols>
    <col min="1" max="1" width="6.28125" style="1" customWidth="1"/>
    <col min="2" max="2" width="5.00390625" style="1" customWidth="1"/>
    <col min="3" max="3" width="42.00390625" style="1" customWidth="1"/>
    <col min="4" max="4" width="14.57421875" style="1" customWidth="1"/>
    <col min="5" max="5" width="15.57421875" style="1" customWidth="1"/>
    <col min="6" max="6" width="16.421875" style="1" customWidth="1"/>
    <col min="7" max="16384" width="9.140625" style="1" customWidth="1"/>
  </cols>
  <sheetData>
    <row r="1" spans="1:6" ht="15.75">
      <c r="A1" s="221" t="s">
        <v>344</v>
      </c>
      <c r="B1" s="221"/>
      <c r="C1" s="221"/>
      <c r="D1" s="221"/>
      <c r="E1" s="221"/>
      <c r="F1" s="221"/>
    </row>
    <row r="2" spans="1:6" ht="15.75">
      <c r="A2" s="221" t="s">
        <v>205</v>
      </c>
      <c r="B2" s="221"/>
      <c r="C2" s="221"/>
      <c r="D2" s="221"/>
      <c r="E2" s="221"/>
      <c r="F2" s="221"/>
    </row>
    <row r="3" spans="2:6" ht="15.75">
      <c r="B3" s="221" t="s">
        <v>203</v>
      </c>
      <c r="C3" s="221"/>
      <c r="D3" s="221"/>
      <c r="E3" s="221"/>
      <c r="F3" s="221"/>
    </row>
    <row r="4" spans="2:6" ht="15.75">
      <c r="B4" s="91"/>
      <c r="C4" s="91"/>
      <c r="D4" s="91"/>
      <c r="E4" s="91"/>
      <c r="F4" s="91"/>
    </row>
    <row r="5" spans="2:6" ht="15.75">
      <c r="B5" s="91"/>
      <c r="C5" s="91"/>
      <c r="D5" s="91"/>
      <c r="E5" s="91"/>
      <c r="F5" s="91"/>
    </row>
    <row r="6" spans="2:6" ht="15.75">
      <c r="B6" s="91"/>
      <c r="C6" s="91"/>
      <c r="D6" s="91"/>
      <c r="E6" s="91"/>
      <c r="F6" s="91"/>
    </row>
    <row r="7" ht="12.75">
      <c r="F7" s="81" t="s">
        <v>1</v>
      </c>
    </row>
    <row r="8" spans="2:6" ht="27.75" customHeight="1">
      <c r="B8" s="6" t="s">
        <v>174</v>
      </c>
      <c r="C8" s="6" t="s">
        <v>175</v>
      </c>
      <c r="D8" s="6" t="s">
        <v>85</v>
      </c>
      <c r="E8" s="6" t="s">
        <v>204</v>
      </c>
      <c r="F8" s="6" t="s">
        <v>193</v>
      </c>
    </row>
    <row r="9" spans="2:6" ht="12.75">
      <c r="B9" s="6" t="s">
        <v>176</v>
      </c>
      <c r="C9" s="6"/>
      <c r="D9" s="6"/>
      <c r="E9" s="6"/>
      <c r="F9" s="6"/>
    </row>
    <row r="10" spans="2:6" ht="12.75">
      <c r="B10" s="12"/>
      <c r="C10" s="9" t="s">
        <v>177</v>
      </c>
      <c r="D10" s="92"/>
      <c r="E10" s="92"/>
      <c r="F10" s="92"/>
    </row>
    <row r="11" spans="2:6" ht="12.75">
      <c r="B11" s="12"/>
      <c r="C11" s="12" t="s">
        <v>178</v>
      </c>
      <c r="D11" s="93">
        <v>50059</v>
      </c>
      <c r="E11" s="93">
        <v>50059</v>
      </c>
      <c r="F11" s="93">
        <f>E11-D11</f>
        <v>0</v>
      </c>
    </row>
    <row r="12" spans="2:6" ht="12.75">
      <c r="B12" s="12"/>
      <c r="C12" s="12" t="s">
        <v>179</v>
      </c>
      <c r="D12" s="92"/>
      <c r="E12" s="92"/>
      <c r="F12" s="93">
        <f>E12-D12</f>
        <v>0</v>
      </c>
    </row>
    <row r="13" spans="2:6" ht="12.75">
      <c r="B13" s="12"/>
      <c r="C13" s="12" t="s">
        <v>180</v>
      </c>
      <c r="D13" s="92"/>
      <c r="E13" s="92"/>
      <c r="F13" s="93">
        <f>E13-D13</f>
        <v>0</v>
      </c>
    </row>
    <row r="14" spans="2:6" ht="12.75">
      <c r="B14" s="22"/>
      <c r="C14" s="22" t="s">
        <v>181</v>
      </c>
      <c r="D14" s="7">
        <f>SUM(D11:D12)</f>
        <v>50059</v>
      </c>
      <c r="E14" s="7">
        <f>SUM(E11:E12)</f>
        <v>50059</v>
      </c>
      <c r="F14" s="133">
        <f>E14-D14</f>
        <v>0</v>
      </c>
    </row>
    <row r="22" ht="12.75">
      <c r="F22" s="2"/>
    </row>
  </sheetData>
  <sheetProtection selectLockedCells="1" selectUnlockedCells="1"/>
  <mergeCells count="3">
    <mergeCell ref="B3:F3"/>
    <mergeCell ref="A1:F1"/>
    <mergeCell ref="A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 r:id="rId1"/>
  <headerFooter alignWithMargins="0">
    <oddHeader>&amp;R&amp;"Trebuchet MS,Félkövér"3. sz.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55"/>
  <sheetViews>
    <sheetView workbookViewId="0" topLeftCell="B1">
      <selection activeCell="B1" sqref="B1:F1"/>
    </sheetView>
  </sheetViews>
  <sheetFormatPr defaultColWidth="9.140625" defaultRowHeight="12.75"/>
  <cols>
    <col min="1" max="1" width="0" style="134" hidden="1" customWidth="1"/>
    <col min="2" max="2" width="44.57421875" style="134" customWidth="1"/>
    <col min="3" max="4" width="11.00390625" style="134" customWidth="1"/>
    <col min="5" max="5" width="13.57421875" style="134" customWidth="1"/>
    <col min="6" max="16384" width="9.140625" style="134" customWidth="1"/>
  </cols>
  <sheetData>
    <row r="1" spans="2:6" ht="12.75">
      <c r="B1" s="224" t="s">
        <v>338</v>
      </c>
      <c r="C1" s="224"/>
      <c r="D1" s="224"/>
      <c r="E1" s="224"/>
      <c r="F1" s="224"/>
    </row>
    <row r="2" spans="2:6" ht="12.75">
      <c r="B2" s="222" t="s">
        <v>248</v>
      </c>
      <c r="C2" s="222"/>
      <c r="D2" s="222"/>
      <c r="E2" s="222"/>
      <c r="F2" s="222"/>
    </row>
    <row r="3" spans="2:5" ht="12.75">
      <c r="B3" s="222" t="s">
        <v>207</v>
      </c>
      <c r="C3" s="222"/>
      <c r="D3" s="222"/>
      <c r="E3" s="222"/>
    </row>
    <row r="4" spans="2:5" ht="15.75">
      <c r="B4" s="135"/>
      <c r="C4" s="135"/>
      <c r="D4" s="135"/>
      <c r="E4" s="135"/>
    </row>
    <row r="5" spans="2:5" s="49" customFormat="1" ht="13.5">
      <c r="B5" s="136"/>
      <c r="E5" s="137" t="s">
        <v>1</v>
      </c>
    </row>
    <row r="6" spans="2:5" s="138" customFormat="1" ht="12.75">
      <c r="B6" s="139" t="s">
        <v>76</v>
      </c>
      <c r="C6" s="139" t="s">
        <v>208</v>
      </c>
      <c r="D6" s="139" t="s">
        <v>209</v>
      </c>
      <c r="E6" s="139" t="s">
        <v>210</v>
      </c>
    </row>
    <row r="7" spans="2:5" s="140" customFormat="1" ht="13.5" customHeight="1">
      <c r="B7" s="223" t="s">
        <v>211</v>
      </c>
      <c r="C7" s="223"/>
      <c r="D7" s="223"/>
      <c r="E7" s="223"/>
    </row>
    <row r="8" spans="2:5" s="141" customFormat="1" ht="25.5">
      <c r="B8" s="142" t="s">
        <v>212</v>
      </c>
      <c r="C8" s="44">
        <v>1490</v>
      </c>
      <c r="D8" s="44">
        <f>C8*1.07</f>
        <v>1594.3000000000002</v>
      </c>
      <c r="E8" s="44">
        <f>D8*1.04</f>
        <v>1658.0720000000003</v>
      </c>
    </row>
    <row r="9" spans="2:5" s="141" customFormat="1" ht="38.25">
      <c r="B9" s="142" t="s">
        <v>213</v>
      </c>
      <c r="C9" s="44">
        <v>1170</v>
      </c>
      <c r="D9" s="44">
        <v>1466</v>
      </c>
      <c r="E9" s="44">
        <f aca="true" t="shared" si="0" ref="E9:E15">D9*1.04</f>
        <v>1524.64</v>
      </c>
    </row>
    <row r="10" spans="2:5" s="141" customFormat="1" ht="38.25">
      <c r="B10" s="142" t="s">
        <v>214</v>
      </c>
      <c r="C10" s="44">
        <v>20104</v>
      </c>
      <c r="D10" s="44">
        <v>14700</v>
      </c>
      <c r="E10" s="44">
        <f t="shared" si="0"/>
        <v>15288</v>
      </c>
    </row>
    <row r="11" spans="2:5" s="141" customFormat="1" ht="15.75" customHeight="1">
      <c r="B11" s="142" t="s">
        <v>41</v>
      </c>
      <c r="C11" s="44"/>
      <c r="D11" s="44">
        <f>C11*1.07</f>
        <v>0</v>
      </c>
      <c r="E11" s="44">
        <f t="shared" si="0"/>
        <v>0</v>
      </c>
    </row>
    <row r="12" spans="2:5" s="141" customFormat="1" ht="12.75">
      <c r="B12" s="142" t="s">
        <v>38</v>
      </c>
      <c r="C12" s="44">
        <v>6822</v>
      </c>
      <c r="D12" s="44">
        <v>15660</v>
      </c>
      <c r="E12" s="44">
        <f t="shared" si="0"/>
        <v>16286.400000000001</v>
      </c>
    </row>
    <row r="13" spans="2:5" s="141" customFormat="1" ht="15.75" customHeight="1">
      <c r="B13" s="142" t="s">
        <v>48</v>
      </c>
      <c r="C13" s="44"/>
      <c r="D13" s="44">
        <f>C13*1.07</f>
        <v>0</v>
      </c>
      <c r="E13" s="44">
        <f t="shared" si="0"/>
        <v>0</v>
      </c>
    </row>
    <row r="14" spans="2:5" s="141" customFormat="1" ht="25.5" customHeight="1">
      <c r="B14" s="20" t="s">
        <v>42</v>
      </c>
      <c r="C14" s="44">
        <v>7611</v>
      </c>
      <c r="D14" s="44">
        <v>7930</v>
      </c>
      <c r="E14" s="44">
        <f t="shared" si="0"/>
        <v>8247.2</v>
      </c>
    </row>
    <row r="15" spans="2:5" s="141" customFormat="1" ht="25.5">
      <c r="B15" s="142" t="s">
        <v>215</v>
      </c>
      <c r="C15" s="44">
        <v>2160</v>
      </c>
      <c r="D15" s="44">
        <v>2500</v>
      </c>
      <c r="E15" s="44">
        <f t="shared" si="0"/>
        <v>2600</v>
      </c>
    </row>
    <row r="16" spans="2:5" s="141" customFormat="1" ht="12.75">
      <c r="B16" s="142" t="s">
        <v>53</v>
      </c>
      <c r="C16" s="44"/>
      <c r="D16" s="44"/>
      <c r="E16" s="44"/>
    </row>
    <row r="17" spans="2:5" s="141" customFormat="1" ht="12.75">
      <c r="B17" s="142" t="s">
        <v>54</v>
      </c>
      <c r="C17" s="44"/>
      <c r="D17" s="44"/>
      <c r="E17" s="44"/>
    </row>
    <row r="18" spans="2:5" s="141" customFormat="1" ht="12.75">
      <c r="B18" s="143" t="s">
        <v>216</v>
      </c>
      <c r="C18" s="47">
        <f>SUM(C8:C17)</f>
        <v>39357</v>
      </c>
      <c r="D18" s="47">
        <f>SUM(D8:D15)</f>
        <v>43850.3</v>
      </c>
      <c r="E18" s="47">
        <f>SUM(E8:E15)</f>
        <v>45604.312000000005</v>
      </c>
    </row>
    <row r="19" spans="2:5" s="141" customFormat="1" ht="12.75">
      <c r="B19" s="142" t="s">
        <v>217</v>
      </c>
      <c r="C19" s="44">
        <v>6787</v>
      </c>
      <c r="D19" s="44">
        <f>C19*1.07</f>
        <v>7262.09</v>
      </c>
      <c r="E19" s="44">
        <f aca="true" t="shared" si="1" ref="E19:E24">D19*1.04</f>
        <v>7552.573600000001</v>
      </c>
    </row>
    <row r="20" spans="2:5" s="141" customFormat="1" ht="12.75">
      <c r="B20" s="142" t="s">
        <v>218</v>
      </c>
      <c r="C20" s="44">
        <v>1848</v>
      </c>
      <c r="D20" s="44">
        <f>C20*1.07</f>
        <v>1977.3600000000001</v>
      </c>
      <c r="E20" s="44">
        <f t="shared" si="1"/>
        <v>2056.4544</v>
      </c>
    </row>
    <row r="21" spans="2:5" s="141" customFormat="1" ht="25.5">
      <c r="B21" s="142" t="s">
        <v>219</v>
      </c>
      <c r="C21" s="44">
        <v>10023</v>
      </c>
      <c r="D21" s="44">
        <v>11726</v>
      </c>
      <c r="E21" s="44">
        <f t="shared" si="1"/>
        <v>12195.04</v>
      </c>
    </row>
    <row r="22" spans="2:5" s="141" customFormat="1" ht="15" customHeight="1">
      <c r="B22" s="142" t="s">
        <v>220</v>
      </c>
      <c r="C22" s="44">
        <v>250</v>
      </c>
      <c r="D22" s="44">
        <f>C22*1.07</f>
        <v>267.5</v>
      </c>
      <c r="E22" s="44">
        <f t="shared" si="1"/>
        <v>278.2</v>
      </c>
    </row>
    <row r="23" spans="2:5" s="141" customFormat="1" ht="15.75" customHeight="1">
      <c r="B23" s="142" t="s">
        <v>221</v>
      </c>
      <c r="C23" s="44">
        <v>8550</v>
      </c>
      <c r="D23" s="44">
        <v>9150</v>
      </c>
      <c r="E23" s="44">
        <f t="shared" si="1"/>
        <v>9516</v>
      </c>
    </row>
    <row r="24" spans="2:5" s="141" customFormat="1" ht="12.75">
      <c r="B24" s="142" t="s">
        <v>222</v>
      </c>
      <c r="C24" s="44">
        <v>12588</v>
      </c>
      <c r="D24" s="44">
        <v>13467</v>
      </c>
      <c r="E24" s="44">
        <f t="shared" si="1"/>
        <v>14005.68</v>
      </c>
    </row>
    <row r="25" spans="2:5" s="141" customFormat="1" ht="14.25" customHeight="1">
      <c r="B25" s="142" t="s">
        <v>223</v>
      </c>
      <c r="C25" s="44"/>
      <c r="D25" s="44"/>
      <c r="E25" s="44"/>
    </row>
    <row r="26" spans="2:5" s="141" customFormat="1" ht="14.25" customHeight="1">
      <c r="B26" s="142" t="s">
        <v>224</v>
      </c>
      <c r="C26" s="44"/>
      <c r="D26" s="44">
        <f>C26*1.06</f>
        <v>0</v>
      </c>
      <c r="E26" s="44">
        <f>D26*1.08</f>
        <v>0</v>
      </c>
    </row>
    <row r="27" spans="2:5" s="141" customFormat="1" ht="12.75">
      <c r="B27" s="142" t="s">
        <v>225</v>
      </c>
      <c r="C27" s="44">
        <v>200</v>
      </c>
      <c r="D27" s="44"/>
      <c r="E27" s="44">
        <f>D27*1.08</f>
        <v>0</v>
      </c>
    </row>
    <row r="28" spans="2:5" s="141" customFormat="1" ht="15.75" customHeight="1">
      <c r="B28" s="143" t="s">
        <v>226</v>
      </c>
      <c r="C28" s="47">
        <f>SUM(C19:C27)</f>
        <v>40246</v>
      </c>
      <c r="D28" s="47">
        <f>SUM(D19:D27)</f>
        <v>43849.95</v>
      </c>
      <c r="E28" s="47">
        <f>SUM(E19:E27)</f>
        <v>45603.948000000004</v>
      </c>
    </row>
    <row r="29" spans="2:5" s="141" customFormat="1" ht="15.75" customHeight="1">
      <c r="B29" s="144"/>
      <c r="C29" s="145"/>
      <c r="D29" s="145"/>
      <c r="E29" s="145"/>
    </row>
    <row r="30" spans="2:5" s="140" customFormat="1" ht="13.5">
      <c r="B30" s="134"/>
      <c r="C30" s="134"/>
      <c r="D30" s="134"/>
      <c r="E30" s="137" t="s">
        <v>1</v>
      </c>
    </row>
    <row r="31" spans="2:5" ht="28.5" customHeight="1">
      <c r="B31" s="139" t="s">
        <v>76</v>
      </c>
      <c r="C31" s="139" t="s">
        <v>208</v>
      </c>
      <c r="D31" s="139" t="s">
        <v>209</v>
      </c>
      <c r="E31" s="139" t="s">
        <v>210</v>
      </c>
    </row>
    <row r="32" spans="2:5" s="138" customFormat="1" ht="13.5" customHeight="1">
      <c r="B32" s="223" t="s">
        <v>227</v>
      </c>
      <c r="C32" s="223"/>
      <c r="D32" s="223"/>
      <c r="E32" s="223"/>
    </row>
    <row r="33" spans="2:5" s="140" customFormat="1" ht="25.5">
      <c r="B33" s="142" t="s">
        <v>228</v>
      </c>
      <c r="C33" s="44"/>
      <c r="D33" s="44"/>
      <c r="E33" s="44"/>
    </row>
    <row r="34" spans="2:5" s="141" customFormat="1" ht="12.75">
      <c r="B34" s="142" t="s">
        <v>229</v>
      </c>
      <c r="C34" s="44">
        <v>39416</v>
      </c>
      <c r="D34" s="44"/>
      <c r="E34" s="44"/>
    </row>
    <row r="35" spans="2:5" s="141" customFormat="1" ht="12.75">
      <c r="B35" s="142" t="s">
        <v>230</v>
      </c>
      <c r="C35" s="44">
        <v>51659</v>
      </c>
      <c r="D35" s="44"/>
      <c r="E35" s="44"/>
    </row>
    <row r="36" spans="2:5" s="141" customFormat="1" ht="15" customHeight="1">
      <c r="B36" s="142" t="s">
        <v>231</v>
      </c>
      <c r="C36" s="44"/>
      <c r="D36" s="44"/>
      <c r="E36" s="44"/>
    </row>
    <row r="37" spans="2:5" s="141" customFormat="1" ht="13.5" customHeight="1">
      <c r="B37" s="142" t="s">
        <v>232</v>
      </c>
      <c r="C37" s="44"/>
      <c r="D37" s="44"/>
      <c r="E37" s="44"/>
    </row>
    <row r="38" spans="2:5" s="141" customFormat="1" ht="12.75">
      <c r="B38" s="142" t="s">
        <v>233</v>
      </c>
      <c r="C38" s="44">
        <v>3300</v>
      </c>
      <c r="D38" s="44"/>
      <c r="E38" s="44"/>
    </row>
    <row r="39" spans="2:5" s="141" customFormat="1" ht="12.75">
      <c r="B39" s="142" t="s">
        <v>234</v>
      </c>
      <c r="C39" s="44">
        <v>7432</v>
      </c>
      <c r="D39" s="44"/>
      <c r="E39" s="44"/>
    </row>
    <row r="40" spans="2:5" s="141" customFormat="1" ht="15" customHeight="1">
      <c r="B40" s="142" t="s">
        <v>235</v>
      </c>
      <c r="C40" s="44"/>
      <c r="D40" s="44">
        <f>C40*1.02</f>
        <v>0</v>
      </c>
      <c r="E40" s="44">
        <f>D40*1.02</f>
        <v>0</v>
      </c>
    </row>
    <row r="41" spans="2:5" s="141" customFormat="1" ht="15" customHeight="1">
      <c r="B41" s="142" t="s">
        <v>236</v>
      </c>
      <c r="C41" s="44"/>
      <c r="D41" s="44"/>
      <c r="E41" s="44"/>
    </row>
    <row r="42" spans="2:5" s="141" customFormat="1" ht="12.75">
      <c r="B42" s="143" t="s">
        <v>237</v>
      </c>
      <c r="C42" s="47">
        <f>SUM(C33:C41)</f>
        <v>101807</v>
      </c>
      <c r="D42" s="47">
        <f>SUM(D33:D41)</f>
        <v>0</v>
      </c>
      <c r="E42" s="47">
        <f>SUM(E33:E41)</f>
        <v>0</v>
      </c>
    </row>
    <row r="43" spans="2:5" s="141" customFormat="1" ht="21" customHeight="1">
      <c r="B43" s="142" t="s">
        <v>238</v>
      </c>
      <c r="C43" s="44">
        <v>50059</v>
      </c>
      <c r="D43" s="44"/>
      <c r="E43" s="44"/>
    </row>
    <row r="44" spans="2:5" s="141" customFormat="1" ht="15" customHeight="1">
      <c r="B44" s="142" t="s">
        <v>239</v>
      </c>
      <c r="C44" s="44"/>
      <c r="D44" s="44"/>
      <c r="E44" s="44"/>
    </row>
    <row r="45" spans="2:5" s="141" customFormat="1" ht="12.75">
      <c r="B45" s="142" t="s">
        <v>240</v>
      </c>
      <c r="C45" s="44"/>
      <c r="D45" s="44"/>
      <c r="E45" s="44"/>
    </row>
    <row r="46" spans="2:5" s="141" customFormat="1" ht="12.75">
      <c r="B46" s="142" t="s">
        <v>161</v>
      </c>
      <c r="C46" s="44">
        <v>50059</v>
      </c>
      <c r="D46" s="44"/>
      <c r="E46" s="44"/>
    </row>
    <row r="47" spans="2:5" s="141" customFormat="1" ht="12.75" customHeight="1">
      <c r="B47" s="142" t="s">
        <v>241</v>
      </c>
      <c r="C47" s="44">
        <v>800</v>
      </c>
      <c r="D47" s="44"/>
      <c r="E47" s="44"/>
    </row>
    <row r="48" spans="2:5" s="141" customFormat="1" ht="12.75">
      <c r="B48" s="142" t="s">
        <v>242</v>
      </c>
      <c r="C48" s="44"/>
      <c r="D48" s="44"/>
      <c r="E48" s="44"/>
    </row>
    <row r="49" spans="2:5" s="141" customFormat="1" ht="15" customHeight="1">
      <c r="B49" s="142" t="s">
        <v>243</v>
      </c>
      <c r="C49" s="44"/>
      <c r="D49" s="44"/>
      <c r="E49" s="44"/>
    </row>
    <row r="50" spans="2:5" s="141" customFormat="1" ht="15" customHeight="1">
      <c r="B50" s="142" t="s">
        <v>244</v>
      </c>
      <c r="C50" s="44"/>
      <c r="D50" s="44"/>
      <c r="E50" s="44"/>
    </row>
    <row r="51" spans="2:5" s="141" customFormat="1" ht="12.75">
      <c r="B51" s="142" t="s">
        <v>225</v>
      </c>
      <c r="C51" s="44"/>
      <c r="D51" s="44"/>
      <c r="E51" s="44"/>
    </row>
    <row r="52" spans="2:5" s="141" customFormat="1" ht="12.75">
      <c r="B52" s="143" t="s">
        <v>245</v>
      </c>
      <c r="C52" s="47">
        <f>SUM(C43:C51)</f>
        <v>100918</v>
      </c>
      <c r="D52" s="47">
        <f>SUM(D43:D51)</f>
        <v>0</v>
      </c>
      <c r="E52" s="47">
        <f>SUM(E43:E51)</f>
        <v>0</v>
      </c>
    </row>
    <row r="53" spans="2:5" s="140" customFormat="1" ht="15" customHeight="1">
      <c r="B53" s="143" t="s">
        <v>246</v>
      </c>
      <c r="C53" s="47">
        <f>C18+C42</f>
        <v>141164</v>
      </c>
      <c r="D53" s="47">
        <f>D18+D42</f>
        <v>43850.3</v>
      </c>
      <c r="E53" s="47">
        <f>E18+E42</f>
        <v>45604.312000000005</v>
      </c>
    </row>
    <row r="54" spans="2:5" s="140" customFormat="1" ht="15" customHeight="1">
      <c r="B54" s="143" t="s">
        <v>247</v>
      </c>
      <c r="C54" s="47">
        <f>C28+C52</f>
        <v>141164</v>
      </c>
      <c r="D54" s="47">
        <f>D28+D52</f>
        <v>43849.95</v>
      </c>
      <c r="E54" s="47">
        <f>E28+E52</f>
        <v>45603.948000000004</v>
      </c>
    </row>
    <row r="55" spans="2:5" s="140" customFormat="1" ht="15" customHeight="1">
      <c r="B55" s="134"/>
      <c r="C55" s="134"/>
      <c r="D55" s="134"/>
      <c r="E55" s="134"/>
    </row>
  </sheetData>
  <mergeCells count="5">
    <mergeCell ref="B3:E3"/>
    <mergeCell ref="B7:E7"/>
    <mergeCell ref="B32:E32"/>
    <mergeCell ref="B1:F1"/>
    <mergeCell ref="B2:F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headerFooter alignWithMargins="0">
    <oddHeader>&amp;R&amp;"Arial,Félkövér"4.sz.melléklet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1" sqref="A1:O1"/>
    </sheetView>
  </sheetViews>
  <sheetFormatPr defaultColWidth="9.140625" defaultRowHeight="12.75"/>
  <cols>
    <col min="1" max="1" width="4.8515625" style="148" customWidth="1"/>
    <col min="2" max="2" width="37.7109375" style="147" customWidth="1"/>
    <col min="3" max="3" width="8.7109375" style="147" customWidth="1"/>
    <col min="4" max="4" width="7.421875" style="147" customWidth="1"/>
    <col min="5" max="5" width="7.28125" style="147" customWidth="1"/>
    <col min="6" max="6" width="7.57421875" style="147" customWidth="1"/>
    <col min="7" max="7" width="6.8515625" style="147" customWidth="1"/>
    <col min="8" max="8" width="7.140625" style="147" customWidth="1"/>
    <col min="9" max="9" width="6.57421875" style="147" customWidth="1"/>
    <col min="10" max="12" width="7.421875" style="147" customWidth="1"/>
    <col min="13" max="13" width="7.00390625" style="147" customWidth="1"/>
    <col min="14" max="14" width="6.8515625" style="147" customWidth="1"/>
    <col min="15" max="15" width="10.140625" style="148" customWidth="1"/>
    <col min="16" max="16384" width="9.140625" style="147" customWidth="1"/>
  </cols>
  <sheetData>
    <row r="1" spans="1:15" ht="12.75">
      <c r="A1" s="225" t="s">
        <v>345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</row>
    <row r="2" spans="1:15" ht="12.75">
      <c r="A2" s="225" t="s">
        <v>250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</row>
    <row r="3" ht="13.5" thickBot="1">
      <c r="O3" s="149" t="s">
        <v>1</v>
      </c>
    </row>
    <row r="4" spans="1:15" s="148" customFormat="1" ht="26.25" customHeight="1" thickTop="1">
      <c r="A4" s="150" t="s">
        <v>251</v>
      </c>
      <c r="B4" s="151" t="s">
        <v>76</v>
      </c>
      <c r="C4" s="151" t="s">
        <v>252</v>
      </c>
      <c r="D4" s="151" t="s">
        <v>253</v>
      </c>
      <c r="E4" s="151" t="s">
        <v>254</v>
      </c>
      <c r="F4" s="151" t="s">
        <v>255</v>
      </c>
      <c r="G4" s="151" t="s">
        <v>256</v>
      </c>
      <c r="H4" s="151" t="s">
        <v>257</v>
      </c>
      <c r="I4" s="151" t="s">
        <v>258</v>
      </c>
      <c r="J4" s="151" t="s">
        <v>259</v>
      </c>
      <c r="K4" s="151" t="s">
        <v>260</v>
      </c>
      <c r="L4" s="151" t="s">
        <v>261</v>
      </c>
      <c r="M4" s="151" t="s">
        <v>262</v>
      </c>
      <c r="N4" s="151" t="s">
        <v>263</v>
      </c>
      <c r="O4" s="151" t="s">
        <v>264</v>
      </c>
    </row>
    <row r="5" spans="1:15" s="155" customFormat="1" ht="18" customHeight="1">
      <c r="A5" s="152" t="s">
        <v>7</v>
      </c>
      <c r="B5" s="153" t="s">
        <v>265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>
        <f>SUM(C5:N5)</f>
        <v>0</v>
      </c>
    </row>
    <row r="6" spans="1:15" s="158" customFormat="1" ht="12.75">
      <c r="A6" s="152" t="s">
        <v>9</v>
      </c>
      <c r="B6" s="156" t="s">
        <v>266</v>
      </c>
      <c r="C6" s="157">
        <v>104</v>
      </c>
      <c r="D6" s="157">
        <v>104</v>
      </c>
      <c r="E6" s="157">
        <v>124</v>
      </c>
      <c r="F6" s="157">
        <v>124</v>
      </c>
      <c r="G6" s="157">
        <v>124</v>
      </c>
      <c r="H6" s="157">
        <v>134</v>
      </c>
      <c r="I6" s="157">
        <v>134</v>
      </c>
      <c r="J6" s="157">
        <v>154</v>
      </c>
      <c r="K6" s="157">
        <v>126</v>
      </c>
      <c r="L6" s="157">
        <v>124</v>
      </c>
      <c r="M6" s="157">
        <v>124</v>
      </c>
      <c r="N6" s="157">
        <v>114</v>
      </c>
      <c r="O6" s="154">
        <f>SUM(C6:N6)</f>
        <v>1490</v>
      </c>
    </row>
    <row r="7" spans="1:15" s="158" customFormat="1" ht="12.75">
      <c r="A7" s="152" t="s">
        <v>32</v>
      </c>
      <c r="B7" s="156" t="s">
        <v>267</v>
      </c>
      <c r="C7" s="157">
        <v>94</v>
      </c>
      <c r="D7" s="157">
        <v>94</v>
      </c>
      <c r="E7" s="157">
        <v>94</v>
      </c>
      <c r="F7" s="157">
        <v>94</v>
      </c>
      <c r="G7" s="157">
        <v>94</v>
      </c>
      <c r="H7" s="157">
        <v>94</v>
      </c>
      <c r="I7" s="157">
        <v>96</v>
      </c>
      <c r="J7" s="157">
        <v>94</v>
      </c>
      <c r="K7" s="157">
        <v>94</v>
      </c>
      <c r="L7" s="157">
        <v>94</v>
      </c>
      <c r="M7" s="157">
        <v>114</v>
      </c>
      <c r="N7" s="157">
        <v>114</v>
      </c>
      <c r="O7" s="154">
        <f aca="true" t="shared" si="0" ref="O7:O34">SUM(C7:N7)</f>
        <v>1170</v>
      </c>
    </row>
    <row r="8" spans="1:15" s="158" customFormat="1" ht="12.75">
      <c r="A8" s="152" t="s">
        <v>268</v>
      </c>
      <c r="B8" s="156" t="s">
        <v>16</v>
      </c>
      <c r="C8" s="157">
        <v>2136</v>
      </c>
      <c r="D8" s="157">
        <v>2136</v>
      </c>
      <c r="E8" s="157">
        <v>2136</v>
      </c>
      <c r="F8" s="157">
        <v>2136</v>
      </c>
      <c r="G8" s="157">
        <v>2136</v>
      </c>
      <c r="H8" s="157">
        <v>2133</v>
      </c>
      <c r="I8" s="157">
        <v>1215</v>
      </c>
      <c r="J8" s="157">
        <v>1215</v>
      </c>
      <c r="K8" s="157">
        <v>1215</v>
      </c>
      <c r="L8" s="157">
        <v>1216</v>
      </c>
      <c r="M8" s="157">
        <v>1215</v>
      </c>
      <c r="N8" s="157">
        <v>1215</v>
      </c>
      <c r="O8" s="154">
        <f t="shared" si="0"/>
        <v>20104</v>
      </c>
    </row>
    <row r="9" spans="1:15" s="158" customFormat="1" ht="12.75">
      <c r="A9" s="152" t="s">
        <v>140</v>
      </c>
      <c r="B9" s="156" t="s">
        <v>269</v>
      </c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4">
        <f t="shared" si="0"/>
        <v>0</v>
      </c>
    </row>
    <row r="10" spans="1:15" s="158" customFormat="1" ht="12.75">
      <c r="A10" s="152" t="s">
        <v>153</v>
      </c>
      <c r="B10" s="156" t="s">
        <v>270</v>
      </c>
      <c r="C10" s="157"/>
      <c r="D10" s="157"/>
      <c r="E10" s="157"/>
      <c r="F10" s="157"/>
      <c r="G10" s="157"/>
      <c r="H10" s="157"/>
      <c r="I10" s="157">
        <v>1060</v>
      </c>
      <c r="J10" s="157">
        <v>923</v>
      </c>
      <c r="K10" s="157">
        <v>1209</v>
      </c>
      <c r="L10" s="157">
        <v>1210</v>
      </c>
      <c r="M10" s="157">
        <v>1210</v>
      </c>
      <c r="N10" s="157">
        <v>1210</v>
      </c>
      <c r="O10" s="154">
        <f t="shared" si="0"/>
        <v>6822</v>
      </c>
    </row>
    <row r="11" spans="1:15" s="158" customFormat="1" ht="25.5" customHeight="1">
      <c r="A11" s="152" t="s">
        <v>157</v>
      </c>
      <c r="B11" s="20" t="s">
        <v>42</v>
      </c>
      <c r="C11" s="157"/>
      <c r="D11" s="157"/>
      <c r="E11" s="157"/>
      <c r="F11" s="157">
        <v>341</v>
      </c>
      <c r="G11" s="157">
        <v>383</v>
      </c>
      <c r="H11" s="157">
        <v>324</v>
      </c>
      <c r="I11" s="157">
        <v>1128</v>
      </c>
      <c r="J11" s="157">
        <v>1128</v>
      </c>
      <c r="K11" s="157">
        <v>1125</v>
      </c>
      <c r="L11" s="157">
        <v>1060</v>
      </c>
      <c r="M11" s="157">
        <v>1100</v>
      </c>
      <c r="N11" s="157">
        <v>1022</v>
      </c>
      <c r="O11" s="154">
        <f t="shared" si="0"/>
        <v>7611</v>
      </c>
    </row>
    <row r="12" spans="1:15" s="158" customFormat="1" ht="12.75">
      <c r="A12" s="152" t="s">
        <v>160</v>
      </c>
      <c r="B12" s="156" t="s">
        <v>271</v>
      </c>
      <c r="C12" s="157"/>
      <c r="D12" s="157"/>
      <c r="E12" s="157"/>
      <c r="F12" s="157">
        <v>39416</v>
      </c>
      <c r="G12" s="157"/>
      <c r="H12" s="157"/>
      <c r="I12" s="157"/>
      <c r="J12" s="157"/>
      <c r="K12" s="157"/>
      <c r="L12" s="157"/>
      <c r="M12" s="157"/>
      <c r="N12" s="157"/>
      <c r="O12" s="154">
        <f t="shared" si="0"/>
        <v>39416</v>
      </c>
    </row>
    <row r="13" spans="1:15" s="158" customFormat="1" ht="12.75">
      <c r="A13" s="152" t="s">
        <v>163</v>
      </c>
      <c r="B13" s="156" t="s">
        <v>272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4">
        <f t="shared" si="0"/>
        <v>0</v>
      </c>
    </row>
    <row r="14" spans="1:15" s="158" customFormat="1" ht="12.75">
      <c r="A14" s="152" t="s">
        <v>273</v>
      </c>
      <c r="B14" s="156" t="s">
        <v>274</v>
      </c>
      <c r="C14" s="157"/>
      <c r="D14" s="157"/>
      <c r="E14" s="157">
        <v>27600</v>
      </c>
      <c r="F14" s="157">
        <v>21059</v>
      </c>
      <c r="G14" s="157">
        <v>3000</v>
      </c>
      <c r="H14" s="157"/>
      <c r="I14" s="157"/>
      <c r="J14" s="157"/>
      <c r="K14" s="157"/>
      <c r="L14" s="157"/>
      <c r="M14" s="157"/>
      <c r="N14" s="157"/>
      <c r="O14" s="154">
        <f t="shared" si="0"/>
        <v>51659</v>
      </c>
    </row>
    <row r="15" spans="1:15" s="158" customFormat="1" ht="12.75">
      <c r="A15" s="152" t="s">
        <v>275</v>
      </c>
      <c r="B15" s="156" t="s">
        <v>276</v>
      </c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4">
        <f t="shared" si="0"/>
        <v>0</v>
      </c>
    </row>
    <row r="16" spans="1:15" s="158" customFormat="1" ht="12.75">
      <c r="A16" s="152" t="s">
        <v>277</v>
      </c>
      <c r="B16" s="156" t="s">
        <v>96</v>
      </c>
      <c r="C16" s="157"/>
      <c r="D16" s="157"/>
      <c r="E16" s="157"/>
      <c r="F16" s="157">
        <v>3300</v>
      </c>
      <c r="G16" s="157"/>
      <c r="H16" s="157"/>
      <c r="I16" s="157"/>
      <c r="J16" s="157"/>
      <c r="K16" s="157"/>
      <c r="L16" s="157"/>
      <c r="M16" s="157"/>
      <c r="N16" s="157"/>
      <c r="O16" s="154">
        <f t="shared" si="0"/>
        <v>3300</v>
      </c>
    </row>
    <row r="17" spans="1:15" s="158" customFormat="1" ht="12.75">
      <c r="A17" s="152" t="s">
        <v>278</v>
      </c>
      <c r="B17" s="156" t="s">
        <v>48</v>
      </c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4">
        <f t="shared" si="0"/>
        <v>0</v>
      </c>
    </row>
    <row r="18" spans="1:15" s="158" customFormat="1" ht="12.75">
      <c r="A18" s="152" t="s">
        <v>279</v>
      </c>
      <c r="B18" s="156" t="s">
        <v>280</v>
      </c>
      <c r="C18" s="157"/>
      <c r="D18" s="157"/>
      <c r="E18" s="157"/>
      <c r="F18" s="157">
        <v>9592</v>
      </c>
      <c r="G18" s="157"/>
      <c r="H18" s="157"/>
      <c r="I18" s="157"/>
      <c r="J18" s="157"/>
      <c r="K18" s="157"/>
      <c r="L18" s="157"/>
      <c r="M18" s="157"/>
      <c r="N18" s="157"/>
      <c r="O18" s="154">
        <f t="shared" si="0"/>
        <v>9592</v>
      </c>
    </row>
    <row r="19" spans="1:15" s="155" customFormat="1" ht="20.25" customHeight="1">
      <c r="A19" s="162"/>
      <c r="B19" s="159" t="s">
        <v>282</v>
      </c>
      <c r="C19" s="160">
        <f>SUM(C6:C18)</f>
        <v>2334</v>
      </c>
      <c r="D19" s="160">
        <f aca="true" t="shared" si="1" ref="D19:N19">SUM(D6:D18)</f>
        <v>2334</v>
      </c>
      <c r="E19" s="160">
        <f t="shared" si="1"/>
        <v>29954</v>
      </c>
      <c r="F19" s="160">
        <f t="shared" si="1"/>
        <v>76062</v>
      </c>
      <c r="G19" s="160">
        <f t="shared" si="1"/>
        <v>5737</v>
      </c>
      <c r="H19" s="160">
        <f t="shared" si="1"/>
        <v>2685</v>
      </c>
      <c r="I19" s="160">
        <f t="shared" si="1"/>
        <v>3633</v>
      </c>
      <c r="J19" s="160">
        <f t="shared" si="1"/>
        <v>3514</v>
      </c>
      <c r="K19" s="160">
        <f t="shared" si="1"/>
        <v>3769</v>
      </c>
      <c r="L19" s="160">
        <f t="shared" si="1"/>
        <v>3704</v>
      </c>
      <c r="M19" s="160">
        <f t="shared" si="1"/>
        <v>3763</v>
      </c>
      <c r="N19" s="160">
        <f t="shared" si="1"/>
        <v>3675</v>
      </c>
      <c r="O19" s="161">
        <f>SUM(O6:O18)</f>
        <v>141164</v>
      </c>
    </row>
    <row r="20" spans="1:15" s="155" customFormat="1" ht="18.75" customHeight="1">
      <c r="A20" s="163"/>
      <c r="B20" s="153" t="s">
        <v>308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>
        <f t="shared" si="0"/>
        <v>0</v>
      </c>
    </row>
    <row r="21" spans="1:15" s="158" customFormat="1" ht="12.75">
      <c r="A21" s="152" t="s">
        <v>306</v>
      </c>
      <c r="B21" s="156" t="s">
        <v>58</v>
      </c>
      <c r="C21" s="157">
        <v>590</v>
      </c>
      <c r="D21" s="157">
        <v>590</v>
      </c>
      <c r="E21" s="157">
        <v>482</v>
      </c>
      <c r="F21" s="157">
        <v>482</v>
      </c>
      <c r="G21" s="157">
        <v>513</v>
      </c>
      <c r="H21" s="157">
        <v>590</v>
      </c>
      <c r="I21" s="157">
        <v>590</v>
      </c>
      <c r="J21" s="157">
        <v>590</v>
      </c>
      <c r="K21" s="157">
        <v>590</v>
      </c>
      <c r="L21" s="157">
        <v>590</v>
      </c>
      <c r="M21" s="157">
        <v>590</v>
      </c>
      <c r="N21" s="157">
        <v>590</v>
      </c>
      <c r="O21" s="154">
        <f>SUM(C21:N21)</f>
        <v>6787</v>
      </c>
    </row>
    <row r="22" spans="1:15" s="158" customFormat="1" ht="12.75">
      <c r="A22" s="152" t="s">
        <v>307</v>
      </c>
      <c r="B22" s="156" t="s">
        <v>286</v>
      </c>
      <c r="C22" s="157">
        <f>C21*0.27</f>
        <v>159.3</v>
      </c>
      <c r="D22" s="157">
        <f aca="true" t="shared" si="2" ref="D22:N22">D21*0.27</f>
        <v>159.3</v>
      </c>
      <c r="E22" s="157">
        <v>111</v>
      </c>
      <c r="F22" s="157">
        <v>110</v>
      </c>
      <c r="G22" s="157">
        <v>193</v>
      </c>
      <c r="H22" s="157">
        <f t="shared" si="2"/>
        <v>159.3</v>
      </c>
      <c r="I22" s="157">
        <f t="shared" si="2"/>
        <v>159.3</v>
      </c>
      <c r="J22" s="157">
        <f t="shared" si="2"/>
        <v>159.3</v>
      </c>
      <c r="K22" s="157">
        <f t="shared" si="2"/>
        <v>159.3</v>
      </c>
      <c r="L22" s="157">
        <f t="shared" si="2"/>
        <v>159.3</v>
      </c>
      <c r="M22" s="157">
        <f t="shared" si="2"/>
        <v>159.3</v>
      </c>
      <c r="N22" s="157">
        <f t="shared" si="2"/>
        <v>159.3</v>
      </c>
      <c r="O22" s="154">
        <f aca="true" t="shared" si="3" ref="O22:O28">SUM(C22:N22)</f>
        <v>1847.6999999999998</v>
      </c>
    </row>
    <row r="23" spans="1:15" s="158" customFormat="1" ht="12.75">
      <c r="A23" s="152" t="s">
        <v>281</v>
      </c>
      <c r="B23" s="156" t="s">
        <v>60</v>
      </c>
      <c r="C23" s="157">
        <v>723</v>
      </c>
      <c r="D23" s="157">
        <v>523</v>
      </c>
      <c r="E23" s="157">
        <v>723</v>
      </c>
      <c r="F23" s="157">
        <v>923</v>
      </c>
      <c r="G23" s="157">
        <v>923</v>
      </c>
      <c r="H23" s="157">
        <v>923</v>
      </c>
      <c r="I23" s="157">
        <v>873</v>
      </c>
      <c r="J23" s="157">
        <v>923</v>
      </c>
      <c r="K23" s="157">
        <v>924</v>
      </c>
      <c r="L23" s="157">
        <v>923</v>
      </c>
      <c r="M23" s="157">
        <v>823</v>
      </c>
      <c r="N23" s="157">
        <v>819</v>
      </c>
      <c r="O23" s="154">
        <f t="shared" si="3"/>
        <v>10023</v>
      </c>
    </row>
    <row r="24" spans="1:15" s="158" customFormat="1" ht="12.75">
      <c r="A24" s="152" t="s">
        <v>283</v>
      </c>
      <c r="B24" s="156" t="s">
        <v>290</v>
      </c>
      <c r="C24" s="157">
        <v>713</v>
      </c>
      <c r="D24" s="157">
        <v>713</v>
      </c>
      <c r="E24" s="157">
        <v>713</v>
      </c>
      <c r="F24" s="157">
        <v>713</v>
      </c>
      <c r="G24" s="157">
        <v>713</v>
      </c>
      <c r="H24" s="157">
        <v>713</v>
      </c>
      <c r="I24" s="157">
        <v>707</v>
      </c>
      <c r="J24" s="157">
        <v>713</v>
      </c>
      <c r="K24" s="157">
        <v>713</v>
      </c>
      <c r="L24" s="157">
        <v>713</v>
      </c>
      <c r="M24" s="157">
        <v>713</v>
      </c>
      <c r="N24" s="157">
        <v>713</v>
      </c>
      <c r="O24" s="154">
        <f t="shared" si="3"/>
        <v>8550</v>
      </c>
    </row>
    <row r="25" spans="1:15" s="158" customFormat="1" ht="12.75">
      <c r="A25" s="152" t="s">
        <v>284</v>
      </c>
      <c r="B25" s="156" t="s">
        <v>292</v>
      </c>
      <c r="C25" s="157">
        <v>100</v>
      </c>
      <c r="D25" s="157"/>
      <c r="E25" s="157"/>
      <c r="F25" s="157"/>
      <c r="G25" s="157">
        <v>10</v>
      </c>
      <c r="H25" s="157">
        <v>10</v>
      </c>
      <c r="I25" s="157">
        <v>10</v>
      </c>
      <c r="J25" s="157">
        <v>110</v>
      </c>
      <c r="K25" s="157">
        <v>10</v>
      </c>
      <c r="L25" s="157"/>
      <c r="M25" s="157"/>
      <c r="N25" s="157"/>
      <c r="O25" s="154">
        <f t="shared" si="3"/>
        <v>250</v>
      </c>
    </row>
    <row r="26" spans="1:15" s="158" customFormat="1" ht="12.75">
      <c r="A26" s="152" t="s">
        <v>285</v>
      </c>
      <c r="B26" s="156" t="s">
        <v>294</v>
      </c>
      <c r="C26" s="157"/>
      <c r="D26" s="157"/>
      <c r="E26" s="157"/>
      <c r="F26" s="157">
        <v>50059</v>
      </c>
      <c r="G26" s="157"/>
      <c r="H26" s="157"/>
      <c r="I26" s="157"/>
      <c r="J26" s="157"/>
      <c r="K26" s="157"/>
      <c r="L26" s="157"/>
      <c r="M26" s="157"/>
      <c r="N26" s="157"/>
      <c r="O26" s="154">
        <f t="shared" si="3"/>
        <v>50059</v>
      </c>
    </row>
    <row r="27" spans="1:15" s="158" customFormat="1" ht="12.75">
      <c r="A27" s="152" t="s">
        <v>287</v>
      </c>
      <c r="B27" s="156" t="s">
        <v>63</v>
      </c>
      <c r="C27" s="157">
        <v>750</v>
      </c>
      <c r="D27" s="157">
        <v>825</v>
      </c>
      <c r="E27" s="157">
        <v>1063</v>
      </c>
      <c r="F27" s="157">
        <v>1106</v>
      </c>
      <c r="G27" s="157">
        <v>1106</v>
      </c>
      <c r="H27" s="157">
        <v>1106</v>
      </c>
      <c r="I27" s="157">
        <v>1106</v>
      </c>
      <c r="J27" s="157">
        <v>1106</v>
      </c>
      <c r="K27" s="157">
        <v>1106</v>
      </c>
      <c r="L27" s="157">
        <v>1102</v>
      </c>
      <c r="M27" s="157">
        <v>1106</v>
      </c>
      <c r="N27" s="157">
        <v>1106</v>
      </c>
      <c r="O27" s="154">
        <f t="shared" si="3"/>
        <v>12588</v>
      </c>
    </row>
    <row r="28" spans="1:15" s="158" customFormat="1" ht="12.75">
      <c r="A28" s="152" t="s">
        <v>288</v>
      </c>
      <c r="B28" s="156" t="s">
        <v>297</v>
      </c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4">
        <f t="shared" si="3"/>
        <v>0</v>
      </c>
    </row>
    <row r="29" spans="1:15" s="158" customFormat="1" ht="12.75">
      <c r="A29" s="152" t="s">
        <v>289</v>
      </c>
      <c r="B29" s="156" t="s">
        <v>70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4">
        <f t="shared" si="0"/>
        <v>0</v>
      </c>
    </row>
    <row r="30" spans="1:15" s="158" customFormat="1" ht="12.75">
      <c r="A30" s="152" t="s">
        <v>291</v>
      </c>
      <c r="B30" s="156" t="s">
        <v>300</v>
      </c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4">
        <f t="shared" si="0"/>
        <v>0</v>
      </c>
    </row>
    <row r="31" spans="1:15" s="158" customFormat="1" ht="12.75">
      <c r="A31" s="152" t="s">
        <v>293</v>
      </c>
      <c r="B31" s="156" t="s">
        <v>301</v>
      </c>
      <c r="C31" s="157"/>
      <c r="D31" s="157"/>
      <c r="E31" s="157"/>
      <c r="F31" s="157">
        <v>50059</v>
      </c>
      <c r="G31" s="157"/>
      <c r="H31" s="157"/>
      <c r="I31" s="157"/>
      <c r="J31" s="157"/>
      <c r="K31" s="157"/>
      <c r="L31" s="157"/>
      <c r="M31" s="157"/>
      <c r="N31" s="157"/>
      <c r="O31" s="154">
        <f t="shared" si="0"/>
        <v>50059</v>
      </c>
    </row>
    <row r="32" spans="1:15" s="158" customFormat="1" ht="12.75">
      <c r="A32" s="152" t="s">
        <v>295</v>
      </c>
      <c r="B32" s="156" t="s">
        <v>302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4">
        <f t="shared" si="0"/>
        <v>0</v>
      </c>
    </row>
    <row r="33" spans="1:15" s="158" customFormat="1" ht="12.75">
      <c r="A33" s="152" t="s">
        <v>296</v>
      </c>
      <c r="B33" s="156" t="s">
        <v>303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>
        <v>100</v>
      </c>
      <c r="N33" s="157">
        <v>100</v>
      </c>
      <c r="O33" s="154">
        <f t="shared" si="0"/>
        <v>200</v>
      </c>
    </row>
    <row r="34" spans="1:15" s="158" customFormat="1" ht="12.75">
      <c r="A34" s="152" t="s">
        <v>298</v>
      </c>
      <c r="B34" s="156" t="s">
        <v>304</v>
      </c>
      <c r="C34" s="157"/>
      <c r="D34" s="157"/>
      <c r="E34" s="157"/>
      <c r="F34" s="157"/>
      <c r="G34" s="157">
        <v>100</v>
      </c>
      <c r="H34" s="157">
        <v>100</v>
      </c>
      <c r="I34" s="157">
        <v>100</v>
      </c>
      <c r="J34" s="157">
        <v>100</v>
      </c>
      <c r="K34" s="157">
        <v>100</v>
      </c>
      <c r="L34" s="157">
        <v>100</v>
      </c>
      <c r="M34" s="157">
        <v>100</v>
      </c>
      <c r="N34" s="157">
        <v>100</v>
      </c>
      <c r="O34" s="154">
        <f t="shared" si="0"/>
        <v>800</v>
      </c>
    </row>
    <row r="35" spans="1:15" s="155" customFormat="1" ht="20.25" customHeight="1">
      <c r="A35" s="162"/>
      <c r="B35" s="159" t="s">
        <v>305</v>
      </c>
      <c r="C35" s="161">
        <f>SUM(C21:C34)</f>
        <v>3035.3</v>
      </c>
      <c r="D35" s="161">
        <f aca="true" t="shared" si="4" ref="D35:N35">SUM(D21:D34)</f>
        <v>2810.3</v>
      </c>
      <c r="E35" s="161">
        <f t="shared" si="4"/>
        <v>3092</v>
      </c>
      <c r="F35" s="161">
        <f t="shared" si="4"/>
        <v>103452</v>
      </c>
      <c r="G35" s="161">
        <f t="shared" si="4"/>
        <v>3558</v>
      </c>
      <c r="H35" s="161">
        <f t="shared" si="4"/>
        <v>3601.3</v>
      </c>
      <c r="I35" s="161">
        <f t="shared" si="4"/>
        <v>3545.3</v>
      </c>
      <c r="J35" s="161">
        <f t="shared" si="4"/>
        <v>3701.3</v>
      </c>
      <c r="K35" s="161">
        <f t="shared" si="4"/>
        <v>3602.3</v>
      </c>
      <c r="L35" s="161">
        <f t="shared" si="4"/>
        <v>3587.3</v>
      </c>
      <c r="M35" s="161">
        <f t="shared" si="4"/>
        <v>3591.3</v>
      </c>
      <c r="N35" s="161">
        <f t="shared" si="4"/>
        <v>3587.3</v>
      </c>
      <c r="O35" s="161">
        <f>SUM(C35:N35)</f>
        <v>141163.69999999998</v>
      </c>
    </row>
  </sheetData>
  <mergeCells count="2">
    <mergeCell ref="A2:O2"/>
    <mergeCell ref="A1:O1"/>
  </mergeCells>
  <printOptions/>
  <pageMargins left="0.3937007874015748" right="0.3937007874015748" top="0.49" bottom="0.6" header="0.18" footer="0.5118110236220472"/>
  <pageSetup horizontalDpi="600" verticalDpi="600" orientation="landscape" paperSize="9" r:id="rId1"/>
  <headerFooter alignWithMargins="0">
    <oddHeader>&amp;R&amp;"Arial,Félkövér"5.sz.melléklet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A2" sqref="A2:F2"/>
    </sheetView>
  </sheetViews>
  <sheetFormatPr defaultColWidth="9.140625" defaultRowHeight="12.75"/>
  <cols>
    <col min="1" max="1" width="4.00390625" style="1" customWidth="1"/>
    <col min="2" max="2" width="5.00390625" style="1" customWidth="1"/>
    <col min="3" max="3" width="26.7109375" style="1" customWidth="1"/>
    <col min="4" max="4" width="15.140625" style="1" customWidth="1"/>
    <col min="5" max="5" width="16.7109375" style="1" customWidth="1"/>
    <col min="6" max="6" width="13.57421875" style="1" customWidth="1"/>
    <col min="7" max="16384" width="9.140625" style="1" customWidth="1"/>
  </cols>
  <sheetData>
    <row r="2" spans="1:7" ht="15.75">
      <c r="A2" s="216" t="s">
        <v>346</v>
      </c>
      <c r="B2" s="216"/>
      <c r="C2" s="216"/>
      <c r="D2" s="216"/>
      <c r="E2" s="216"/>
      <c r="F2" s="216"/>
      <c r="G2" s="132"/>
    </row>
    <row r="3" spans="1:7" ht="15.75" customHeight="1">
      <c r="A3" s="226" t="s">
        <v>309</v>
      </c>
      <c r="B3" s="226"/>
      <c r="C3" s="226"/>
      <c r="D3" s="226"/>
      <c r="E3" s="226"/>
      <c r="F3" s="226"/>
      <c r="G3" s="226"/>
    </row>
    <row r="4" spans="1:7" ht="15">
      <c r="A4" s="164"/>
      <c r="B4" s="216" t="s">
        <v>310</v>
      </c>
      <c r="C4" s="216"/>
      <c r="D4" s="216"/>
      <c r="E4" s="216"/>
      <c r="F4" s="216"/>
      <c r="G4" s="164"/>
    </row>
    <row r="5" spans="2:6" ht="15.75">
      <c r="B5" s="91"/>
      <c r="C5" s="91"/>
      <c r="D5" s="91"/>
      <c r="E5" s="91"/>
      <c r="F5" s="91"/>
    </row>
    <row r="6" spans="2:6" ht="15.75">
      <c r="B6" s="91"/>
      <c r="C6" s="91"/>
      <c r="D6" s="91"/>
      <c r="E6" s="91"/>
      <c r="F6" s="91"/>
    </row>
    <row r="7" spans="2:6" ht="15.75">
      <c r="B7" s="91"/>
      <c r="C7" s="91"/>
      <c r="D7" s="91"/>
      <c r="E7" s="91"/>
      <c r="F7" s="91"/>
    </row>
    <row r="8" ht="12.75">
      <c r="F8" s="81" t="s">
        <v>182</v>
      </c>
    </row>
    <row r="9" spans="2:6" ht="27.75" customHeight="1">
      <c r="B9" s="6" t="s">
        <v>174</v>
      </c>
      <c r="C9" s="6" t="s">
        <v>175</v>
      </c>
      <c r="D9" s="6" t="s">
        <v>85</v>
      </c>
      <c r="E9" s="6" t="s">
        <v>192</v>
      </c>
      <c r="F9" s="6" t="s">
        <v>193</v>
      </c>
    </row>
    <row r="10" spans="2:6" ht="12.75">
      <c r="B10" s="6" t="s">
        <v>176</v>
      </c>
      <c r="C10" s="6"/>
      <c r="D10" s="6"/>
      <c r="E10" s="6"/>
      <c r="F10" s="6"/>
    </row>
    <row r="11" spans="2:6" ht="12.75">
      <c r="B11" s="12"/>
      <c r="C11" s="12" t="s">
        <v>183</v>
      </c>
      <c r="D11" s="93">
        <v>1</v>
      </c>
      <c r="E11" s="93">
        <v>1</v>
      </c>
      <c r="F11" s="93">
        <f>E11-D11</f>
        <v>0</v>
      </c>
    </row>
    <row r="12" spans="2:6" ht="12.75">
      <c r="B12" s="12"/>
      <c r="C12" s="12" t="s">
        <v>184</v>
      </c>
      <c r="D12" s="92">
        <v>1</v>
      </c>
      <c r="E12" s="92">
        <v>1</v>
      </c>
      <c r="F12" s="93">
        <f>E12-D12</f>
        <v>0</v>
      </c>
    </row>
    <row r="13" spans="2:6" ht="12.75">
      <c r="B13" s="22"/>
      <c r="C13" s="22" t="s">
        <v>181</v>
      </c>
      <c r="D13" s="7">
        <v>2</v>
      </c>
      <c r="E13" s="7">
        <v>2</v>
      </c>
      <c r="F13" s="133">
        <f>E13-D13</f>
        <v>0</v>
      </c>
    </row>
    <row r="21" ht="12.75">
      <c r="F21" s="2"/>
    </row>
  </sheetData>
  <sheetProtection selectLockedCells="1" selectUnlockedCells="1"/>
  <mergeCells count="3">
    <mergeCell ref="B4:F4"/>
    <mergeCell ref="A3:G3"/>
    <mergeCell ref="A2:F2"/>
  </mergeCells>
  <printOptions/>
  <pageMargins left="0.7479166666666667" right="0.7479166666666667" top="0.9840277777777777" bottom="0.9840277777777777" header="0.5" footer="0.5118055555555555"/>
  <pageSetup horizontalDpi="300" verticalDpi="300" orientation="portrait" paperSize="9" r:id="rId1"/>
  <headerFooter alignWithMargins="0">
    <oddHeader>&amp;R&amp;"Times New Roman,Félkövér"6.sz.melléklet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BalatinczK</cp:lastModifiedBy>
  <cp:lastPrinted>2013-09-06T08:23:14Z</cp:lastPrinted>
  <dcterms:created xsi:type="dcterms:W3CDTF">2013-09-12T14:30:18Z</dcterms:created>
  <dcterms:modified xsi:type="dcterms:W3CDTF">2013-09-25T05:17:43Z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