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9720" windowHeight="6540" firstSheet="1" activeTab="4"/>
  </bookViews>
  <sheets>
    <sheet name="Önkormányzat Mindösszesen" sheetId="7" r:id="rId1"/>
    <sheet name="Önkormányzat" sheetId="1" r:id="rId2"/>
    <sheet name="Könyvtár" sheetId="4" r:id="rId3"/>
    <sheet name="Humán" sheetId="5" r:id="rId4"/>
    <sheet name="Közös Hivatal" sheetId="6" r:id="rId5"/>
  </sheets>
  <definedNames>
    <definedName name="_xlnm.Print_Titles" localSheetId="3">Humán!$4:$5</definedName>
    <definedName name="_xlnm.Print_Titles" localSheetId="2">Könyvtár!$4:$5</definedName>
    <definedName name="_xlnm.Print_Titles" localSheetId="4">'Közös Hivatal'!$4:$5</definedName>
    <definedName name="_xlnm.Print_Titles" localSheetId="1">Önkormányzat!$4:$5</definedName>
    <definedName name="_xlnm.Print_Titles" localSheetId="0">'Önkormányzat Mindösszesen'!$4:$5</definedName>
    <definedName name="_xlnm.Print_Area" localSheetId="3">Humán!$A$2:$G$85</definedName>
    <definedName name="_xlnm.Print_Area" localSheetId="2">Könyvtár!$A$2:$G$85</definedName>
    <definedName name="_xlnm.Print_Area" localSheetId="4">'Közös Hivatal'!$A$2:$G$87</definedName>
    <definedName name="_xlnm.Print_Area" localSheetId="1">Önkormányzat!$A$2:$G$98</definedName>
    <definedName name="_xlnm.Print_Area" localSheetId="0">'Önkormányzat Mindösszesen'!$A$2:$G$101</definedName>
  </definedNames>
  <calcPr calcId="124519"/>
</workbook>
</file>

<file path=xl/calcChain.xml><?xml version="1.0" encoding="utf-8"?>
<calcChain xmlns="http://schemas.openxmlformats.org/spreadsheetml/2006/main">
  <c r="G23" i="7"/>
  <c r="G21"/>
  <c r="G17"/>
  <c r="F17"/>
  <c r="G28"/>
  <c r="G22"/>
  <c r="F22"/>
  <c r="F23"/>
  <c r="G42"/>
  <c r="G41"/>
  <c r="G40"/>
  <c r="G39"/>
  <c r="G38"/>
  <c r="G68"/>
  <c r="F68"/>
  <c r="G63"/>
  <c r="G62"/>
  <c r="G61"/>
  <c r="G36"/>
  <c r="F38"/>
  <c r="F36"/>
  <c r="G45"/>
  <c r="F45"/>
  <c r="G46"/>
  <c r="F46"/>
  <c r="G47"/>
  <c r="F47"/>
  <c r="G48"/>
  <c r="F48"/>
  <c r="G49"/>
  <c r="F49"/>
  <c r="G50"/>
  <c r="F50"/>
  <c r="G51"/>
  <c r="F51"/>
  <c r="G52"/>
  <c r="F52"/>
  <c r="G54"/>
  <c r="F54"/>
  <c r="G55"/>
  <c r="F55"/>
  <c r="G56"/>
  <c r="F56"/>
  <c r="G58"/>
  <c r="F61"/>
  <c r="F62"/>
  <c r="F63"/>
  <c r="G64"/>
  <c r="F64"/>
  <c r="G66"/>
  <c r="G69"/>
  <c r="F69"/>
  <c r="G71"/>
  <c r="F71"/>
  <c r="G72"/>
  <c r="F72"/>
  <c r="F44"/>
  <c r="G37"/>
  <c r="F37"/>
  <c r="G31"/>
  <c r="F31"/>
  <c r="G32"/>
  <c r="F32"/>
  <c r="G33"/>
  <c r="F33"/>
  <c r="F90"/>
  <c r="D90"/>
  <c r="D79"/>
  <c r="G25"/>
  <c r="F25"/>
  <c r="F21"/>
  <c r="G18"/>
  <c r="F18"/>
  <c r="G15"/>
  <c r="G16"/>
  <c r="G12"/>
  <c r="F12"/>
  <c r="G10"/>
  <c r="F10"/>
  <c r="G9"/>
  <c r="F9"/>
  <c r="G8"/>
  <c r="F8"/>
  <c r="F77" i="1"/>
  <c r="D87"/>
  <c r="G29" i="7" l="1"/>
  <c r="G69" i="1" l="1"/>
  <c r="G31" i="5"/>
  <c r="F31"/>
  <c r="G65" i="6"/>
  <c r="F65"/>
  <c r="G90" i="7"/>
  <c r="E90"/>
  <c r="G44"/>
  <c r="F43"/>
  <c r="F39"/>
  <c r="F40"/>
  <c r="F41"/>
  <c r="F42"/>
  <c r="F34"/>
  <c r="F28"/>
  <c r="F27"/>
  <c r="F93"/>
  <c r="F99"/>
  <c r="F15"/>
  <c r="F16"/>
  <c r="F19"/>
  <c r="F71" i="4"/>
  <c r="G71"/>
  <c r="F63"/>
  <c r="G63"/>
  <c r="G30"/>
  <c r="F30"/>
  <c r="F27"/>
  <c r="F85" s="1"/>
  <c r="G27"/>
  <c r="F85" i="6"/>
  <c r="G85"/>
  <c r="F82"/>
  <c r="G82"/>
  <c r="F79"/>
  <c r="G79"/>
  <c r="F73"/>
  <c r="G73"/>
  <c r="F33"/>
  <c r="G33"/>
  <c r="F28"/>
  <c r="G28"/>
  <c r="F80" i="5"/>
  <c r="G80"/>
  <c r="D63"/>
  <c r="F63"/>
  <c r="G63"/>
  <c r="F71"/>
  <c r="G71"/>
  <c r="F77"/>
  <c r="G77"/>
  <c r="F83"/>
  <c r="G83"/>
  <c r="G27"/>
  <c r="F27"/>
  <c r="F87" i="1"/>
  <c r="G87"/>
  <c r="G90"/>
  <c r="G77"/>
  <c r="G28"/>
  <c r="F28"/>
  <c r="F98" s="1"/>
  <c r="G33"/>
  <c r="F96"/>
  <c r="F90"/>
  <c r="F69"/>
  <c r="F33"/>
  <c r="G34" i="7"/>
  <c r="G81"/>
  <c r="G93"/>
  <c r="G99"/>
  <c r="D65" i="1"/>
  <c r="D94"/>
  <c r="D71" i="7"/>
  <c r="D97"/>
  <c r="D58"/>
  <c r="D44"/>
  <c r="D31"/>
  <c r="D9"/>
  <c r="D29" i="4"/>
  <c r="D9"/>
  <c r="D68" i="7"/>
  <c r="D66"/>
  <c r="D62"/>
  <c r="D61"/>
  <c r="D56"/>
  <c r="D55"/>
  <c r="D54"/>
  <c r="D53"/>
  <c r="D52"/>
  <c r="D51"/>
  <c r="D46"/>
  <c r="D45"/>
  <c r="D43"/>
  <c r="D41"/>
  <c r="D40"/>
  <c r="D38"/>
  <c r="D10" i="1"/>
  <c r="D28" s="1"/>
  <c r="D10" i="7"/>
  <c r="D8"/>
  <c r="D22"/>
  <c r="D21"/>
  <c r="D42"/>
  <c r="D13"/>
  <c r="D99"/>
  <c r="D93"/>
  <c r="D81"/>
  <c r="D34"/>
  <c r="D76" i="1"/>
  <c r="D96"/>
  <c r="D69"/>
  <c r="D28" i="6"/>
  <c r="D33"/>
  <c r="D65"/>
  <c r="D73"/>
  <c r="D79"/>
  <c r="D82"/>
  <c r="D85"/>
  <c r="D27" i="5"/>
  <c r="D31"/>
  <c r="D71"/>
  <c r="D77"/>
  <c r="D80"/>
  <c r="D83"/>
  <c r="D27" i="4"/>
  <c r="D30"/>
  <c r="D63"/>
  <c r="D71"/>
  <c r="D77"/>
  <c r="D80"/>
  <c r="D83"/>
  <c r="D85"/>
  <c r="D33" i="1"/>
  <c r="D90"/>
  <c r="D85" i="5"/>
  <c r="D29" i="7"/>
  <c r="D73"/>
  <c r="F81"/>
  <c r="G87" i="6"/>
  <c r="G85" i="5"/>
  <c r="D77" i="1"/>
  <c r="F29" i="7" l="1"/>
  <c r="F73"/>
  <c r="D101"/>
  <c r="G43"/>
  <c r="D98" i="1"/>
  <c r="F85" i="5"/>
  <c r="G98" i="1"/>
  <c r="G85" i="4"/>
  <c r="D87" i="6"/>
  <c r="F87"/>
  <c r="G73" i="7" l="1"/>
  <c r="G101" s="1"/>
  <c r="F101"/>
</calcChain>
</file>

<file path=xl/sharedStrings.xml><?xml version="1.0" encoding="utf-8"?>
<sst xmlns="http://schemas.openxmlformats.org/spreadsheetml/2006/main" count="466" uniqueCount="130">
  <si>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</si>
  <si>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</si>
  <si>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</si>
  <si>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</si>
  <si>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</si>
  <si>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</si>
  <si>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</si>
  <si>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</si>
  <si>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</si>
  <si>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</si>
  <si>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</si>
  <si>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gyógyszer, veszer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</si>
  <si>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</si>
  <si>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</si>
  <si>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</si>
  <si>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</si>
  <si>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</si>
  <si>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</si>
  <si>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</si>
  <si>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</si>
  <si>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</si>
  <si>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</si>
  <si>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</si>
  <si>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</si>
  <si>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</si>
  <si>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</si>
  <si>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</si>
  <si>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</si>
  <si>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</si>
  <si>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</si>
  <si>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</si>
  <si>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</si>
  <si>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</si>
  <si>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</si>
  <si>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</si>
  <si>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</si>
  <si>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</si>
  <si>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</si>
  <si>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</si>
  <si>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</si>
  <si>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</si>
  <si>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</si>
  <si>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</si>
  <si>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</si>
  <si>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</si>
  <si>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</si>
  <si>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vásárolt közszolgáltatás (orvosi díj )</t>
  </si>
  <si>
    <t>Összesen</t>
  </si>
  <si>
    <t>Mindösszesen:</t>
  </si>
  <si>
    <t>III.</t>
  </si>
  <si>
    <t xml:space="preserve">reklám és propaganda 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</si>
  <si>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</si>
  <si>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</si>
  <si>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</si>
  <si>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</si>
  <si>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</si>
  <si>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</si>
  <si>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</si>
  <si>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</si>
  <si>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</si>
  <si>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</si>
  <si>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</si>
  <si>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</si>
  <si>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</si>
  <si>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</si>
  <si>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</si>
  <si>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</si>
  <si>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</si>
  <si>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</si>
  <si>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</si>
  <si>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</si>
  <si>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</si>
  <si>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</si>
  <si>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</si>
  <si>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>megbízási díj (kitűntetésre, jutalmazásra vonatkozóan)</t>
  </si>
  <si>
    <t xml:space="preserve">közalkalm. kötelező illetmény pótléka </t>
  </si>
  <si>
    <t>Szociális hozzájárulási adó 27 %</t>
  </si>
  <si>
    <t>Pénzügyi szolgáltatások kiadásai</t>
  </si>
  <si>
    <t>közalkalmazottak egyéb feltételtől függő illetmény pótlék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</si>
  <si>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</si>
  <si>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</si>
  <si>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</si>
  <si>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</si>
  <si>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Szoc.hozzájárulási adó (27 %)</t>
  </si>
  <si>
    <t>fizetendő ÁFA</t>
  </si>
  <si>
    <t>X.</t>
  </si>
  <si>
    <t>Intézmény finanszírozás</t>
  </si>
  <si>
    <t>pénzügyi szolg. Kiadásai</t>
  </si>
  <si>
    <t>táppénz</t>
  </si>
  <si>
    <t>Szociális hozzájárulási adó</t>
  </si>
  <si>
    <t>ÁFA befizetés</t>
  </si>
  <si>
    <t>egyéb készletbeszerzés</t>
  </si>
  <si>
    <t>pénzügyi szolgáltatások kiadásai</t>
  </si>
  <si>
    <t>Táppénz</t>
  </si>
  <si>
    <t xml:space="preserve">jubileumi jutalom </t>
  </si>
  <si>
    <t>2013. évi eredeti előirányzat</t>
  </si>
  <si>
    <t>2013. évi módosított előirányzat</t>
  </si>
  <si>
    <t>Teljesítés</t>
  </si>
  <si>
    <t>vásárolt élelmezés</t>
  </si>
  <si>
    <t xml:space="preserve">egyéb befizetési kötelezettség </t>
  </si>
  <si>
    <t>Táppénz hozzájárulás</t>
  </si>
  <si>
    <t>fordított ÁFA (felhalmozás)</t>
  </si>
  <si>
    <t>Rövid lejáratú hitel törlesztés (működésre igénybevett )</t>
  </si>
  <si>
    <t>A Kaszaperi Közös Önkormányzati Hivatal  kiadásai  2013.év</t>
  </si>
  <si>
    <t>EÜ hozzájárulás</t>
  </si>
  <si>
    <t>pénzügyi szolg.díja</t>
  </si>
  <si>
    <t>A  Kaszaperi Közösségi Közművelődési Színtér és Könyvtár  kiadásai  2013.év</t>
  </si>
  <si>
    <t>A Kaszaperi Humán Szolgáltató és Gondozási Központ kiadásai  2013.év</t>
  </si>
  <si>
    <t xml:space="preserve">állományba nem tart.juttatásai </t>
  </si>
  <si>
    <t>A Községi  Önkormányzat  kiadásai  2013.év</t>
  </si>
  <si>
    <t>túlóra</t>
  </si>
  <si>
    <t xml:space="preserve">egyéb sajátos juttatás </t>
  </si>
  <si>
    <t>továbbszáml.szolg.áht-n kívülre</t>
  </si>
  <si>
    <t>pénzügyi szolg.kiadásai</t>
  </si>
  <si>
    <t>fordított áfa</t>
  </si>
  <si>
    <t>szellemi tevékenységhez kapcs kiadás(tervezés)</t>
  </si>
  <si>
    <t xml:space="preserve">munkáltatói szja </t>
  </si>
  <si>
    <t xml:space="preserve">kamat kiadások </t>
  </si>
  <si>
    <t>Hiteltörlesztés (napelem)</t>
  </si>
  <si>
    <t>Első lakáshoz jutók tám.</t>
  </si>
  <si>
    <t>Részesedés vásárlás (vizmű)</t>
  </si>
  <si>
    <t>Épület felújítás (napelem)</t>
  </si>
  <si>
    <t>Egyéb gép, berendezés vásárlás (energetikai pályázat)</t>
  </si>
  <si>
    <t>A Kaszaperi Községi  Önkormányzat  kiadásainak  2013.év Összesített</t>
  </si>
  <si>
    <t>közalkalm. kötelező illetmény pótléka (területi,vezetői pótlék)</t>
  </si>
  <si>
    <t>egyéb munkav. kapcs. juttatás.</t>
  </si>
  <si>
    <t>polgármester tiszteletdíj</t>
  </si>
  <si>
    <t>egyéb költségtérítés, (tanfolyamdíj)</t>
  </si>
  <si>
    <t xml:space="preserve">megbízási díj </t>
  </si>
  <si>
    <t>működési célú pénzeszköz átadás (Falugondnok)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</si>
</sst>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8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14" fillId="0" borderId="9" xfId="0" applyNumberFormat="1" applyFont="1" applyBorder="1"/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7" fillId="0" borderId="13" xfId="0" applyFont="1" applyBorder="1" applyAlignment="1">
      <alignment wrapText="1"/>
    </xf>
    <xf numFmtId="3" fontId="10" fillId="0" borderId="13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4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3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0" fillId="0" borderId="0" xfId="0" applyAlignment="1">
      <alignment horizontal="center"/>
    </xf>
    <xf numFmtId="3" fontId="0" fillId="0" borderId="4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3" fontId="0" fillId="0" borderId="31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14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3" fontId="14" fillId="0" borderId="35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3" fontId="4" fillId="0" borderId="33" xfId="0" applyNumberFormat="1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14" fillId="0" borderId="36" xfId="0" applyNumberFormat="1" applyFon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0" borderId="39" xfId="0" applyNumberForma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9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14" fillId="0" borderId="40" xfId="0" applyNumberFormat="1" applyFon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14" fillId="0" borderId="41" xfId="0" applyNumberFormat="1" applyFon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" fontId="0" fillId="0" borderId="6" xfId="0" applyNumberFormat="1" applyBorder="1"/>
    <xf numFmtId="3" fontId="0" fillId="0" borderId="12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28" xfId="0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left" wrapText="1"/>
    </xf>
    <xf numFmtId="0" fontId="8" fillId="0" borderId="15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0" fillId="0" borderId="21" xfId="0" applyBorder="1"/>
    <xf numFmtId="3" fontId="0" fillId="0" borderId="44" xfId="0" applyNumberFormat="1" applyBorder="1"/>
    <xf numFmtId="3" fontId="0" fillId="0" borderId="45" xfId="0" applyNumberForma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0" fillId="0" borderId="21" xfId="0" applyNumberFormat="1" applyBorder="1"/>
    <xf numFmtId="0" fontId="0" fillId="0" borderId="1" xfId="0" applyBorder="1"/>
    <xf numFmtId="3" fontId="14" fillId="0" borderId="1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3" fontId="0" fillId="0" borderId="46" xfId="0" applyNumberFormat="1" applyFill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3" fontId="1" fillId="0" borderId="46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3" fontId="14" fillId="0" borderId="53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3" fontId="0" fillId="0" borderId="54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14" fillId="0" borderId="3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7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0" fillId="0" borderId="4" xfId="0" applyNumberFormat="1" applyBorder="1" applyAlignment="1"/>
    <xf numFmtId="0" fontId="8" fillId="0" borderId="16" xfId="0" applyFont="1" applyBorder="1" applyAlignment="1">
      <alignment vertical="center" wrapText="1"/>
    </xf>
    <xf numFmtId="3" fontId="14" fillId="0" borderId="6" xfId="0" applyNumberFormat="1" applyFont="1" applyBorder="1"/>
    <xf numFmtId="0" fontId="0" fillId="0" borderId="51" xfId="0" applyFon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3" fontId="0" fillId="0" borderId="31" xfId="0" applyNumberFormat="1" applyFont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3" fontId="0" fillId="0" borderId="32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3" fontId="0" fillId="0" borderId="37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" fontId="19" fillId="0" borderId="39" xfId="0" applyNumberFormat="1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19" fillId="0" borderId="4" xfId="0" applyNumberFormat="1" applyFont="1" applyBorder="1" applyAlignment="1">
      <alignment vertical="center" wrapText="1"/>
    </xf>
    <xf numFmtId="3" fontId="14" fillId="0" borderId="43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13" fillId="0" borderId="43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/>
    <xf numFmtId="0" fontId="8" fillId="0" borderId="63" xfId="0" applyFont="1" applyBorder="1" applyAlignment="1"/>
    <xf numFmtId="0" fontId="8" fillId="0" borderId="42" xfId="0" applyFont="1" applyBorder="1" applyAlignment="1"/>
    <xf numFmtId="3" fontId="14" fillId="0" borderId="44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64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6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/>
    <xf numFmtId="0" fontId="0" fillId="0" borderId="16" xfId="0" applyBorder="1" applyAlignmen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6" fillId="2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20" xfId="0" applyBorder="1" applyAlignment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7"/>
  <sheetViews>
    <sheetView view="pageLayout" topLeftCell="E82" zoomScaleSheetLayoutView="100" workbookViewId="0">
      <selection activeCell="N104" sqref="N104"/>
    </sheetView>
  </sheetViews>
  <sheetFormatPr defaultRowHeight="12.75"/>
  <cols>
    <col min="1" max="1" width="4.7109375" customWidth="1"/>
    <col min="2" max="2" width="61.85546875" customWidth="1"/>
    <col min="3" max="3" width="6.85546875" customWidth="1"/>
    <col min="4" max="4" width="10.7109375" style="23" customWidth="1"/>
    <col min="5" max="5" width="7" style="23" customWidth="1"/>
    <col min="6" max="6" width="19.85546875" style="231" customWidth="1"/>
    <col min="7" max="7" width="21.140625" style="91" customWidth="1"/>
  </cols>
  <sheetData>
    <row r="1" spans="1:7" s="1" customFormat="1" ht="12.75" hidden="1" customHeight="1">
      <c r="A1" s="4"/>
      <c r="B1" s="5"/>
      <c r="D1" s="22"/>
      <c r="E1" s="22"/>
      <c r="F1" s="230"/>
      <c r="G1" s="20"/>
    </row>
    <row r="2" spans="1:7" s="1" customFormat="1" ht="39.950000000000003" customHeight="1">
      <c r="A2" s="257" t="s">
        <v>123</v>
      </c>
      <c r="B2" s="257"/>
      <c r="C2" s="257"/>
      <c r="D2" s="257"/>
      <c r="E2" s="257"/>
      <c r="F2" s="258"/>
      <c r="G2" s="258"/>
    </row>
    <row r="3" spans="1:7" ht="15.75" customHeight="1" thickBot="1">
      <c r="A3" s="259"/>
      <c r="B3" s="259"/>
      <c r="C3" s="259"/>
      <c r="D3" s="259"/>
      <c r="E3" s="259"/>
      <c r="F3" s="259"/>
      <c r="G3" s="259"/>
    </row>
    <row r="4" spans="1:7" ht="16.899999999999999" customHeight="1">
      <c r="A4" s="262" t="s">
        <v>0</v>
      </c>
      <c r="B4" s="263"/>
      <c r="C4" s="266" t="s">
        <v>95</v>
      </c>
      <c r="D4" s="267"/>
      <c r="E4" s="268"/>
      <c r="F4" s="253" t="s">
        <v>96</v>
      </c>
      <c r="G4" s="255" t="s">
        <v>97</v>
      </c>
    </row>
    <row r="5" spans="1:7" ht="36" customHeight="1" thickBot="1">
      <c r="A5" s="264"/>
      <c r="B5" s="265"/>
      <c r="C5" s="269"/>
      <c r="D5" s="270"/>
      <c r="E5" s="271"/>
      <c r="F5" s="254"/>
      <c r="G5" s="256"/>
    </row>
    <row r="6" spans="1:7" ht="16.899999999999999" customHeight="1" thickBot="1">
      <c r="A6" s="272"/>
      <c r="B6" s="273"/>
      <c r="C6" s="273"/>
      <c r="D6" s="273"/>
      <c r="E6" s="274"/>
    </row>
    <row r="7" spans="1:7" ht="20.100000000000001" customHeight="1">
      <c r="A7" s="275" t="s">
        <v>1</v>
      </c>
      <c r="B7" s="276"/>
      <c r="C7" s="277"/>
      <c r="D7" s="278"/>
      <c r="E7" s="278"/>
      <c r="F7" s="232"/>
      <c r="G7" s="104"/>
    </row>
    <row r="8" spans="1:7" ht="19.5" customHeight="1">
      <c r="A8" s="6"/>
      <c r="B8" s="12" t="s">
        <v>2</v>
      </c>
      <c r="C8" s="30"/>
      <c r="D8" s="30">
        <f>33033</f>
        <v>33033</v>
      </c>
      <c r="E8" s="30"/>
      <c r="F8" s="233">
        <f>Önkormányzat!F8+Könyvtár!F8+Humán!F8+'Közös Hivatal'!F8</f>
        <v>32178</v>
      </c>
      <c r="G8" s="233">
        <f>Önkormányzat!G8+Könyvtár!G8+Humán!G8+'Közös Hivatal'!G8</f>
        <v>29507</v>
      </c>
    </row>
    <row r="9" spans="1:7" ht="19.5" customHeight="1">
      <c r="A9" s="6"/>
      <c r="B9" s="12" t="s">
        <v>3</v>
      </c>
      <c r="C9" s="30"/>
      <c r="D9" s="30">
        <f>5340+3632+5989+546</f>
        <v>15507</v>
      </c>
      <c r="E9" s="30"/>
      <c r="F9" s="233">
        <f>Önkormányzat!F9+Könyvtár!F9+Humán!F9+'Közös Hivatal'!F9</f>
        <v>15744</v>
      </c>
      <c r="G9" s="233">
        <f>Önkormányzat!G9+Könyvtár!G9+Humán!G9+'Közös Hivatal'!G9</f>
        <v>15099</v>
      </c>
    </row>
    <row r="10" spans="1:7" ht="19.5" customHeight="1">
      <c r="A10" s="6"/>
      <c r="B10" s="12" t="s">
        <v>82</v>
      </c>
      <c r="C10" s="30"/>
      <c r="D10" s="30">
        <f>4526+11550</f>
        <v>16076</v>
      </c>
      <c r="E10" s="30"/>
      <c r="F10" s="233">
        <f>Önkormányzat!F10</f>
        <v>105600</v>
      </c>
      <c r="G10" s="233">
        <f>Önkormányzat!G10</f>
        <v>105599</v>
      </c>
    </row>
    <row r="11" spans="1:7" ht="19.5" customHeight="1">
      <c r="A11" s="6"/>
      <c r="B11" s="12" t="s">
        <v>40</v>
      </c>
      <c r="C11" s="30"/>
      <c r="D11" s="30">
        <v>0</v>
      </c>
      <c r="E11" s="30"/>
      <c r="F11" s="233">
        <v>0</v>
      </c>
      <c r="G11" s="105">
        <v>0</v>
      </c>
    </row>
    <row r="12" spans="1:7" ht="19.5" customHeight="1">
      <c r="A12" s="6"/>
      <c r="B12" s="12" t="s">
        <v>8</v>
      </c>
      <c r="C12" s="30"/>
      <c r="D12" s="30">
        <v>222</v>
      </c>
      <c r="E12" s="30"/>
      <c r="F12" s="233">
        <f>'Közös Hivatal'!F11</f>
        <v>842</v>
      </c>
      <c r="G12" s="233">
        <f>'Közös Hivatal'!G11</f>
        <v>841</v>
      </c>
    </row>
    <row r="13" spans="1:7">
      <c r="A13" s="6"/>
      <c r="B13" s="12" t="s">
        <v>124</v>
      </c>
      <c r="C13" s="30"/>
      <c r="D13" s="30">
        <f>360+600</f>
        <v>960</v>
      </c>
      <c r="E13" s="30"/>
      <c r="F13" s="233">
        <v>931</v>
      </c>
      <c r="G13" s="105">
        <v>788</v>
      </c>
    </row>
    <row r="14" spans="1:7" ht="19.5" customHeight="1">
      <c r="A14" s="6"/>
      <c r="B14" s="12" t="s">
        <v>34</v>
      </c>
      <c r="C14" s="30"/>
      <c r="D14" s="30">
        <v>1362</v>
      </c>
      <c r="E14" s="30"/>
      <c r="F14" s="233">
        <v>1362</v>
      </c>
      <c r="G14" s="105">
        <v>1361</v>
      </c>
    </row>
    <row r="15" spans="1:7" ht="19.5" customHeight="1">
      <c r="A15" s="6"/>
      <c r="B15" s="12" t="s">
        <v>72</v>
      </c>
      <c r="C15" s="30"/>
      <c r="D15" s="30">
        <v>0</v>
      </c>
      <c r="E15" s="30"/>
      <c r="F15" s="233">
        <f>Önkormányzat!F15+Könyvtár!F15+Humán!F15+'Közös Hivatal'!F15</f>
        <v>1905</v>
      </c>
      <c r="G15" s="233">
        <f>Önkormányzat!G15+Könyvtár!G15+Humán!G15+'Közös Hivatal'!G15</f>
        <v>1905</v>
      </c>
    </row>
    <row r="16" spans="1:7" ht="19.5" customHeight="1">
      <c r="A16" s="6"/>
      <c r="B16" s="12" t="s">
        <v>110</v>
      </c>
      <c r="C16" s="30"/>
      <c r="D16" s="30">
        <v>0</v>
      </c>
      <c r="E16" s="30"/>
      <c r="F16" s="233">
        <f>Önkormányzat!F16+Könyvtár!F16+Humán!F16+'Közös Hivatal'!F16</f>
        <v>1940</v>
      </c>
      <c r="G16" s="233">
        <f>Önkormányzat!G16+Könyvtár!G16+Humán!G16+'Közös Hivatal'!G16</f>
        <v>1947</v>
      </c>
    </row>
    <row r="17" spans="1:7">
      <c r="A17" s="6"/>
      <c r="B17" s="12" t="s">
        <v>125</v>
      </c>
      <c r="C17" s="30"/>
      <c r="D17" s="30">
        <v>0</v>
      </c>
      <c r="E17" s="30"/>
      <c r="F17" s="233">
        <f>Önkormányzat!F17+Könyvtár!F17+Humán!F17</f>
        <v>39</v>
      </c>
      <c r="G17" s="233">
        <f>Önkormányzat!G17+Könyvtár!G17+Humán!G17</f>
        <v>38</v>
      </c>
    </row>
    <row r="18" spans="1:7" ht="19.5" customHeight="1">
      <c r="A18" s="6"/>
      <c r="B18" s="12" t="s">
        <v>94</v>
      </c>
      <c r="C18" s="30"/>
      <c r="D18" s="30">
        <v>0</v>
      </c>
      <c r="E18" s="30"/>
      <c r="F18" s="233">
        <f>Önkormányzat!F18+Könyvtár!F18+Humán!F18+'Közös Hivatal'!F17</f>
        <v>1198</v>
      </c>
      <c r="G18" s="233">
        <f>Önkormányzat!G18+Könyvtár!G18+Humán!G18+'Közös Hivatal'!G17</f>
        <v>1198</v>
      </c>
    </row>
    <row r="19" spans="1:7" ht="19.5" customHeight="1">
      <c r="A19" s="6"/>
      <c r="B19" s="12" t="s">
        <v>4</v>
      </c>
      <c r="C19" s="30"/>
      <c r="D19" s="30">
        <v>0</v>
      </c>
      <c r="E19" s="30"/>
      <c r="F19" s="233">
        <f>Önkormányzat!F19+Könyvtár!F19+Humán!F19+'Közös Hivatal'!F19</f>
        <v>0</v>
      </c>
      <c r="G19" s="105">
        <v>0</v>
      </c>
    </row>
    <row r="20" spans="1:7" ht="25.5" customHeight="1">
      <c r="A20" s="6"/>
      <c r="B20" s="12" t="s">
        <v>111</v>
      </c>
      <c r="C20" s="30"/>
      <c r="D20" s="30">
        <v>0</v>
      </c>
      <c r="E20" s="30"/>
      <c r="F20" s="233">
        <v>598</v>
      </c>
      <c r="G20" s="105">
        <v>597</v>
      </c>
    </row>
    <row r="21" spans="1:7" ht="19.5" customHeight="1">
      <c r="A21" s="6"/>
      <c r="B21" s="12" t="s">
        <v>66</v>
      </c>
      <c r="C21" s="30"/>
      <c r="D21" s="73">
        <f>193+2714</f>
        <v>2907</v>
      </c>
      <c r="E21" s="30"/>
      <c r="F21" s="233">
        <f>Önkormányzat!F21+'Közös Hivatal'!F20</f>
        <v>3748</v>
      </c>
      <c r="G21" s="233">
        <f>Önkormányzat!G21+'Közös Hivatal'!G20</f>
        <v>3486</v>
      </c>
    </row>
    <row r="22" spans="1:7" ht="19.5" customHeight="1">
      <c r="A22" s="6"/>
      <c r="B22" s="12" t="s">
        <v>59</v>
      </c>
      <c r="C22" s="30"/>
      <c r="D22" s="30">
        <f>105+50+400</f>
        <v>555</v>
      </c>
      <c r="E22" s="30"/>
      <c r="F22" s="233">
        <f>Önkormányzat!F22+Könyvtár!F21+Humán!F21+'Közös Hivatal'!F21</f>
        <v>1717</v>
      </c>
      <c r="G22" s="233">
        <f>Önkormányzat!G22+Könyvtár!G21+Humán!G21+'Közös Hivatal'!G21</f>
        <v>1701</v>
      </c>
    </row>
    <row r="23" spans="1:7" ht="19.5" customHeight="1">
      <c r="A23" s="6"/>
      <c r="B23" s="12" t="s">
        <v>44</v>
      </c>
      <c r="C23" s="30"/>
      <c r="D23" s="30">
        <v>400</v>
      </c>
      <c r="E23" s="30"/>
      <c r="F23" s="233">
        <f>Önkormányzat!F25+Könyvtár!F22+Humán!F22+'Közös Hivatal'!F22</f>
        <v>2614</v>
      </c>
      <c r="G23" s="233">
        <f>Önkormányzat!G25+Könyvtár!G22+Humán!G22+'Közös Hivatal'!G22</f>
        <v>2618</v>
      </c>
    </row>
    <row r="24" spans="1:7" ht="19.5" customHeight="1">
      <c r="A24" s="6"/>
      <c r="B24" s="13" t="s">
        <v>108</v>
      </c>
      <c r="C24" s="29"/>
      <c r="D24" s="92">
        <v>0</v>
      </c>
      <c r="E24" s="21"/>
      <c r="F24" s="169">
        <v>1291</v>
      </c>
      <c r="G24" s="92">
        <v>1289</v>
      </c>
    </row>
    <row r="25" spans="1:7" ht="19.5" customHeight="1">
      <c r="A25" s="6"/>
      <c r="B25" s="12" t="s">
        <v>74</v>
      </c>
      <c r="C25" s="30"/>
      <c r="D25" s="30">
        <v>0</v>
      </c>
      <c r="E25" s="30"/>
      <c r="F25" s="233">
        <f>Önkormányzat!F24</f>
        <v>318</v>
      </c>
      <c r="G25" s="233">
        <f>Önkormányzat!G24</f>
        <v>318</v>
      </c>
    </row>
    <row r="26" spans="1:7" ht="19.5" customHeight="1">
      <c r="A26" s="6"/>
      <c r="B26" s="12" t="s">
        <v>126</v>
      </c>
      <c r="C26" s="30"/>
      <c r="D26" s="30">
        <v>0</v>
      </c>
      <c r="E26" s="30"/>
      <c r="F26" s="122">
        <v>864</v>
      </c>
      <c r="G26" s="137">
        <v>867</v>
      </c>
    </row>
    <row r="27" spans="1:7" ht="19.5" customHeight="1">
      <c r="A27" s="6"/>
      <c r="B27" s="12" t="s">
        <v>127</v>
      </c>
      <c r="C27" s="30"/>
      <c r="D27" s="30">
        <v>0</v>
      </c>
      <c r="E27" s="30"/>
      <c r="F27" s="233">
        <f>Önkormányzat!F26+Könyvtár!F26+Humán!F26+'Közös Hivatal'!F26</f>
        <v>0</v>
      </c>
      <c r="G27" s="105">
        <v>0</v>
      </c>
    </row>
    <row r="28" spans="1:7" ht="19.5" customHeight="1" thickBot="1">
      <c r="A28" s="42"/>
      <c r="B28" s="43" t="s">
        <v>45</v>
      </c>
      <c r="C28" s="36"/>
      <c r="D28" s="36">
        <v>1188</v>
      </c>
      <c r="E28" s="36"/>
      <c r="F28" s="233">
        <f>Önkormányzat!F27+Könyvtár!F26+Humán!F26+'Közös Hivatal'!F27</f>
        <v>1188</v>
      </c>
      <c r="G28" s="233">
        <f>Önkormányzat!G27+Könyvtár!G26+Humán!G26+'Közös Hivatal'!G27</f>
        <v>1188</v>
      </c>
    </row>
    <row r="29" spans="1:7" s="3" customFormat="1" ht="19.5" customHeight="1" thickBot="1">
      <c r="A29" s="44"/>
      <c r="B29" s="45" t="s">
        <v>7</v>
      </c>
      <c r="C29" s="46"/>
      <c r="D29" s="47">
        <f>SUM(D8:D28)</f>
        <v>72210</v>
      </c>
      <c r="E29" s="47"/>
      <c r="F29" s="107">
        <f>SUM(F8:F28)</f>
        <v>174077</v>
      </c>
      <c r="G29" s="107">
        <f>SUM(G8:G28)</f>
        <v>170347</v>
      </c>
    </row>
    <row r="30" spans="1:7" s="3" customFormat="1" ht="19.5" customHeight="1">
      <c r="A30" s="15" t="s">
        <v>5</v>
      </c>
      <c r="B30" s="7" t="s">
        <v>6</v>
      </c>
      <c r="C30" s="260"/>
      <c r="D30" s="261"/>
      <c r="E30" s="261"/>
      <c r="F30" s="108"/>
      <c r="G30" s="108"/>
    </row>
    <row r="31" spans="1:7" s="3" customFormat="1" ht="19.5" customHeight="1">
      <c r="A31" s="6"/>
      <c r="B31" s="13" t="s">
        <v>83</v>
      </c>
      <c r="C31" s="31"/>
      <c r="D31" s="32">
        <f>6104+1077+2147+9154+147</f>
        <v>18629</v>
      </c>
      <c r="E31" s="32"/>
      <c r="F31" s="233">
        <f>Önkormányzat!F30+Könyvtár!F29+Humán!F30+'Közös Hivatal'!F30</f>
        <v>30945</v>
      </c>
      <c r="G31" s="233">
        <f>Önkormányzat!G30+Könyvtár!G29+Humán!G30+'Közös Hivatal'!G30</f>
        <v>29883</v>
      </c>
    </row>
    <row r="32" spans="1:7" s="3" customFormat="1" ht="19.5" customHeight="1" thickBot="1">
      <c r="A32" s="79"/>
      <c r="B32" s="80" t="s">
        <v>104</v>
      </c>
      <c r="C32" s="71"/>
      <c r="D32" s="72">
        <v>0</v>
      </c>
      <c r="E32" s="88"/>
      <c r="F32" s="126">
        <f>105+341</f>
        <v>446</v>
      </c>
      <c r="G32" s="241">
        <f>104+340</f>
        <v>444</v>
      </c>
    </row>
    <row r="33" spans="1:7" s="3" customFormat="1" ht="19.5" customHeight="1" thickBot="1">
      <c r="A33" s="79"/>
      <c r="B33" s="80" t="s">
        <v>93</v>
      </c>
      <c r="C33" s="71"/>
      <c r="D33" s="72">
        <v>270</v>
      </c>
      <c r="E33" s="88"/>
      <c r="F33" s="234">
        <f>Önkormányzat!F31+Humán!F29+'Közös Hivatal'!F32</f>
        <v>90</v>
      </c>
      <c r="G33" s="234">
        <f>Önkormányzat!G31+Humán!G29+'Közös Hivatal'!G32</f>
        <v>303</v>
      </c>
    </row>
    <row r="34" spans="1:7" ht="19.5" customHeight="1" thickBot="1">
      <c r="A34" s="58"/>
      <c r="B34" s="56" t="s">
        <v>7</v>
      </c>
      <c r="C34" s="49"/>
      <c r="D34" s="47">
        <f>SUM(D31:D33)</f>
        <v>18899</v>
      </c>
      <c r="E34" s="89"/>
      <c r="F34" s="107">
        <f>SUM(F31:F33)</f>
        <v>31481</v>
      </c>
      <c r="G34" s="107">
        <f>SUM(G31:G33)</f>
        <v>30630</v>
      </c>
    </row>
    <row r="35" spans="1:7" ht="22.15" customHeight="1">
      <c r="A35" s="25" t="s">
        <v>49</v>
      </c>
      <c r="B35" s="26" t="s">
        <v>9</v>
      </c>
      <c r="C35" s="34"/>
      <c r="D35" s="48"/>
      <c r="E35" s="48"/>
      <c r="F35" s="235"/>
      <c r="G35" s="109"/>
    </row>
    <row r="36" spans="1:7" ht="22.15" customHeight="1">
      <c r="A36" s="6"/>
      <c r="B36" s="12" t="s">
        <v>10</v>
      </c>
      <c r="C36" s="29"/>
      <c r="D36" s="36">
        <v>15000</v>
      </c>
      <c r="E36" s="30"/>
      <c r="F36" s="236">
        <f>Önkormányzat!F35+Könyvtár!F32+Humán!F33+'Közös Hivatal'!F35</f>
        <v>17525</v>
      </c>
      <c r="G36" s="236">
        <f>Önkormányzat!G35+Könyvtár!G32+Humán!G33+'Közös Hivatal'!G35</f>
        <v>16979</v>
      </c>
    </row>
    <row r="37" spans="1:7" ht="22.15" customHeight="1">
      <c r="A37" s="6"/>
      <c r="B37" s="12" t="s">
        <v>79</v>
      </c>
      <c r="C37" s="29"/>
      <c r="D37" s="36">
        <v>8</v>
      </c>
      <c r="E37" s="30"/>
      <c r="F37" s="236">
        <f>Önkormányzat!F36+Könyvtár!F33+Humán!F34+'Közös Hivatal'!F36</f>
        <v>731</v>
      </c>
      <c r="G37" s="236">
        <f>Önkormányzat!G36+Könyvtár!G33+Humán!G34+'Közös Hivatal'!G36</f>
        <v>737</v>
      </c>
    </row>
    <row r="38" spans="1:7" ht="22.15" customHeight="1">
      <c r="A38" s="6"/>
      <c r="B38" s="12" t="s">
        <v>12</v>
      </c>
      <c r="C38" s="29"/>
      <c r="D38" s="30">
        <f>220+110+85+1383</f>
        <v>1798</v>
      </c>
      <c r="E38" s="30"/>
      <c r="F38" s="236">
        <f>Önkormányzat!F37+Könyvtár!F34+Humán!F35+'Közös Hivatal'!F37</f>
        <v>2210</v>
      </c>
      <c r="G38" s="236">
        <f>Önkormányzat!G37+Könyvtár!G34+Humán!G35+'Közös Hivatal'!G37</f>
        <v>2148</v>
      </c>
    </row>
    <row r="39" spans="1:7" ht="22.15" customHeight="1">
      <c r="A39" s="6"/>
      <c r="B39" s="12" t="s">
        <v>42</v>
      </c>
      <c r="C39" s="29"/>
      <c r="D39" s="30">
        <v>271</v>
      </c>
      <c r="E39" s="30"/>
      <c r="F39" s="236">
        <f>Önkormányzat!F38+Könyvtár!F35+Humán!F36+'Közös Hivatal'!F38</f>
        <v>1112</v>
      </c>
      <c r="G39" s="236">
        <f>Önkormányzat!G38+Könyvtár!G35+Humán!G36+'Közös Hivatal'!G38</f>
        <v>905</v>
      </c>
    </row>
    <row r="40" spans="1:7" ht="22.15" customHeight="1">
      <c r="A40" s="6"/>
      <c r="B40" s="12" t="s">
        <v>13</v>
      </c>
      <c r="C40" s="29"/>
      <c r="D40" s="30">
        <f>10+800+100+700</f>
        <v>1610</v>
      </c>
      <c r="E40" s="30"/>
      <c r="F40" s="236">
        <f>Önkormányzat!F39+Könyvtár!F36+Humán!F37+'Közös Hivatal'!F39</f>
        <v>372</v>
      </c>
      <c r="G40" s="236">
        <f>Önkormányzat!G39+Könyvtár!G36+Humán!G37+'Közös Hivatal'!G39</f>
        <v>318</v>
      </c>
    </row>
    <row r="41" spans="1:7" ht="22.15" customHeight="1">
      <c r="A41" s="6"/>
      <c r="B41" s="12" t="s">
        <v>14</v>
      </c>
      <c r="C41" s="29"/>
      <c r="D41" s="30">
        <f>1200+1800</f>
        <v>3000</v>
      </c>
      <c r="E41" s="30"/>
      <c r="F41" s="236">
        <f>Önkormányzat!F40+Könyvtár!F37+Humán!F38+'Közös Hivatal'!F40</f>
        <v>6816</v>
      </c>
      <c r="G41" s="236">
        <f>Önkormányzat!G40+Könyvtár!G37+Humán!G38+'Közös Hivatal'!G40</f>
        <v>6720</v>
      </c>
    </row>
    <row r="42" spans="1:7" ht="22.15" customHeight="1">
      <c r="A42" s="6"/>
      <c r="B42" s="12" t="s">
        <v>15</v>
      </c>
      <c r="C42" s="29"/>
      <c r="D42" s="30">
        <f>109+20+80</f>
        <v>209</v>
      </c>
      <c r="E42" s="30"/>
      <c r="F42" s="236">
        <f>Önkormányzat!F41+Könyvtár!F38+Humán!F39+'Közös Hivatal'!F41</f>
        <v>396</v>
      </c>
      <c r="G42" s="236">
        <f>Önkormányzat!G41+Könyvtár!G38+Humán!G39+'Közös Hivatal'!G41</f>
        <v>358</v>
      </c>
    </row>
    <row r="43" spans="1:7" ht="22.15" customHeight="1">
      <c r="A43" s="6"/>
      <c r="B43" s="12" t="s">
        <v>55</v>
      </c>
      <c r="C43" s="29"/>
      <c r="D43" s="30">
        <f>1680+200+520+996</f>
        <v>3396</v>
      </c>
      <c r="E43" s="30"/>
      <c r="F43" s="236">
        <f>Önkormányzat!F42+Könyvtár!F39+Humán!F40+'Közös Hivatal'!F42</f>
        <v>20774</v>
      </c>
      <c r="G43" s="106">
        <f>Önkormányzat!G42+Könyvtár!G39+Humán!G40+'Közös Hivatal'!G42</f>
        <v>19707</v>
      </c>
    </row>
    <row r="44" spans="1:7" ht="22.15" customHeight="1">
      <c r="A44" s="6"/>
      <c r="B44" s="12" t="s">
        <v>91</v>
      </c>
      <c r="C44" s="29"/>
      <c r="D44" s="30">
        <f>500+100+57</f>
        <v>657</v>
      </c>
      <c r="E44" s="30"/>
      <c r="F44" s="236">
        <f>Önkormányzat!F43+Könyvtár!F40</f>
        <v>654</v>
      </c>
      <c r="G44" s="106">
        <f>Önkormányzat!G43+Könyvtár!G40</f>
        <v>652</v>
      </c>
    </row>
    <row r="45" spans="1:7" ht="22.15" customHeight="1">
      <c r="A45" s="6"/>
      <c r="B45" s="12" t="s">
        <v>56</v>
      </c>
      <c r="C45" s="29"/>
      <c r="D45" s="30">
        <f>350+50+65+250</f>
        <v>715</v>
      </c>
      <c r="E45" s="30"/>
      <c r="F45" s="236">
        <f>Önkormányzat!F44+Könyvtár!F41+Humán!F41+'Közös Hivatal'!F43</f>
        <v>3391</v>
      </c>
      <c r="G45" s="236">
        <f>Önkormányzat!G44+Könyvtár!G41+Humán!G41+'Közös Hivatal'!G43</f>
        <v>3104</v>
      </c>
    </row>
    <row r="46" spans="1:7" ht="22.15" customHeight="1">
      <c r="A46" s="6"/>
      <c r="B46" s="12" t="s">
        <v>16</v>
      </c>
      <c r="C46" s="29"/>
      <c r="D46" s="30">
        <f>46+50+230+700</f>
        <v>1026</v>
      </c>
      <c r="E46" s="30"/>
      <c r="F46" s="236">
        <f>Önkormányzat!F45+Könyvtár!F42+Humán!F42+'Közös Hivatal'!F44</f>
        <v>1590</v>
      </c>
      <c r="G46" s="236">
        <f>Önkormányzat!G45+Könyvtár!G42+Humán!G42+'Közös Hivatal'!G44</f>
        <v>1394</v>
      </c>
    </row>
    <row r="47" spans="1:7" ht="22.15" customHeight="1">
      <c r="A47" s="6"/>
      <c r="B47" s="12" t="s">
        <v>57</v>
      </c>
      <c r="C47" s="29"/>
      <c r="D47" s="30">
        <v>110</v>
      </c>
      <c r="E47" s="30"/>
      <c r="F47" s="236">
        <f>Könyvtár!F43+Humán!F43+'Közös Hivatal'!F45</f>
        <v>150</v>
      </c>
      <c r="G47" s="236">
        <f>Könyvtár!G43+Humán!G43+'Közös Hivatal'!G45</f>
        <v>99</v>
      </c>
    </row>
    <row r="48" spans="1:7" ht="22.15" customHeight="1">
      <c r="A48" s="6"/>
      <c r="B48" s="12" t="s">
        <v>17</v>
      </c>
      <c r="C48" s="29"/>
      <c r="D48" s="30">
        <v>20</v>
      </c>
      <c r="E48" s="73"/>
      <c r="F48" s="236">
        <f>Önkormányzat!F46+Könyvtár!F44+Humán!F44</f>
        <v>105</v>
      </c>
      <c r="G48" s="236">
        <f>Önkormányzat!G46+Könyvtár!G44+Humán!G44</f>
        <v>85</v>
      </c>
    </row>
    <row r="49" spans="1:7" ht="22.15" customHeight="1">
      <c r="A49" s="6"/>
      <c r="B49" s="12" t="s">
        <v>18</v>
      </c>
      <c r="C49" s="29"/>
      <c r="D49" s="30">
        <v>100</v>
      </c>
      <c r="E49" s="30"/>
      <c r="F49" s="236">
        <f>Önkormányzat!F64+Könyvtár!F45+Humán!F45+'Közös Hivatal'!F47</f>
        <v>680</v>
      </c>
      <c r="G49" s="236">
        <f>Önkormányzat!G64+Könyvtár!G45+Humán!G45+'Közös Hivatal'!G47</f>
        <v>586</v>
      </c>
    </row>
    <row r="50" spans="1:7" ht="22.15" customHeight="1">
      <c r="A50" s="6"/>
      <c r="B50" s="12" t="s">
        <v>19</v>
      </c>
      <c r="C50" s="29"/>
      <c r="D50" s="30">
        <v>890</v>
      </c>
      <c r="E50" s="30"/>
      <c r="F50" s="236">
        <f>Önkormányzat!F48+Könyvtár!F46+Humán!F46+'Közös Hivatal'!F48</f>
        <v>7256</v>
      </c>
      <c r="G50" s="236">
        <f>Önkormányzat!G48+Könyvtár!G46+Humán!G46+'Közös Hivatal'!G48</f>
        <v>7106</v>
      </c>
    </row>
    <row r="51" spans="1:7" ht="22.15" customHeight="1">
      <c r="A51" s="6"/>
      <c r="B51" s="12" t="s">
        <v>20</v>
      </c>
      <c r="C51" s="29"/>
      <c r="D51" s="30">
        <f>1530+180+500</f>
        <v>2210</v>
      </c>
      <c r="E51" s="30"/>
      <c r="F51" s="236">
        <f>Önkormányzat!F49+Könyvtár!F47+Humán!F47+'Közös Hivatal'!F49</f>
        <v>3065</v>
      </c>
      <c r="G51" s="236">
        <f>Önkormányzat!G49+Könyvtár!G47+Humán!G47+'Közös Hivatal'!G49</f>
        <v>2403</v>
      </c>
    </row>
    <row r="52" spans="1:7" ht="22.15" customHeight="1">
      <c r="A52" s="6"/>
      <c r="B52" s="12" t="s">
        <v>21</v>
      </c>
      <c r="C52" s="29"/>
      <c r="D52" s="30">
        <f>7548+300+580+700</f>
        <v>9128</v>
      </c>
      <c r="E52" s="30"/>
      <c r="F52" s="236">
        <f>Önkormányzat!F50+Könyvtár!F48+Humán!F48+'Közös Hivatal'!F50</f>
        <v>9049</v>
      </c>
      <c r="G52" s="236">
        <f>Önkormányzat!G50+Könyvtár!G48+Humán!G48+'Közös Hivatal'!G50</f>
        <v>8576</v>
      </c>
    </row>
    <row r="53" spans="1:7" ht="22.15" customHeight="1">
      <c r="A53" s="6"/>
      <c r="B53" s="12" t="s">
        <v>22</v>
      </c>
      <c r="C53" s="29"/>
      <c r="D53" s="30">
        <f>313+300+110+165</f>
        <v>888</v>
      </c>
      <c r="E53" s="30"/>
      <c r="F53" s="236">
        <v>1151</v>
      </c>
      <c r="G53" s="236">
        <v>1261</v>
      </c>
    </row>
    <row r="54" spans="1:7" ht="22.15" customHeight="1">
      <c r="A54" s="6"/>
      <c r="B54" s="12" t="s">
        <v>38</v>
      </c>
      <c r="C54" s="29"/>
      <c r="D54" s="30">
        <f>2238+20+675+600</f>
        <v>3533</v>
      </c>
      <c r="E54" s="30"/>
      <c r="F54" s="236">
        <f>Önkormányzat!F52+Könyvtár!F50+Humán!F50+'Közös Hivatal'!F52</f>
        <v>3903</v>
      </c>
      <c r="G54" s="236">
        <f>Önkormányzat!G52+Könyvtár!G50+Humán!G50+'Közös Hivatal'!G52</f>
        <v>3381</v>
      </c>
    </row>
    <row r="55" spans="1:7" ht="22.15" customHeight="1">
      <c r="A55" s="6"/>
      <c r="B55" s="12" t="s">
        <v>23</v>
      </c>
      <c r="C55" s="29"/>
      <c r="D55" s="30">
        <f>3625+100+285+1550</f>
        <v>5560</v>
      </c>
      <c r="E55" s="30"/>
      <c r="F55" s="236">
        <f>Önkormányzat!F53+Könyvtár!F51+Humán!F51+'Közös Hivatal'!F53</f>
        <v>7207</v>
      </c>
      <c r="G55" s="236">
        <f>Önkormányzat!G53+Könyvtár!G51+Humán!G51+'Közös Hivatal'!G53</f>
        <v>7462</v>
      </c>
    </row>
    <row r="56" spans="1:7" ht="22.15" customHeight="1">
      <c r="A56" s="6"/>
      <c r="B56" s="12" t="s">
        <v>46</v>
      </c>
      <c r="C56" s="29"/>
      <c r="D56" s="30">
        <f>5+5845+30</f>
        <v>5880</v>
      </c>
      <c r="E56" s="30"/>
      <c r="F56" s="236">
        <f>Önkormányzat!F54+Könyvtár!F52+Humán!F52+'Közös Hivatal'!F54</f>
        <v>6159</v>
      </c>
      <c r="G56" s="236">
        <f>Önkormányzat!G54+Könyvtár!G52+Humán!G52+'Közös Hivatal'!G54</f>
        <v>6169</v>
      </c>
    </row>
    <row r="57" spans="1:7" ht="22.15" customHeight="1">
      <c r="A57" s="6"/>
      <c r="B57" s="12" t="s">
        <v>92</v>
      </c>
      <c r="C57" s="29"/>
      <c r="D57" s="30">
        <v>30</v>
      </c>
      <c r="E57" s="30"/>
      <c r="F57" s="236">
        <v>1414</v>
      </c>
      <c r="G57" s="236">
        <v>1399</v>
      </c>
    </row>
    <row r="58" spans="1:7" ht="22.15" customHeight="1">
      <c r="A58" s="6"/>
      <c r="B58" s="12" t="s">
        <v>41</v>
      </c>
      <c r="C58" s="29"/>
      <c r="D58" s="30">
        <f>8911+2490+43</f>
        <v>11444</v>
      </c>
      <c r="E58" s="30"/>
      <c r="F58" s="236">
        <v>18881</v>
      </c>
      <c r="G58" s="236">
        <f>Önkormányzat!G55+Humán!G54+'Közös Hivatal'!G55</f>
        <v>17196</v>
      </c>
    </row>
    <row r="59" spans="1:7" ht="22.15" customHeight="1">
      <c r="A59" s="6"/>
      <c r="B59" s="12" t="s">
        <v>112</v>
      </c>
      <c r="C59" s="29"/>
      <c r="D59" s="30">
        <v>0</v>
      </c>
      <c r="E59" s="30"/>
      <c r="F59" s="122">
        <v>633</v>
      </c>
      <c r="G59" s="137">
        <v>632</v>
      </c>
    </row>
    <row r="60" spans="1:7" ht="22.15" customHeight="1">
      <c r="A60" s="6"/>
      <c r="B60" s="12" t="s">
        <v>90</v>
      </c>
      <c r="C60" s="29"/>
      <c r="D60" s="30">
        <v>100</v>
      </c>
      <c r="E60" s="30"/>
      <c r="F60" s="236">
        <v>100</v>
      </c>
      <c r="G60" s="105">
        <v>0</v>
      </c>
    </row>
    <row r="61" spans="1:7" ht="22.15" customHeight="1">
      <c r="A61" s="6"/>
      <c r="B61" s="12" t="s">
        <v>24</v>
      </c>
      <c r="C61" s="29"/>
      <c r="D61" s="30">
        <f>1200+30+5+950</f>
        <v>2185</v>
      </c>
      <c r="E61" s="30"/>
      <c r="F61" s="236">
        <f>Önkormányzat!F56+Könyvtár!F55+Humán!F55+'Közös Hivatal'!F57</f>
        <v>2574</v>
      </c>
      <c r="G61" s="236">
        <f>Önkormányzat!G56+Könyvtár!G55+Humán!G55+'Közös Hivatal'!G57</f>
        <v>1593</v>
      </c>
    </row>
    <row r="62" spans="1:7" ht="22.15" customHeight="1">
      <c r="A62" s="6"/>
      <c r="B62" s="12" t="s">
        <v>25</v>
      </c>
      <c r="C62" s="29"/>
      <c r="D62" s="30">
        <f>350+50+30+493</f>
        <v>923</v>
      </c>
      <c r="E62" s="30"/>
      <c r="F62" s="236">
        <f>Önkormányzat!F57+Könyvtár!F56+Humán!F56+'Közös Hivatal'!F58</f>
        <v>973</v>
      </c>
      <c r="G62" s="236">
        <f>Önkormányzat!G57+Könyvtár!G56+Humán!G56+'Közös Hivatal'!G58</f>
        <v>713</v>
      </c>
    </row>
    <row r="63" spans="1:7" ht="22.15" customHeight="1">
      <c r="A63" s="6"/>
      <c r="B63" s="12" t="s">
        <v>98</v>
      </c>
      <c r="C63" s="29"/>
      <c r="D63" s="30">
        <v>0</v>
      </c>
      <c r="E63" s="30"/>
      <c r="F63" s="236">
        <f>Önkormányzat!F47+'Közös Hivatal'!F46</f>
        <v>136</v>
      </c>
      <c r="G63" s="236">
        <f>Önkormányzat!G47+'Közös Hivatal'!G46</f>
        <v>147</v>
      </c>
    </row>
    <row r="64" spans="1:7" ht="22.15" customHeight="1">
      <c r="A64" s="6"/>
      <c r="B64" s="12" t="s">
        <v>84</v>
      </c>
      <c r="C64" s="29"/>
      <c r="D64" s="30">
        <v>2533</v>
      </c>
      <c r="E64" s="30"/>
      <c r="F64" s="236">
        <f>Önkormányzat!F58</f>
        <v>5080</v>
      </c>
      <c r="G64" s="236">
        <f>Önkormányzat!G58</f>
        <v>5079</v>
      </c>
    </row>
    <row r="65" spans="1:7" ht="22.15" customHeight="1">
      <c r="A65" s="6"/>
      <c r="B65" s="12" t="s">
        <v>50</v>
      </c>
      <c r="C65" s="29"/>
      <c r="D65" s="30">
        <v>5</v>
      </c>
      <c r="E65" s="30"/>
      <c r="F65" s="236">
        <v>5</v>
      </c>
      <c r="G65" s="105">
        <v>0</v>
      </c>
    </row>
    <row r="66" spans="1:7" ht="22.15" customHeight="1">
      <c r="A66" s="6"/>
      <c r="B66" s="12" t="s">
        <v>26</v>
      </c>
      <c r="C66" s="29"/>
      <c r="D66" s="30">
        <f>110+60+770</f>
        <v>940</v>
      </c>
      <c r="E66" s="30"/>
      <c r="F66" s="236">
        <v>1647</v>
      </c>
      <c r="G66" s="236">
        <f>Önkormányzat!G61+Könyvtár!G58+Humán!G58+'Közös Hivatal'!G60</f>
        <v>1327</v>
      </c>
    </row>
    <row r="67" spans="1:7" ht="22.15" customHeight="1">
      <c r="A67" s="6"/>
      <c r="B67" s="12" t="s">
        <v>115</v>
      </c>
      <c r="C67" s="29"/>
      <c r="D67" s="30">
        <v>0</v>
      </c>
      <c r="E67" s="30"/>
      <c r="F67" s="122">
        <v>759</v>
      </c>
      <c r="G67" s="137">
        <v>758</v>
      </c>
    </row>
    <row r="68" spans="1:7" ht="22.15" customHeight="1">
      <c r="A68" s="6"/>
      <c r="B68" s="12" t="s">
        <v>27</v>
      </c>
      <c r="C68" s="29"/>
      <c r="D68" s="30">
        <f>210+20+247+340</f>
        <v>817</v>
      </c>
      <c r="E68" s="30"/>
      <c r="F68" s="236">
        <f>Önkormányzat!F62+Könyvtár!F59+Humán!F59+'Közös Hivatal'!F61</f>
        <v>2022</v>
      </c>
      <c r="G68" s="236">
        <f>Önkormányzat!G62+Könyvtár!G59+Humán!G59+'Közös Hivatal'!G61</f>
        <v>2192</v>
      </c>
    </row>
    <row r="69" spans="1:7" ht="22.15" customHeight="1">
      <c r="A69" s="6"/>
      <c r="B69" s="12" t="s">
        <v>53</v>
      </c>
      <c r="C69" s="29"/>
      <c r="D69" s="30">
        <v>0</v>
      </c>
      <c r="E69" s="30"/>
      <c r="F69" s="236">
        <f>Önkormányzat!F67+Könyvtár!F60+Humán!F60+'Közös Hivatal'!F62</f>
        <v>405</v>
      </c>
      <c r="G69" s="236">
        <f>Önkormányzat!G67+Könyvtár!G60+Humán!G60+'Közös Hivatal'!G62</f>
        <v>403</v>
      </c>
    </row>
    <row r="70" spans="1:7" ht="22.15" customHeight="1">
      <c r="A70" s="6"/>
      <c r="B70" s="12" t="s">
        <v>101</v>
      </c>
      <c r="C70" s="29"/>
      <c r="D70" s="30">
        <v>0</v>
      </c>
      <c r="E70" s="30"/>
      <c r="F70" s="236">
        <v>2707</v>
      </c>
      <c r="G70" s="105">
        <v>2707</v>
      </c>
    </row>
    <row r="71" spans="1:7" ht="22.15" customHeight="1">
      <c r="A71" s="6"/>
      <c r="B71" s="12" t="s">
        <v>117</v>
      </c>
      <c r="C71" s="29"/>
      <c r="D71" s="30">
        <f>1324-793</f>
        <v>531</v>
      </c>
      <c r="E71" s="30"/>
      <c r="F71" s="236">
        <f>Önkormányzat!F65+Könyvtár!F61+Humán!F61+'Közös Hivatal'!F63</f>
        <v>3098</v>
      </c>
      <c r="G71" s="236">
        <f>Önkormányzat!G65+Könyvtár!G61+Humán!G61+'Közös Hivatal'!G63</f>
        <v>2570</v>
      </c>
    </row>
    <row r="72" spans="1:7" ht="22.15" customHeight="1">
      <c r="A72" s="6"/>
      <c r="B72" s="12" t="s">
        <v>62</v>
      </c>
      <c r="C72" s="29"/>
      <c r="D72" s="30">
        <v>2026</v>
      </c>
      <c r="E72" s="30"/>
      <c r="F72" s="236">
        <f>Önkormányzat!F68+Könyvtár!F62+Humán!F62+'Közös Hivatal'!F64</f>
        <v>2126</v>
      </c>
      <c r="G72" s="236">
        <f>Önkormányzat!G68+Könyvtár!G62+Humán!G62+'Közös Hivatal'!G64</f>
        <v>2126</v>
      </c>
    </row>
    <row r="73" spans="1:7" ht="22.15" customHeight="1" thickBot="1">
      <c r="A73" s="27"/>
      <c r="B73" s="28" t="s">
        <v>28</v>
      </c>
      <c r="C73" s="38"/>
      <c r="D73" s="70">
        <f>SUM(D35:D72)</f>
        <v>77543</v>
      </c>
      <c r="E73" s="70"/>
      <c r="F73" s="99">
        <f>SUM(F35:F72)</f>
        <v>136856</v>
      </c>
      <c r="G73" s="110">
        <f>SUM(G35:G72)</f>
        <v>128992</v>
      </c>
    </row>
    <row r="74" spans="1:7" ht="30" customHeight="1">
      <c r="A74" s="9" t="s">
        <v>29</v>
      </c>
      <c r="B74" s="7" t="s">
        <v>30</v>
      </c>
      <c r="C74" s="39"/>
      <c r="D74" s="48"/>
      <c r="E74" s="30"/>
      <c r="F74" s="237"/>
      <c r="G74" s="111"/>
    </row>
    <row r="75" spans="1:7" ht="21" customHeight="1">
      <c r="A75" s="8"/>
      <c r="B75" s="12" t="s">
        <v>52</v>
      </c>
      <c r="C75" s="40"/>
      <c r="D75" s="30">
        <v>951</v>
      </c>
      <c r="E75" s="30"/>
      <c r="F75" s="122">
        <v>1200</v>
      </c>
      <c r="G75" s="137">
        <v>1199</v>
      </c>
    </row>
    <row r="76" spans="1:7" ht="21" customHeight="1">
      <c r="A76" s="8"/>
      <c r="B76" s="43" t="s">
        <v>64</v>
      </c>
      <c r="C76" s="40"/>
      <c r="D76" s="73">
        <v>0</v>
      </c>
      <c r="E76" s="30"/>
      <c r="F76" s="123">
        <v>681</v>
      </c>
      <c r="G76" s="137">
        <v>681</v>
      </c>
    </row>
    <row r="77" spans="1:7" ht="21" customHeight="1">
      <c r="A77" s="8"/>
      <c r="B77" s="12" t="s">
        <v>43</v>
      </c>
      <c r="C77" s="40"/>
      <c r="D77" s="30">
        <v>5204</v>
      </c>
      <c r="E77" s="30"/>
      <c r="F77" s="122">
        <v>29545</v>
      </c>
      <c r="G77" s="137">
        <v>27268</v>
      </c>
    </row>
    <row r="78" spans="1:7" ht="21" customHeight="1">
      <c r="A78" s="8"/>
      <c r="B78" s="12" t="s">
        <v>39</v>
      </c>
      <c r="C78" s="40"/>
      <c r="D78" s="30">
        <v>0</v>
      </c>
      <c r="E78" s="30"/>
      <c r="F78" s="122">
        <v>0</v>
      </c>
      <c r="G78" s="137">
        <v>0</v>
      </c>
    </row>
    <row r="79" spans="1:7" ht="21" customHeight="1">
      <c r="A79" s="8"/>
      <c r="B79" s="43" t="s">
        <v>65</v>
      </c>
      <c r="C79" s="51"/>
      <c r="D79" s="36">
        <f>391+1035</f>
        <v>1426</v>
      </c>
      <c r="E79" s="36"/>
      <c r="F79" s="96">
        <v>1145</v>
      </c>
      <c r="G79" s="137">
        <v>1145</v>
      </c>
    </row>
    <row r="80" spans="1:7" ht="21" customHeight="1" thickBot="1">
      <c r="A80" s="50"/>
      <c r="B80" s="43" t="s">
        <v>129</v>
      </c>
      <c r="C80" s="51"/>
      <c r="D80" s="36">
        <v>21</v>
      </c>
      <c r="E80" s="36"/>
      <c r="F80" s="236">
        <v>21</v>
      </c>
      <c r="G80" s="106">
        <v>0</v>
      </c>
    </row>
    <row r="81" spans="1:7" ht="19.5" customHeight="1" thickBot="1">
      <c r="A81" s="52"/>
      <c r="B81" s="45" t="s">
        <v>28</v>
      </c>
      <c r="C81" s="53"/>
      <c r="D81" s="54">
        <f>SUM(D74:D80)</f>
        <v>7602</v>
      </c>
      <c r="E81" s="54"/>
      <c r="F81" s="107">
        <f>SUM(F74:F80)</f>
        <v>32592</v>
      </c>
      <c r="G81" s="112">
        <f>SUM(G74:G80)</f>
        <v>30293</v>
      </c>
    </row>
    <row r="82" spans="1:7" ht="21.95" customHeight="1">
      <c r="A82" s="75"/>
      <c r="B82" s="76"/>
      <c r="C82" s="77"/>
      <c r="D82" s="78"/>
      <c r="E82" s="78"/>
      <c r="F82" s="237"/>
      <c r="G82" s="111"/>
    </row>
    <row r="83" spans="1:7" ht="30" customHeight="1">
      <c r="A83" s="74" t="s">
        <v>51</v>
      </c>
      <c r="B83" s="26" t="s">
        <v>33</v>
      </c>
      <c r="C83" s="34"/>
      <c r="D83" s="48"/>
      <c r="E83" s="48"/>
      <c r="F83" s="237"/>
      <c r="G83" s="111"/>
    </row>
    <row r="84" spans="1:7" ht="30" customHeight="1">
      <c r="A84" s="74"/>
      <c r="B84" s="242" t="s">
        <v>118</v>
      </c>
      <c r="C84" s="39"/>
      <c r="D84" s="249">
        <v>0</v>
      </c>
      <c r="E84" s="21"/>
      <c r="F84" s="244">
        <v>0</v>
      </c>
      <c r="G84" s="245">
        <v>18000</v>
      </c>
    </row>
    <row r="85" spans="1:7" ht="30" customHeight="1">
      <c r="A85" s="74"/>
      <c r="B85" s="242" t="s">
        <v>119</v>
      </c>
      <c r="C85" s="39"/>
      <c r="D85" s="249">
        <v>400</v>
      </c>
      <c r="E85" s="21"/>
      <c r="F85" s="244">
        <v>400</v>
      </c>
      <c r="G85" s="245">
        <v>0</v>
      </c>
    </row>
    <row r="86" spans="1:7" ht="28.5" customHeight="1">
      <c r="A86" s="8"/>
      <c r="B86" s="246" t="s">
        <v>120</v>
      </c>
      <c r="C86" s="29"/>
      <c r="D86" s="249">
        <v>0</v>
      </c>
      <c r="E86" s="21"/>
      <c r="F86" s="244">
        <v>100</v>
      </c>
      <c r="G86" s="245">
        <v>100</v>
      </c>
    </row>
    <row r="87" spans="1:7" ht="28.5" customHeight="1">
      <c r="A87" s="8"/>
      <c r="B87" s="246" t="s">
        <v>121</v>
      </c>
      <c r="C87" s="29"/>
      <c r="D87" s="249">
        <v>59268</v>
      </c>
      <c r="E87" s="21"/>
      <c r="F87" s="243">
        <v>59268</v>
      </c>
      <c r="G87" s="247">
        <v>59141</v>
      </c>
    </row>
    <row r="88" spans="1:7" ht="21.75" customHeight="1">
      <c r="A88" s="8"/>
      <c r="B88" s="246" t="s">
        <v>121</v>
      </c>
      <c r="C88" s="29"/>
      <c r="D88" s="249">
        <v>40715</v>
      </c>
      <c r="E88" s="21"/>
      <c r="F88" s="243">
        <v>33858</v>
      </c>
      <c r="G88" s="247">
        <v>0</v>
      </c>
    </row>
    <row r="89" spans="1:7" ht="21.75" customHeight="1" thickBot="1">
      <c r="A89" s="50"/>
      <c r="B89" s="248" t="s">
        <v>122</v>
      </c>
      <c r="C89" s="29"/>
      <c r="D89" s="249">
        <v>18288</v>
      </c>
      <c r="E89" s="21"/>
      <c r="F89" s="243">
        <v>33608</v>
      </c>
      <c r="G89" s="247">
        <v>26124</v>
      </c>
    </row>
    <row r="90" spans="1:7" ht="21" customHeight="1" thickBot="1">
      <c r="A90" s="52"/>
      <c r="B90" s="45" t="s">
        <v>28</v>
      </c>
      <c r="C90" s="53"/>
      <c r="D90" s="54">
        <f>SUM(D85:D89)</f>
        <v>118671</v>
      </c>
      <c r="E90" s="54">
        <f>SUM(E86:E89)</f>
        <v>0</v>
      </c>
      <c r="F90" s="100">
        <f>SUM(F84:F89)</f>
        <v>127234</v>
      </c>
      <c r="G90" s="112">
        <f>SUM(G84:G89)</f>
        <v>103365</v>
      </c>
    </row>
    <row r="91" spans="1:7" ht="21.75" customHeight="1">
      <c r="A91" s="17" t="s">
        <v>35</v>
      </c>
      <c r="B91" s="10" t="s">
        <v>36</v>
      </c>
      <c r="C91" s="34"/>
      <c r="D91" s="48"/>
      <c r="E91" s="48"/>
      <c r="F91" s="237"/>
      <c r="G91" s="111"/>
    </row>
    <row r="92" spans="1:7" ht="27.75" customHeight="1" thickBot="1">
      <c r="A92" s="66"/>
      <c r="B92" s="59" t="s">
        <v>102</v>
      </c>
      <c r="C92" s="60"/>
      <c r="D92" s="36">
        <v>0</v>
      </c>
      <c r="E92" s="36"/>
      <c r="F92" s="236">
        <v>0</v>
      </c>
      <c r="G92" s="106">
        <v>0</v>
      </c>
    </row>
    <row r="93" spans="1:7" ht="21" customHeight="1" thickBot="1">
      <c r="A93" s="68"/>
      <c r="B93" s="69" t="s">
        <v>7</v>
      </c>
      <c r="C93" s="53"/>
      <c r="D93" s="54">
        <f>SUM(D92:D92)</f>
        <v>0</v>
      </c>
      <c r="E93" s="54"/>
      <c r="F93" s="107">
        <f>SUM(F92:F92)</f>
        <v>0</v>
      </c>
      <c r="G93" s="112">
        <f>SUM(G92:G92)</f>
        <v>0</v>
      </c>
    </row>
    <row r="94" spans="1:7" ht="30" customHeight="1">
      <c r="A94" s="15" t="s">
        <v>37</v>
      </c>
      <c r="B94" s="11" t="s">
        <v>31</v>
      </c>
      <c r="C94" s="39"/>
      <c r="D94" s="30"/>
      <c r="E94" s="30"/>
      <c r="F94" s="233"/>
      <c r="G94" s="105"/>
    </row>
    <row r="95" spans="1:7" ht="18.95" customHeight="1">
      <c r="A95" s="50"/>
      <c r="B95" s="43" t="s">
        <v>32</v>
      </c>
      <c r="C95" s="60"/>
      <c r="D95" s="36">
        <v>0</v>
      </c>
      <c r="E95" s="36"/>
      <c r="F95" s="236">
        <v>28179</v>
      </c>
      <c r="G95" s="106">
        <v>0</v>
      </c>
    </row>
    <row r="96" spans="1:7" ht="18.95" customHeight="1" thickBot="1">
      <c r="A96" s="81"/>
      <c r="B96" s="82"/>
      <c r="C96" s="22"/>
      <c r="D96" s="22"/>
      <c r="E96" s="22"/>
      <c r="F96" s="234"/>
      <c r="G96" s="113"/>
    </row>
    <row r="97" spans="1:7" ht="18.95" customHeight="1" thickTop="1" thickBot="1">
      <c r="A97" s="84" t="s">
        <v>85</v>
      </c>
      <c r="B97" s="85" t="s">
        <v>86</v>
      </c>
      <c r="C97" s="83"/>
      <c r="D97" s="86">
        <f>53605+793</f>
        <v>54398</v>
      </c>
      <c r="E97" s="90"/>
      <c r="F97" s="114">
        <v>58913</v>
      </c>
      <c r="G97" s="114">
        <v>53087</v>
      </c>
    </row>
    <row r="98" spans="1:7" ht="18.95" customHeight="1" thickTop="1" thickBot="1">
      <c r="A98" s="81"/>
      <c r="B98" s="82"/>
      <c r="C98" s="22"/>
      <c r="D98" s="22"/>
      <c r="E98" s="22"/>
      <c r="F98" s="234"/>
      <c r="G98" s="113"/>
    </row>
    <row r="99" spans="1:7" ht="19.5" customHeight="1" thickBot="1">
      <c r="A99" s="18"/>
      <c r="B99" s="67" t="s">
        <v>47</v>
      </c>
      <c r="C99" s="54"/>
      <c r="D99" s="54">
        <f>SUM(D95:D95)</f>
        <v>0</v>
      </c>
      <c r="E99" s="54"/>
      <c r="F99" s="107">
        <f>SUM(F95:F95)</f>
        <v>28179</v>
      </c>
      <c r="G99" s="112">
        <f>SUM(G95:G95)</f>
        <v>0</v>
      </c>
    </row>
    <row r="100" spans="1:7" s="1" customFormat="1" ht="17.100000000000001" customHeight="1" thickBot="1">
      <c r="A100" s="61"/>
      <c r="B100" s="62"/>
      <c r="C100" s="63"/>
      <c r="D100" s="64"/>
      <c r="E100" s="22"/>
      <c r="F100" s="238"/>
      <c r="G100" s="115"/>
    </row>
    <row r="101" spans="1:7" ht="19.5" customHeight="1" thickBot="1">
      <c r="A101" s="18"/>
      <c r="B101" s="19" t="s">
        <v>48</v>
      </c>
      <c r="C101" s="41"/>
      <c r="D101" s="41">
        <f>D29+D34+D73+D81+D93+D99+D90+D97</f>
        <v>349323</v>
      </c>
      <c r="E101" s="41"/>
      <c r="F101" s="239">
        <f>F29+F34+F73+F81+F93+F99+F90+F97</f>
        <v>589332</v>
      </c>
      <c r="G101" s="116">
        <f>G29+G34+G73+G81+G93+G99+G90+G97</f>
        <v>516714</v>
      </c>
    </row>
    <row r="102" spans="1:7" ht="16.5" customHeight="1">
      <c r="A102" s="1"/>
      <c r="B102" s="2"/>
      <c r="C102" s="16"/>
    </row>
    <row r="103" spans="1:7" ht="21.75" customHeight="1">
      <c r="A103" s="1"/>
      <c r="B103" s="2"/>
    </row>
    <row r="104" spans="1:7" ht="33" customHeight="1">
      <c r="A104" s="1"/>
      <c r="B104" s="2"/>
    </row>
    <row r="105" spans="1:7" ht="18" customHeight="1">
      <c r="A105" s="1"/>
      <c r="B105" s="2"/>
    </row>
    <row r="106" spans="1:7" ht="18" customHeight="1">
      <c r="A106" s="1"/>
      <c r="B106" s="2"/>
    </row>
    <row r="107" spans="1:7" ht="18" customHeight="1">
      <c r="A107" s="1"/>
      <c r="B107" s="2"/>
    </row>
  </sheetData>
  <mergeCells count="9">
    <mergeCell ref="F4:F5"/>
    <mergeCell ref="G4:G5"/>
    <mergeCell ref="A2:G3"/>
    <mergeCell ref="C30:E30"/>
    <mergeCell ref="A4:B5"/>
    <mergeCell ref="C4:E5"/>
    <mergeCell ref="A6:E6"/>
    <mergeCell ref="A7:B7"/>
    <mergeCell ref="C7:E7"/>
  </mergeCells>
  <printOptions horizontalCentered="1" headings="1"/>
  <pageMargins left="0.19685039370078741" right="0.19685039370078741" top="0.59055118110236227" bottom="0.19685039370078741" header="0.19685039370078741" footer="0.31496062992125984"/>
  <pageSetup paperSize="9" scale="52" orientation="portrait" horizontalDpi="4294967292" r:id="rId1"/>
  <headerFooter alignWithMargins="0">
    <oddHeader>&amp;R&amp;9 6. melléklet a 7/2014. (v.  15.) Ör. rendelethez.</oddHeader>
    <oddFooter>&amp;R&amp;P</oddFooter>
  </headerFooter>
  <rowBreaks count="2" manualBreakCount="2">
    <brk id="73" max="6" man="1"/>
    <brk id="8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"/>
  <sheetViews>
    <sheetView view="pageLayout" topLeftCell="C2" zoomScaleSheetLayoutView="100" workbookViewId="0">
      <selection activeCell="I2" sqref="I2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4" width="10.7109375" style="23" customWidth="1"/>
    <col min="5" max="5" width="4.7109375" style="23" customWidth="1"/>
    <col min="6" max="6" width="16.42578125" style="118" customWidth="1"/>
    <col min="7" max="7" width="20.85546875" style="118" customWidth="1"/>
  </cols>
  <sheetData>
    <row r="1" spans="1:7" s="1" customFormat="1" ht="12.75" hidden="1" customHeight="1">
      <c r="A1" s="4"/>
      <c r="B1" s="5"/>
      <c r="D1" s="22"/>
      <c r="E1" s="22"/>
      <c r="F1" s="117"/>
      <c r="G1" s="117"/>
    </row>
    <row r="2" spans="1:7" s="1" customFormat="1" ht="39.950000000000003" customHeight="1">
      <c r="A2" s="257" t="s">
        <v>109</v>
      </c>
      <c r="B2" s="257"/>
      <c r="C2" s="257"/>
      <c r="D2" s="257"/>
      <c r="E2" s="257"/>
      <c r="F2" s="281"/>
      <c r="G2" s="281"/>
    </row>
    <row r="3" spans="1:7" ht="15.75" customHeight="1" thickBot="1">
      <c r="A3" s="259"/>
      <c r="B3" s="259"/>
      <c r="C3" s="259"/>
      <c r="D3" s="259"/>
      <c r="E3" s="259"/>
      <c r="F3" s="259"/>
      <c r="G3" s="259"/>
    </row>
    <row r="4" spans="1:7" ht="16.899999999999999" customHeight="1">
      <c r="A4" s="262" t="s">
        <v>0</v>
      </c>
      <c r="B4" s="263"/>
      <c r="C4" s="266" t="s">
        <v>95</v>
      </c>
      <c r="D4" s="267"/>
      <c r="E4" s="268"/>
      <c r="F4" s="253" t="s">
        <v>96</v>
      </c>
      <c r="G4" s="255" t="s">
        <v>97</v>
      </c>
    </row>
    <row r="5" spans="1:7" ht="34.5" customHeight="1" thickBot="1">
      <c r="A5" s="264"/>
      <c r="B5" s="265"/>
      <c r="C5" s="269"/>
      <c r="D5" s="270"/>
      <c r="E5" s="271"/>
      <c r="F5" s="254"/>
      <c r="G5" s="256"/>
    </row>
    <row r="6" spans="1:7" ht="16.899999999999999" customHeight="1" thickBot="1">
      <c r="A6" s="272"/>
      <c r="B6" s="273"/>
      <c r="C6" s="273"/>
      <c r="D6" s="273"/>
      <c r="E6" s="273"/>
      <c r="F6" s="279"/>
      <c r="G6" s="280"/>
    </row>
    <row r="7" spans="1:7" ht="20.100000000000001" customHeight="1">
      <c r="A7" s="275" t="s">
        <v>1</v>
      </c>
      <c r="B7" s="276"/>
      <c r="C7" s="277"/>
      <c r="D7" s="278"/>
      <c r="E7" s="278"/>
      <c r="F7" s="120"/>
      <c r="G7" s="121"/>
    </row>
    <row r="8" spans="1:7" ht="19.5" customHeight="1">
      <c r="A8" s="6"/>
      <c r="B8" s="12" t="s">
        <v>2</v>
      </c>
      <c r="C8" s="30"/>
      <c r="D8" s="30">
        <v>0</v>
      </c>
      <c r="E8" s="30"/>
      <c r="F8" s="122">
        <v>0</v>
      </c>
      <c r="G8" s="137"/>
    </row>
    <row r="9" spans="1:7" ht="19.5" customHeight="1">
      <c r="A9" s="6"/>
      <c r="B9" s="12" t="s">
        <v>3</v>
      </c>
      <c r="C9" s="30"/>
      <c r="D9" s="30">
        <v>5340</v>
      </c>
      <c r="E9" s="30"/>
      <c r="F9" s="122">
        <v>8597</v>
      </c>
      <c r="G9" s="137">
        <v>8156</v>
      </c>
    </row>
    <row r="10" spans="1:7" ht="19.5" customHeight="1">
      <c r="A10" s="6"/>
      <c r="B10" s="12" t="s">
        <v>82</v>
      </c>
      <c r="C10" s="30"/>
      <c r="D10" s="30">
        <f>11550+4526</f>
        <v>16076</v>
      </c>
      <c r="E10" s="30"/>
      <c r="F10" s="122">
        <v>105600</v>
      </c>
      <c r="G10" s="137">
        <v>105599</v>
      </c>
    </row>
    <row r="11" spans="1:7" ht="19.5" customHeight="1">
      <c r="A11" s="6"/>
      <c r="B11" s="12" t="s">
        <v>40</v>
      </c>
      <c r="C11" s="30"/>
      <c r="D11" s="30">
        <v>0</v>
      </c>
      <c r="E11" s="30"/>
      <c r="F11" s="122">
        <v>0</v>
      </c>
      <c r="G11" s="137">
        <v>0</v>
      </c>
    </row>
    <row r="12" spans="1:7" ht="19.5" customHeight="1">
      <c r="A12" s="6"/>
      <c r="B12" s="12" t="s">
        <v>8</v>
      </c>
      <c r="C12" s="208"/>
      <c r="D12" s="30">
        <v>0</v>
      </c>
      <c r="E12" s="30"/>
      <c r="F12" s="122">
        <v>0</v>
      </c>
      <c r="G12" s="137">
        <v>0</v>
      </c>
    </row>
    <row r="13" spans="1:7" ht="25.5">
      <c r="A13" s="6"/>
      <c r="B13" s="12" t="s">
        <v>69</v>
      </c>
      <c r="C13" s="30"/>
      <c r="D13" s="30">
        <v>0</v>
      </c>
      <c r="E13" s="30"/>
      <c r="F13" s="122">
        <v>0</v>
      </c>
      <c r="G13" s="137">
        <v>0</v>
      </c>
    </row>
    <row r="14" spans="1:7" ht="19.5" customHeight="1">
      <c r="A14" s="6"/>
      <c r="B14" s="12" t="s">
        <v>34</v>
      </c>
      <c r="C14" s="30"/>
      <c r="D14" s="30">
        <v>0</v>
      </c>
      <c r="E14" s="30"/>
      <c r="F14" s="122">
        <v>0</v>
      </c>
      <c r="G14" s="137">
        <v>0</v>
      </c>
    </row>
    <row r="15" spans="1:7" ht="19.5" customHeight="1">
      <c r="A15" s="6"/>
      <c r="B15" s="12" t="s">
        <v>72</v>
      </c>
      <c r="C15" s="30"/>
      <c r="D15" s="30">
        <v>0</v>
      </c>
      <c r="E15" s="30"/>
      <c r="F15" s="122">
        <v>1905</v>
      </c>
      <c r="G15" s="137">
        <v>1905</v>
      </c>
    </row>
    <row r="16" spans="1:7" ht="19.5" customHeight="1">
      <c r="A16" s="6"/>
      <c r="B16" s="12" t="s">
        <v>110</v>
      </c>
      <c r="C16" s="30"/>
      <c r="D16" s="30">
        <v>0</v>
      </c>
      <c r="E16" s="30"/>
      <c r="F16" s="122">
        <v>1940</v>
      </c>
      <c r="G16" s="137">
        <v>1947</v>
      </c>
    </row>
    <row r="17" spans="1:7" ht="25.5">
      <c r="A17" s="6"/>
      <c r="B17" s="12" t="s">
        <v>61</v>
      </c>
      <c r="C17" s="30"/>
      <c r="D17" s="30">
        <v>0</v>
      </c>
      <c r="E17" s="30"/>
      <c r="F17" s="122">
        <v>39</v>
      </c>
      <c r="G17" s="137">
        <v>38</v>
      </c>
    </row>
    <row r="18" spans="1:7" ht="19.5" customHeight="1">
      <c r="A18" s="6"/>
      <c r="B18" s="12" t="s">
        <v>94</v>
      </c>
      <c r="C18" s="30"/>
      <c r="D18" s="30">
        <v>0</v>
      </c>
      <c r="E18" s="30"/>
      <c r="F18" s="122">
        <v>0</v>
      </c>
      <c r="G18" s="137">
        <v>0</v>
      </c>
    </row>
    <row r="19" spans="1:7" ht="19.5" customHeight="1">
      <c r="A19" s="6"/>
      <c r="B19" s="12" t="s">
        <v>4</v>
      </c>
      <c r="C19" s="30"/>
      <c r="D19" s="30">
        <v>0</v>
      </c>
      <c r="E19" s="30"/>
      <c r="F19" s="122">
        <v>0</v>
      </c>
      <c r="G19" s="137">
        <v>0</v>
      </c>
    </row>
    <row r="20" spans="1:7" ht="25.5" customHeight="1">
      <c r="A20" s="6"/>
      <c r="B20" s="12" t="s">
        <v>111</v>
      </c>
      <c r="C20" s="30"/>
      <c r="D20" s="30">
        <v>0</v>
      </c>
      <c r="E20" s="30"/>
      <c r="F20" s="122">
        <v>598</v>
      </c>
      <c r="G20" s="137">
        <v>597</v>
      </c>
    </row>
    <row r="21" spans="1:7" ht="19.5" customHeight="1">
      <c r="A21" s="6"/>
      <c r="B21" s="12" t="s">
        <v>66</v>
      </c>
      <c r="C21" s="30"/>
      <c r="D21" s="73">
        <v>193</v>
      </c>
      <c r="E21" s="73"/>
      <c r="F21" s="123">
        <v>214</v>
      </c>
      <c r="G21" s="137">
        <v>195</v>
      </c>
    </row>
    <row r="22" spans="1:7" ht="19.5" customHeight="1">
      <c r="A22" s="6"/>
      <c r="B22" s="12" t="s">
        <v>59</v>
      </c>
      <c r="C22" s="30"/>
      <c r="D22" s="30">
        <v>0</v>
      </c>
      <c r="E22" s="30"/>
      <c r="F22" s="122">
        <v>717</v>
      </c>
      <c r="G22" s="137">
        <v>717</v>
      </c>
    </row>
    <row r="23" spans="1:7" ht="19.5" customHeight="1">
      <c r="A23" s="6"/>
      <c r="B23" s="12" t="s">
        <v>126</v>
      </c>
      <c r="C23" s="30"/>
      <c r="D23" s="30">
        <v>0</v>
      </c>
      <c r="E23" s="30"/>
      <c r="F23" s="122">
        <v>864</v>
      </c>
      <c r="G23" s="137">
        <v>867</v>
      </c>
    </row>
    <row r="24" spans="1:7" ht="19.5" customHeight="1">
      <c r="A24" s="6"/>
      <c r="B24" s="12" t="s">
        <v>74</v>
      </c>
      <c r="C24" s="30"/>
      <c r="D24" s="30">
        <v>0</v>
      </c>
      <c r="E24" s="30"/>
      <c r="F24" s="122">
        <v>318</v>
      </c>
      <c r="G24" s="137">
        <v>318</v>
      </c>
    </row>
    <row r="25" spans="1:7" ht="19.5" customHeight="1">
      <c r="A25" s="6"/>
      <c r="B25" s="12" t="s">
        <v>128</v>
      </c>
      <c r="C25" s="30"/>
      <c r="D25" s="30">
        <v>0</v>
      </c>
      <c r="E25" s="30"/>
      <c r="F25" s="122">
        <v>973</v>
      </c>
      <c r="G25" s="137">
        <v>978</v>
      </c>
    </row>
    <row r="26" spans="1:7" ht="19.5" customHeight="1">
      <c r="A26" s="6"/>
      <c r="B26" s="12" t="s">
        <v>58</v>
      </c>
      <c r="C26" s="30"/>
      <c r="D26" s="30">
        <v>0</v>
      </c>
      <c r="E26" s="30"/>
      <c r="F26" s="122">
        <v>0</v>
      </c>
      <c r="G26" s="137">
        <v>0</v>
      </c>
    </row>
    <row r="27" spans="1:7" ht="19.5" customHeight="1" thickBot="1">
      <c r="A27" s="42"/>
      <c r="B27" s="43" t="s">
        <v>45</v>
      </c>
      <c r="C27" s="36"/>
      <c r="D27" s="36">
        <v>1188</v>
      </c>
      <c r="E27" s="36"/>
      <c r="F27" s="96">
        <v>1188</v>
      </c>
      <c r="G27" s="137">
        <v>1188</v>
      </c>
    </row>
    <row r="28" spans="1:7" s="3" customFormat="1" ht="19.5" customHeight="1" thickBot="1">
      <c r="A28" s="44"/>
      <c r="B28" s="45" t="s">
        <v>7</v>
      </c>
      <c r="C28" s="46"/>
      <c r="D28" s="47">
        <f>SUM(D8:D27)</f>
        <v>22797</v>
      </c>
      <c r="E28" s="47"/>
      <c r="F28" s="95">
        <f>SUM(F8:F27)</f>
        <v>122953</v>
      </c>
      <c r="G28" s="95">
        <f>SUM(G8:G27)</f>
        <v>122505</v>
      </c>
    </row>
    <row r="29" spans="1:7" s="3" customFormat="1" ht="19.5" customHeight="1">
      <c r="A29" s="15" t="s">
        <v>5</v>
      </c>
      <c r="B29" s="7" t="s">
        <v>6</v>
      </c>
      <c r="C29" s="260"/>
      <c r="D29" s="261"/>
      <c r="E29" s="261"/>
      <c r="F29" s="98"/>
      <c r="G29" s="136"/>
    </row>
    <row r="30" spans="1:7" s="3" customFormat="1" ht="19.5" customHeight="1">
      <c r="A30" s="6"/>
      <c r="B30" s="13" t="s">
        <v>83</v>
      </c>
      <c r="C30" s="31"/>
      <c r="D30" s="32">
        <v>6104</v>
      </c>
      <c r="E30" s="32"/>
      <c r="F30" s="125">
        <v>17918</v>
      </c>
      <c r="G30" s="138">
        <v>17867</v>
      </c>
    </row>
    <row r="31" spans="1:7" s="3" customFormat="1" ht="19.5" customHeight="1">
      <c r="A31" s="57"/>
      <c r="B31" s="147" t="s">
        <v>93</v>
      </c>
      <c r="C31" s="71"/>
      <c r="D31" s="72">
        <v>0</v>
      </c>
      <c r="E31" s="72"/>
      <c r="F31" s="126">
        <v>60</v>
      </c>
      <c r="G31" s="138">
        <v>275</v>
      </c>
    </row>
    <row r="32" spans="1:7" s="3" customFormat="1" ht="19.5" customHeight="1" thickBot="1">
      <c r="A32" s="79"/>
      <c r="B32" s="80" t="s">
        <v>104</v>
      </c>
      <c r="C32" s="71"/>
      <c r="D32" s="72">
        <v>0</v>
      </c>
      <c r="E32" s="88"/>
      <c r="F32" s="126">
        <v>105</v>
      </c>
      <c r="G32" s="241">
        <v>104</v>
      </c>
    </row>
    <row r="33" spans="1:7" ht="19.5" customHeight="1" thickBot="1">
      <c r="A33" s="58"/>
      <c r="B33" s="56" t="s">
        <v>7</v>
      </c>
      <c r="C33" s="49"/>
      <c r="D33" s="47">
        <f>SUM(D30:D32)</f>
        <v>6104</v>
      </c>
      <c r="E33" s="89"/>
      <c r="F33" s="97">
        <f>SUM(F30:F32)</f>
        <v>18083</v>
      </c>
      <c r="G33" s="97">
        <f>SUM(G30:G32)</f>
        <v>18246</v>
      </c>
    </row>
    <row r="34" spans="1:7" ht="22.15" customHeight="1">
      <c r="A34" s="25" t="s">
        <v>49</v>
      </c>
      <c r="B34" s="26" t="s">
        <v>9</v>
      </c>
      <c r="C34" s="34"/>
      <c r="D34" s="48"/>
      <c r="E34" s="48"/>
      <c r="F34" s="120"/>
      <c r="G34" s="137"/>
    </row>
    <row r="35" spans="1:7" ht="22.15" customHeight="1">
      <c r="A35" s="6"/>
      <c r="B35" s="12" t="s">
        <v>10</v>
      </c>
      <c r="C35" s="29"/>
      <c r="D35" s="36">
        <v>15000</v>
      </c>
      <c r="E35" s="30"/>
      <c r="F35" s="96">
        <v>17525</v>
      </c>
      <c r="G35" s="137">
        <v>16979</v>
      </c>
    </row>
    <row r="36" spans="1:7" ht="22.15" customHeight="1">
      <c r="A36" s="6"/>
      <c r="B36" s="12" t="s">
        <v>79</v>
      </c>
      <c r="C36" s="29"/>
      <c r="D36" s="36">
        <v>3</v>
      </c>
      <c r="E36" s="30"/>
      <c r="F36" s="96">
        <v>731</v>
      </c>
      <c r="G36" s="137">
        <v>737</v>
      </c>
    </row>
    <row r="37" spans="1:7" ht="22.15" customHeight="1">
      <c r="A37" s="6"/>
      <c r="B37" s="12" t="s">
        <v>12</v>
      </c>
      <c r="C37" s="29"/>
      <c r="D37" s="30">
        <v>220</v>
      </c>
      <c r="E37" s="30"/>
      <c r="F37" s="122">
        <v>426</v>
      </c>
      <c r="G37" s="137">
        <v>423</v>
      </c>
    </row>
    <row r="38" spans="1:7" ht="22.15" customHeight="1">
      <c r="A38" s="6"/>
      <c r="B38" s="12" t="s">
        <v>42</v>
      </c>
      <c r="C38" s="29"/>
      <c r="D38" s="30">
        <v>0</v>
      </c>
      <c r="E38" s="30"/>
      <c r="F38" s="122">
        <v>160</v>
      </c>
      <c r="G38" s="137">
        <v>159</v>
      </c>
    </row>
    <row r="39" spans="1:7" ht="22.15" customHeight="1">
      <c r="A39" s="6"/>
      <c r="B39" s="12" t="s">
        <v>13</v>
      </c>
      <c r="C39" s="29"/>
      <c r="D39" s="30">
        <v>10</v>
      </c>
      <c r="E39" s="30"/>
      <c r="F39" s="122">
        <v>84</v>
      </c>
      <c r="G39" s="137">
        <v>155</v>
      </c>
    </row>
    <row r="40" spans="1:7" ht="22.15" customHeight="1">
      <c r="A40" s="6"/>
      <c r="B40" s="12" t="s">
        <v>14</v>
      </c>
      <c r="C40" s="29"/>
      <c r="D40" s="30">
        <v>1200</v>
      </c>
      <c r="E40" s="30"/>
      <c r="F40" s="122">
        <v>4335</v>
      </c>
      <c r="G40" s="137">
        <v>4240</v>
      </c>
    </row>
    <row r="41" spans="1:7" ht="22.15" customHeight="1">
      <c r="A41" s="6"/>
      <c r="B41" s="12" t="s">
        <v>15</v>
      </c>
      <c r="C41" s="29"/>
      <c r="D41" s="30">
        <v>109</v>
      </c>
      <c r="E41" s="30"/>
      <c r="F41" s="122">
        <v>330</v>
      </c>
      <c r="G41" s="137">
        <v>292</v>
      </c>
    </row>
    <row r="42" spans="1:7" ht="22.15" customHeight="1">
      <c r="A42" s="6"/>
      <c r="B42" s="12" t="s">
        <v>55</v>
      </c>
      <c r="C42" s="29"/>
      <c r="D42" s="30">
        <v>1680</v>
      </c>
      <c r="E42" s="30"/>
      <c r="F42" s="122">
        <v>18691</v>
      </c>
      <c r="G42" s="137">
        <v>18304</v>
      </c>
    </row>
    <row r="43" spans="1:7" ht="22.15" customHeight="1">
      <c r="A43" s="6"/>
      <c r="B43" s="12" t="s">
        <v>91</v>
      </c>
      <c r="C43" s="29"/>
      <c r="D43" s="30">
        <v>500</v>
      </c>
      <c r="E43" s="30"/>
      <c r="F43" s="122">
        <v>500</v>
      </c>
      <c r="G43" s="137">
        <v>500</v>
      </c>
    </row>
    <row r="44" spans="1:7" ht="22.15" customHeight="1">
      <c r="A44" s="6"/>
      <c r="B44" s="12" t="s">
        <v>56</v>
      </c>
      <c r="C44" s="29"/>
      <c r="D44" s="30">
        <v>350</v>
      </c>
      <c r="E44" s="30"/>
      <c r="F44" s="122">
        <v>1879</v>
      </c>
      <c r="G44" s="137">
        <v>1753</v>
      </c>
    </row>
    <row r="45" spans="1:7" ht="22.15" customHeight="1">
      <c r="A45" s="6"/>
      <c r="B45" s="12" t="s">
        <v>16</v>
      </c>
      <c r="C45" s="29"/>
      <c r="D45" s="30">
        <v>46</v>
      </c>
      <c r="E45" s="30"/>
      <c r="F45" s="122">
        <v>400</v>
      </c>
      <c r="G45" s="137">
        <v>402</v>
      </c>
    </row>
    <row r="46" spans="1:7" ht="22.15" customHeight="1">
      <c r="A46" s="6"/>
      <c r="B46" s="12" t="s">
        <v>17</v>
      </c>
      <c r="C46" s="29"/>
      <c r="D46" s="30">
        <v>0</v>
      </c>
      <c r="E46" s="73"/>
      <c r="F46" s="122">
        <v>85</v>
      </c>
      <c r="G46" s="137">
        <v>85</v>
      </c>
    </row>
    <row r="47" spans="1:7" ht="22.15" customHeight="1">
      <c r="A47" s="6"/>
      <c r="B47" s="12" t="s">
        <v>98</v>
      </c>
      <c r="C47" s="29"/>
      <c r="D47" s="30">
        <v>0</v>
      </c>
      <c r="E47" s="30"/>
      <c r="F47" s="122">
        <v>115</v>
      </c>
      <c r="G47" s="137">
        <v>127</v>
      </c>
    </row>
    <row r="48" spans="1:7" ht="22.15" customHeight="1">
      <c r="A48" s="6"/>
      <c r="B48" s="12" t="s">
        <v>19</v>
      </c>
      <c r="C48" s="29"/>
      <c r="D48" s="30">
        <v>0</v>
      </c>
      <c r="E48" s="30"/>
      <c r="F48" s="122">
        <v>6366</v>
      </c>
      <c r="G48" s="137">
        <v>6393</v>
      </c>
    </row>
    <row r="49" spans="1:7" ht="22.15" customHeight="1">
      <c r="A49" s="6"/>
      <c r="B49" s="12" t="s">
        <v>20</v>
      </c>
      <c r="C49" s="29"/>
      <c r="D49" s="30">
        <v>1530</v>
      </c>
      <c r="E49" s="30"/>
      <c r="F49" s="122">
        <v>1661</v>
      </c>
      <c r="G49" s="137">
        <v>1142</v>
      </c>
    </row>
    <row r="50" spans="1:7" ht="22.15" customHeight="1">
      <c r="A50" s="6"/>
      <c r="B50" s="12" t="s">
        <v>21</v>
      </c>
      <c r="C50" s="29"/>
      <c r="D50" s="30">
        <v>7548</v>
      </c>
      <c r="E50" s="30"/>
      <c r="F50" s="122">
        <v>7458</v>
      </c>
      <c r="G50" s="137">
        <v>7087</v>
      </c>
    </row>
    <row r="51" spans="1:7" ht="22.15" customHeight="1">
      <c r="A51" s="6"/>
      <c r="B51" s="12" t="s">
        <v>22</v>
      </c>
      <c r="C51" s="29"/>
      <c r="D51" s="30">
        <v>313</v>
      </c>
      <c r="E51" s="30"/>
      <c r="F51" s="122">
        <v>341</v>
      </c>
      <c r="G51" s="137">
        <v>452</v>
      </c>
    </row>
    <row r="52" spans="1:7" ht="22.15" customHeight="1">
      <c r="A52" s="6"/>
      <c r="B52" s="12" t="s">
        <v>38</v>
      </c>
      <c r="C52" s="29"/>
      <c r="D52" s="30">
        <v>2238</v>
      </c>
      <c r="E52" s="30"/>
      <c r="F52" s="122">
        <v>1205</v>
      </c>
      <c r="G52" s="137">
        <v>963</v>
      </c>
    </row>
    <row r="53" spans="1:7" ht="22.15" customHeight="1">
      <c r="A53" s="6"/>
      <c r="B53" s="12" t="s">
        <v>23</v>
      </c>
      <c r="C53" s="29"/>
      <c r="D53" s="30">
        <v>3625</v>
      </c>
      <c r="E53" s="30"/>
      <c r="F53" s="122">
        <v>5162</v>
      </c>
      <c r="G53" s="137">
        <v>5353</v>
      </c>
    </row>
    <row r="54" spans="1:7" ht="22.15" customHeight="1">
      <c r="A54" s="6"/>
      <c r="B54" s="12" t="s">
        <v>46</v>
      </c>
      <c r="C54" s="29"/>
      <c r="D54" s="30">
        <v>0</v>
      </c>
      <c r="E54" s="30"/>
      <c r="F54" s="122">
        <v>155</v>
      </c>
      <c r="G54" s="137">
        <v>173</v>
      </c>
    </row>
    <row r="55" spans="1:7" ht="22.15" customHeight="1">
      <c r="A55" s="6"/>
      <c r="B55" s="12" t="s">
        <v>41</v>
      </c>
      <c r="C55" s="29"/>
      <c r="D55" s="30">
        <v>8911</v>
      </c>
      <c r="E55" s="30"/>
      <c r="F55" s="122">
        <v>17771</v>
      </c>
      <c r="G55" s="137">
        <v>17026</v>
      </c>
    </row>
    <row r="56" spans="1:7" ht="22.15" customHeight="1">
      <c r="A56" s="6"/>
      <c r="B56" s="12" t="s">
        <v>24</v>
      </c>
      <c r="C56" s="29"/>
      <c r="D56" s="30">
        <v>1200</v>
      </c>
      <c r="E56" s="30"/>
      <c r="F56" s="122">
        <v>1594</v>
      </c>
      <c r="G56" s="137">
        <v>1593</v>
      </c>
    </row>
    <row r="57" spans="1:7" ht="22.15" customHeight="1">
      <c r="A57" s="6"/>
      <c r="B57" s="12" t="s">
        <v>25</v>
      </c>
      <c r="C57" s="29"/>
      <c r="D57" s="30">
        <v>350</v>
      </c>
      <c r="E57" s="30"/>
      <c r="F57" s="122">
        <v>422</v>
      </c>
      <c r="G57" s="137">
        <v>422</v>
      </c>
    </row>
    <row r="58" spans="1:7" ht="22.15" customHeight="1">
      <c r="A58" s="6"/>
      <c r="B58" s="12" t="s">
        <v>84</v>
      </c>
      <c r="C58" s="29"/>
      <c r="D58" s="30">
        <v>2533</v>
      </c>
      <c r="E58" s="30"/>
      <c r="F58" s="122">
        <v>5080</v>
      </c>
      <c r="G58" s="137">
        <v>5079</v>
      </c>
    </row>
    <row r="59" spans="1:7" ht="22.15" customHeight="1">
      <c r="A59" s="6"/>
      <c r="B59" s="12" t="s">
        <v>114</v>
      </c>
      <c r="C59" s="29"/>
      <c r="D59" s="30">
        <v>0</v>
      </c>
      <c r="E59" s="30"/>
      <c r="F59" s="122">
        <v>2707</v>
      </c>
      <c r="G59" s="137">
        <v>2707</v>
      </c>
    </row>
    <row r="60" spans="1:7" ht="22.15" customHeight="1">
      <c r="A60" s="6"/>
      <c r="B60" s="12" t="s">
        <v>112</v>
      </c>
      <c r="C60" s="29"/>
      <c r="D60" s="30">
        <v>0</v>
      </c>
      <c r="E60" s="30"/>
      <c r="F60" s="122">
        <v>633</v>
      </c>
      <c r="G60" s="137">
        <v>632</v>
      </c>
    </row>
    <row r="61" spans="1:7" ht="22.15" customHeight="1">
      <c r="A61" s="6"/>
      <c r="B61" s="12" t="s">
        <v>26</v>
      </c>
      <c r="C61" s="29"/>
      <c r="D61" s="30">
        <v>0</v>
      </c>
      <c r="E61" s="30"/>
      <c r="F61" s="122">
        <v>516</v>
      </c>
      <c r="G61" s="137">
        <v>516</v>
      </c>
    </row>
    <row r="62" spans="1:7" ht="22.15" customHeight="1">
      <c r="A62" s="6"/>
      <c r="B62" s="12" t="s">
        <v>27</v>
      </c>
      <c r="C62" s="29"/>
      <c r="D62" s="30">
        <v>210</v>
      </c>
      <c r="E62" s="30"/>
      <c r="F62" s="122">
        <v>1843</v>
      </c>
      <c r="G62" s="137">
        <v>2051</v>
      </c>
    </row>
    <row r="63" spans="1:7" ht="22.15" customHeight="1">
      <c r="A63" s="6"/>
      <c r="B63" s="12" t="s">
        <v>113</v>
      </c>
      <c r="C63" s="29"/>
      <c r="D63" s="30">
        <v>0</v>
      </c>
      <c r="E63" s="30"/>
      <c r="F63" s="122">
        <v>1198</v>
      </c>
      <c r="G63" s="137">
        <v>1197</v>
      </c>
    </row>
    <row r="64" spans="1:7" ht="22.15" customHeight="1">
      <c r="A64" s="6"/>
      <c r="B64" s="12" t="s">
        <v>18</v>
      </c>
      <c r="C64" s="29"/>
      <c r="D64" s="30">
        <v>0</v>
      </c>
      <c r="E64" s="30"/>
      <c r="F64" s="122">
        <v>571</v>
      </c>
      <c r="G64" s="137">
        <v>571</v>
      </c>
    </row>
    <row r="65" spans="1:7" ht="22.15" customHeight="1">
      <c r="A65" s="6"/>
      <c r="B65" s="12" t="s">
        <v>117</v>
      </c>
      <c r="C65" s="29"/>
      <c r="D65" s="30">
        <f>1324-793</f>
        <v>531</v>
      </c>
      <c r="E65" s="30"/>
      <c r="F65" s="122">
        <v>3097</v>
      </c>
      <c r="G65" s="137">
        <v>2569</v>
      </c>
    </row>
    <row r="66" spans="1:7" ht="22.15" customHeight="1">
      <c r="A66" s="6"/>
      <c r="B66" s="12" t="s">
        <v>115</v>
      </c>
      <c r="C66" s="29"/>
      <c r="D66" s="30">
        <v>0</v>
      </c>
      <c r="E66" s="30"/>
      <c r="F66" s="122">
        <v>759</v>
      </c>
      <c r="G66" s="137">
        <v>758</v>
      </c>
    </row>
    <row r="67" spans="1:7" ht="22.15" customHeight="1">
      <c r="A67" s="6"/>
      <c r="B67" s="12" t="s">
        <v>116</v>
      </c>
      <c r="C67" s="29"/>
      <c r="D67" s="30">
        <v>0</v>
      </c>
      <c r="E67" s="30"/>
      <c r="F67" s="122">
        <v>27</v>
      </c>
      <c r="G67" s="137">
        <v>27</v>
      </c>
    </row>
    <row r="68" spans="1:7" ht="22.15" customHeight="1">
      <c r="A68" s="6"/>
      <c r="B68" s="12" t="s">
        <v>99</v>
      </c>
      <c r="C68" s="29"/>
      <c r="D68" s="30">
        <v>2026</v>
      </c>
      <c r="E68" s="30"/>
      <c r="F68" s="122">
        <v>2126</v>
      </c>
      <c r="G68" s="137">
        <v>2126</v>
      </c>
    </row>
    <row r="69" spans="1:7" ht="22.15" customHeight="1" thickBot="1">
      <c r="A69" s="27"/>
      <c r="B69" s="28" t="s">
        <v>28</v>
      </c>
      <c r="C69" s="38"/>
      <c r="D69" s="70">
        <f>SUM(D34:D68)</f>
        <v>50133</v>
      </c>
      <c r="E69" s="70"/>
      <c r="F69" s="129">
        <f>SUM(F34:F68)</f>
        <v>105953</v>
      </c>
      <c r="G69" s="129">
        <f>SUM(G34:G68)</f>
        <v>102993</v>
      </c>
    </row>
    <row r="70" spans="1:7" ht="30" customHeight="1">
      <c r="A70" s="9" t="s">
        <v>29</v>
      </c>
      <c r="B70" s="7" t="s">
        <v>30</v>
      </c>
      <c r="C70" s="39"/>
      <c r="D70" s="48"/>
      <c r="E70" s="30"/>
      <c r="F70" s="130"/>
      <c r="G70" s="137"/>
    </row>
    <row r="71" spans="1:7" ht="21" customHeight="1">
      <c r="A71" s="8"/>
      <c r="B71" s="12"/>
      <c r="C71" s="40"/>
      <c r="D71" s="30"/>
      <c r="E71" s="30"/>
      <c r="F71" s="122"/>
      <c r="G71" s="137"/>
    </row>
    <row r="72" spans="1:7" ht="21" customHeight="1">
      <c r="A72" s="8"/>
      <c r="B72" s="12" t="s">
        <v>52</v>
      </c>
      <c r="C72" s="40"/>
      <c r="D72" s="30">
        <v>951</v>
      </c>
      <c r="E72" s="30"/>
      <c r="F72" s="122">
        <v>1200</v>
      </c>
      <c r="G72" s="137">
        <v>1199</v>
      </c>
    </row>
    <row r="73" spans="1:7" ht="21" customHeight="1">
      <c r="A73" s="8"/>
      <c r="B73" s="43" t="s">
        <v>64</v>
      </c>
      <c r="C73" s="40"/>
      <c r="D73" s="73">
        <v>0</v>
      </c>
      <c r="E73" s="30"/>
      <c r="F73" s="123">
        <v>681</v>
      </c>
      <c r="G73" s="137">
        <v>681</v>
      </c>
    </row>
    <row r="74" spans="1:7" ht="21" customHeight="1">
      <c r="A74" s="8"/>
      <c r="B74" s="12" t="s">
        <v>43</v>
      </c>
      <c r="C74" s="40"/>
      <c r="D74" s="30">
        <v>5204</v>
      </c>
      <c r="E74" s="30"/>
      <c r="F74" s="122">
        <v>29545</v>
      </c>
      <c r="G74" s="137">
        <v>27268</v>
      </c>
    </row>
    <row r="75" spans="1:7" ht="21" customHeight="1">
      <c r="A75" s="8"/>
      <c r="B75" s="12" t="s">
        <v>39</v>
      </c>
      <c r="C75" s="40"/>
      <c r="D75" s="30">
        <v>0</v>
      </c>
      <c r="E75" s="30"/>
      <c r="F75" s="122">
        <v>0</v>
      </c>
      <c r="G75" s="137">
        <v>0</v>
      </c>
    </row>
    <row r="76" spans="1:7" ht="21" customHeight="1" thickBot="1">
      <c r="A76" s="50"/>
      <c r="B76" s="43" t="s">
        <v>65</v>
      </c>
      <c r="C76" s="51"/>
      <c r="D76" s="36">
        <f>391+1035</f>
        <v>1426</v>
      </c>
      <c r="E76" s="36"/>
      <c r="F76" s="96">
        <v>1145</v>
      </c>
      <c r="G76" s="137">
        <v>1145</v>
      </c>
    </row>
    <row r="77" spans="1:7" ht="19.5" customHeight="1" thickBot="1">
      <c r="A77" s="52"/>
      <c r="B77" s="45" t="s">
        <v>28</v>
      </c>
      <c r="C77" s="53"/>
      <c r="D77" s="54">
        <f>SUM(D70:D76)</f>
        <v>7581</v>
      </c>
      <c r="E77" s="54"/>
      <c r="F77" s="131">
        <f>SUM(F70:F76)</f>
        <v>32571</v>
      </c>
      <c r="G77" s="131">
        <f>SUM(G70:G76)</f>
        <v>30293</v>
      </c>
    </row>
    <row r="78" spans="1:7" ht="21.95" customHeight="1" thickBot="1">
      <c r="A78" s="75"/>
      <c r="B78" s="139"/>
      <c r="C78" s="141"/>
      <c r="D78" s="142"/>
      <c r="E78" s="143"/>
      <c r="F78" s="140"/>
      <c r="G78" s="144"/>
    </row>
    <row r="79" spans="1:7" ht="30" customHeight="1">
      <c r="A79" s="74" t="s">
        <v>51</v>
      </c>
      <c r="B79" s="26" t="s">
        <v>33</v>
      </c>
      <c r="C79" s="34"/>
      <c r="D79" s="48"/>
      <c r="E79" s="48"/>
      <c r="F79" s="130"/>
      <c r="G79" s="121"/>
    </row>
    <row r="80" spans="1:7" ht="30" customHeight="1">
      <c r="A80" s="74"/>
      <c r="B80" s="242" t="s">
        <v>118</v>
      </c>
      <c r="C80" s="39"/>
      <c r="D80" s="249">
        <v>0</v>
      </c>
      <c r="E80" s="21"/>
      <c r="F80" s="244">
        <v>0</v>
      </c>
      <c r="G80" s="245">
        <v>18000</v>
      </c>
    </row>
    <row r="81" spans="1:7" ht="30" customHeight="1">
      <c r="A81" s="74"/>
      <c r="B81" s="242" t="s">
        <v>119</v>
      </c>
      <c r="C81" s="39"/>
      <c r="D81" s="249">
        <v>400</v>
      </c>
      <c r="E81" s="21"/>
      <c r="F81" s="244">
        <v>400</v>
      </c>
      <c r="G81" s="245">
        <v>0</v>
      </c>
    </row>
    <row r="82" spans="1:7" ht="28.5" customHeight="1">
      <c r="A82" s="8"/>
      <c r="B82" s="246" t="s">
        <v>120</v>
      </c>
      <c r="C82" s="29"/>
      <c r="D82" s="249">
        <v>0</v>
      </c>
      <c r="E82" s="21"/>
      <c r="F82" s="244">
        <v>100</v>
      </c>
      <c r="G82" s="245">
        <v>100</v>
      </c>
    </row>
    <row r="83" spans="1:7" ht="28.5" customHeight="1">
      <c r="A83" s="8"/>
      <c r="B83" s="246" t="s">
        <v>121</v>
      </c>
      <c r="C83" s="29"/>
      <c r="D83" s="249">
        <v>59268</v>
      </c>
      <c r="E83" s="21"/>
      <c r="F83" s="243">
        <v>59268</v>
      </c>
      <c r="G83" s="247">
        <v>59141</v>
      </c>
    </row>
    <row r="84" spans="1:7" ht="21.75" customHeight="1">
      <c r="A84" s="8"/>
      <c r="B84" s="246" t="s">
        <v>121</v>
      </c>
      <c r="C84" s="29"/>
      <c r="D84" s="249">
        <v>40715</v>
      </c>
      <c r="E84" s="21"/>
      <c r="F84" s="243">
        <v>33858</v>
      </c>
      <c r="G84" s="247">
        <v>0</v>
      </c>
    </row>
    <row r="85" spans="1:7" ht="21.75" customHeight="1">
      <c r="A85" s="50"/>
      <c r="B85" s="248" t="s">
        <v>122</v>
      </c>
      <c r="C85" s="29"/>
      <c r="D85" s="249">
        <v>18288</v>
      </c>
      <c r="E85" s="21"/>
      <c r="F85" s="243">
        <v>33608</v>
      </c>
      <c r="G85" s="247">
        <v>26124</v>
      </c>
    </row>
    <row r="86" spans="1:7" ht="21.75" customHeight="1" thickBot="1">
      <c r="A86" s="50"/>
      <c r="B86" s="59"/>
      <c r="C86" s="22"/>
      <c r="D86" s="22"/>
      <c r="E86" s="22"/>
      <c r="F86" s="132"/>
      <c r="G86" s="121"/>
    </row>
    <row r="87" spans="1:7" ht="21" customHeight="1" thickBot="1">
      <c r="A87" s="52"/>
      <c r="B87" s="45" t="s">
        <v>28</v>
      </c>
      <c r="C87" s="53"/>
      <c r="D87" s="54">
        <f>SUM(D80:D86)</f>
        <v>118671</v>
      </c>
      <c r="E87" s="54"/>
      <c r="F87" s="131">
        <f>SUM(F80:F86)</f>
        <v>127234</v>
      </c>
      <c r="G87" s="131">
        <f>SUM(G80:G86)</f>
        <v>103365</v>
      </c>
    </row>
    <row r="88" spans="1:7" ht="21.75" customHeight="1">
      <c r="A88" s="17" t="s">
        <v>35</v>
      </c>
      <c r="B88" s="10" t="s">
        <v>36</v>
      </c>
      <c r="C88" s="34"/>
      <c r="D88" s="48"/>
      <c r="E88" s="48"/>
      <c r="F88" s="130"/>
      <c r="G88" s="137"/>
    </row>
    <row r="89" spans="1:7" ht="27.75" customHeight="1" thickBot="1">
      <c r="A89" s="66"/>
      <c r="B89" s="59" t="s">
        <v>71</v>
      </c>
      <c r="C89" s="60"/>
      <c r="D89" s="36">
        <v>0</v>
      </c>
      <c r="E89" s="36"/>
      <c r="F89" s="96">
        <v>0</v>
      </c>
      <c r="G89" s="137">
        <v>0</v>
      </c>
    </row>
    <row r="90" spans="1:7" ht="21" customHeight="1" thickBot="1">
      <c r="A90" s="68"/>
      <c r="B90" s="69" t="s">
        <v>7</v>
      </c>
      <c r="C90" s="53"/>
      <c r="D90" s="54">
        <f>SUM(D89:D89)</f>
        <v>0</v>
      </c>
      <c r="E90" s="54"/>
      <c r="F90" s="131">
        <f>SUM(F89:F89)</f>
        <v>0</v>
      </c>
      <c r="G90" s="131">
        <f>SUM(G89:G89)</f>
        <v>0</v>
      </c>
    </row>
    <row r="91" spans="1:7" ht="30" customHeight="1">
      <c r="A91" s="15" t="s">
        <v>37</v>
      </c>
      <c r="B91" s="11" t="s">
        <v>31</v>
      </c>
      <c r="C91" s="39"/>
      <c r="D91" s="30"/>
      <c r="E91" s="30"/>
      <c r="F91" s="122"/>
      <c r="G91" s="137"/>
    </row>
    <row r="92" spans="1:7" ht="18.95" customHeight="1">
      <c r="A92" s="8"/>
      <c r="B92" s="12" t="s">
        <v>32</v>
      </c>
      <c r="C92" s="29"/>
      <c r="D92" s="30">
        <v>0</v>
      </c>
      <c r="E92" s="30"/>
      <c r="F92" s="122">
        <v>28179</v>
      </c>
      <c r="G92" s="137">
        <v>0</v>
      </c>
    </row>
    <row r="93" spans="1:7" ht="18.95" customHeight="1" thickBot="1">
      <c r="A93" s="81"/>
      <c r="B93" s="82"/>
      <c r="C93" s="22"/>
      <c r="D93" s="22"/>
      <c r="E93" s="22"/>
      <c r="F93" s="132"/>
      <c r="G93" s="137"/>
    </row>
    <row r="94" spans="1:7" ht="18.95" customHeight="1" thickTop="1" thickBot="1">
      <c r="A94" s="84" t="s">
        <v>85</v>
      </c>
      <c r="B94" s="85" t="s">
        <v>86</v>
      </c>
      <c r="C94" s="83"/>
      <c r="D94" s="86">
        <f>53605+793</f>
        <v>54398</v>
      </c>
      <c r="E94" s="90"/>
      <c r="F94" s="133">
        <v>58913</v>
      </c>
      <c r="G94" s="133">
        <v>53087</v>
      </c>
    </row>
    <row r="95" spans="1:7" ht="18.95" customHeight="1" thickTop="1" thickBot="1">
      <c r="A95" s="81"/>
      <c r="B95" s="82"/>
      <c r="C95" s="22"/>
      <c r="D95" s="22"/>
      <c r="E95" s="22"/>
      <c r="F95" s="132"/>
      <c r="G95" s="119"/>
    </row>
    <row r="96" spans="1:7" ht="19.5" customHeight="1" thickBot="1">
      <c r="A96" s="18"/>
      <c r="B96" s="67" t="s">
        <v>47</v>
      </c>
      <c r="C96" s="54"/>
      <c r="D96" s="54">
        <f>SUM(D92:D92)</f>
        <v>0</v>
      </c>
      <c r="E96" s="54"/>
      <c r="F96" s="145">
        <f>SUM(F92:F92)</f>
        <v>28179</v>
      </c>
      <c r="G96" s="146">
        <v>0</v>
      </c>
    </row>
    <row r="97" spans="1:7" s="1" customFormat="1" ht="17.100000000000001" customHeight="1" thickBot="1">
      <c r="A97" s="61"/>
      <c r="B97" s="62"/>
      <c r="C97" s="63"/>
      <c r="D97" s="64"/>
      <c r="E97" s="22"/>
      <c r="F97" s="134"/>
      <c r="G97" s="121"/>
    </row>
    <row r="98" spans="1:7" ht="19.5" customHeight="1" thickBot="1">
      <c r="A98" s="18"/>
      <c r="B98" s="19" t="s">
        <v>48</v>
      </c>
      <c r="C98" s="41"/>
      <c r="D98" s="41">
        <f>D28+D33+D69+D77+D90+D96+D87+D94</f>
        <v>259684</v>
      </c>
      <c r="E98" s="41"/>
      <c r="F98" s="135">
        <f>F28+F33+F69+F77+F90+F96+F87+F94</f>
        <v>493886</v>
      </c>
      <c r="G98" s="135">
        <f>G28+G33+G69+G77+G90+G96+G87+G94</f>
        <v>430489</v>
      </c>
    </row>
    <row r="99" spans="1:7" ht="16.5" customHeight="1">
      <c r="A99" s="1"/>
      <c r="B99" s="2"/>
      <c r="C99" s="16"/>
    </row>
    <row r="100" spans="1:7" ht="21.75" customHeight="1">
      <c r="A100" s="1"/>
      <c r="B100" s="2"/>
    </row>
    <row r="101" spans="1:7" ht="33" customHeight="1">
      <c r="A101" s="1"/>
      <c r="B101" s="2"/>
    </row>
    <row r="102" spans="1:7" ht="18" customHeight="1">
      <c r="A102" s="1"/>
      <c r="B102" s="2"/>
    </row>
    <row r="103" spans="1:7" ht="18" customHeight="1">
      <c r="A103" s="1"/>
      <c r="B103" s="2"/>
    </row>
    <row r="104" spans="1:7" ht="18" customHeight="1">
      <c r="A104" s="1"/>
      <c r="B104" s="2"/>
    </row>
  </sheetData>
  <mergeCells count="9">
    <mergeCell ref="G4:G5"/>
    <mergeCell ref="A6:G6"/>
    <mergeCell ref="A2:G3"/>
    <mergeCell ref="C4:E5"/>
    <mergeCell ref="C29:E29"/>
    <mergeCell ref="C7:E7"/>
    <mergeCell ref="A4:B5"/>
    <mergeCell ref="A7:B7"/>
    <mergeCell ref="F4:F5"/>
  </mergeCells>
  <phoneticPr fontId="0" type="noConversion"/>
  <printOptions horizontalCentered="1" headings="1"/>
  <pageMargins left="0.19685039370078741" right="0.19685039370078741" top="0.59055118110236227" bottom="0.19685039370078741" header="0.19685039370078741" footer="0.31496062992125984"/>
  <pageSetup paperSize="9" scale="54" orientation="portrait" horizontalDpi="4294967292" r:id="rId1"/>
  <headerFooter alignWithMargins="0">
    <oddHeader xml:space="preserve">&amp;R 6. melléklet a 7/2014. (V. 15.) Ör. rendelethez. </oddHeader>
    <oddFooter>&amp;R&amp;P</oddFooter>
  </headerFooter>
  <rowBreaks count="1" manualBreakCount="1">
    <brk id="6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91"/>
  <sheetViews>
    <sheetView view="pageLayout" topLeftCell="C64" zoomScaleSheetLayoutView="100" workbookViewId="0">
      <selection activeCell="B65" sqref="B65"/>
    </sheetView>
  </sheetViews>
  <sheetFormatPr defaultRowHeight="12.75"/>
  <cols>
    <col min="1" max="1" width="4.7109375" style="191" customWidth="1"/>
    <col min="2" max="2" width="61.85546875" customWidth="1"/>
    <col min="3" max="3" width="6.42578125" customWidth="1"/>
    <col min="4" max="4" width="10.7109375" style="190" customWidth="1"/>
    <col min="5" max="5" width="7.28515625" style="23" customWidth="1"/>
    <col min="6" max="6" width="15" style="118" customWidth="1"/>
    <col min="7" max="7" width="16.28515625" style="118" customWidth="1"/>
  </cols>
  <sheetData>
    <row r="1" spans="1:7" s="1" customFormat="1" ht="12.75" hidden="1" customHeight="1">
      <c r="A1" s="219"/>
      <c r="B1" s="5"/>
      <c r="D1" s="101"/>
      <c r="E1" s="22"/>
      <c r="F1" s="117"/>
      <c r="G1" s="117"/>
    </row>
    <row r="2" spans="1:7" s="1" customFormat="1" ht="39.950000000000003" customHeight="1">
      <c r="A2" s="257" t="s">
        <v>106</v>
      </c>
      <c r="B2" s="257"/>
      <c r="C2" s="257"/>
      <c r="D2" s="257"/>
      <c r="E2" s="257"/>
      <c r="F2" s="258"/>
      <c r="G2" s="258"/>
    </row>
    <row r="3" spans="1:7" ht="15.75" customHeight="1" thickBot="1">
      <c r="A3" s="258"/>
      <c r="B3" s="258"/>
      <c r="C3" s="258"/>
      <c r="D3" s="258"/>
      <c r="E3" s="258"/>
      <c r="F3" s="258"/>
      <c r="G3" s="258"/>
    </row>
    <row r="4" spans="1:7" ht="16.899999999999999" customHeight="1">
      <c r="A4" s="262" t="s">
        <v>0</v>
      </c>
      <c r="B4" s="263"/>
      <c r="C4" s="266" t="s">
        <v>95</v>
      </c>
      <c r="D4" s="267"/>
      <c r="E4" s="268"/>
      <c r="F4" s="253" t="s">
        <v>96</v>
      </c>
      <c r="G4" s="255" t="s">
        <v>97</v>
      </c>
    </row>
    <row r="5" spans="1:7" ht="48" customHeight="1" thickBot="1">
      <c r="A5" s="264"/>
      <c r="B5" s="265"/>
      <c r="C5" s="269"/>
      <c r="D5" s="270"/>
      <c r="E5" s="271"/>
      <c r="F5" s="254"/>
      <c r="G5" s="256"/>
    </row>
    <row r="6" spans="1:7" ht="16.899999999999999" customHeight="1" thickBot="1">
      <c r="A6" s="272"/>
      <c r="B6" s="273"/>
      <c r="C6" s="273"/>
      <c r="D6" s="273"/>
      <c r="E6" s="273"/>
      <c r="F6" s="279"/>
      <c r="G6" s="280"/>
    </row>
    <row r="7" spans="1:7" ht="20.100000000000001" customHeight="1">
      <c r="A7" s="275" t="s">
        <v>1</v>
      </c>
      <c r="B7" s="276"/>
      <c r="C7" s="277"/>
      <c r="D7" s="278"/>
      <c r="E7" s="282"/>
    </row>
    <row r="8" spans="1:7" ht="19.5" customHeight="1">
      <c r="A8" s="220"/>
      <c r="B8" s="12" t="s">
        <v>2</v>
      </c>
      <c r="C8" s="30"/>
      <c r="D8" s="92">
        <v>0</v>
      </c>
      <c r="E8" s="30"/>
      <c r="F8" s="169">
        <v>0</v>
      </c>
      <c r="G8" s="214">
        <v>0</v>
      </c>
    </row>
    <row r="9" spans="1:7" ht="19.5" customHeight="1">
      <c r="A9" s="220"/>
      <c r="B9" s="12" t="s">
        <v>3</v>
      </c>
      <c r="C9" s="30"/>
      <c r="D9" s="92">
        <f>3632+546</f>
        <v>4178</v>
      </c>
      <c r="E9" s="30"/>
      <c r="F9" s="204">
        <v>2473</v>
      </c>
      <c r="G9" s="199">
        <v>2472</v>
      </c>
    </row>
    <row r="10" spans="1:7" ht="19.5" customHeight="1">
      <c r="A10" s="220"/>
      <c r="B10" s="12" t="s">
        <v>40</v>
      </c>
      <c r="C10" s="30"/>
      <c r="D10" s="92">
        <v>0</v>
      </c>
      <c r="E10" s="30"/>
      <c r="F10" s="169">
        <v>0</v>
      </c>
      <c r="G10" s="214">
        <v>0</v>
      </c>
    </row>
    <row r="11" spans="1:7" ht="19.5" customHeight="1">
      <c r="A11" s="220"/>
      <c r="B11" s="12" t="s">
        <v>8</v>
      </c>
      <c r="C11" s="30"/>
      <c r="D11" s="92">
        <v>0</v>
      </c>
      <c r="E11" s="30"/>
      <c r="F11" s="169">
        <v>0</v>
      </c>
      <c r="G11" s="214">
        <v>0</v>
      </c>
    </row>
    <row r="12" spans="1:7" ht="22.5" customHeight="1">
      <c r="A12" s="220"/>
      <c r="B12" s="12" t="s">
        <v>75</v>
      </c>
      <c r="C12" s="30"/>
      <c r="D12" s="92">
        <v>360</v>
      </c>
      <c r="E12" s="30"/>
      <c r="F12" s="204">
        <v>331</v>
      </c>
      <c r="G12" s="199">
        <v>188</v>
      </c>
    </row>
    <row r="13" spans="1:7" ht="19.5" customHeight="1">
      <c r="A13" s="220"/>
      <c r="B13" s="12" t="s">
        <v>34</v>
      </c>
      <c r="C13" s="30"/>
      <c r="D13" s="92">
        <v>0</v>
      </c>
      <c r="E13" s="30"/>
      <c r="F13" s="169">
        <v>0</v>
      </c>
      <c r="G13" s="214">
        <v>0</v>
      </c>
    </row>
    <row r="14" spans="1:7" ht="19.5" customHeight="1">
      <c r="A14" s="220"/>
      <c r="B14" s="12" t="s">
        <v>72</v>
      </c>
      <c r="C14" s="30"/>
      <c r="D14" s="92">
        <v>0</v>
      </c>
      <c r="E14" s="30"/>
      <c r="F14" s="169">
        <v>0</v>
      </c>
      <c r="G14" s="214">
        <v>0</v>
      </c>
    </row>
    <row r="15" spans="1:7" ht="19.5" customHeight="1">
      <c r="A15" s="220"/>
      <c r="B15" s="12" t="s">
        <v>73</v>
      </c>
      <c r="C15" s="30"/>
      <c r="D15" s="92">
        <v>0</v>
      </c>
      <c r="E15" s="30"/>
      <c r="F15" s="169">
        <v>0</v>
      </c>
      <c r="G15" s="214">
        <v>0</v>
      </c>
    </row>
    <row r="16" spans="1:7" ht="25.5">
      <c r="A16" s="220"/>
      <c r="B16" s="12" t="s">
        <v>61</v>
      </c>
      <c r="C16" s="30"/>
      <c r="D16" s="92">
        <v>0</v>
      </c>
      <c r="E16" s="30"/>
      <c r="F16" s="169">
        <v>0</v>
      </c>
      <c r="G16" s="214">
        <v>0</v>
      </c>
    </row>
    <row r="17" spans="1:7" ht="19.5" customHeight="1">
      <c r="A17" s="220"/>
      <c r="B17" s="12" t="s">
        <v>94</v>
      </c>
      <c r="C17" s="30"/>
      <c r="D17" s="92">
        <v>0</v>
      </c>
      <c r="E17" s="30"/>
      <c r="F17" s="169">
        <v>0</v>
      </c>
      <c r="G17" s="214">
        <v>0</v>
      </c>
    </row>
    <row r="18" spans="1:7" ht="19.5" customHeight="1">
      <c r="A18" s="220"/>
      <c r="B18" s="12" t="s">
        <v>4</v>
      </c>
      <c r="C18" s="30"/>
      <c r="D18" s="92">
        <v>0</v>
      </c>
      <c r="E18" s="30"/>
      <c r="F18" s="169">
        <v>0</v>
      </c>
      <c r="G18" s="214">
        <v>0</v>
      </c>
    </row>
    <row r="19" spans="1:7" ht="25.5" customHeight="1">
      <c r="A19" s="220"/>
      <c r="B19" s="12" t="s">
        <v>60</v>
      </c>
      <c r="C19" s="30"/>
      <c r="D19" s="92">
        <v>0</v>
      </c>
      <c r="E19" s="30"/>
      <c r="F19" s="169">
        <v>0</v>
      </c>
      <c r="G19" s="214">
        <v>0</v>
      </c>
    </row>
    <row r="20" spans="1:7" ht="19.5" customHeight="1">
      <c r="A20" s="220"/>
      <c r="B20" s="12" t="s">
        <v>66</v>
      </c>
      <c r="C20" s="30"/>
      <c r="D20" s="93">
        <v>0</v>
      </c>
      <c r="E20" s="30"/>
      <c r="F20" s="169">
        <v>0</v>
      </c>
      <c r="G20" s="214">
        <v>0</v>
      </c>
    </row>
    <row r="21" spans="1:7" ht="19.5" customHeight="1">
      <c r="A21" s="220"/>
      <c r="B21" s="12" t="s">
        <v>59</v>
      </c>
      <c r="C21" s="30"/>
      <c r="D21" s="92">
        <v>105</v>
      </c>
      <c r="E21" s="30"/>
      <c r="F21" s="204">
        <v>421</v>
      </c>
      <c r="G21" s="199">
        <v>421</v>
      </c>
    </row>
    <row r="22" spans="1:7" ht="19.5" customHeight="1">
      <c r="A22" s="220"/>
      <c r="B22" s="12" t="s">
        <v>44</v>
      </c>
      <c r="C22" s="30"/>
      <c r="D22" s="92">
        <v>0</v>
      </c>
      <c r="E22" s="30"/>
      <c r="F22" s="169">
        <v>1418</v>
      </c>
      <c r="G22" s="214">
        <v>1418</v>
      </c>
    </row>
    <row r="23" spans="1:7" ht="19.5" customHeight="1">
      <c r="A23" s="220"/>
      <c r="B23" s="12" t="s">
        <v>74</v>
      </c>
      <c r="C23" s="30"/>
      <c r="D23" s="92">
        <v>0</v>
      </c>
      <c r="E23" s="30"/>
      <c r="F23" s="169">
        <v>0</v>
      </c>
      <c r="G23" s="214">
        <v>0</v>
      </c>
    </row>
    <row r="24" spans="1:7" ht="19.5" customHeight="1">
      <c r="A24" s="220"/>
      <c r="B24" s="12" t="s">
        <v>54</v>
      </c>
      <c r="C24" s="30"/>
      <c r="D24" s="92">
        <v>0</v>
      </c>
      <c r="E24" s="30"/>
      <c r="F24" s="169">
        <v>0</v>
      </c>
      <c r="G24" s="214">
        <v>0</v>
      </c>
    </row>
    <row r="25" spans="1:7" ht="19.5" customHeight="1">
      <c r="A25" s="220"/>
      <c r="B25" s="12" t="s">
        <v>58</v>
      </c>
      <c r="C25" s="30"/>
      <c r="D25" s="92">
        <v>0</v>
      </c>
      <c r="E25" s="30"/>
      <c r="F25" s="169">
        <v>0</v>
      </c>
      <c r="G25" s="214">
        <v>0</v>
      </c>
    </row>
    <row r="26" spans="1:7" ht="19.5" customHeight="1" thickBot="1">
      <c r="A26" s="42"/>
      <c r="B26" s="43" t="s">
        <v>45</v>
      </c>
      <c r="C26" s="36"/>
      <c r="D26" s="94">
        <v>0</v>
      </c>
      <c r="E26" s="36"/>
      <c r="F26" s="179">
        <v>0</v>
      </c>
      <c r="G26" s="215">
        <v>0</v>
      </c>
    </row>
    <row r="27" spans="1:7" s="3" customFormat="1" ht="19.5" customHeight="1" thickBot="1">
      <c r="A27" s="44"/>
      <c r="B27" s="45" t="s">
        <v>7</v>
      </c>
      <c r="C27" s="46"/>
      <c r="D27" s="95">
        <f>SUM(D8:D26)</f>
        <v>4643</v>
      </c>
      <c r="E27" s="47"/>
      <c r="F27" s="107">
        <f>SUM(F8:F26)</f>
        <v>4643</v>
      </c>
      <c r="G27" s="107">
        <f>SUM(G8:G26)</f>
        <v>4499</v>
      </c>
    </row>
    <row r="28" spans="1:7" s="3" customFormat="1" ht="19.5" customHeight="1">
      <c r="A28" s="15" t="s">
        <v>5</v>
      </c>
      <c r="B28" s="7" t="s">
        <v>6</v>
      </c>
      <c r="C28" s="260"/>
      <c r="D28" s="261"/>
      <c r="E28" s="261"/>
      <c r="F28" s="180"/>
      <c r="G28" s="216"/>
    </row>
    <row r="29" spans="1:7" s="3" customFormat="1" ht="19.5" customHeight="1" thickBot="1">
      <c r="A29" s="220"/>
      <c r="B29" s="13" t="s">
        <v>76</v>
      </c>
      <c r="C29" s="31"/>
      <c r="D29" s="124">
        <f>1077+147</f>
        <v>1224</v>
      </c>
      <c r="E29" s="32"/>
      <c r="F29" s="211">
        <v>1224</v>
      </c>
      <c r="G29" s="217">
        <v>1029</v>
      </c>
    </row>
    <row r="30" spans="1:7" ht="19.5" customHeight="1" thickBot="1">
      <c r="A30" s="221"/>
      <c r="B30" s="56" t="s">
        <v>7</v>
      </c>
      <c r="C30" s="49"/>
      <c r="D30" s="95">
        <f>SUM(D29:D29)</f>
        <v>1224</v>
      </c>
      <c r="E30" s="47"/>
      <c r="F30" s="107">
        <f>SUM(F29:F29)</f>
        <v>1224</v>
      </c>
      <c r="G30" s="107">
        <f>SUM(G29:G29)</f>
        <v>1029</v>
      </c>
    </row>
    <row r="31" spans="1:7" ht="22.15" customHeight="1">
      <c r="A31" s="222" t="s">
        <v>49</v>
      </c>
      <c r="B31" s="26" t="s">
        <v>9</v>
      </c>
      <c r="C31" s="34"/>
      <c r="D31" s="127"/>
      <c r="E31" s="48"/>
      <c r="F31" s="207"/>
      <c r="G31" s="202"/>
    </row>
    <row r="32" spans="1:7" ht="22.15" customHeight="1">
      <c r="A32" s="220"/>
      <c r="B32" s="12" t="s">
        <v>10</v>
      </c>
      <c r="C32" s="29"/>
      <c r="D32" s="94">
        <v>0</v>
      </c>
      <c r="E32" s="30"/>
      <c r="F32" s="169">
        <v>0</v>
      </c>
      <c r="G32" s="214">
        <v>0</v>
      </c>
    </row>
    <row r="33" spans="1:7" ht="22.15" customHeight="1">
      <c r="A33" s="220"/>
      <c r="B33" s="12" t="s">
        <v>11</v>
      </c>
      <c r="C33" s="29"/>
      <c r="D33" s="94">
        <v>0</v>
      </c>
      <c r="E33" s="30"/>
      <c r="F33" s="169">
        <v>0</v>
      </c>
      <c r="G33" s="214">
        <v>0</v>
      </c>
    </row>
    <row r="34" spans="1:7" ht="22.15" customHeight="1">
      <c r="A34" s="220"/>
      <c r="B34" s="12" t="s">
        <v>12</v>
      </c>
      <c r="C34" s="29"/>
      <c r="D34" s="92">
        <v>110</v>
      </c>
      <c r="E34" s="30"/>
      <c r="F34" s="204">
        <v>222</v>
      </c>
      <c r="G34" s="199">
        <v>222</v>
      </c>
    </row>
    <row r="35" spans="1:7" ht="22.15" customHeight="1">
      <c r="A35" s="220"/>
      <c r="B35" s="12" t="s">
        <v>42</v>
      </c>
      <c r="C35" s="29"/>
      <c r="D35" s="92">
        <v>71</v>
      </c>
      <c r="E35" s="30"/>
      <c r="F35" s="204">
        <v>403</v>
      </c>
      <c r="G35" s="199">
        <v>399</v>
      </c>
    </row>
    <row r="36" spans="1:7" ht="22.15" customHeight="1">
      <c r="A36" s="220"/>
      <c r="B36" s="12" t="s">
        <v>13</v>
      </c>
      <c r="C36" s="29"/>
      <c r="D36" s="92">
        <v>800</v>
      </c>
      <c r="E36" s="30"/>
      <c r="F36" s="204">
        <v>47</v>
      </c>
      <c r="G36" s="199">
        <v>47</v>
      </c>
    </row>
    <row r="37" spans="1:7" ht="22.15" customHeight="1">
      <c r="A37" s="220"/>
      <c r="B37" s="12" t="s">
        <v>14</v>
      </c>
      <c r="C37" s="29"/>
      <c r="D37" s="92">
        <v>0</v>
      </c>
      <c r="E37" s="30"/>
      <c r="F37" s="169">
        <v>0</v>
      </c>
      <c r="G37" s="214">
        <v>0</v>
      </c>
    </row>
    <row r="38" spans="1:7" ht="22.15" customHeight="1">
      <c r="A38" s="220"/>
      <c r="B38" s="12" t="s">
        <v>15</v>
      </c>
      <c r="C38" s="29"/>
      <c r="D38" s="92">
        <v>20</v>
      </c>
      <c r="E38" s="30"/>
      <c r="F38" s="204">
        <v>0</v>
      </c>
      <c r="G38" s="214">
        <v>0</v>
      </c>
    </row>
    <row r="39" spans="1:7" ht="22.15" customHeight="1">
      <c r="A39" s="220"/>
      <c r="B39" s="12" t="s">
        <v>55</v>
      </c>
      <c r="C39" s="29"/>
      <c r="D39" s="92">
        <v>200</v>
      </c>
      <c r="E39" s="30"/>
      <c r="F39" s="204">
        <v>200</v>
      </c>
      <c r="G39" s="199">
        <v>200</v>
      </c>
    </row>
    <row r="40" spans="1:7" ht="22.15" customHeight="1">
      <c r="A40" s="220"/>
      <c r="B40" s="12" t="s">
        <v>91</v>
      </c>
      <c r="C40" s="29"/>
      <c r="D40" s="92">
        <v>157</v>
      </c>
      <c r="E40" s="30"/>
      <c r="F40" s="204">
        <v>154</v>
      </c>
      <c r="G40" s="199">
        <v>152</v>
      </c>
    </row>
    <row r="41" spans="1:7" ht="22.15" customHeight="1">
      <c r="A41" s="220"/>
      <c r="B41" s="12" t="s">
        <v>56</v>
      </c>
      <c r="C41" s="29"/>
      <c r="D41" s="92">
        <v>50</v>
      </c>
      <c r="E41" s="30"/>
      <c r="F41" s="204">
        <v>519</v>
      </c>
      <c r="G41" s="199">
        <v>518</v>
      </c>
    </row>
    <row r="42" spans="1:7" ht="22.15" customHeight="1">
      <c r="A42" s="220"/>
      <c r="B42" s="12" t="s">
        <v>16</v>
      </c>
      <c r="C42" s="29"/>
      <c r="D42" s="92">
        <v>50</v>
      </c>
      <c r="E42" s="30"/>
      <c r="F42" s="204">
        <v>122</v>
      </c>
      <c r="G42" s="199">
        <v>122</v>
      </c>
    </row>
    <row r="43" spans="1:7" ht="22.15" customHeight="1">
      <c r="A43" s="220"/>
      <c r="B43" s="12" t="s">
        <v>57</v>
      </c>
      <c r="C43" s="29"/>
      <c r="D43" s="92">
        <v>10</v>
      </c>
      <c r="E43" s="30"/>
      <c r="F43" s="204">
        <v>50</v>
      </c>
      <c r="G43" s="199">
        <v>49</v>
      </c>
    </row>
    <row r="44" spans="1:7" ht="22.15" customHeight="1">
      <c r="A44" s="220"/>
      <c r="B44" s="12" t="s">
        <v>17</v>
      </c>
      <c r="C44" s="29"/>
      <c r="D44" s="92">
        <v>20</v>
      </c>
      <c r="E44" s="73"/>
      <c r="F44" s="204">
        <v>20</v>
      </c>
      <c r="G44" s="199">
        <v>0</v>
      </c>
    </row>
    <row r="45" spans="1:7" ht="22.15" customHeight="1">
      <c r="A45" s="220"/>
      <c r="B45" s="12" t="s">
        <v>18</v>
      </c>
      <c r="C45" s="29"/>
      <c r="D45" s="92">
        <v>0</v>
      </c>
      <c r="E45" s="30"/>
      <c r="F45" s="169">
        <v>0</v>
      </c>
      <c r="G45" s="214">
        <v>0</v>
      </c>
    </row>
    <row r="46" spans="1:7" ht="22.15" customHeight="1">
      <c r="A46" s="220"/>
      <c r="B46" s="12" t="s">
        <v>19</v>
      </c>
      <c r="C46" s="29"/>
      <c r="D46" s="92">
        <v>90</v>
      </c>
      <c r="E46" s="30"/>
      <c r="F46" s="204">
        <v>90</v>
      </c>
      <c r="G46" s="214">
        <v>0</v>
      </c>
    </row>
    <row r="47" spans="1:7" ht="22.15" customHeight="1">
      <c r="A47" s="220"/>
      <c r="B47" s="12" t="s">
        <v>20</v>
      </c>
      <c r="C47" s="29"/>
      <c r="D47" s="92">
        <v>0</v>
      </c>
      <c r="E47" s="30"/>
      <c r="F47" s="169">
        <v>77</v>
      </c>
      <c r="G47" s="214">
        <v>77</v>
      </c>
    </row>
    <row r="48" spans="1:7" ht="22.15" customHeight="1">
      <c r="A48" s="220"/>
      <c r="B48" s="12" t="s">
        <v>21</v>
      </c>
      <c r="C48" s="29"/>
      <c r="D48" s="92">
        <v>300</v>
      </c>
      <c r="E48" s="30"/>
      <c r="F48" s="204">
        <v>371</v>
      </c>
      <c r="G48" s="199">
        <v>371</v>
      </c>
    </row>
    <row r="49" spans="1:7" ht="22.15" customHeight="1">
      <c r="A49" s="220"/>
      <c r="B49" s="12" t="s">
        <v>22</v>
      </c>
      <c r="C49" s="29"/>
      <c r="D49" s="92">
        <v>300</v>
      </c>
      <c r="E49" s="30"/>
      <c r="F49" s="204">
        <v>403</v>
      </c>
      <c r="G49" s="199">
        <v>447</v>
      </c>
    </row>
    <row r="50" spans="1:7" ht="22.15" customHeight="1">
      <c r="A50" s="220"/>
      <c r="B50" s="12" t="s">
        <v>38</v>
      </c>
      <c r="C50" s="29"/>
      <c r="D50" s="92">
        <v>20</v>
      </c>
      <c r="E50" s="30"/>
      <c r="F50" s="204">
        <v>20</v>
      </c>
      <c r="G50" s="199">
        <v>2</v>
      </c>
    </row>
    <row r="51" spans="1:7" ht="22.15" customHeight="1">
      <c r="A51" s="220"/>
      <c r="B51" s="12" t="s">
        <v>23</v>
      </c>
      <c r="C51" s="29"/>
      <c r="D51" s="92">
        <v>100</v>
      </c>
      <c r="E51" s="30"/>
      <c r="F51" s="204">
        <v>100</v>
      </c>
      <c r="G51" s="199">
        <v>172</v>
      </c>
    </row>
    <row r="52" spans="1:7" ht="22.15" customHeight="1">
      <c r="A52" s="220"/>
      <c r="B52" s="12" t="s">
        <v>46</v>
      </c>
      <c r="C52" s="29"/>
      <c r="D52" s="92">
        <v>5</v>
      </c>
      <c r="E52" s="30"/>
      <c r="F52" s="204">
        <v>5</v>
      </c>
      <c r="G52" s="199">
        <v>0</v>
      </c>
    </row>
    <row r="53" spans="1:7" ht="22.15" customHeight="1">
      <c r="A53" s="220"/>
      <c r="B53" s="12" t="s">
        <v>77</v>
      </c>
      <c r="C53" s="29"/>
      <c r="D53" s="92">
        <v>10</v>
      </c>
      <c r="E53" s="30"/>
      <c r="F53" s="204">
        <v>10</v>
      </c>
      <c r="G53" s="199">
        <v>24</v>
      </c>
    </row>
    <row r="54" spans="1:7" ht="22.15" customHeight="1">
      <c r="A54" s="220"/>
      <c r="B54" s="12" t="s">
        <v>41</v>
      </c>
      <c r="C54" s="29"/>
      <c r="D54" s="92">
        <v>43</v>
      </c>
      <c r="E54" s="30"/>
      <c r="F54" s="204">
        <v>43</v>
      </c>
      <c r="G54" s="214">
        <v>0</v>
      </c>
    </row>
    <row r="55" spans="1:7" ht="22.15" customHeight="1">
      <c r="A55" s="220"/>
      <c r="B55" s="12" t="s">
        <v>24</v>
      </c>
      <c r="C55" s="29"/>
      <c r="D55" s="92">
        <v>30</v>
      </c>
      <c r="E55" s="30"/>
      <c r="F55" s="204">
        <v>30</v>
      </c>
      <c r="G55" s="214">
        <v>0</v>
      </c>
    </row>
    <row r="56" spans="1:7" ht="22.15" customHeight="1">
      <c r="A56" s="220"/>
      <c r="B56" s="12" t="s">
        <v>25</v>
      </c>
      <c r="C56" s="29"/>
      <c r="D56" s="92">
        <v>50</v>
      </c>
      <c r="E56" s="30"/>
      <c r="F56" s="204">
        <v>50</v>
      </c>
      <c r="G56" s="214">
        <v>17</v>
      </c>
    </row>
    <row r="57" spans="1:7" ht="22.15" customHeight="1">
      <c r="A57" s="220"/>
      <c r="B57" s="12" t="s">
        <v>50</v>
      </c>
      <c r="C57" s="29"/>
      <c r="D57" s="92">
        <v>5</v>
      </c>
      <c r="E57" s="30"/>
      <c r="F57" s="204">
        <v>5</v>
      </c>
      <c r="G57" s="214">
        <v>0</v>
      </c>
    </row>
    <row r="58" spans="1:7" ht="22.15" customHeight="1">
      <c r="A58" s="220"/>
      <c r="B58" s="12" t="s">
        <v>26</v>
      </c>
      <c r="C58" s="29"/>
      <c r="D58" s="92">
        <v>110</v>
      </c>
      <c r="E58" s="30"/>
      <c r="F58" s="204">
        <v>110</v>
      </c>
      <c r="G58" s="214">
        <v>171</v>
      </c>
    </row>
    <row r="59" spans="1:7" ht="22.15" customHeight="1">
      <c r="A59" s="220"/>
      <c r="B59" s="12" t="s">
        <v>27</v>
      </c>
      <c r="C59" s="29"/>
      <c r="D59" s="92">
        <v>20</v>
      </c>
      <c r="E59" s="30"/>
      <c r="F59" s="204">
        <v>20</v>
      </c>
      <c r="G59" s="199">
        <v>5</v>
      </c>
    </row>
    <row r="60" spans="1:7" ht="22.15" customHeight="1">
      <c r="A60" s="220"/>
      <c r="B60" s="12" t="s">
        <v>53</v>
      </c>
      <c r="C60" s="29"/>
      <c r="D60" s="92">
        <v>0</v>
      </c>
      <c r="E60" s="30"/>
      <c r="F60" s="169">
        <v>0</v>
      </c>
      <c r="G60" s="214">
        <v>0</v>
      </c>
    </row>
    <row r="61" spans="1:7" ht="22.15" customHeight="1">
      <c r="A61" s="220"/>
      <c r="B61" s="12" t="s">
        <v>117</v>
      </c>
      <c r="C61" s="29"/>
      <c r="D61" s="92">
        <v>0</v>
      </c>
      <c r="E61" s="30"/>
      <c r="F61" s="169">
        <v>0</v>
      </c>
      <c r="G61" s="214">
        <v>0</v>
      </c>
    </row>
    <row r="62" spans="1:7" ht="22.15" customHeight="1" thickBot="1">
      <c r="A62" s="223"/>
      <c r="B62" s="43" t="s">
        <v>62</v>
      </c>
      <c r="C62" s="60"/>
      <c r="D62" s="94">
        <v>0</v>
      </c>
      <c r="E62" s="36"/>
      <c r="F62" s="179">
        <v>0</v>
      </c>
      <c r="G62" s="215">
        <v>0</v>
      </c>
    </row>
    <row r="63" spans="1:7" ht="22.15" customHeight="1" thickBot="1">
      <c r="A63" s="224"/>
      <c r="B63" s="209" t="s">
        <v>28</v>
      </c>
      <c r="C63" s="210"/>
      <c r="D63" s="95">
        <f>SUM(D31:D62)</f>
        <v>2571</v>
      </c>
      <c r="E63" s="47"/>
      <c r="F63" s="107">
        <f>SUM(F31:F62)</f>
        <v>3071</v>
      </c>
      <c r="G63" s="107">
        <f>SUM(G31:G62)</f>
        <v>2995</v>
      </c>
    </row>
    <row r="64" spans="1:7" ht="30" customHeight="1">
      <c r="A64" s="15" t="s">
        <v>29</v>
      </c>
      <c r="B64" s="7" t="s">
        <v>30</v>
      </c>
      <c r="C64" s="39"/>
      <c r="D64" s="127"/>
      <c r="E64" s="30"/>
      <c r="F64" s="207"/>
      <c r="G64" s="202"/>
    </row>
    <row r="65" spans="1:7" ht="21" customHeight="1">
      <c r="A65" s="225"/>
      <c r="B65" s="12" t="s">
        <v>67</v>
      </c>
      <c r="C65" s="40"/>
      <c r="D65" s="92">
        <v>0</v>
      </c>
      <c r="E65" s="30"/>
      <c r="F65" s="169">
        <v>0</v>
      </c>
      <c r="G65" s="214">
        <v>0</v>
      </c>
    </row>
    <row r="66" spans="1:7" ht="21" customHeight="1">
      <c r="A66" s="225"/>
      <c r="B66" s="12" t="s">
        <v>52</v>
      </c>
      <c r="C66" s="40"/>
      <c r="D66" s="92">
        <v>0</v>
      </c>
      <c r="E66" s="30"/>
      <c r="F66" s="169">
        <v>0</v>
      </c>
      <c r="G66" s="214">
        <v>0</v>
      </c>
    </row>
    <row r="67" spans="1:7" ht="21" customHeight="1">
      <c r="A67" s="225"/>
      <c r="B67" s="43" t="s">
        <v>64</v>
      </c>
      <c r="C67" s="40"/>
      <c r="D67" s="93">
        <v>0</v>
      </c>
      <c r="E67" s="30"/>
      <c r="F67" s="169">
        <v>0</v>
      </c>
      <c r="G67" s="214">
        <v>0</v>
      </c>
    </row>
    <row r="68" spans="1:7" ht="21" customHeight="1">
      <c r="A68" s="225"/>
      <c r="B68" s="12" t="s">
        <v>43</v>
      </c>
      <c r="C68" s="40"/>
      <c r="D68" s="92">
        <v>0</v>
      </c>
      <c r="E68" s="30"/>
      <c r="F68" s="169">
        <v>0</v>
      </c>
      <c r="G68" s="214">
        <v>0</v>
      </c>
    </row>
    <row r="69" spans="1:7" ht="21" customHeight="1">
      <c r="A69" s="225"/>
      <c r="B69" s="12" t="s">
        <v>39</v>
      </c>
      <c r="C69" s="40"/>
      <c r="D69" s="92">
        <v>0</v>
      </c>
      <c r="E69" s="30"/>
      <c r="F69" s="169">
        <v>0</v>
      </c>
      <c r="G69" s="214">
        <v>0</v>
      </c>
    </row>
    <row r="70" spans="1:7" ht="21" customHeight="1" thickBot="1">
      <c r="A70" s="226"/>
      <c r="B70" s="43" t="s">
        <v>65</v>
      </c>
      <c r="C70" s="51"/>
      <c r="D70" s="94">
        <v>0</v>
      </c>
      <c r="E70" s="36"/>
      <c r="F70" s="179">
        <v>0</v>
      </c>
      <c r="G70" s="215">
        <v>0</v>
      </c>
    </row>
    <row r="71" spans="1:7" ht="19.5" customHeight="1" thickBot="1">
      <c r="A71" s="224"/>
      <c r="B71" s="45" t="s">
        <v>28</v>
      </c>
      <c r="C71" s="53"/>
      <c r="D71" s="100">
        <f>SUM(D64:D70)</f>
        <v>0</v>
      </c>
      <c r="E71" s="54"/>
      <c r="F71" s="112">
        <f>SUM(F64:F70)</f>
        <v>0</v>
      </c>
      <c r="G71" s="112">
        <f>SUM(G64:G70)</f>
        <v>0</v>
      </c>
    </row>
    <row r="72" spans="1:7" ht="21.95" customHeight="1">
      <c r="A72" s="227"/>
      <c r="B72" s="76"/>
      <c r="C72" s="77"/>
      <c r="D72" s="128"/>
      <c r="E72" s="78"/>
      <c r="F72" s="207"/>
      <c r="G72" s="202"/>
    </row>
    <row r="73" spans="1:7" ht="30" customHeight="1">
      <c r="A73" s="15" t="s">
        <v>51</v>
      </c>
      <c r="B73" s="7" t="s">
        <v>33</v>
      </c>
      <c r="C73" s="39"/>
      <c r="D73" s="92"/>
      <c r="E73" s="21"/>
      <c r="F73" s="204"/>
      <c r="G73" s="199"/>
    </row>
    <row r="74" spans="1:7" ht="28.5" customHeight="1">
      <c r="A74" s="225"/>
      <c r="B74" s="12" t="s">
        <v>63</v>
      </c>
      <c r="C74" s="30"/>
      <c r="D74" s="92">
        <v>0</v>
      </c>
      <c r="E74" s="30"/>
      <c r="F74" s="169">
        <v>0</v>
      </c>
      <c r="G74" s="214">
        <v>0</v>
      </c>
    </row>
    <row r="75" spans="1:7" ht="21.75" customHeight="1">
      <c r="A75" s="225"/>
      <c r="B75" s="14" t="s">
        <v>68</v>
      </c>
      <c r="C75" s="30"/>
      <c r="D75" s="92">
        <v>0</v>
      </c>
      <c r="E75" s="30"/>
      <c r="F75" s="169">
        <v>0</v>
      </c>
      <c r="G75" s="214">
        <v>0</v>
      </c>
    </row>
    <row r="76" spans="1:7" ht="21.75" customHeight="1" thickBot="1">
      <c r="A76" s="226"/>
      <c r="B76" s="59" t="s">
        <v>70</v>
      </c>
      <c r="C76" s="36"/>
      <c r="D76" s="94">
        <v>0</v>
      </c>
      <c r="E76" s="36"/>
      <c r="F76" s="179">
        <v>0</v>
      </c>
      <c r="G76" s="215">
        <v>0</v>
      </c>
    </row>
    <row r="77" spans="1:7" ht="21" customHeight="1" thickBot="1">
      <c r="A77" s="224"/>
      <c r="B77" s="45" t="s">
        <v>28</v>
      </c>
      <c r="C77" s="53"/>
      <c r="D77" s="100">
        <f>SUM(D74:D76)</f>
        <v>0</v>
      </c>
      <c r="E77" s="54"/>
      <c r="F77" s="212">
        <v>0</v>
      </c>
      <c r="G77" s="212">
        <v>0</v>
      </c>
    </row>
    <row r="78" spans="1:7" ht="21.75" customHeight="1">
      <c r="A78" s="17" t="s">
        <v>35</v>
      </c>
      <c r="B78" s="10" t="s">
        <v>36</v>
      </c>
      <c r="C78" s="34"/>
      <c r="D78" s="127"/>
      <c r="E78" s="48"/>
      <c r="F78" s="207"/>
      <c r="G78" s="202"/>
    </row>
    <row r="79" spans="1:7" ht="27.75" customHeight="1" thickBot="1">
      <c r="A79" s="66"/>
      <c r="B79" s="59" t="s">
        <v>71</v>
      </c>
      <c r="C79" s="60"/>
      <c r="D79" s="94">
        <v>0</v>
      </c>
      <c r="E79" s="36"/>
      <c r="F79" s="179">
        <v>0</v>
      </c>
      <c r="G79" s="215">
        <v>0</v>
      </c>
    </row>
    <row r="80" spans="1:7" ht="21" customHeight="1" thickBot="1">
      <c r="A80" s="68"/>
      <c r="B80" s="69" t="s">
        <v>7</v>
      </c>
      <c r="C80" s="53"/>
      <c r="D80" s="100">
        <f>SUM(D79:D79)</f>
        <v>0</v>
      </c>
      <c r="E80" s="54"/>
      <c r="F80" s="212">
        <v>0</v>
      </c>
      <c r="G80" s="212">
        <v>0</v>
      </c>
    </row>
    <row r="81" spans="1:7" ht="30" customHeight="1">
      <c r="A81" s="15" t="s">
        <v>37</v>
      </c>
      <c r="B81" s="11" t="s">
        <v>31</v>
      </c>
      <c r="C81" s="39"/>
      <c r="D81" s="92"/>
      <c r="E81" s="30"/>
      <c r="F81" s="207"/>
      <c r="G81" s="202"/>
    </row>
    <row r="82" spans="1:7" ht="18.95" customHeight="1" thickBot="1">
      <c r="A82" s="226"/>
      <c r="B82" s="43" t="s">
        <v>32</v>
      </c>
      <c r="C82" s="60"/>
      <c r="D82" s="94">
        <v>0</v>
      </c>
      <c r="E82" s="36"/>
      <c r="F82" s="213">
        <v>0</v>
      </c>
      <c r="G82" s="218">
        <v>0</v>
      </c>
    </row>
    <row r="83" spans="1:7" ht="19.5" customHeight="1" thickBot="1">
      <c r="A83" s="228"/>
      <c r="B83" s="67" t="s">
        <v>47</v>
      </c>
      <c r="C83" s="54"/>
      <c r="D83" s="100">
        <f>SUM(D82:D82)</f>
        <v>0</v>
      </c>
      <c r="E83" s="54"/>
      <c r="F83" s="212">
        <v>0</v>
      </c>
      <c r="G83" s="212">
        <v>0</v>
      </c>
    </row>
    <row r="84" spans="1:7" s="1" customFormat="1" ht="17.100000000000001" customHeight="1" thickBot="1">
      <c r="A84" s="229"/>
      <c r="B84" s="62"/>
      <c r="C84" s="63"/>
      <c r="D84" s="102"/>
      <c r="E84" s="22"/>
      <c r="F84" s="207"/>
      <c r="G84" s="202"/>
    </row>
    <row r="85" spans="1:7" ht="19.5" customHeight="1" thickBot="1">
      <c r="A85" s="228"/>
      <c r="B85" s="19" t="s">
        <v>48</v>
      </c>
      <c r="C85" s="41"/>
      <c r="D85" s="103">
        <f>D27+D30+D63+D71+D80+D83+D77</f>
        <v>8438</v>
      </c>
      <c r="E85" s="41"/>
      <c r="F85" s="103">
        <f>F27+F30+F63+F71+F80+F83+F77</f>
        <v>8938</v>
      </c>
      <c r="G85" s="116">
        <f>G27+G30+G63+G71+G80+G83+G77</f>
        <v>8523</v>
      </c>
    </row>
    <row r="86" spans="1:7" ht="16.5" customHeight="1">
      <c r="A86" s="197"/>
      <c r="B86" s="2"/>
      <c r="C86" s="16"/>
    </row>
    <row r="87" spans="1:7" ht="21.75" customHeight="1">
      <c r="A87" s="197"/>
      <c r="B87" s="2"/>
    </row>
    <row r="88" spans="1:7" ht="33" customHeight="1">
      <c r="A88" s="197"/>
      <c r="B88" s="2"/>
    </row>
    <row r="89" spans="1:7" ht="18" customHeight="1">
      <c r="A89" s="197"/>
      <c r="B89" s="2"/>
    </row>
    <row r="90" spans="1:7" ht="18" customHeight="1">
      <c r="A90" s="197"/>
      <c r="B90" s="2"/>
    </row>
    <row r="91" spans="1:7" ht="18" customHeight="1">
      <c r="A91" s="197"/>
      <c r="B91" s="2"/>
    </row>
  </sheetData>
  <mergeCells count="9">
    <mergeCell ref="C28:E28"/>
    <mergeCell ref="C7:E7"/>
    <mergeCell ref="A4:B5"/>
    <mergeCell ref="A7:B7"/>
    <mergeCell ref="A2:G3"/>
    <mergeCell ref="F4:F5"/>
    <mergeCell ref="G4:G5"/>
    <mergeCell ref="A6:G6"/>
    <mergeCell ref="C4:E5"/>
  </mergeCells>
  <phoneticPr fontId="0" type="noConversion"/>
  <printOptions horizontalCentered="1" headings="1"/>
  <pageMargins left="0.19685039370078741" right="0.19685039370078741" top="0.59055118110236227" bottom="0.19685039370078741" header="0.19685039370078741" footer="0.31496062992125984"/>
  <pageSetup paperSize="9" scale="57" orientation="portrait" horizontalDpi="4294967292" r:id="rId1"/>
  <headerFooter alignWithMargins="0">
    <oddHeader xml:space="preserve">&amp;R&amp;9 6. melléklet a 7/2014. (V. 15.) Ör. rendelethez. </oddHeader>
    <oddFooter>&amp;R&amp;P</oddFooter>
  </headerFooter>
  <rowBreaks count="1" manualBreakCount="1">
    <brk id="6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91"/>
  <sheetViews>
    <sheetView view="pageLayout" topLeftCell="C2" zoomScaleSheetLayoutView="100" workbookViewId="0">
      <selection activeCell="D19" sqref="D19"/>
    </sheetView>
  </sheetViews>
  <sheetFormatPr defaultRowHeight="12.75"/>
  <cols>
    <col min="1" max="1" width="4.7109375" customWidth="1"/>
    <col min="2" max="2" width="61.85546875" customWidth="1"/>
    <col min="3" max="3" width="8.7109375" style="159" customWidth="1"/>
    <col min="4" max="4" width="10.7109375" style="101" customWidth="1"/>
    <col min="5" max="5" width="6.28515625" style="65" customWidth="1"/>
    <col min="6" max="6" width="17.28515625" style="91" customWidth="1"/>
    <col min="7" max="7" width="16.5703125" style="118" customWidth="1"/>
  </cols>
  <sheetData>
    <row r="1" spans="1:7" s="1" customFormat="1" ht="12.75" hidden="1" customHeight="1">
      <c r="A1" s="4"/>
      <c r="B1" s="5"/>
      <c r="C1" s="159"/>
      <c r="D1" s="101"/>
      <c r="E1" s="65"/>
      <c r="F1" s="20"/>
      <c r="G1" s="117"/>
    </row>
    <row r="2" spans="1:7" s="1" customFormat="1" ht="39.950000000000003" customHeight="1">
      <c r="A2" s="283" t="s">
        <v>107</v>
      </c>
      <c r="B2" s="283"/>
      <c r="C2" s="283"/>
      <c r="D2" s="283"/>
      <c r="E2" s="283"/>
      <c r="F2" s="284"/>
      <c r="G2" s="284"/>
    </row>
    <row r="3" spans="1:7" ht="15.75" customHeight="1" thickBot="1">
      <c r="A3" s="285"/>
      <c r="B3" s="285"/>
      <c r="C3" s="285"/>
      <c r="D3" s="285"/>
      <c r="E3" s="285"/>
      <c r="F3" s="285"/>
      <c r="G3" s="285"/>
    </row>
    <row r="4" spans="1:7" ht="16.899999999999999" customHeight="1">
      <c r="A4" s="262" t="s">
        <v>0</v>
      </c>
      <c r="B4" s="263"/>
      <c r="C4" s="266" t="s">
        <v>95</v>
      </c>
      <c r="D4" s="267"/>
      <c r="E4" s="288"/>
      <c r="F4" s="291" t="s">
        <v>96</v>
      </c>
      <c r="G4" s="255" t="s">
        <v>97</v>
      </c>
    </row>
    <row r="5" spans="1:7" ht="36.75" customHeight="1" thickBot="1">
      <c r="A5" s="264"/>
      <c r="B5" s="265"/>
      <c r="C5" s="269"/>
      <c r="D5" s="270"/>
      <c r="E5" s="289"/>
      <c r="F5" s="292"/>
      <c r="G5" s="256"/>
    </row>
    <row r="6" spans="1:7" ht="16.899999999999999" customHeight="1" thickBot="1">
      <c r="A6" s="272"/>
      <c r="B6" s="273"/>
      <c r="C6" s="273"/>
      <c r="D6" s="273"/>
      <c r="E6" s="273"/>
      <c r="F6" s="286"/>
      <c r="G6" s="287"/>
    </row>
    <row r="7" spans="1:7" ht="20.100000000000001" customHeight="1">
      <c r="A7" s="275" t="s">
        <v>1</v>
      </c>
      <c r="B7" s="276"/>
      <c r="C7" s="277"/>
      <c r="D7" s="278"/>
      <c r="E7" s="282"/>
      <c r="F7" s="177"/>
      <c r="G7" s="170"/>
    </row>
    <row r="8" spans="1:7" ht="19.5" customHeight="1">
      <c r="A8" s="6"/>
      <c r="B8" s="13" t="s">
        <v>2</v>
      </c>
      <c r="C8" s="29"/>
      <c r="D8" s="92">
        <v>0</v>
      </c>
      <c r="E8" s="21"/>
      <c r="F8" s="169">
        <v>0</v>
      </c>
      <c r="G8" s="92">
        <v>0</v>
      </c>
    </row>
    <row r="9" spans="1:7" ht="19.5" customHeight="1">
      <c r="A9" s="6"/>
      <c r="B9" s="13" t="s">
        <v>3</v>
      </c>
      <c r="C9" s="29"/>
      <c r="D9" s="92">
        <v>5989</v>
      </c>
      <c r="E9" s="21"/>
      <c r="F9" s="169">
        <v>4674</v>
      </c>
      <c r="G9" s="171">
        <v>4471</v>
      </c>
    </row>
    <row r="10" spans="1:7" ht="19.5" customHeight="1">
      <c r="A10" s="6"/>
      <c r="B10" s="13" t="s">
        <v>40</v>
      </c>
      <c r="C10" s="29"/>
      <c r="D10" s="92">
        <v>0</v>
      </c>
      <c r="E10" s="21"/>
      <c r="F10" s="169">
        <v>0</v>
      </c>
      <c r="G10" s="92">
        <v>0</v>
      </c>
    </row>
    <row r="11" spans="1:7" ht="19.5" customHeight="1">
      <c r="A11" s="6"/>
      <c r="B11" s="13" t="s">
        <v>78</v>
      </c>
      <c r="C11" s="29"/>
      <c r="D11" s="92">
        <v>600</v>
      </c>
      <c r="E11" s="21"/>
      <c r="F11" s="169">
        <v>600</v>
      </c>
      <c r="G11" s="171">
        <v>600</v>
      </c>
    </row>
    <row r="12" spans="1:7" ht="25.5">
      <c r="A12" s="6"/>
      <c r="B12" s="13" t="s">
        <v>69</v>
      </c>
      <c r="C12" s="29"/>
      <c r="D12" s="92">
        <v>0</v>
      </c>
      <c r="E12" s="21"/>
      <c r="F12" s="169">
        <v>0</v>
      </c>
      <c r="G12" s="92">
        <v>0</v>
      </c>
    </row>
    <row r="13" spans="1:7" ht="19.5" customHeight="1">
      <c r="A13" s="6"/>
      <c r="B13" s="13" t="s">
        <v>34</v>
      </c>
      <c r="C13" s="29"/>
      <c r="D13" s="92">
        <v>1362</v>
      </c>
      <c r="E13" s="21"/>
      <c r="F13" s="169">
        <v>1362</v>
      </c>
      <c r="G13" s="171">
        <v>1361</v>
      </c>
    </row>
    <row r="14" spans="1:7" ht="19.5" customHeight="1">
      <c r="A14" s="6"/>
      <c r="B14" s="13" t="s">
        <v>72</v>
      </c>
      <c r="C14" s="29"/>
      <c r="D14" s="92">
        <v>0</v>
      </c>
      <c r="E14" s="21"/>
      <c r="F14" s="169">
        <v>0</v>
      </c>
      <c r="G14" s="92">
        <v>0</v>
      </c>
    </row>
    <row r="15" spans="1:7" ht="19.5" customHeight="1">
      <c r="A15" s="6"/>
      <c r="B15" s="13" t="s">
        <v>73</v>
      </c>
      <c r="C15" s="29"/>
      <c r="D15" s="92">
        <v>0</v>
      </c>
      <c r="E15" s="21"/>
      <c r="F15" s="169">
        <v>0</v>
      </c>
      <c r="G15" s="92">
        <v>0</v>
      </c>
    </row>
    <row r="16" spans="1:7" ht="25.5">
      <c r="A16" s="6"/>
      <c r="B16" s="13" t="s">
        <v>61</v>
      </c>
      <c r="C16" s="29"/>
      <c r="D16" s="92">
        <v>0</v>
      </c>
      <c r="E16" s="21"/>
      <c r="F16" s="169">
        <v>0</v>
      </c>
      <c r="G16" s="92">
        <v>0</v>
      </c>
    </row>
    <row r="17" spans="1:7" ht="19.5" customHeight="1">
      <c r="A17" s="6"/>
      <c r="B17" s="13" t="s">
        <v>94</v>
      </c>
      <c r="C17" s="29"/>
      <c r="D17" s="92">
        <v>0</v>
      </c>
      <c r="E17" s="21"/>
      <c r="F17" s="169">
        <v>0</v>
      </c>
      <c r="G17" s="92">
        <v>0</v>
      </c>
    </row>
    <row r="18" spans="1:7" ht="19.5" customHeight="1">
      <c r="A18" s="6"/>
      <c r="B18" s="13" t="s">
        <v>4</v>
      </c>
      <c r="C18" s="29"/>
      <c r="D18" s="92">
        <v>0</v>
      </c>
      <c r="E18" s="21"/>
      <c r="F18" s="169">
        <v>0</v>
      </c>
      <c r="G18" s="92">
        <v>0</v>
      </c>
    </row>
    <row r="19" spans="1:7" ht="25.5" customHeight="1">
      <c r="A19" s="6"/>
      <c r="B19" s="13" t="s">
        <v>60</v>
      </c>
      <c r="C19" s="29"/>
      <c r="D19" s="92">
        <v>0</v>
      </c>
      <c r="E19" s="21"/>
      <c r="F19" s="169">
        <v>0</v>
      </c>
      <c r="G19" s="92">
        <v>0</v>
      </c>
    </row>
    <row r="20" spans="1:7" ht="19.5" customHeight="1">
      <c r="A20" s="6"/>
      <c r="B20" s="13" t="s">
        <v>66</v>
      </c>
      <c r="C20" s="29"/>
      <c r="D20" s="93">
        <v>0</v>
      </c>
      <c r="E20" s="21"/>
      <c r="F20" s="178">
        <v>0</v>
      </c>
      <c r="G20" s="93">
        <v>0</v>
      </c>
    </row>
    <row r="21" spans="1:7" ht="19.5" customHeight="1">
      <c r="A21" s="6"/>
      <c r="B21" s="13" t="s">
        <v>59</v>
      </c>
      <c r="C21" s="29"/>
      <c r="D21" s="92">
        <v>50</v>
      </c>
      <c r="E21" s="21"/>
      <c r="F21" s="169">
        <v>70</v>
      </c>
      <c r="G21" s="171">
        <v>70</v>
      </c>
    </row>
    <row r="22" spans="1:7" ht="19.5" customHeight="1">
      <c r="A22" s="6"/>
      <c r="B22" s="13" t="s">
        <v>44</v>
      </c>
      <c r="C22" s="29"/>
      <c r="D22" s="92">
        <v>0</v>
      </c>
      <c r="E22" s="21"/>
      <c r="F22" s="169">
        <v>151</v>
      </c>
      <c r="G22" s="171">
        <v>150</v>
      </c>
    </row>
    <row r="23" spans="1:7" ht="19.5" customHeight="1">
      <c r="A23" s="6"/>
      <c r="B23" s="13" t="s">
        <v>74</v>
      </c>
      <c r="C23" s="29"/>
      <c r="D23" s="92">
        <v>0</v>
      </c>
      <c r="E23" s="21"/>
      <c r="F23" s="169">
        <v>0</v>
      </c>
      <c r="G23" s="92">
        <v>0</v>
      </c>
    </row>
    <row r="24" spans="1:7" ht="19.5" customHeight="1">
      <c r="A24" s="6"/>
      <c r="B24" s="13" t="s">
        <v>108</v>
      </c>
      <c r="C24" s="29"/>
      <c r="D24" s="92">
        <v>0</v>
      </c>
      <c r="E24" s="21"/>
      <c r="F24" s="169">
        <v>1291</v>
      </c>
      <c r="G24" s="92">
        <v>1289</v>
      </c>
    </row>
    <row r="25" spans="1:7" ht="19.5" customHeight="1">
      <c r="A25" s="6"/>
      <c r="B25" s="13" t="s">
        <v>58</v>
      </c>
      <c r="C25" s="29"/>
      <c r="D25" s="92">
        <v>0</v>
      </c>
      <c r="E25" s="21"/>
      <c r="F25" s="169">
        <v>0</v>
      </c>
      <c r="G25" s="92">
        <v>0</v>
      </c>
    </row>
    <row r="26" spans="1:7" ht="19.5" customHeight="1" thickBot="1">
      <c r="A26" s="42"/>
      <c r="B26" s="147" t="s">
        <v>45</v>
      </c>
      <c r="C26" s="60"/>
      <c r="D26" s="94">
        <v>0</v>
      </c>
      <c r="E26" s="24"/>
      <c r="F26" s="179">
        <v>0</v>
      </c>
      <c r="G26" s="94">
        <v>0</v>
      </c>
    </row>
    <row r="27" spans="1:7" s="3" customFormat="1" ht="19.5" customHeight="1" thickBot="1">
      <c r="A27" s="44"/>
      <c r="B27" s="148" t="s">
        <v>7</v>
      </c>
      <c r="C27" s="46"/>
      <c r="D27" s="95">
        <f>SUM(D8:D26)</f>
        <v>8001</v>
      </c>
      <c r="E27" s="47"/>
      <c r="F27" s="107">
        <f>SUM(F8:F26)</f>
        <v>8148</v>
      </c>
      <c r="G27" s="165">
        <f>SUM(G8:G26)</f>
        <v>7941</v>
      </c>
    </row>
    <row r="28" spans="1:7" s="3" customFormat="1" ht="19.5" customHeight="1">
      <c r="A28" s="15" t="s">
        <v>5</v>
      </c>
      <c r="B28" s="11" t="s">
        <v>6</v>
      </c>
      <c r="C28" s="260"/>
      <c r="D28" s="261"/>
      <c r="E28" s="290"/>
      <c r="F28" s="180"/>
      <c r="G28" s="172"/>
    </row>
    <row r="29" spans="1:7" s="3" customFormat="1" ht="19.5" customHeight="1">
      <c r="A29" s="15"/>
      <c r="B29" s="166" t="s">
        <v>100</v>
      </c>
      <c r="C29" s="87"/>
      <c r="D29" s="167">
        <v>0</v>
      </c>
      <c r="E29" s="168"/>
      <c r="F29" s="181">
        <v>16</v>
      </c>
      <c r="G29" s="173">
        <v>15</v>
      </c>
    </row>
    <row r="30" spans="1:7" s="3" customFormat="1" ht="19.5" customHeight="1" thickBot="1">
      <c r="A30" s="6"/>
      <c r="B30" s="166" t="s">
        <v>76</v>
      </c>
      <c r="C30" s="31"/>
      <c r="D30" s="124">
        <v>2147</v>
      </c>
      <c r="E30" s="33"/>
      <c r="F30" s="182">
        <v>2172</v>
      </c>
      <c r="G30" s="174">
        <v>2097</v>
      </c>
    </row>
    <row r="31" spans="1:7" ht="19.5" customHeight="1" thickBot="1">
      <c r="A31" s="58"/>
      <c r="B31" s="149" t="s">
        <v>7</v>
      </c>
      <c r="C31" s="49"/>
      <c r="D31" s="95">
        <f>SUM(D30:D30)</f>
        <v>2147</v>
      </c>
      <c r="E31" s="165"/>
      <c r="F31" s="165">
        <f>SUM(F29:F30)</f>
        <v>2188</v>
      </c>
      <c r="G31" s="165">
        <f>SUM(G29:G30)</f>
        <v>2112</v>
      </c>
    </row>
    <row r="32" spans="1:7" ht="22.15" customHeight="1">
      <c r="A32" s="25" t="s">
        <v>49</v>
      </c>
      <c r="B32" s="150" t="s">
        <v>9</v>
      </c>
      <c r="C32" s="34"/>
      <c r="D32" s="127"/>
      <c r="E32" s="35"/>
      <c r="F32" s="183"/>
      <c r="G32" s="171"/>
    </row>
    <row r="33" spans="1:7" ht="22.15" customHeight="1">
      <c r="A33" s="6"/>
      <c r="B33" s="13" t="s">
        <v>10</v>
      </c>
      <c r="C33" s="29"/>
      <c r="D33" s="94">
        <v>0</v>
      </c>
      <c r="E33" s="21"/>
      <c r="F33" s="169">
        <v>0</v>
      </c>
      <c r="G33" s="92">
        <v>0</v>
      </c>
    </row>
    <row r="34" spans="1:7" ht="22.15" customHeight="1">
      <c r="A34" s="6"/>
      <c r="B34" s="13" t="s">
        <v>79</v>
      </c>
      <c r="C34" s="29"/>
      <c r="D34" s="94">
        <v>5</v>
      </c>
      <c r="E34" s="21"/>
      <c r="F34" s="169">
        <v>0</v>
      </c>
      <c r="G34" s="92">
        <v>0</v>
      </c>
    </row>
    <row r="35" spans="1:7" ht="22.15" customHeight="1">
      <c r="A35" s="6"/>
      <c r="B35" s="13" t="s">
        <v>12</v>
      </c>
      <c r="C35" s="29"/>
      <c r="D35" s="92">
        <v>85</v>
      </c>
      <c r="E35" s="21"/>
      <c r="F35" s="169">
        <v>93</v>
      </c>
      <c r="G35" s="171">
        <v>90</v>
      </c>
    </row>
    <row r="36" spans="1:7" ht="22.15" customHeight="1">
      <c r="A36" s="6"/>
      <c r="B36" s="13" t="s">
        <v>42</v>
      </c>
      <c r="C36" s="29"/>
      <c r="D36" s="92">
        <v>0</v>
      </c>
      <c r="E36" s="21"/>
      <c r="F36" s="169">
        <v>0</v>
      </c>
      <c r="G36" s="92">
        <v>0</v>
      </c>
    </row>
    <row r="37" spans="1:7" ht="22.15" customHeight="1">
      <c r="A37" s="6"/>
      <c r="B37" s="13" t="s">
        <v>13</v>
      </c>
      <c r="C37" s="29"/>
      <c r="D37" s="92">
        <v>100</v>
      </c>
      <c r="E37" s="21"/>
      <c r="F37" s="169">
        <v>117</v>
      </c>
      <c r="G37" s="171">
        <v>116</v>
      </c>
    </row>
    <row r="38" spans="1:7" ht="22.15" customHeight="1">
      <c r="A38" s="6"/>
      <c r="B38" s="13" t="s">
        <v>14</v>
      </c>
      <c r="C38" s="29"/>
      <c r="D38" s="92">
        <v>1800</v>
      </c>
      <c r="E38" s="21"/>
      <c r="F38" s="169">
        <v>2481</v>
      </c>
      <c r="G38" s="171">
        <v>2480</v>
      </c>
    </row>
    <row r="39" spans="1:7" ht="22.15" customHeight="1">
      <c r="A39" s="6"/>
      <c r="B39" s="13" t="s">
        <v>15</v>
      </c>
      <c r="C39" s="29"/>
      <c r="D39" s="92">
        <v>80</v>
      </c>
      <c r="E39" s="21"/>
      <c r="F39" s="169">
        <v>66</v>
      </c>
      <c r="G39" s="171">
        <v>66</v>
      </c>
    </row>
    <row r="40" spans="1:7" ht="22.15" customHeight="1">
      <c r="A40" s="6"/>
      <c r="B40" s="13" t="s">
        <v>55</v>
      </c>
      <c r="C40" s="29"/>
      <c r="D40" s="92">
        <v>520</v>
      </c>
      <c r="E40" s="21"/>
      <c r="F40" s="169">
        <v>652</v>
      </c>
      <c r="G40" s="171">
        <v>649</v>
      </c>
    </row>
    <row r="41" spans="1:7" ht="22.15" customHeight="1">
      <c r="A41" s="6"/>
      <c r="B41" s="13" t="s">
        <v>56</v>
      </c>
      <c r="C41" s="29"/>
      <c r="D41" s="92">
        <v>65</v>
      </c>
      <c r="E41" s="21"/>
      <c r="F41" s="169">
        <v>241</v>
      </c>
      <c r="G41" s="171">
        <v>240</v>
      </c>
    </row>
    <row r="42" spans="1:7" ht="22.15" customHeight="1">
      <c r="A42" s="6"/>
      <c r="B42" s="13" t="s">
        <v>16</v>
      </c>
      <c r="C42" s="29"/>
      <c r="D42" s="92">
        <v>230</v>
      </c>
      <c r="E42" s="21"/>
      <c r="F42" s="169">
        <v>368</v>
      </c>
      <c r="G42" s="171">
        <v>365</v>
      </c>
    </row>
    <row r="43" spans="1:7" ht="22.15" customHeight="1">
      <c r="A43" s="6"/>
      <c r="B43" s="13" t="s">
        <v>57</v>
      </c>
      <c r="C43" s="29"/>
      <c r="D43" s="92">
        <v>0</v>
      </c>
      <c r="E43" s="21"/>
      <c r="F43" s="169">
        <v>0</v>
      </c>
      <c r="G43" s="171">
        <v>0</v>
      </c>
    </row>
    <row r="44" spans="1:7" ht="22.15" customHeight="1">
      <c r="A44" s="6"/>
      <c r="B44" s="13" t="s">
        <v>17</v>
      </c>
      <c r="C44" s="29"/>
      <c r="D44" s="92">
        <v>0</v>
      </c>
      <c r="E44" s="37"/>
      <c r="F44" s="169">
        <v>0</v>
      </c>
      <c r="G44" s="171">
        <v>0</v>
      </c>
    </row>
    <row r="45" spans="1:7" ht="22.15" customHeight="1">
      <c r="A45" s="6"/>
      <c r="B45" s="13" t="s">
        <v>18</v>
      </c>
      <c r="C45" s="29"/>
      <c r="D45" s="92">
        <v>0</v>
      </c>
      <c r="E45" s="21"/>
      <c r="F45" s="169">
        <v>0</v>
      </c>
      <c r="G45" s="171">
        <v>0</v>
      </c>
    </row>
    <row r="46" spans="1:7" ht="22.15" customHeight="1">
      <c r="A46" s="6"/>
      <c r="B46" s="13" t="s">
        <v>19</v>
      </c>
      <c r="C46" s="29"/>
      <c r="D46" s="92">
        <v>0</v>
      </c>
      <c r="E46" s="21"/>
      <c r="F46" s="169">
        <v>0</v>
      </c>
      <c r="G46" s="171">
        <v>0</v>
      </c>
    </row>
    <row r="47" spans="1:7" ht="22.15" customHeight="1">
      <c r="A47" s="6"/>
      <c r="B47" s="13" t="s">
        <v>20</v>
      </c>
      <c r="C47" s="29"/>
      <c r="D47" s="92">
        <v>180</v>
      </c>
      <c r="E47" s="21"/>
      <c r="F47" s="169">
        <v>827</v>
      </c>
      <c r="G47" s="171">
        <v>824</v>
      </c>
    </row>
    <row r="48" spans="1:7" ht="22.15" customHeight="1">
      <c r="A48" s="6"/>
      <c r="B48" s="13" t="s">
        <v>21</v>
      </c>
      <c r="C48" s="29"/>
      <c r="D48" s="92">
        <v>580</v>
      </c>
      <c r="E48" s="21"/>
      <c r="F48" s="169">
        <v>520</v>
      </c>
      <c r="G48" s="171">
        <v>516</v>
      </c>
    </row>
    <row r="49" spans="1:7" ht="22.15" customHeight="1">
      <c r="A49" s="6"/>
      <c r="B49" s="13" t="s">
        <v>22</v>
      </c>
      <c r="C49" s="29"/>
      <c r="D49" s="92">
        <v>110</v>
      </c>
      <c r="E49" s="21"/>
      <c r="F49" s="169">
        <v>236</v>
      </c>
      <c r="G49" s="171">
        <v>235</v>
      </c>
    </row>
    <row r="50" spans="1:7" ht="22.15" customHeight="1">
      <c r="A50" s="6"/>
      <c r="B50" s="13" t="s">
        <v>38</v>
      </c>
      <c r="C50" s="29"/>
      <c r="D50" s="92">
        <v>675</v>
      </c>
      <c r="E50" s="21"/>
      <c r="F50" s="169">
        <v>2047</v>
      </c>
      <c r="G50" s="171">
        <v>2044</v>
      </c>
    </row>
    <row r="51" spans="1:7" ht="22.15" customHeight="1">
      <c r="A51" s="6"/>
      <c r="B51" s="13" t="s">
        <v>23</v>
      </c>
      <c r="C51" s="29"/>
      <c r="D51" s="92">
        <v>285</v>
      </c>
      <c r="E51" s="21"/>
      <c r="F51" s="169">
        <v>136</v>
      </c>
      <c r="G51" s="171">
        <v>130</v>
      </c>
    </row>
    <row r="52" spans="1:7" ht="22.15" customHeight="1">
      <c r="A52" s="6"/>
      <c r="B52" s="13" t="s">
        <v>46</v>
      </c>
      <c r="C52" s="29"/>
      <c r="D52" s="92">
        <v>5845</v>
      </c>
      <c r="E52" s="21"/>
      <c r="F52" s="169">
        <v>5937</v>
      </c>
      <c r="G52" s="171">
        <v>5934</v>
      </c>
    </row>
    <row r="53" spans="1:7" ht="22.15" customHeight="1">
      <c r="A53" s="6"/>
      <c r="B53" s="13" t="s">
        <v>80</v>
      </c>
      <c r="C53" s="29"/>
      <c r="D53" s="92">
        <v>0</v>
      </c>
      <c r="E53" s="21"/>
      <c r="F53" s="169">
        <v>0</v>
      </c>
      <c r="G53" s="92">
        <v>0</v>
      </c>
    </row>
    <row r="54" spans="1:7" ht="22.15" customHeight="1">
      <c r="A54" s="6"/>
      <c r="B54" s="13" t="s">
        <v>41</v>
      </c>
      <c r="C54" s="29"/>
      <c r="D54" s="92">
        <v>0</v>
      </c>
      <c r="E54" s="21"/>
      <c r="F54" s="169">
        <v>0</v>
      </c>
      <c r="G54" s="92">
        <v>0</v>
      </c>
    </row>
    <row r="55" spans="1:7" ht="22.15" customHeight="1">
      <c r="A55" s="6"/>
      <c r="B55" s="13" t="s">
        <v>24</v>
      </c>
      <c r="C55" s="29"/>
      <c r="D55" s="92">
        <v>5</v>
      </c>
      <c r="E55" s="21"/>
      <c r="F55" s="169">
        <v>0</v>
      </c>
      <c r="G55" s="171">
        <v>0</v>
      </c>
    </row>
    <row r="56" spans="1:7" ht="22.15" customHeight="1">
      <c r="A56" s="6"/>
      <c r="B56" s="13" t="s">
        <v>25</v>
      </c>
      <c r="C56" s="29"/>
      <c r="D56" s="92">
        <v>30</v>
      </c>
      <c r="E56" s="21"/>
      <c r="F56" s="169">
        <v>8</v>
      </c>
      <c r="G56" s="171">
        <v>7</v>
      </c>
    </row>
    <row r="57" spans="1:7" ht="22.15" customHeight="1">
      <c r="A57" s="6"/>
      <c r="B57" s="13" t="s">
        <v>87</v>
      </c>
      <c r="C57" s="29"/>
      <c r="D57" s="92">
        <v>20</v>
      </c>
      <c r="E57" s="21"/>
      <c r="F57" s="169">
        <v>49</v>
      </c>
      <c r="G57" s="171">
        <v>49</v>
      </c>
    </row>
    <row r="58" spans="1:7" ht="22.15" customHeight="1">
      <c r="A58" s="6"/>
      <c r="B58" s="13" t="s">
        <v>26</v>
      </c>
      <c r="C58" s="29"/>
      <c r="D58" s="92">
        <v>60</v>
      </c>
      <c r="E58" s="21"/>
      <c r="F58" s="169">
        <v>0</v>
      </c>
      <c r="G58" s="171">
        <v>0</v>
      </c>
    </row>
    <row r="59" spans="1:7" ht="22.15" customHeight="1">
      <c r="A59" s="6"/>
      <c r="B59" s="13" t="s">
        <v>27</v>
      </c>
      <c r="C59" s="29"/>
      <c r="D59" s="92">
        <v>247</v>
      </c>
      <c r="E59" s="21"/>
      <c r="F59" s="169">
        <v>137</v>
      </c>
      <c r="G59" s="171">
        <v>136</v>
      </c>
    </row>
    <row r="60" spans="1:7" ht="22.15" customHeight="1">
      <c r="A60" s="6"/>
      <c r="B60" s="13" t="s">
        <v>53</v>
      </c>
      <c r="C60" s="29"/>
      <c r="D60" s="92">
        <v>0</v>
      </c>
      <c r="E60" s="21"/>
      <c r="F60" s="169">
        <v>0</v>
      </c>
      <c r="G60" s="171">
        <v>0</v>
      </c>
    </row>
    <row r="61" spans="1:7" ht="22.15" customHeight="1">
      <c r="A61" s="6"/>
      <c r="B61" s="13" t="s">
        <v>117</v>
      </c>
      <c r="C61" s="29"/>
      <c r="D61" s="92">
        <v>0</v>
      </c>
      <c r="E61" s="21"/>
      <c r="F61" s="169">
        <v>0</v>
      </c>
      <c r="G61" s="171">
        <v>0</v>
      </c>
    </row>
    <row r="62" spans="1:7" ht="22.15" customHeight="1">
      <c r="A62" s="6"/>
      <c r="B62" s="13" t="s">
        <v>62</v>
      </c>
      <c r="C62" s="29"/>
      <c r="D62" s="92">
        <v>0</v>
      </c>
      <c r="E62" s="21"/>
      <c r="F62" s="169">
        <v>0</v>
      </c>
      <c r="G62" s="171">
        <v>0</v>
      </c>
    </row>
    <row r="63" spans="1:7" ht="22.15" customHeight="1" thickBot="1">
      <c r="A63" s="27"/>
      <c r="B63" s="151" t="s">
        <v>28</v>
      </c>
      <c r="C63" s="38"/>
      <c r="D63" s="99">
        <f>SUM(D32:D62)</f>
        <v>10922</v>
      </c>
      <c r="E63" s="70"/>
      <c r="F63" s="184">
        <f>SUM(F32:F62)</f>
        <v>13915</v>
      </c>
      <c r="G63" s="240">
        <f>SUM(G32:G62)</f>
        <v>13881</v>
      </c>
    </row>
    <row r="64" spans="1:7" ht="30" customHeight="1">
      <c r="A64" s="9" t="s">
        <v>29</v>
      </c>
      <c r="B64" s="11" t="s">
        <v>30</v>
      </c>
      <c r="C64" s="39"/>
      <c r="D64" s="127"/>
      <c r="E64" s="21"/>
      <c r="F64" s="169"/>
      <c r="G64" s="171"/>
    </row>
    <row r="65" spans="1:7" ht="21" customHeight="1">
      <c r="A65" s="8"/>
      <c r="B65" s="13" t="s">
        <v>67</v>
      </c>
      <c r="C65" s="40"/>
      <c r="D65" s="92">
        <v>0</v>
      </c>
      <c r="E65" s="21"/>
      <c r="F65" s="169">
        <v>0</v>
      </c>
      <c r="G65" s="171">
        <v>0</v>
      </c>
    </row>
    <row r="66" spans="1:7" ht="21" customHeight="1">
      <c r="A66" s="8"/>
      <c r="B66" s="147" t="s">
        <v>81</v>
      </c>
      <c r="C66" s="40"/>
      <c r="D66" s="92">
        <v>21</v>
      </c>
      <c r="E66" s="21"/>
      <c r="F66" s="169">
        <v>21</v>
      </c>
      <c r="G66" s="171">
        <v>0</v>
      </c>
    </row>
    <row r="67" spans="1:7" ht="21" customHeight="1">
      <c r="A67" s="8"/>
      <c r="B67" s="147" t="s">
        <v>64</v>
      </c>
      <c r="C67" s="40"/>
      <c r="D67" s="93">
        <v>0</v>
      </c>
      <c r="E67" s="21"/>
      <c r="F67" s="178">
        <v>0</v>
      </c>
      <c r="G67" s="171">
        <v>0</v>
      </c>
    </row>
    <row r="68" spans="1:7" ht="21" customHeight="1">
      <c r="A68" s="8"/>
      <c r="B68" s="13" t="s">
        <v>43</v>
      </c>
      <c r="C68" s="40"/>
      <c r="D68" s="92">
        <v>0</v>
      </c>
      <c r="E68" s="21"/>
      <c r="F68" s="169">
        <v>0</v>
      </c>
      <c r="G68" s="171">
        <v>0</v>
      </c>
    </row>
    <row r="69" spans="1:7" ht="21" customHeight="1">
      <c r="A69" s="8"/>
      <c r="B69" s="13" t="s">
        <v>39</v>
      </c>
      <c r="C69" s="40"/>
      <c r="D69" s="92">
        <v>0</v>
      </c>
      <c r="E69" s="21"/>
      <c r="F69" s="169">
        <v>0</v>
      </c>
      <c r="G69" s="171">
        <v>0</v>
      </c>
    </row>
    <row r="70" spans="1:7" ht="21" customHeight="1" thickBot="1">
      <c r="A70" s="50"/>
      <c r="B70" s="147" t="s">
        <v>65</v>
      </c>
      <c r="C70" s="51"/>
      <c r="D70" s="94">
        <v>0</v>
      </c>
      <c r="E70" s="24"/>
      <c r="F70" s="169">
        <v>0</v>
      </c>
      <c r="G70" s="171">
        <v>0</v>
      </c>
    </row>
    <row r="71" spans="1:7" ht="19.5" customHeight="1" thickBot="1">
      <c r="A71" s="52"/>
      <c r="B71" s="148" t="s">
        <v>28</v>
      </c>
      <c r="C71" s="53"/>
      <c r="D71" s="100">
        <f>SUM(D64:D70)</f>
        <v>21</v>
      </c>
      <c r="E71" s="55"/>
      <c r="F71" s="185">
        <f>SUM(F64:F70)</f>
        <v>21</v>
      </c>
      <c r="G71" s="100">
        <f>SUM(G64:G70)</f>
        <v>0</v>
      </c>
    </row>
    <row r="72" spans="1:7" ht="21.95" customHeight="1">
      <c r="A72" s="75"/>
      <c r="B72" s="76"/>
      <c r="C72" s="160"/>
      <c r="D72" s="128"/>
      <c r="E72" s="161"/>
      <c r="F72" s="169"/>
      <c r="G72" s="171"/>
    </row>
    <row r="73" spans="1:7" ht="30" customHeight="1">
      <c r="A73" s="9" t="s">
        <v>51</v>
      </c>
      <c r="B73" s="11" t="s">
        <v>33</v>
      </c>
      <c r="C73" s="39"/>
      <c r="D73" s="92"/>
      <c r="E73" s="21"/>
      <c r="F73" s="169"/>
      <c r="G73" s="171"/>
    </row>
    <row r="74" spans="1:7" ht="28.5" customHeight="1">
      <c r="A74" s="8"/>
      <c r="B74" s="13" t="s">
        <v>63</v>
      </c>
      <c r="C74" s="29"/>
      <c r="D74" s="92">
        <v>0</v>
      </c>
      <c r="E74" s="21"/>
      <c r="F74" s="169">
        <v>0</v>
      </c>
      <c r="G74" s="171">
        <v>0</v>
      </c>
    </row>
    <row r="75" spans="1:7" ht="21.75" customHeight="1">
      <c r="A75" s="8"/>
      <c r="B75" s="152" t="s">
        <v>68</v>
      </c>
      <c r="C75" s="29"/>
      <c r="D75" s="92">
        <v>0</v>
      </c>
      <c r="E75" s="21"/>
      <c r="F75" s="169">
        <v>0</v>
      </c>
      <c r="G75" s="171">
        <v>0</v>
      </c>
    </row>
    <row r="76" spans="1:7" ht="21.75" customHeight="1" thickBot="1">
      <c r="A76" s="50"/>
      <c r="B76" s="153" t="s">
        <v>70</v>
      </c>
      <c r="C76" s="60"/>
      <c r="D76" s="94">
        <v>0</v>
      </c>
      <c r="E76" s="24"/>
      <c r="F76" s="169">
        <v>0</v>
      </c>
      <c r="G76" s="171">
        <v>0</v>
      </c>
    </row>
    <row r="77" spans="1:7" ht="21" customHeight="1" thickBot="1">
      <c r="A77" s="52"/>
      <c r="B77" s="148" t="s">
        <v>28</v>
      </c>
      <c r="C77" s="53"/>
      <c r="D77" s="100">
        <f>SUM(D74:D76)</f>
        <v>0</v>
      </c>
      <c r="E77" s="55"/>
      <c r="F77" s="185">
        <f>SUM(F74:F76)</f>
        <v>0</v>
      </c>
      <c r="G77" s="100">
        <f>SUM(G74:G76)</f>
        <v>0</v>
      </c>
    </row>
    <row r="78" spans="1:7" ht="21.75" customHeight="1">
      <c r="A78" s="17" t="s">
        <v>35</v>
      </c>
      <c r="B78" s="154" t="s">
        <v>36</v>
      </c>
      <c r="C78" s="34"/>
      <c r="D78" s="127"/>
      <c r="E78" s="35"/>
      <c r="F78" s="169"/>
      <c r="G78" s="171"/>
    </row>
    <row r="79" spans="1:7" ht="27.75" customHeight="1" thickBot="1">
      <c r="A79" s="66"/>
      <c r="B79" s="153" t="s">
        <v>71</v>
      </c>
      <c r="C79" s="60"/>
      <c r="D79" s="94"/>
      <c r="E79" s="24"/>
      <c r="F79" s="169"/>
      <c r="G79" s="171"/>
    </row>
    <row r="80" spans="1:7" ht="21" customHeight="1" thickBot="1">
      <c r="A80" s="68"/>
      <c r="B80" s="155" t="s">
        <v>7</v>
      </c>
      <c r="C80" s="53"/>
      <c r="D80" s="100">
        <f>SUM(D79:D79)</f>
        <v>0</v>
      </c>
      <c r="E80" s="185"/>
      <c r="F80" s="185">
        <f>SUM(F79:F79)</f>
        <v>0</v>
      </c>
      <c r="G80" s="100">
        <f>SUM(G79:G79)</f>
        <v>0</v>
      </c>
    </row>
    <row r="81" spans="1:7" ht="30" customHeight="1">
      <c r="A81" s="15" t="s">
        <v>37</v>
      </c>
      <c r="B81" s="11" t="s">
        <v>31</v>
      </c>
      <c r="C81" s="39"/>
      <c r="D81" s="92"/>
      <c r="E81" s="188"/>
      <c r="F81" s="187"/>
      <c r="G81" s="171"/>
    </row>
    <row r="82" spans="1:7" ht="18.95" customHeight="1" thickBot="1">
      <c r="A82" s="50"/>
      <c r="B82" s="147" t="s">
        <v>32</v>
      </c>
      <c r="C82" s="60"/>
      <c r="D82" s="94">
        <v>0</v>
      </c>
      <c r="E82" s="189"/>
      <c r="F82" s="187">
        <v>0</v>
      </c>
      <c r="G82" s="171">
        <v>0</v>
      </c>
    </row>
    <row r="83" spans="1:7" ht="19.5" customHeight="1" thickBot="1">
      <c r="A83" s="18"/>
      <c r="B83" s="156" t="s">
        <v>47</v>
      </c>
      <c r="C83" s="53"/>
      <c r="D83" s="100">
        <f>SUM(D82:D82)</f>
        <v>0</v>
      </c>
      <c r="E83" s="54"/>
      <c r="F83" s="112">
        <f>SUM(F82:F82)</f>
        <v>0</v>
      </c>
      <c r="G83" s="185">
        <f>SUM(G82:G82)</f>
        <v>0</v>
      </c>
    </row>
    <row r="84" spans="1:7" s="1" customFormat="1" ht="17.100000000000001" customHeight="1" thickBot="1">
      <c r="A84" s="61"/>
      <c r="B84" s="157"/>
      <c r="C84" s="63"/>
      <c r="D84" s="102"/>
      <c r="E84" s="143"/>
      <c r="F84" s="186"/>
      <c r="G84" s="175"/>
    </row>
    <row r="85" spans="1:7" ht="19.5" customHeight="1" thickBot="1">
      <c r="A85" s="18"/>
      <c r="B85" s="158" t="s">
        <v>48</v>
      </c>
      <c r="C85" s="162"/>
      <c r="D85" s="103">
        <f>D27+D31+D63+D71+D80+D83+D77</f>
        <v>21091</v>
      </c>
      <c r="E85" s="41"/>
      <c r="F85" s="116">
        <f>F27+F31+F63+F71+F80+F83+F77</f>
        <v>24272</v>
      </c>
      <c r="G85" s="176">
        <f>G27+G31+G63+G71+G80+G83+G77</f>
        <v>23934</v>
      </c>
    </row>
    <row r="86" spans="1:7" ht="16.5" customHeight="1">
      <c r="A86" s="1"/>
      <c r="B86" s="2"/>
      <c r="C86" s="163"/>
    </row>
    <row r="87" spans="1:7" ht="21.75" customHeight="1">
      <c r="A87" s="1"/>
      <c r="B87" s="2"/>
    </row>
    <row r="88" spans="1:7" ht="33" customHeight="1">
      <c r="A88" s="1"/>
      <c r="B88" s="2"/>
    </row>
    <row r="89" spans="1:7" ht="18" customHeight="1">
      <c r="A89" s="1"/>
      <c r="B89" s="2"/>
    </row>
    <row r="90" spans="1:7" ht="18" customHeight="1">
      <c r="A90" s="1"/>
      <c r="B90" s="2"/>
    </row>
    <row r="91" spans="1:7" ht="18" customHeight="1">
      <c r="A91" s="1"/>
      <c r="B91" s="2"/>
    </row>
  </sheetData>
  <mergeCells count="9">
    <mergeCell ref="G4:G5"/>
    <mergeCell ref="A2:G3"/>
    <mergeCell ref="A6:G6"/>
    <mergeCell ref="C4:E5"/>
    <mergeCell ref="C28:E28"/>
    <mergeCell ref="C7:E7"/>
    <mergeCell ref="A4:B5"/>
    <mergeCell ref="A7:B7"/>
    <mergeCell ref="F4:F5"/>
  </mergeCells>
  <phoneticPr fontId="0" type="noConversion"/>
  <printOptions horizontalCentered="1" headings="1"/>
  <pageMargins left="0.19685039370078741" right="0.19685039370078741" top="0.59055118110236227" bottom="0.19685039370078741" header="0.19685039370078741" footer="0.31496062992125984"/>
  <pageSetup paperSize="9" scale="56" orientation="portrait" horizontalDpi="4294967292" r:id="rId1"/>
  <headerFooter alignWithMargins="0">
    <oddHeader xml:space="preserve">&amp;R&amp;9 6. melléklet a 7/2014. (V. 15.) Ör. rendelethez. </oddHeader>
    <oddFooter>&amp;R&amp;P</oddFooter>
  </headerFooter>
  <rowBreaks count="1" manualBreakCount="1">
    <brk id="6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93"/>
  <sheetViews>
    <sheetView tabSelected="1" view="pageLayout" topLeftCell="C2" zoomScaleSheetLayoutView="100" workbookViewId="0">
      <selection activeCell="J14" sqref="J14"/>
    </sheetView>
  </sheetViews>
  <sheetFormatPr defaultRowHeight="12.75"/>
  <cols>
    <col min="1" max="1" width="4.7109375" customWidth="1"/>
    <col min="2" max="2" width="61.85546875" customWidth="1"/>
    <col min="3" max="3" width="5.7109375" customWidth="1"/>
    <col min="4" max="4" width="10.7109375" style="190" customWidth="1"/>
    <col min="5" max="5" width="3.85546875" style="23" customWidth="1"/>
    <col min="6" max="6" width="14.85546875" style="118" customWidth="1"/>
    <col min="7" max="7" width="17.7109375" style="118" customWidth="1"/>
  </cols>
  <sheetData>
    <row r="1" spans="1:7" s="1" customFormat="1" ht="12.75" hidden="1" customHeight="1">
      <c r="A1" s="4"/>
      <c r="B1" s="5"/>
      <c r="D1" s="101"/>
      <c r="E1" s="22"/>
      <c r="F1" s="117"/>
      <c r="G1" s="117"/>
    </row>
    <row r="2" spans="1:7" s="1" customFormat="1" ht="39.950000000000003" customHeight="1">
      <c r="A2" s="257" t="s">
        <v>103</v>
      </c>
      <c r="B2" s="257"/>
      <c r="C2" s="257"/>
      <c r="D2" s="257"/>
      <c r="E2" s="257"/>
      <c r="F2" s="258"/>
      <c r="G2" s="258"/>
    </row>
    <row r="3" spans="1:7" ht="15.75" customHeight="1" thickBot="1">
      <c r="A3" s="259"/>
      <c r="B3" s="259"/>
      <c r="C3" s="259"/>
      <c r="D3" s="259"/>
      <c r="E3" s="259"/>
      <c r="F3" s="259"/>
      <c r="G3" s="259"/>
    </row>
    <row r="4" spans="1:7" ht="16.899999999999999" customHeight="1">
      <c r="A4" s="262" t="s">
        <v>0</v>
      </c>
      <c r="B4" s="263"/>
      <c r="C4" s="266" t="s">
        <v>95</v>
      </c>
      <c r="D4" s="267"/>
      <c r="E4" s="268"/>
      <c r="F4" s="253" t="s">
        <v>96</v>
      </c>
      <c r="G4" s="255" t="s">
        <v>97</v>
      </c>
    </row>
    <row r="5" spans="1:7" ht="33.75" customHeight="1" thickBot="1">
      <c r="A5" s="264"/>
      <c r="B5" s="265"/>
      <c r="C5" s="269"/>
      <c r="D5" s="270"/>
      <c r="E5" s="271"/>
      <c r="F5" s="254"/>
      <c r="G5" s="256"/>
    </row>
    <row r="6" spans="1:7" ht="16.899999999999999" customHeight="1" thickBot="1">
      <c r="A6" s="272"/>
      <c r="B6" s="273"/>
      <c r="C6" s="273"/>
      <c r="D6" s="273"/>
      <c r="E6" s="274"/>
    </row>
    <row r="7" spans="1:7" ht="20.100000000000001" customHeight="1">
      <c r="A7" s="275" t="s">
        <v>1</v>
      </c>
      <c r="B7" s="276"/>
      <c r="C7" s="277"/>
      <c r="D7" s="278"/>
      <c r="E7" s="282"/>
      <c r="F7" s="203"/>
      <c r="G7" s="198"/>
    </row>
    <row r="8" spans="1:7" ht="19.5" customHeight="1">
      <c r="A8" s="6"/>
      <c r="B8" s="12" t="s">
        <v>2</v>
      </c>
      <c r="C8" s="30"/>
      <c r="D8" s="92">
        <v>33033</v>
      </c>
      <c r="E8" s="30"/>
      <c r="F8" s="204">
        <v>32178</v>
      </c>
      <c r="G8" s="199">
        <v>29507</v>
      </c>
    </row>
    <row r="9" spans="1:7" ht="19.5" customHeight="1">
      <c r="A9" s="6"/>
      <c r="B9" s="12" t="s">
        <v>3</v>
      </c>
      <c r="C9" s="30"/>
      <c r="D9" s="92"/>
      <c r="E9" s="30"/>
      <c r="F9" s="204"/>
      <c r="G9" s="199"/>
    </row>
    <row r="10" spans="1:7" ht="19.5" customHeight="1">
      <c r="A10" s="6"/>
      <c r="B10" s="12" t="s">
        <v>40</v>
      </c>
      <c r="C10" s="30"/>
      <c r="D10" s="92"/>
      <c r="E10" s="30"/>
      <c r="F10" s="204"/>
      <c r="G10" s="199"/>
    </row>
    <row r="11" spans="1:7" ht="19.5" customHeight="1">
      <c r="A11" s="6"/>
      <c r="B11" s="12" t="s">
        <v>8</v>
      </c>
      <c r="C11" s="30"/>
      <c r="D11" s="92">
        <v>222</v>
      </c>
      <c r="E11" s="30"/>
      <c r="F11" s="204">
        <v>842</v>
      </c>
      <c r="G11" s="199">
        <v>841</v>
      </c>
    </row>
    <row r="12" spans="1:7" ht="25.5">
      <c r="A12" s="6"/>
      <c r="B12" s="12" t="s">
        <v>69</v>
      </c>
      <c r="C12" s="30"/>
      <c r="D12" s="92"/>
      <c r="E12" s="30"/>
      <c r="F12" s="204"/>
      <c r="G12" s="199"/>
    </row>
    <row r="13" spans="1:7" ht="19.5" customHeight="1">
      <c r="A13" s="6"/>
      <c r="B13" s="12" t="s">
        <v>34</v>
      </c>
      <c r="C13" s="30"/>
      <c r="D13" s="92"/>
      <c r="E13" s="30"/>
      <c r="F13" s="204"/>
      <c r="G13" s="199"/>
    </row>
    <row r="14" spans="1:7" ht="19.5" customHeight="1">
      <c r="A14" s="6"/>
      <c r="B14" s="12" t="s">
        <v>72</v>
      </c>
      <c r="C14" s="30"/>
      <c r="D14" s="92"/>
      <c r="E14" s="30"/>
      <c r="F14" s="204"/>
      <c r="G14" s="199"/>
    </row>
    <row r="15" spans="1:7" ht="19.5" customHeight="1">
      <c r="A15" s="6"/>
      <c r="B15" s="12" t="s">
        <v>73</v>
      </c>
      <c r="C15" s="30"/>
      <c r="D15" s="92"/>
      <c r="E15" s="30"/>
      <c r="F15" s="204"/>
      <c r="G15" s="199"/>
    </row>
    <row r="16" spans="1:7" ht="25.5">
      <c r="A16" s="6"/>
      <c r="B16" s="12" t="s">
        <v>61</v>
      </c>
      <c r="C16" s="30"/>
      <c r="D16" s="92"/>
      <c r="E16" s="30"/>
      <c r="F16" s="204"/>
      <c r="G16" s="199"/>
    </row>
    <row r="17" spans="1:7" ht="19.5" customHeight="1">
      <c r="A17" s="6"/>
      <c r="B17" s="12" t="s">
        <v>94</v>
      </c>
      <c r="C17" s="30"/>
      <c r="D17" s="92"/>
      <c r="E17" s="30"/>
      <c r="F17" s="204">
        <v>1198</v>
      </c>
      <c r="G17" s="199">
        <v>1198</v>
      </c>
    </row>
    <row r="18" spans="1:7" ht="19.5" customHeight="1">
      <c r="A18" s="6"/>
      <c r="B18" s="12" t="s">
        <v>4</v>
      </c>
      <c r="C18" s="30"/>
      <c r="D18" s="92"/>
      <c r="E18" s="30"/>
      <c r="F18" s="204"/>
      <c r="G18" s="199"/>
    </row>
    <row r="19" spans="1:7" ht="25.5" customHeight="1">
      <c r="A19" s="6"/>
      <c r="B19" s="12" t="s">
        <v>60</v>
      </c>
      <c r="C19" s="30"/>
      <c r="D19" s="92"/>
      <c r="E19" s="30"/>
      <c r="F19" s="204"/>
      <c r="G19" s="199"/>
    </row>
    <row r="20" spans="1:7" ht="19.5" customHeight="1">
      <c r="A20" s="6"/>
      <c r="B20" s="12" t="s">
        <v>66</v>
      </c>
      <c r="C20" s="30"/>
      <c r="D20" s="93">
        <v>2714</v>
      </c>
      <c r="E20" s="30"/>
      <c r="F20" s="204">
        <v>3534</v>
      </c>
      <c r="G20" s="199">
        <v>3291</v>
      </c>
    </row>
    <row r="21" spans="1:7" ht="19.5" customHeight="1">
      <c r="A21" s="6"/>
      <c r="B21" s="12" t="s">
        <v>59</v>
      </c>
      <c r="C21" s="30"/>
      <c r="D21" s="92">
        <v>400</v>
      </c>
      <c r="E21" s="30"/>
      <c r="F21" s="204">
        <v>509</v>
      </c>
      <c r="G21" s="199">
        <v>493</v>
      </c>
    </row>
    <row r="22" spans="1:7" ht="19.5" customHeight="1">
      <c r="A22" s="6"/>
      <c r="B22" s="12" t="s">
        <v>44</v>
      </c>
      <c r="C22" s="30"/>
      <c r="D22" s="92">
        <v>400</v>
      </c>
      <c r="E22" s="30"/>
      <c r="F22" s="204">
        <v>72</v>
      </c>
      <c r="G22" s="199">
        <v>72</v>
      </c>
    </row>
    <row r="23" spans="1:7" ht="19.5" customHeight="1">
      <c r="A23" s="6"/>
      <c r="B23" s="12" t="s">
        <v>74</v>
      </c>
      <c r="C23" s="30"/>
      <c r="D23" s="92"/>
      <c r="E23" s="30"/>
      <c r="F23" s="204"/>
      <c r="G23" s="199"/>
    </row>
    <row r="24" spans="1:7" ht="19.5" customHeight="1">
      <c r="A24" s="6"/>
      <c r="B24" s="12" t="s">
        <v>54</v>
      </c>
      <c r="C24" s="30"/>
      <c r="D24" s="92"/>
      <c r="E24" s="30"/>
      <c r="F24" s="204"/>
      <c r="G24" s="199"/>
    </row>
    <row r="25" spans="1:7" ht="19.5" customHeight="1">
      <c r="A25" s="6"/>
      <c r="B25" s="12" t="s">
        <v>58</v>
      </c>
      <c r="C25" s="30"/>
      <c r="D25" s="92"/>
      <c r="E25" s="30"/>
      <c r="F25" s="204"/>
      <c r="G25" s="199"/>
    </row>
    <row r="26" spans="1:7" ht="19.5" customHeight="1">
      <c r="A26" s="57"/>
      <c r="C26" s="164"/>
      <c r="E26" s="36"/>
      <c r="F26" s="204"/>
      <c r="G26" s="199"/>
    </row>
    <row r="27" spans="1:7" ht="19.5" customHeight="1" thickBot="1">
      <c r="A27" s="42"/>
      <c r="B27" s="43" t="s">
        <v>45</v>
      </c>
      <c r="C27" s="36"/>
      <c r="D27" s="94"/>
      <c r="E27" s="36"/>
      <c r="F27" s="204"/>
      <c r="G27" s="199"/>
    </row>
    <row r="28" spans="1:7" s="3" customFormat="1" ht="19.5" customHeight="1" thickBot="1">
      <c r="A28" s="44"/>
      <c r="B28" s="45" t="s">
        <v>7</v>
      </c>
      <c r="C28" s="46"/>
      <c r="D28" s="95">
        <f>SUM(D8:D27)</f>
        <v>36769</v>
      </c>
      <c r="E28" s="95"/>
      <c r="F28" s="107">
        <f>SUM(F8:F27)</f>
        <v>38333</v>
      </c>
      <c r="G28" s="250">
        <f>SUM(G8:G27)</f>
        <v>35402</v>
      </c>
    </row>
    <row r="29" spans="1:7" s="3" customFormat="1" ht="19.5" customHeight="1">
      <c r="A29" s="15" t="s">
        <v>5</v>
      </c>
      <c r="B29" s="7" t="s">
        <v>6</v>
      </c>
      <c r="C29" s="260"/>
      <c r="D29" s="261"/>
      <c r="E29" s="261"/>
      <c r="F29" s="205"/>
      <c r="G29" s="200"/>
    </row>
    <row r="30" spans="1:7" s="3" customFormat="1" ht="19.5" customHeight="1">
      <c r="A30" s="6"/>
      <c r="B30" s="13" t="s">
        <v>89</v>
      </c>
      <c r="C30" s="31"/>
      <c r="D30" s="124">
        <v>9154</v>
      </c>
      <c r="E30" s="32"/>
      <c r="F30" s="206">
        <v>9631</v>
      </c>
      <c r="G30" s="201">
        <v>8890</v>
      </c>
    </row>
    <row r="31" spans="1:7" s="3" customFormat="1" ht="19.5" customHeight="1">
      <c r="A31" s="57"/>
      <c r="B31" s="147" t="s">
        <v>104</v>
      </c>
      <c r="C31" s="293"/>
      <c r="D31" s="294"/>
      <c r="E31" s="295"/>
      <c r="F31" s="206">
        <v>341</v>
      </c>
      <c r="G31" s="201">
        <v>340</v>
      </c>
    </row>
    <row r="32" spans="1:7" s="3" customFormat="1" ht="19.5" customHeight="1" thickBot="1">
      <c r="A32" s="79"/>
      <c r="B32" s="43" t="s">
        <v>88</v>
      </c>
      <c r="C32" s="22"/>
      <c r="D32" s="101">
        <v>270</v>
      </c>
      <c r="E32" s="88"/>
      <c r="F32" s="206">
        <v>14</v>
      </c>
      <c r="G32" s="201">
        <v>13</v>
      </c>
    </row>
    <row r="33" spans="1:7" ht="19.5" customHeight="1" thickBot="1">
      <c r="A33" s="58"/>
      <c r="B33" s="56" t="s">
        <v>7</v>
      </c>
      <c r="C33" s="49"/>
      <c r="D33" s="95">
        <f>SUM(D30:D32)</f>
        <v>9424</v>
      </c>
      <c r="E33" s="165"/>
      <c r="F33" s="95">
        <f>SUM(F30:F32)</f>
        <v>9986</v>
      </c>
      <c r="G33" s="250">
        <f>SUM(G30:G32)</f>
        <v>9243</v>
      </c>
    </row>
    <row r="34" spans="1:7" ht="22.15" customHeight="1">
      <c r="A34" s="25" t="s">
        <v>49</v>
      </c>
      <c r="B34" s="26" t="s">
        <v>9</v>
      </c>
      <c r="C34" s="34"/>
      <c r="D34" s="127"/>
      <c r="E34" s="48"/>
      <c r="F34" s="204"/>
      <c r="G34" s="199"/>
    </row>
    <row r="35" spans="1:7" ht="22.15" customHeight="1">
      <c r="A35" s="6"/>
      <c r="B35" s="12" t="s">
        <v>10</v>
      </c>
      <c r="C35" s="29"/>
      <c r="D35" s="94"/>
      <c r="E35" s="30"/>
      <c r="F35" s="204"/>
      <c r="G35" s="199"/>
    </row>
    <row r="36" spans="1:7" ht="22.15" customHeight="1">
      <c r="A36" s="6"/>
      <c r="B36" s="12" t="s">
        <v>11</v>
      </c>
      <c r="C36" s="29"/>
      <c r="D36" s="94"/>
      <c r="E36" s="30"/>
      <c r="F36" s="204"/>
      <c r="G36" s="199"/>
    </row>
    <row r="37" spans="1:7" ht="22.15" customHeight="1">
      <c r="A37" s="6"/>
      <c r="B37" s="12" t="s">
        <v>12</v>
      </c>
      <c r="C37" s="29"/>
      <c r="D37" s="92">
        <v>1383</v>
      </c>
      <c r="E37" s="30"/>
      <c r="F37" s="204">
        <v>1469</v>
      </c>
      <c r="G37" s="199">
        <v>1413</v>
      </c>
    </row>
    <row r="38" spans="1:7" ht="22.15" customHeight="1">
      <c r="A38" s="6"/>
      <c r="B38" s="12" t="s">
        <v>42</v>
      </c>
      <c r="C38" s="29"/>
      <c r="D38" s="92">
        <v>200</v>
      </c>
      <c r="E38" s="30"/>
      <c r="F38" s="204">
        <v>549</v>
      </c>
      <c r="G38" s="199">
        <v>347</v>
      </c>
    </row>
    <row r="39" spans="1:7" ht="22.15" customHeight="1">
      <c r="A39" s="6"/>
      <c r="B39" s="12" t="s">
        <v>13</v>
      </c>
      <c r="C39" s="29"/>
      <c r="D39" s="92">
        <v>700</v>
      </c>
      <c r="E39" s="30"/>
      <c r="F39" s="204">
        <v>124</v>
      </c>
      <c r="G39" s="199">
        <v>0</v>
      </c>
    </row>
    <row r="40" spans="1:7" ht="22.15" customHeight="1">
      <c r="A40" s="6"/>
      <c r="B40" s="12" t="s">
        <v>14</v>
      </c>
      <c r="C40" s="29"/>
      <c r="D40" s="92">
        <v>0</v>
      </c>
      <c r="E40" s="30"/>
      <c r="F40" s="204">
        <v>0</v>
      </c>
      <c r="G40" s="199">
        <v>0</v>
      </c>
    </row>
    <row r="41" spans="1:7" ht="22.15" customHeight="1">
      <c r="A41" s="6"/>
      <c r="B41" s="12" t="s">
        <v>15</v>
      </c>
      <c r="C41" s="29"/>
      <c r="D41" s="92"/>
      <c r="E41" s="30"/>
      <c r="F41" s="204"/>
      <c r="G41" s="199">
        <v>0</v>
      </c>
    </row>
    <row r="42" spans="1:7" ht="22.15" customHeight="1">
      <c r="A42" s="6"/>
      <c r="B42" s="12" t="s">
        <v>55</v>
      </c>
      <c r="C42" s="29"/>
      <c r="D42" s="92">
        <v>996</v>
      </c>
      <c r="E42" s="30"/>
      <c r="F42" s="204">
        <v>1231</v>
      </c>
      <c r="G42" s="199">
        <v>554</v>
      </c>
    </row>
    <row r="43" spans="1:7" ht="22.15" customHeight="1">
      <c r="A43" s="6"/>
      <c r="B43" s="12" t="s">
        <v>56</v>
      </c>
      <c r="C43" s="29"/>
      <c r="D43" s="92">
        <v>250</v>
      </c>
      <c r="E43" s="30"/>
      <c r="F43" s="204">
        <v>752</v>
      </c>
      <c r="G43" s="199">
        <v>593</v>
      </c>
    </row>
    <row r="44" spans="1:7" ht="22.15" customHeight="1">
      <c r="A44" s="6"/>
      <c r="B44" s="12" t="s">
        <v>16</v>
      </c>
      <c r="C44" s="29"/>
      <c r="D44" s="92">
        <v>700</v>
      </c>
      <c r="E44" s="30"/>
      <c r="F44" s="204">
        <v>700</v>
      </c>
      <c r="G44" s="199">
        <v>505</v>
      </c>
    </row>
    <row r="45" spans="1:7" ht="22.15" customHeight="1">
      <c r="A45" s="6"/>
      <c r="B45" s="12" t="s">
        <v>57</v>
      </c>
      <c r="C45" s="29"/>
      <c r="D45" s="92">
        <v>100</v>
      </c>
      <c r="E45" s="30"/>
      <c r="F45" s="204">
        <v>100</v>
      </c>
      <c r="G45" s="199">
        <v>50</v>
      </c>
    </row>
    <row r="46" spans="1:7" ht="22.15" customHeight="1">
      <c r="A46" s="6"/>
      <c r="B46" s="12" t="s">
        <v>98</v>
      </c>
      <c r="C46" s="29"/>
      <c r="D46" s="92"/>
      <c r="E46" s="73"/>
      <c r="F46" s="204">
        <v>21</v>
      </c>
      <c r="G46" s="199">
        <v>20</v>
      </c>
    </row>
    <row r="47" spans="1:7" ht="22.15" customHeight="1">
      <c r="A47" s="6"/>
      <c r="B47" s="12" t="s">
        <v>18</v>
      </c>
      <c r="C47" s="29"/>
      <c r="D47" s="92">
        <v>100</v>
      </c>
      <c r="E47" s="30"/>
      <c r="F47" s="204">
        <v>109</v>
      </c>
      <c r="G47" s="199">
        <v>15</v>
      </c>
    </row>
    <row r="48" spans="1:7" ht="22.15" customHeight="1">
      <c r="A48" s="6"/>
      <c r="B48" s="12" t="s">
        <v>19</v>
      </c>
      <c r="C48" s="29"/>
      <c r="D48" s="92">
        <v>800</v>
      </c>
      <c r="E48" s="30"/>
      <c r="F48" s="204">
        <v>800</v>
      </c>
      <c r="G48" s="199">
        <v>713</v>
      </c>
    </row>
    <row r="49" spans="1:7" ht="22.15" customHeight="1">
      <c r="A49" s="6"/>
      <c r="B49" s="12" t="s">
        <v>20</v>
      </c>
      <c r="C49" s="29"/>
      <c r="D49" s="92">
        <v>500</v>
      </c>
      <c r="E49" s="30"/>
      <c r="F49" s="204">
        <v>500</v>
      </c>
      <c r="G49" s="199">
        <v>360</v>
      </c>
    </row>
    <row r="50" spans="1:7" ht="22.15" customHeight="1">
      <c r="A50" s="6"/>
      <c r="B50" s="12" t="s">
        <v>21</v>
      </c>
      <c r="C50" s="29"/>
      <c r="D50" s="92">
        <v>700</v>
      </c>
      <c r="E50" s="30"/>
      <c r="F50" s="204">
        <v>700</v>
      </c>
      <c r="G50" s="199">
        <v>602</v>
      </c>
    </row>
    <row r="51" spans="1:7" ht="22.15" customHeight="1">
      <c r="A51" s="6"/>
      <c r="B51" s="12" t="s">
        <v>22</v>
      </c>
      <c r="C51" s="29"/>
      <c r="D51" s="92">
        <v>165</v>
      </c>
      <c r="E51" s="30"/>
      <c r="F51" s="204">
        <v>171</v>
      </c>
      <c r="G51" s="199">
        <v>127</v>
      </c>
    </row>
    <row r="52" spans="1:7" ht="22.15" customHeight="1">
      <c r="A52" s="6"/>
      <c r="B52" s="12" t="s">
        <v>38</v>
      </c>
      <c r="C52" s="29"/>
      <c r="D52" s="92">
        <v>600</v>
      </c>
      <c r="E52" s="30"/>
      <c r="F52" s="204">
        <v>631</v>
      </c>
      <c r="G52" s="199">
        <v>372</v>
      </c>
    </row>
    <row r="53" spans="1:7" ht="22.15" customHeight="1">
      <c r="A53" s="6"/>
      <c r="B53" s="12" t="s">
        <v>23</v>
      </c>
      <c r="C53" s="29"/>
      <c r="D53" s="92">
        <v>1550</v>
      </c>
      <c r="E53" s="30"/>
      <c r="F53" s="204">
        <v>1809</v>
      </c>
      <c r="G53" s="199">
        <v>1807</v>
      </c>
    </row>
    <row r="54" spans="1:7" ht="22.15" customHeight="1">
      <c r="A54" s="6"/>
      <c r="B54" s="12" t="s">
        <v>46</v>
      </c>
      <c r="C54" s="29"/>
      <c r="D54" s="92">
        <v>30</v>
      </c>
      <c r="E54" s="30"/>
      <c r="F54" s="204">
        <v>62</v>
      </c>
      <c r="G54" s="199">
        <v>62</v>
      </c>
    </row>
    <row r="55" spans="1:7" ht="22.15" customHeight="1">
      <c r="A55" s="6"/>
      <c r="B55" s="12" t="s">
        <v>41</v>
      </c>
      <c r="C55" s="29"/>
      <c r="D55" s="92">
        <v>2490</v>
      </c>
      <c r="E55" s="30"/>
      <c r="F55" s="204">
        <v>1067</v>
      </c>
      <c r="G55" s="199">
        <v>170</v>
      </c>
    </row>
    <row r="56" spans="1:7" ht="22.15" customHeight="1">
      <c r="A56" s="6"/>
      <c r="B56" s="12" t="s">
        <v>90</v>
      </c>
      <c r="C56" s="29"/>
      <c r="D56" s="92">
        <v>100</v>
      </c>
      <c r="E56" s="30"/>
      <c r="F56" s="204">
        <v>100</v>
      </c>
      <c r="G56" s="199">
        <v>0</v>
      </c>
    </row>
    <row r="57" spans="1:7" ht="22.15" customHeight="1">
      <c r="A57" s="6"/>
      <c r="B57" s="12" t="s">
        <v>24</v>
      </c>
      <c r="C57" s="29"/>
      <c r="D57" s="92">
        <v>950</v>
      </c>
      <c r="E57" s="30"/>
      <c r="F57" s="204">
        <v>950</v>
      </c>
      <c r="G57" s="199">
        <v>0</v>
      </c>
    </row>
    <row r="58" spans="1:7" ht="22.15" customHeight="1">
      <c r="A58" s="6"/>
      <c r="B58" s="12" t="s">
        <v>25</v>
      </c>
      <c r="C58" s="29"/>
      <c r="D58" s="92">
        <v>493</v>
      </c>
      <c r="E58" s="30"/>
      <c r="F58" s="204">
        <v>493</v>
      </c>
      <c r="G58" s="199">
        <v>267</v>
      </c>
    </row>
    <row r="59" spans="1:7" ht="22.15" customHeight="1">
      <c r="A59" s="6"/>
      <c r="B59" s="12" t="s">
        <v>105</v>
      </c>
      <c r="C59" s="29"/>
      <c r="D59" s="92">
        <v>0</v>
      </c>
      <c r="E59" s="30"/>
      <c r="F59" s="204">
        <v>137</v>
      </c>
      <c r="G59" s="199">
        <v>129</v>
      </c>
    </row>
    <row r="60" spans="1:7" ht="22.15" customHeight="1">
      <c r="A60" s="6"/>
      <c r="B60" s="12" t="s">
        <v>26</v>
      </c>
      <c r="C60" s="29"/>
      <c r="D60" s="92">
        <v>770</v>
      </c>
      <c r="E60" s="30"/>
      <c r="F60" s="204">
        <v>1041</v>
      </c>
      <c r="G60" s="199">
        <v>640</v>
      </c>
    </row>
    <row r="61" spans="1:7" ht="22.15" customHeight="1">
      <c r="A61" s="6"/>
      <c r="B61" s="12" t="s">
        <v>27</v>
      </c>
      <c r="C61" s="29"/>
      <c r="D61" s="92">
        <v>340</v>
      </c>
      <c r="E61" s="30"/>
      <c r="F61" s="204">
        <v>22</v>
      </c>
      <c r="G61" s="199"/>
    </row>
    <row r="62" spans="1:7" ht="22.15" customHeight="1">
      <c r="A62" s="6"/>
      <c r="B62" s="12" t="s">
        <v>53</v>
      </c>
      <c r="C62" s="29"/>
      <c r="D62" s="92"/>
      <c r="E62" s="30"/>
      <c r="F62" s="204">
        <v>378</v>
      </c>
      <c r="G62" s="199">
        <v>376</v>
      </c>
    </row>
    <row r="63" spans="1:7" ht="22.15" customHeight="1">
      <c r="A63" s="6"/>
      <c r="B63" s="12" t="s">
        <v>117</v>
      </c>
      <c r="C63" s="29"/>
      <c r="D63" s="92"/>
      <c r="E63" s="30"/>
      <c r="F63" s="204">
        <v>1</v>
      </c>
      <c r="G63" s="199">
        <v>1</v>
      </c>
    </row>
    <row r="64" spans="1:7" ht="22.15" customHeight="1">
      <c r="A64" s="6"/>
      <c r="B64" s="12" t="s">
        <v>62</v>
      </c>
      <c r="C64" s="29"/>
      <c r="D64" s="92"/>
      <c r="E64" s="30"/>
      <c r="F64" s="204"/>
      <c r="G64" s="199"/>
    </row>
    <row r="65" spans="1:7" ht="22.15" customHeight="1" thickBot="1">
      <c r="A65" s="27"/>
      <c r="B65" s="28" t="s">
        <v>28</v>
      </c>
      <c r="C65" s="38"/>
      <c r="D65" s="99">
        <f>SUM(D34:D64)</f>
        <v>13917</v>
      </c>
      <c r="E65" s="99"/>
      <c r="F65" s="192">
        <f>SUM(F34:F64)</f>
        <v>13917</v>
      </c>
      <c r="G65" s="192">
        <f>SUM(G34:G64)</f>
        <v>9123</v>
      </c>
    </row>
    <row r="66" spans="1:7" ht="30" customHeight="1">
      <c r="A66" s="9" t="s">
        <v>29</v>
      </c>
      <c r="B66" s="7" t="s">
        <v>30</v>
      </c>
      <c r="C66" s="39"/>
      <c r="D66" s="127"/>
      <c r="E66" s="30"/>
      <c r="F66" s="207"/>
      <c r="G66" s="202"/>
    </row>
    <row r="67" spans="1:7" ht="21" customHeight="1">
      <c r="A67" s="8"/>
      <c r="B67" s="12" t="s">
        <v>67</v>
      </c>
      <c r="C67" s="40"/>
      <c r="D67" s="92"/>
      <c r="E67" s="30"/>
      <c r="F67" s="204"/>
      <c r="G67" s="199"/>
    </row>
    <row r="68" spans="1:7" ht="21" customHeight="1">
      <c r="A68" s="8"/>
      <c r="B68" s="12" t="s">
        <v>52</v>
      </c>
      <c r="C68" s="40"/>
      <c r="D68" s="92"/>
      <c r="E68" s="30"/>
      <c r="F68" s="204"/>
      <c r="G68" s="199"/>
    </row>
    <row r="69" spans="1:7" ht="21" customHeight="1">
      <c r="A69" s="8"/>
      <c r="B69" s="43" t="s">
        <v>64</v>
      </c>
      <c r="C69" s="40"/>
      <c r="D69" s="93"/>
      <c r="E69" s="30"/>
      <c r="F69" s="204"/>
      <c r="G69" s="199"/>
    </row>
    <row r="70" spans="1:7" ht="21" customHeight="1">
      <c r="A70" s="8"/>
      <c r="B70" s="12" t="s">
        <v>43</v>
      </c>
      <c r="C70" s="40"/>
      <c r="D70" s="92"/>
      <c r="E70" s="30"/>
      <c r="F70" s="204"/>
      <c r="G70" s="199"/>
    </row>
    <row r="71" spans="1:7" ht="21" customHeight="1">
      <c r="A71" s="8"/>
      <c r="B71" s="12" t="s">
        <v>39</v>
      </c>
      <c r="C71" s="40"/>
      <c r="D71" s="92"/>
      <c r="E71" s="30"/>
      <c r="F71" s="204"/>
      <c r="G71" s="199"/>
    </row>
    <row r="72" spans="1:7" ht="21" customHeight="1" thickBot="1">
      <c r="A72" s="50"/>
      <c r="B72" s="43" t="s">
        <v>65</v>
      </c>
      <c r="C72" s="51"/>
      <c r="D72" s="94"/>
      <c r="E72" s="36"/>
      <c r="F72" s="204"/>
      <c r="G72" s="199"/>
    </row>
    <row r="73" spans="1:7" ht="19.5" customHeight="1" thickBot="1">
      <c r="A73" s="52"/>
      <c r="B73" s="45" t="s">
        <v>28</v>
      </c>
      <c r="C73" s="53"/>
      <c r="D73" s="100">
        <f>SUM(D66:D72)</f>
        <v>0</v>
      </c>
      <c r="E73" s="100"/>
      <c r="F73" s="100">
        <f>SUM(F66:F72)</f>
        <v>0</v>
      </c>
      <c r="G73" s="251">
        <f>SUM(G66:G72)</f>
        <v>0</v>
      </c>
    </row>
    <row r="74" spans="1:7" ht="21.95" customHeight="1" thickBot="1">
      <c r="A74" s="193"/>
      <c r="B74" s="194"/>
      <c r="C74" s="141"/>
      <c r="D74" s="195"/>
      <c r="E74" s="196"/>
      <c r="F74" s="141"/>
      <c r="G74" s="199"/>
    </row>
    <row r="75" spans="1:7" ht="30" customHeight="1">
      <c r="A75" s="74" t="s">
        <v>51</v>
      </c>
      <c r="B75" s="26" t="s">
        <v>33</v>
      </c>
      <c r="C75" s="34"/>
      <c r="D75" s="127"/>
      <c r="E75" s="48"/>
      <c r="F75" s="204"/>
      <c r="G75" s="199"/>
    </row>
    <row r="76" spans="1:7" ht="28.5" customHeight="1">
      <c r="A76" s="8"/>
      <c r="B76" s="12" t="s">
        <v>63</v>
      </c>
      <c r="C76" s="30"/>
      <c r="D76" s="92">
        <v>0</v>
      </c>
      <c r="E76" s="30"/>
      <c r="F76" s="204"/>
      <c r="G76" s="199"/>
    </row>
    <row r="77" spans="1:7" ht="21.75" customHeight="1">
      <c r="A77" s="8"/>
      <c r="B77" s="14" t="s">
        <v>68</v>
      </c>
      <c r="C77" s="30"/>
      <c r="D77" s="92"/>
      <c r="E77" s="30"/>
      <c r="F77" s="204"/>
      <c r="G77" s="199"/>
    </row>
    <row r="78" spans="1:7" ht="21.75" customHeight="1" thickBot="1">
      <c r="A78" s="50"/>
      <c r="B78" s="59" t="s">
        <v>70</v>
      </c>
      <c r="C78" s="36"/>
      <c r="D78" s="94"/>
      <c r="E78" s="36"/>
      <c r="F78" s="204"/>
      <c r="G78" s="199"/>
    </row>
    <row r="79" spans="1:7" ht="21" customHeight="1" thickBot="1">
      <c r="A79" s="52"/>
      <c r="B79" s="45" t="s">
        <v>28</v>
      </c>
      <c r="C79" s="53"/>
      <c r="D79" s="100">
        <f>SUM(D76:D78)</f>
        <v>0</v>
      </c>
      <c r="E79" s="100"/>
      <c r="F79" s="100">
        <f>SUM(F76:F78)</f>
        <v>0</v>
      </c>
      <c r="G79" s="251">
        <f>SUM(G76:G78)</f>
        <v>0</v>
      </c>
    </row>
    <row r="80" spans="1:7" ht="21.75" customHeight="1">
      <c r="A80" s="17" t="s">
        <v>35</v>
      </c>
      <c r="B80" s="10" t="s">
        <v>36</v>
      </c>
      <c r="C80" s="34"/>
      <c r="D80" s="127"/>
      <c r="E80" s="48"/>
      <c r="F80" s="204"/>
      <c r="G80" s="199"/>
    </row>
    <row r="81" spans="1:7" ht="27.75" customHeight="1" thickBot="1">
      <c r="A81" s="66"/>
      <c r="B81" s="59" t="s">
        <v>71</v>
      </c>
      <c r="C81" s="60"/>
      <c r="D81" s="94"/>
      <c r="E81" s="36"/>
      <c r="F81" s="204"/>
      <c r="G81" s="199"/>
    </row>
    <row r="82" spans="1:7" ht="21" customHeight="1" thickBot="1">
      <c r="A82" s="68"/>
      <c r="B82" s="69" t="s">
        <v>7</v>
      </c>
      <c r="C82" s="53"/>
      <c r="D82" s="100">
        <f>SUM(D81:D81)</f>
        <v>0</v>
      </c>
      <c r="E82" s="100"/>
      <c r="F82" s="100">
        <f>SUM(F81:F81)</f>
        <v>0</v>
      </c>
      <c r="G82" s="251">
        <f>SUM(G81:G81)</f>
        <v>0</v>
      </c>
    </row>
    <row r="83" spans="1:7" ht="30" customHeight="1">
      <c r="A83" s="15" t="s">
        <v>37</v>
      </c>
      <c r="B83" s="11" t="s">
        <v>31</v>
      </c>
      <c r="C83" s="39"/>
      <c r="D83" s="92"/>
      <c r="E83" s="30"/>
      <c r="F83" s="204"/>
      <c r="G83" s="199"/>
    </row>
    <row r="84" spans="1:7" ht="18.95" customHeight="1" thickBot="1">
      <c r="A84" s="50"/>
      <c r="B84" s="43" t="s">
        <v>32</v>
      </c>
      <c r="C84" s="60"/>
      <c r="D84" s="94"/>
      <c r="E84" s="36"/>
      <c r="F84" s="204"/>
      <c r="G84" s="199"/>
    </row>
    <row r="85" spans="1:7" ht="19.5" customHeight="1" thickBot="1">
      <c r="A85" s="18"/>
      <c r="B85" s="67" t="s">
        <v>47</v>
      </c>
      <c r="C85" s="54"/>
      <c r="D85" s="100">
        <f>SUM(D84:D84)</f>
        <v>0</v>
      </c>
      <c r="E85" s="100"/>
      <c r="F85" s="100">
        <f>SUM(F84:F84)</f>
        <v>0</v>
      </c>
      <c r="G85" s="251">
        <f>SUM(G84:G84)</f>
        <v>0</v>
      </c>
    </row>
    <row r="86" spans="1:7" s="1" customFormat="1" ht="17.100000000000001" customHeight="1" thickBot="1">
      <c r="A86" s="61"/>
      <c r="B86" s="62"/>
      <c r="C86" s="63"/>
      <c r="D86" s="102"/>
      <c r="E86" s="22"/>
      <c r="F86" s="204"/>
      <c r="G86" s="199"/>
    </row>
    <row r="87" spans="1:7" ht="19.5" customHeight="1" thickBot="1">
      <c r="A87" s="18"/>
      <c r="B87" s="19" t="s">
        <v>48</v>
      </c>
      <c r="C87" s="41"/>
      <c r="D87" s="103">
        <f>D28+D33+D65+D73+D82+D85+D79</f>
        <v>60110</v>
      </c>
      <c r="E87" s="103"/>
      <c r="F87" s="103">
        <f>F28+F33+F65+F73+F82+F85+F79</f>
        <v>62236</v>
      </c>
      <c r="G87" s="252">
        <f>G28+G33+G65+G73+G82+G85+G79</f>
        <v>53768</v>
      </c>
    </row>
    <row r="88" spans="1:7" ht="16.5" customHeight="1">
      <c r="A88" s="1"/>
      <c r="B88" s="2"/>
      <c r="C88" s="16"/>
    </row>
    <row r="89" spans="1:7" ht="21.75" customHeight="1">
      <c r="A89" s="1"/>
      <c r="B89" s="2"/>
    </row>
    <row r="90" spans="1:7" ht="33" customHeight="1">
      <c r="A90" s="1"/>
      <c r="B90" s="2"/>
    </row>
    <row r="91" spans="1:7" ht="18" customHeight="1">
      <c r="A91" s="1"/>
      <c r="B91" s="2"/>
    </row>
    <row r="92" spans="1:7" ht="18" customHeight="1">
      <c r="A92" s="1"/>
      <c r="B92" s="2"/>
    </row>
    <row r="93" spans="1:7" ht="18" customHeight="1">
      <c r="A93" s="1"/>
      <c r="B93" s="2"/>
    </row>
  </sheetData>
  <mergeCells count="10">
    <mergeCell ref="C31:E31"/>
    <mergeCell ref="F4:F5"/>
    <mergeCell ref="G4:G5"/>
    <mergeCell ref="A2:G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/>
  <pageMargins left="0.19685039370078741" right="0.19685039370078741" top="0.59055118110236227" bottom="0.19685039370078741" header="0.19685039370078741" footer="0.31496062992125984"/>
  <pageSetup paperSize="9" scale="65" orientation="portrait" horizontalDpi="4294967292" r:id="rId1"/>
  <headerFooter alignWithMargins="0">
    <oddHeader xml:space="preserve">&amp;R&amp;9 6. melléklet a 7/2014. (V. 15.) Ör. rendelethez. </oddHeader>
    <oddFooter>&amp;R&amp;P</oddFooter>
  </headerFooter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Önkormányzat Mindösszesen</vt:lpstr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'Önkormányzat Mindösszesen'!Nyomtatási_cím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Giliczó Pálné</cp:lastModifiedBy>
  <cp:lastPrinted>2014-05-17T11:36:52Z</cp:lastPrinted>
  <dcterms:created xsi:type="dcterms:W3CDTF">2002-12-03T08:25:26Z</dcterms:created>
  <dcterms:modified xsi:type="dcterms:W3CDTF">2014-05-17T11:41:25Z</dcterms:modified>
</cp:coreProperties>
</file>