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.sz.m." sheetId="1" r:id="rId1"/>
    <sheet name="2.SZ.m." sheetId="2" r:id="rId2"/>
    <sheet name="4. sz.m." sheetId="3" r:id="rId3"/>
    <sheet name="5.sz.m." sheetId="4" r:id="rId4"/>
    <sheet name="6. sz. m." sheetId="5" r:id="rId5"/>
    <sheet name="9. sz. m." sheetId="6" r:id="rId6"/>
    <sheet name="13. sz.m." sheetId="7" r:id="rId7"/>
    <sheet name="19.sz. m." sheetId="8" r:id="rId8"/>
    <sheet name="Munka1" sheetId="9" r:id="rId9"/>
  </sheets>
  <definedNames>
    <definedName name="_xlnm.Print_Area" localSheetId="6">'13. sz.m.'!$A$1:$K$20</definedName>
    <definedName name="_xlnm.Print_Area" localSheetId="7">'19.sz. m.'!$A$1:$G$178</definedName>
    <definedName name="_xlnm.Print_Area" localSheetId="2">'4. sz.m.'!$A$1:$L$87</definedName>
    <definedName name="_xlnm.Print_Area" localSheetId="5">'9. sz. m.'!$A$1:$F$37</definedName>
  </definedNames>
  <calcPr fullCalcOnLoad="1"/>
</workbook>
</file>

<file path=xl/sharedStrings.xml><?xml version="1.0" encoding="utf-8"?>
<sst xmlns="http://schemas.openxmlformats.org/spreadsheetml/2006/main" count="813" uniqueCount="393">
  <si>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</si>
  <si>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</si>
  <si>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</si>
  <si>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</si>
  <si>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</si>
  <si>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</si>
  <si>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</si>
  <si>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</si>
  <si>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</si>
  <si>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</si>
  <si>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</si>
  <si>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</si>
  <si>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</si>
  <si>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</si>
  <si>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</si>
  <si>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</si>
  <si>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</si>
  <si>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</si>
  <si>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</si>
  <si>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</si>
  <si>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</si>
  <si>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</si>
  <si>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</si>
  <si>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</si>
  <si>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</si>
  <si>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</si>
  <si>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</si>
  <si>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</si>
  <si>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</si>
  <si>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</si>
  <si>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</si>
  <si>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</si>
  <si>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</si>
  <si>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</si>
  <si>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</si>
  <si>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</si>
  <si>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Ft-ban</t>
  </si>
  <si>
    <t xml:space="preserve">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</si>
  <si>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</si>
  <si>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</si>
  <si>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</si>
  <si>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</si>
  <si>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</si>
  <si>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</si>
  <si>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</si>
  <si>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</si>
  <si>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</si>
  <si>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</si>
  <si>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</si>
  <si>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</si>
  <si>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</si>
  <si>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</si>
  <si>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</si>
  <si>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</si>
  <si>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</si>
  <si>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</si>
  <si>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</si>
  <si>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</si>
  <si>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</si>
  <si>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</si>
  <si>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</si>
  <si>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</si>
  <si>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</si>
  <si>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</si>
  <si>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</si>
  <si>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</si>
  <si>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</si>
  <si>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</si>
  <si>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>Önkormányzat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</si>
  <si>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</si>
  <si>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</si>
  <si>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</si>
  <si>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</si>
  <si>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</si>
  <si>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</si>
  <si>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</si>
  <si>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</si>
  <si>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</si>
  <si>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</si>
  <si>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</si>
  <si>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</si>
  <si>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</si>
  <si>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</si>
  <si>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</si>
  <si>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</si>
  <si>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</si>
  <si>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</si>
  <si>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</si>
  <si>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</si>
  <si>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</si>
  <si>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Békés Város  Önkormányzata és intézményei 2017. évi bevételi előirányzatainak I. félévi teljesítése</t>
  </si>
  <si>
    <t>Békés Város Önkormányzata és intézményei 2017. évi  kiadási előirányzatának I. félévi teljesítése</t>
  </si>
  <si>
    <t>Békés Város Önkormányzata és intézményei</t>
  </si>
  <si>
    <t>feladatonkénti bontásban</t>
  </si>
  <si>
    <t>1.</t>
  </si>
  <si>
    <t>MEGNEVEZÉS</t>
  </si>
  <si>
    <t>Előirányzat</t>
  </si>
  <si>
    <t>Eredeti</t>
  </si>
  <si>
    <t>Módosított</t>
  </si>
  <si>
    <t>2.</t>
  </si>
  <si>
    <t>I. Működési céltartalékok</t>
  </si>
  <si>
    <t>3.</t>
  </si>
  <si>
    <t>Az Önkormányzat költségvetésében</t>
  </si>
  <si>
    <t>4.</t>
  </si>
  <si>
    <t>5.</t>
  </si>
  <si>
    <t>7.</t>
  </si>
  <si>
    <t>Szünidei gyermekétkeztetésre</t>
  </si>
  <si>
    <t>8.</t>
  </si>
  <si>
    <t>9.</t>
  </si>
  <si>
    <t>6.</t>
  </si>
  <si>
    <t>10.</t>
  </si>
  <si>
    <t>12.</t>
  </si>
  <si>
    <t>II. Fejlesztési céltartalékok</t>
  </si>
  <si>
    <t>Bérlakások érztékesítéséből szármzaó tárgyévi törlesztő részletek tartalékba helyezése</t>
  </si>
  <si>
    <t>11.</t>
  </si>
  <si>
    <t>II.</t>
  </si>
  <si>
    <t>III.</t>
  </si>
  <si>
    <t>Tartalékok  mindösszesen:(I + II)</t>
  </si>
  <si>
    <t>2017. I. félévi tartalék előirányzata</t>
  </si>
  <si>
    <t>Épületek karbantartására</t>
  </si>
  <si>
    <t>Oktatási, közművelődési, ifjúsági feladatok</t>
  </si>
  <si>
    <t>PH külső nyílászárók javítása</t>
  </si>
  <si>
    <t>2016. évi állami normatíva (elszámolást követő) várható visszafizetése</t>
  </si>
  <si>
    <t>Városgondnokság megszűnése miat előirányzatok zárolása</t>
  </si>
  <si>
    <t>Minimálbér és garantált bérminimum emelésének támogatása</t>
  </si>
  <si>
    <t>2017. évi bérkompenzáció támogatásának előlege</t>
  </si>
  <si>
    <t>Külterületi utak felújítása pályázati önerő</t>
  </si>
  <si>
    <t>PH konyha fejlesztés TOP pályázati önerő</t>
  </si>
  <si>
    <t>Intézményi épületek felőjítására tartalékképzés</t>
  </si>
  <si>
    <t>Helyi értékek védelmére felmerülő kiadási célra alapképzés</t>
  </si>
  <si>
    <t>Hotelépítés szakmai koncepció és üzleti terv kidolgozása</t>
  </si>
  <si>
    <t>Önkormányzati lakások felújítására tartalékképzés</t>
  </si>
  <si>
    <t>PH-ba szerver beszerzés (428/2016.(XII.09) Kt döntés alapján</t>
  </si>
  <si>
    <t>PH-ba számítástechnikai eszközök beszerzése</t>
  </si>
  <si>
    <t>Karacs T. iskola tornaterem parketta felújítás 50 %-ának átadása</t>
  </si>
  <si>
    <t>Szakrendelő alapfeladataihoz kapcsolódó energetikai pályázat megvalósítása</t>
  </si>
  <si>
    <t>2016. évi maradvány tartalék előirányzata</t>
  </si>
  <si>
    <t>Működési  tartalékok összesen: (1+…8)</t>
  </si>
  <si>
    <t>Fejlesztési céltartalék összesen:( 1+…12)</t>
  </si>
  <si>
    <t xml:space="preserve">I. </t>
  </si>
  <si>
    <t xml:space="preserve"> Az Önkormányzat költségvetésnek módosítása</t>
  </si>
  <si>
    <t>1.) Állami támogatás fedezetével előirányzat módosítás összesen:</t>
  </si>
  <si>
    <t>-</t>
  </si>
  <si>
    <t>személyi juttatásokból</t>
  </si>
  <si>
    <t>munkaadót terhelő járulékokból</t>
  </si>
  <si>
    <t>dologi kiadásokra</t>
  </si>
  <si>
    <t>egyéb működési célú kiadásokra</t>
  </si>
  <si>
    <t>működési célú tartalékokból</t>
  </si>
  <si>
    <t>beruházások, felújításokra</t>
  </si>
  <si>
    <t>egyéb felhalmozási célú kiadásokból</t>
  </si>
  <si>
    <t>Önkormányzat kiemelt előirányzatainak módosítása összesen:</t>
  </si>
  <si>
    <t>1.) Gyógyászati Központ és Gyógyfürdő</t>
  </si>
  <si>
    <t>személyi juttatásokra</t>
  </si>
  <si>
    <t>munkaadót terhelő járulékokra</t>
  </si>
  <si>
    <t>dologi és egyéb folyó kiadásokra</t>
  </si>
  <si>
    <t>felhalmozási kiadásokra</t>
  </si>
  <si>
    <t>7.) Polgármesteri Hivatal</t>
  </si>
  <si>
    <t>dologi kiadásokból</t>
  </si>
  <si>
    <t>d.) Polgármesteri Hivatal</t>
  </si>
  <si>
    <t>egyéb működési kiadásokra</t>
  </si>
  <si>
    <t>dologi és egyéb folyó kiadásokból</t>
  </si>
  <si>
    <t>Intézmények saját hatáskörben kezdeményezett bevételi előirányzat módosításai összesen:</t>
  </si>
  <si>
    <t>Állami és önkormányzati támogatásból biztosított feladatokra előirányzat módosítás összesen:</t>
  </si>
  <si>
    <t>II. Intézmények összesen:</t>
  </si>
  <si>
    <t>Mindösszesen: I. +II.</t>
  </si>
  <si>
    <t>2017. évi eredeti előirányzat összesen:</t>
  </si>
  <si>
    <t>Középfokú végzettséggel rendelkező kisgyermek nevelőt megillető bölcsődei pótlék</t>
  </si>
  <si>
    <t>Összevont szociális ágazati pótlék (Óvoda)</t>
  </si>
  <si>
    <t>Kulturális ágazatban dolgozók pótléka</t>
  </si>
  <si>
    <t xml:space="preserve">Költségvetési szerveknél foglalkoztatottak bérkompenzációja </t>
  </si>
  <si>
    <t>Óvodapedagógusok munkáját segítők kiegészítő támogatása</t>
  </si>
  <si>
    <t>Foglalkoztatottak bérkompenzációs támogatásának előlege</t>
  </si>
  <si>
    <t>Polgármesteri béremelés támogatása</t>
  </si>
  <si>
    <t>Minimálbér és garantált bérminimum támogatása</t>
  </si>
  <si>
    <t>2.) Intézményi működési bevételekből előirányzat módosítás összesen:</t>
  </si>
  <si>
    <t>Városgondnokság saját bevélteli előirányzat maradványának átvétele ellátandó feladatok fedezetére</t>
  </si>
  <si>
    <t>Közművek felújítási ÁFA kiadásaira ÁFA visszatérülésekből (előzetes és végleges kötelezettségekre)</t>
  </si>
  <si>
    <t>3.) Előző évi költségvetési maradvány igénybevétele összesen:</t>
  </si>
  <si>
    <t>2017. évi költségvetésben tervezett és a 2016. évi zárszámadásban jóváhagyott különbség</t>
  </si>
  <si>
    <t>4.) Működési célra átvett pénzeszközökből előirányzat módosítás összesen:</t>
  </si>
  <si>
    <t>Szociális foglalkoztatás támogatására</t>
  </si>
  <si>
    <t>"Család barát munkahely" pályázat támogatására</t>
  </si>
  <si>
    <t>"BÉTAZEN" rendezvénysorozat támogatására</t>
  </si>
  <si>
    <t>"Elvonások és befizetések" bevételeiből előző évi elszámolások befizetésére</t>
  </si>
  <si>
    <t>"KAB-KEF.16-A.25.566" pályázat támogatására</t>
  </si>
  <si>
    <t>5.) Felhalmozási célra átvett pénzeszközökből előirányzat módosítás összesen:</t>
  </si>
  <si>
    <t>"Tanyaprogram II. ütem" pályázat támogatására</t>
  </si>
  <si>
    <t>6.) Önkormányzati és állami támogatásból intézmények támogatására összesen előirányzat módosítás intézményeknek összesen:</t>
  </si>
  <si>
    <t>7.) Likviditási célú hitelek felvételéből előirányzat módosítás összesen:</t>
  </si>
  <si>
    <t>Likviditási célú hitelek halmozott forgalmának (törlesztésének) elszámolására</t>
  </si>
  <si>
    <t>8.) Kiemelt kiadási előirányzatok közötti nettó átcsoportosítás összesen:</t>
  </si>
  <si>
    <t>beruházás, felújításokra</t>
  </si>
  <si>
    <t>fejlesztési célú tartalékokból</t>
  </si>
  <si>
    <t>ellátottak juttatásaira</t>
  </si>
  <si>
    <t>egyéb felhalmozási célú kiadásokra</t>
  </si>
  <si>
    <t>ellátottak pénzbeni juttatásaira</t>
  </si>
  <si>
    <t>működési célú tartalékokra</t>
  </si>
  <si>
    <t>finanszírozási kiadásokból</t>
  </si>
  <si>
    <t>likviditási célú hitel törlesztésére</t>
  </si>
  <si>
    <t>fejlesztési célú tartalékokra</t>
  </si>
  <si>
    <t>II. Intézmények költségvetésének módosítása</t>
  </si>
  <si>
    <t>Előző évi maradványból és működési célra átvett pénzeszközökből összesen:</t>
  </si>
  <si>
    <t xml:space="preserve">2.) Kecskeméti Gábor Kulturális Központ </t>
  </si>
  <si>
    <t>3.) Jantyik Mátyás Múzeum</t>
  </si>
  <si>
    <t>Intézményi működési bevételekből, működési célra átvett pénzeszközökből és előző évi maradványból összesen:</t>
  </si>
  <si>
    <t>4.) Püski Sándor Könyvtár</t>
  </si>
  <si>
    <t>Működési célra átvett pénzeszközökből és előző évi maradványból összesen:</t>
  </si>
  <si>
    <t>5.) Békési Városgondnokság</t>
  </si>
  <si>
    <t>Intézményi működési bevételekből (Lásd: I/2. pont) zárolás</t>
  </si>
  <si>
    <t xml:space="preserve">Előző évi maradványból  </t>
  </si>
  <si>
    <t>Összesen nettó módosítás:</t>
  </si>
  <si>
    <t>dologi  kiadásokból</t>
  </si>
  <si>
    <t>egyéb felhalmozási kiadásokból</t>
  </si>
  <si>
    <t>egyéb működési kiadásokból</t>
  </si>
  <si>
    <t>Előző évi maradvány Ft-os elszámolása</t>
  </si>
  <si>
    <t>6.) Költségvetési Iroda összesen:</t>
  </si>
  <si>
    <t>Előző évi maradványból összesen:</t>
  </si>
  <si>
    <t>Intézmények kiemelt kiadási előirányzata közötti átcsoportosítása</t>
  </si>
  <si>
    <t>a.) Gyógyászati Központ és Gyógyfürdő összesen:</t>
  </si>
  <si>
    <t>b.) Kecskeméti Gábor Kulturális Központ összesen:</t>
  </si>
  <si>
    <t>c.)  Jantyik Mátyás Múzeum összesen:</t>
  </si>
  <si>
    <t>d.) Püski Sándor Könyvtár összesen:</t>
  </si>
  <si>
    <t xml:space="preserve"> Intézmények kiemelt kiadási előirányzatok közötti átcsoportosítása összesen:</t>
  </si>
  <si>
    <t>I.</t>
  </si>
  <si>
    <t>Önkormányzat:</t>
  </si>
  <si>
    <t>A.</t>
  </si>
  <si>
    <t>Előző évtől áthúzódó feladatok:</t>
  </si>
  <si>
    <t>Dr. Hepp Ferenc Ált. Iskola gyalogátkelőhely kialakítása</t>
  </si>
  <si>
    <t>B.</t>
  </si>
  <si>
    <t>13.</t>
  </si>
  <si>
    <t>14.</t>
  </si>
  <si>
    <t>15.</t>
  </si>
  <si>
    <t>16.</t>
  </si>
  <si>
    <t>Saját  forrásból megvalósuló beruházások, fejlújítások (A+B) összesen:</t>
  </si>
  <si>
    <t>Polgármesteri Hivatal összesen: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</si>
  <si>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</si>
  <si>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</si>
  <si>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</si>
  <si>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</si>
  <si>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Körösök Völgye Vidékfejlesztési Egyesületnek kölcsön (2015. évi döntés)</t>
  </si>
  <si>
    <t>Városgondokság forrásátadása Társasházak  felújítási alapjához</t>
  </si>
  <si>
    <t>B.)</t>
  </si>
  <si>
    <t>Önkormányzat összesen:</t>
  </si>
  <si>
    <t>Szennyvízhálózat felújítása</t>
  </si>
  <si>
    <t>Ivóvízhálózat felújítása</t>
  </si>
  <si>
    <t>2017.I. félévi felhalmozási előirányzata</t>
  </si>
  <si>
    <t>Saját forrásból megvalósuló beruházások, felújítások</t>
  </si>
  <si>
    <t>5 db lakás vásárlása</t>
  </si>
  <si>
    <t>Útburkolat felújítása</t>
  </si>
  <si>
    <t>I/A. Áthúzódó feladatok összesen:</t>
  </si>
  <si>
    <t>2017. évben tervezett feladatok:</t>
  </si>
  <si>
    <t>Új rendezési terv II. ütem</t>
  </si>
  <si>
    <t>Gyalogátkelőhely kialakítása</t>
  </si>
  <si>
    <t>szakrendelő lift kialakítása</t>
  </si>
  <si>
    <t>gyermekmedence kialakítása</t>
  </si>
  <si>
    <t>Kőrösi Cs. S. u. 14. sz. parkoló akadálymentesítése</t>
  </si>
  <si>
    <t>Teniszpálya öltözőépület kialakítása</t>
  </si>
  <si>
    <t>Börtön elektromos vezeték kiváltás</t>
  </si>
  <si>
    <t>uszoda terasz burkolatcsere</t>
  </si>
  <si>
    <t>Közvilásgitás bővítése</t>
  </si>
  <si>
    <t>Ügyeleti autó vásárlása</t>
  </si>
  <si>
    <t>Közfogflalkoztatási programok eszközbeszerzése</t>
  </si>
  <si>
    <t>I/B. 2017. évben tervezett feladatok összesen:</t>
  </si>
  <si>
    <t>Városháza tetőszerkezetének felújítása</t>
  </si>
  <si>
    <t>Városháza villamos hálózat felújítása</t>
  </si>
  <si>
    <t>Széchenyi tér  6. homlozat felújítása</t>
  </si>
  <si>
    <t>Dánfoki körépület felújítása</t>
  </si>
  <si>
    <t>Felhalmozási célú támogatás Férfi Kézilabda Kft TAO pályázati önerő (2016. évi döntés)</t>
  </si>
  <si>
    <t>Egyéb felhalmozási célú kiadások összesen (1+..6):</t>
  </si>
  <si>
    <t>Költségvetésben tervezett feladatok összesen (I.+II.):</t>
  </si>
  <si>
    <t>Petőfi u. 4. felújítás I. ütem</t>
  </si>
  <si>
    <t>Ingatlanok beszerzése, létesítése</t>
  </si>
  <si>
    <t>Informatikai eszközök beszrzése</t>
  </si>
  <si>
    <t>Berendezések, felszerelések tárgyi eszközei</t>
  </si>
  <si>
    <t>Egészségügyi tárgyi eszközök</t>
  </si>
  <si>
    <t xml:space="preserve"> 2db multifunkciós nyomtató</t>
  </si>
  <si>
    <t>Keverőerősítő beszerzése</t>
  </si>
  <si>
    <t>Jantyik Mátyás Múzeum összesen:</t>
  </si>
  <si>
    <t>Kecskeméti Gábor Kulturális Központ összesen:</t>
  </si>
  <si>
    <t>Gyógyászati Központ és Gyógyfürdő összesen:</t>
  </si>
  <si>
    <t>Dánfok épület felújítás</t>
  </si>
  <si>
    <t>Kordon oszlopok (12 db)</t>
  </si>
  <si>
    <t>Postaláda és tartozékai</t>
  </si>
  <si>
    <t>Püski Sándor Könyvtár összesen:</t>
  </si>
  <si>
    <t xml:space="preserve">Informatikai eszközök </t>
  </si>
  <si>
    <t>Irodai berendezések beszerzései</t>
  </si>
  <si>
    <t>Munkáltatói kölcsön nyújtása</t>
  </si>
  <si>
    <t>Tanyaprogram II. ütem</t>
  </si>
  <si>
    <t>Nagyfogyasztói villamosmérés (Fürdő)</t>
  </si>
  <si>
    <t>Fáy utcai játszótér és Malom u. térfigyelő elektromos ellátása</t>
  </si>
  <si>
    <t>Birkás dűlő felújítási terve</t>
  </si>
  <si>
    <t>Hangyási dűlő felújítási terve</t>
  </si>
  <si>
    <t>Felújításokra vállalt előzetes kötelezettségek előirányzata</t>
  </si>
  <si>
    <t>Tűzzománc kemence</t>
  </si>
  <si>
    <t>2 db kerékpár</t>
  </si>
  <si>
    <t>Új szerver beszerzése</t>
  </si>
  <si>
    <t>Költségvetésben nem tervezett felhalmozási kiadások összesen</t>
  </si>
  <si>
    <t>2017. I. félévi felhalmozási kiadások összesen: (A+B)</t>
  </si>
  <si>
    <t>Csabai úti ivóvízvezeték kiépítése III. ütem</t>
  </si>
  <si>
    <t>Szakrendelő villanyszerelése</t>
  </si>
  <si>
    <t>Pénzeszköz átadás Karacs T. Általános Iskola felújítására</t>
  </si>
  <si>
    <t>Költségvetésben nem tervezett felhalmozási kiadások összesen:</t>
  </si>
  <si>
    <t>Fáy A. utcai játszótérre hintakosár</t>
  </si>
  <si>
    <t>Tűzoltóság támogatása</t>
  </si>
  <si>
    <t>Működési célú támogatások eredeti előirányzatainak kerekítése miatt</t>
  </si>
  <si>
    <t>Szociális ágazatban dolgozók pótléka</t>
  </si>
  <si>
    <t>2017. I. félévi módosított előirányzat mindösszesen:</t>
  </si>
  <si>
    <t>Békés Város Önkormányzata és intézményei 2017. évi jóváhagyott</t>
  </si>
  <si>
    <t xml:space="preserve">létszámkerete </t>
  </si>
  <si>
    <t>A Kttv., Kjt., és  az Mt. hatálya alá tartozó munkavállalók</t>
  </si>
  <si>
    <t>Cím szám</t>
  </si>
  <si>
    <t>Alcím szám</t>
  </si>
  <si>
    <t xml:space="preserve">Létszámkeret </t>
  </si>
  <si>
    <t>Eredeti  terv</t>
  </si>
  <si>
    <t>Módosított   terv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</si>
  <si>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</si>
  <si>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</si>
  <si>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</si>
  <si>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</si>
  <si>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</si>
  <si>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</si>
  <si>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Költségvetési Iroda</t>
  </si>
  <si>
    <t>Intézmények összesen:</t>
  </si>
  <si>
    <t>Mindösszesen közfoglalkoztatottak:</t>
  </si>
  <si>
    <t>Közfoglalkoztatottak létszámkerete</t>
  </si>
  <si>
    <t xml:space="preserve">Önkormányzat </t>
  </si>
  <si>
    <t xml:space="preserve">Békés város Önkormányzata 2017. évi tervezett szociális pénzeszközei </t>
  </si>
  <si>
    <t>TÁJÉKOZTATÓ</t>
  </si>
  <si>
    <t xml:space="preserve"> Ft</t>
  </si>
  <si>
    <t>Települési Önkormányzatok  szociális feladatainak támogatásával adható juttatások képviselő-testületi hatáskörben.</t>
  </si>
  <si>
    <t>Jogcím</t>
  </si>
  <si>
    <t>Állami támogatás</t>
  </si>
  <si>
    <t>1. Önkormányzati támogatások</t>
  </si>
  <si>
    <t>Helyi megállapítású ápolási díj</t>
  </si>
  <si>
    <t>Helyi megállapítású közgyógy ellátás</t>
  </si>
  <si>
    <t>Átmeneti segély</t>
  </si>
  <si>
    <t>Bursa Hungarica támogatás</t>
  </si>
  <si>
    <t>Otthoni szakápolás</t>
  </si>
  <si>
    <t xml:space="preserve"> Iskolabusz bérlet támogatás</t>
  </si>
  <si>
    <t>Arany János tehetség gond. támogatás</t>
  </si>
  <si>
    <t>Kommunális adó támogatás</t>
  </si>
  <si>
    <t>Életkezdési Támogatás</t>
  </si>
  <si>
    <t>Közművesítési támogatás</t>
  </si>
  <si>
    <t>Nevelési és tanévkezdési támogatás</t>
  </si>
  <si>
    <t xml:space="preserve"> Idősek támogatása</t>
  </si>
  <si>
    <t>Lakásfentartási támogatás</t>
  </si>
  <si>
    <t xml:space="preserve">Adósságkezelési támogatás </t>
  </si>
  <si>
    <t>17.</t>
  </si>
  <si>
    <t>Köztemetés</t>
  </si>
  <si>
    <t>18.</t>
  </si>
  <si>
    <t>Erzsébet utalvány</t>
  </si>
  <si>
    <t>19.</t>
  </si>
  <si>
    <t>Önkormányzati támogatások összesen:</t>
  </si>
  <si>
    <t>20.</t>
  </si>
  <si>
    <t>21.</t>
  </si>
  <si>
    <t>22.</t>
  </si>
  <si>
    <t>2. Szociális helyzethez köthető kölcsönök nyújtása</t>
  </si>
  <si>
    <t>Önkormányzati  saját forrás</t>
  </si>
  <si>
    <t>23.</t>
  </si>
  <si>
    <t>Erdeti előirányzat</t>
  </si>
  <si>
    <t>24.</t>
  </si>
  <si>
    <t>Átmeneti segély kölcsön</t>
  </si>
  <si>
    <t>25.</t>
  </si>
  <si>
    <t>Temetési segély kölcsön</t>
  </si>
  <si>
    <t>26.</t>
  </si>
  <si>
    <t>Kölcsönök összesen:</t>
  </si>
  <si>
    <t>27.</t>
  </si>
  <si>
    <t>Az önkormányzat szociális pénzeszközei összesen (1+2):</t>
  </si>
  <si>
    <t>ezer Ft-ban</t>
  </si>
  <si>
    <t>Támogatott projektek megnevezése</t>
  </si>
  <si>
    <t>A forrás megoszlása</t>
  </si>
  <si>
    <t>A projekt kiadásai 2017-ben</t>
  </si>
  <si>
    <t>A támogatás összege</t>
  </si>
  <si>
    <t>Önkormányzati forrás</t>
  </si>
  <si>
    <t>Nemzetközi Kulturális együt működés (CITIZ pályázat)</t>
  </si>
  <si>
    <t>Foglakoztatást elősegító képzések (TOP-os  pályázat)</t>
  </si>
  <si>
    <t>Tervezett Uniós projektek összesen:</t>
  </si>
  <si>
    <t>Együtt az integrációért Békésen (TOP)</t>
  </si>
  <si>
    <t>Békés Város Önkormányzata ASP Központhoz való csatlakozás</t>
  </si>
  <si>
    <t>Ipari parkok, iparterület fejlesztés -Oncsa</t>
  </si>
  <si>
    <t>Békés Épületenergetikai Beruházások</t>
  </si>
  <si>
    <t>Társadalmi és környezeti szempontból fenntartható turizmusfejlesztés</t>
  </si>
  <si>
    <t xml:space="preserve">A 2017.évi költségvetés I. félévi  előirányzat módosítása </t>
  </si>
  <si>
    <t>A 2017. évi költségvetésben uniós projektek teljesült bevételei és kiadásai</t>
  </si>
  <si>
    <t>3. sz.  melléklet a 23/2017.(VIII.31.) önkormányzati rendelethez</t>
  </si>
  <si>
    <t>1.sz. melléklet a 23/2017 (IX.04.) önkormányzati rendelethez</t>
  </si>
  <si>
    <t>3. sz.  melléklet a 23/2017. (IX.04.) önkormányzati rendelethez</t>
  </si>
  <si>
    <t>4. sz. melléklet a 23/2017. (IX.04.) önkormányzati rendelethez</t>
  </si>
  <si>
    <t>5. melléklet a 23/2017. (IX.04.)  önkormányzati rendelethez</t>
  </si>
  <si>
    <t>6. melléklet a 23/2017. (IX.04.) önkormányzati rendelethez</t>
  </si>
  <si>
    <t>8. melléklet a 23/2017. (IX.04.) önkormányzati rendelethez</t>
  </si>
  <si>
    <t>7. sz. melléklet a 23./2017. (IX.04) önkormányzati rendelethez</t>
  </si>
  <si>
    <t>2. sz. melléklet a 23/2017. (IX.04.)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</si>
</sst>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4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MS Sans Serif"/>
      <family val="0"/>
    </font>
    <font>
      <sz val="8"/>
      <name val="Arial"/>
      <family val="2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22" fillId="24" borderId="0" xfId="64" applyFont="1" applyFill="1" applyBorder="1" applyAlignment="1">
      <alignment/>
      <protection/>
    </xf>
    <xf numFmtId="0" fontId="22" fillId="0" borderId="0" xfId="64" applyFont="1" applyBorder="1" applyAlignment="1">
      <alignment horizontal="left"/>
      <protection/>
    </xf>
    <xf numFmtId="0" fontId="22" fillId="0" borderId="0" xfId="64" applyFont="1">
      <alignment/>
      <protection/>
    </xf>
    <xf numFmtId="0" fontId="22" fillId="0" borderId="0" xfId="64" applyFont="1" applyBorder="1" applyAlignment="1">
      <alignment horizontal="right"/>
      <protection/>
    </xf>
    <xf numFmtId="0" fontId="22" fillId="22" borderId="10" xfId="67" applyFont="1" applyFill="1" applyBorder="1" applyAlignment="1">
      <alignment horizontal="center" vertical="center"/>
      <protection/>
    </xf>
    <xf numFmtId="0" fontId="22" fillId="22" borderId="10" xfId="64" applyFont="1" applyFill="1" applyBorder="1" applyAlignment="1">
      <alignment horizontal="center"/>
      <protection/>
    </xf>
    <xf numFmtId="0" fontId="22" fillId="22" borderId="10" xfId="64" applyFont="1" applyFill="1" applyBorder="1" applyAlignment="1">
      <alignment horizontal="center" vertical="center"/>
      <protection/>
    </xf>
    <xf numFmtId="0" fontId="22" fillId="0" borderId="0" xfId="64" applyFont="1" applyAlignment="1">
      <alignment horizontal="right"/>
      <protection/>
    </xf>
    <xf numFmtId="0" fontId="22" fillId="22" borderId="10" xfId="64" applyFont="1" applyFill="1" applyBorder="1" applyAlignment="1">
      <alignment horizontal="center" vertical="center" wrapText="1"/>
      <protection/>
    </xf>
    <xf numFmtId="0" fontId="27" fillId="22" borderId="10" xfId="64" applyFont="1" applyFill="1" applyBorder="1" applyAlignment="1">
      <alignment horizontal="center" vertical="center"/>
      <protection/>
    </xf>
    <xf numFmtId="0" fontId="26" fillId="0" borderId="10" xfId="64" applyFont="1" applyBorder="1" applyAlignment="1">
      <alignment horizontal="center" vertical="center" textRotation="90" wrapText="1"/>
      <protection/>
    </xf>
    <xf numFmtId="0" fontId="27" fillId="0" borderId="10" xfId="62" applyFont="1" applyBorder="1" applyAlignment="1">
      <alignment vertical="center" wrapText="1"/>
      <protection/>
    </xf>
    <xf numFmtId="164" fontId="27" fillId="0" borderId="11" xfId="46" applyNumberFormat="1" applyFont="1" applyBorder="1" applyAlignment="1">
      <alignment horizontal="left" vertical="center" wrapText="1"/>
    </xf>
    <xf numFmtId="0" fontId="27" fillId="0" borderId="10" xfId="62" applyFont="1" applyBorder="1" applyAlignment="1">
      <alignment vertical="center"/>
      <protection/>
    </xf>
    <xf numFmtId="164" fontId="27" fillId="0" borderId="11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 wrapText="1"/>
    </xf>
    <xf numFmtId="0" fontId="26" fillId="0" borderId="10" xfId="62" applyFont="1" applyBorder="1" applyAlignment="1">
      <alignment vertical="center" wrapText="1"/>
      <protection/>
    </xf>
    <xf numFmtId="164" fontId="26" fillId="0" borderId="11" xfId="46" applyNumberFormat="1" applyFont="1" applyBorder="1" applyAlignment="1">
      <alignment vertical="center" wrapText="1"/>
    </xf>
    <xf numFmtId="0" fontId="27" fillId="0" borderId="10" xfId="62" applyFont="1" applyFill="1" applyBorder="1" applyAlignment="1">
      <alignment vertical="center" wrapText="1"/>
      <protection/>
    </xf>
    <xf numFmtId="164" fontId="22" fillId="0" borderId="0" xfId="64" applyNumberFormat="1" applyFont="1">
      <alignment/>
      <protection/>
    </xf>
    <xf numFmtId="0" fontId="22" fillId="24" borderId="0" xfId="64" applyFont="1" applyFill="1" applyBorder="1" applyAlignment="1">
      <alignment horizontal="center"/>
      <protection/>
    </xf>
    <xf numFmtId="0" fontId="23" fillId="24" borderId="0" xfId="64" applyFont="1" applyFill="1" applyBorder="1" applyAlignment="1">
      <alignment/>
      <protection/>
    </xf>
    <xf numFmtId="0" fontId="23" fillId="24" borderId="0" xfId="64" applyFont="1" applyFill="1" applyBorder="1" applyAlignment="1">
      <alignment horizontal="right" vertical="center"/>
      <protection/>
    </xf>
    <xf numFmtId="0" fontId="22" fillId="0" borderId="0" xfId="64" applyFont="1" applyAlignment="1">
      <alignment/>
      <protection/>
    </xf>
    <xf numFmtId="0" fontId="22" fillId="24" borderId="0" xfId="64" applyFont="1" applyFill="1" applyBorder="1">
      <alignment/>
      <protection/>
    </xf>
    <xf numFmtId="0" fontId="28" fillId="0" borderId="0" xfId="64" applyFont="1" applyAlignment="1">
      <alignment horizontal="center"/>
      <protection/>
    </xf>
    <xf numFmtId="0" fontId="28" fillId="0" borderId="0" xfId="64" applyFont="1" applyAlignment="1">
      <alignment/>
      <protection/>
    </xf>
    <xf numFmtId="0" fontId="22" fillId="22" borderId="10" xfId="64" applyFont="1" applyFill="1" applyBorder="1">
      <alignment/>
      <protection/>
    </xf>
    <xf numFmtId="0" fontId="23" fillId="22" borderId="10" xfId="64" applyFont="1" applyFill="1" applyBorder="1" applyAlignment="1">
      <alignment horizontal="center"/>
      <protection/>
    </xf>
    <xf numFmtId="0" fontId="22" fillId="22" borderId="12" xfId="64" applyFont="1" applyFill="1" applyBorder="1" applyAlignment="1">
      <alignment horizontal="center" vertical="center"/>
      <protection/>
    </xf>
    <xf numFmtId="0" fontId="23" fillId="22" borderId="12" xfId="64" applyFont="1" applyFill="1" applyBorder="1" applyAlignment="1">
      <alignment horizontal="center"/>
      <protection/>
    </xf>
    <xf numFmtId="0" fontId="23" fillId="0" borderId="13" xfId="64" applyFont="1" applyBorder="1" applyAlignment="1">
      <alignment/>
      <protection/>
    </xf>
    <xf numFmtId="0" fontId="23" fillId="0" borderId="0" xfId="64" applyFont="1">
      <alignment/>
      <protection/>
    </xf>
    <xf numFmtId="0" fontId="23" fillId="22" borderId="14" xfId="64" applyFont="1" applyFill="1" applyBorder="1" applyAlignment="1">
      <alignment horizontal="center" vertical="center"/>
      <protection/>
    </xf>
    <xf numFmtId="0" fontId="23" fillId="0" borderId="14" xfId="64" applyFont="1" applyBorder="1">
      <alignment/>
      <protection/>
    </xf>
    <xf numFmtId="0" fontId="23" fillId="0" borderId="13" xfId="64" applyFont="1" applyBorder="1">
      <alignment/>
      <protection/>
    </xf>
    <xf numFmtId="0" fontId="23" fillId="0" borderId="11" xfId="64" applyFont="1" applyBorder="1">
      <alignment/>
      <protection/>
    </xf>
    <xf numFmtId="0" fontId="23" fillId="22" borderId="10" xfId="64" applyFont="1" applyFill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 textRotation="90" wrapText="1"/>
      <protection/>
    </xf>
    <xf numFmtId="164" fontId="23" fillId="0" borderId="11" xfId="46" applyNumberFormat="1" applyFont="1" applyBorder="1" applyAlignment="1">
      <alignment vertical="center" wrapText="1"/>
    </xf>
    <xf numFmtId="0" fontId="23" fillId="0" borderId="10" xfId="62" applyFont="1" applyBorder="1" applyAlignment="1">
      <alignment vertical="center" wrapText="1"/>
      <protection/>
    </xf>
    <xf numFmtId="0" fontId="23" fillId="0" borderId="10" xfId="62" applyFont="1" applyBorder="1" applyAlignment="1">
      <alignment vertical="center"/>
      <protection/>
    </xf>
    <xf numFmtId="0" fontId="29" fillId="0" borderId="10" xfId="62" applyFont="1" applyBorder="1" applyAlignment="1">
      <alignment vertical="center" wrapText="1"/>
      <protection/>
    </xf>
    <xf numFmtId="0" fontId="23" fillId="0" borderId="10" xfId="62" applyFont="1" applyFill="1" applyBorder="1" applyAlignment="1">
      <alignment vertical="center" wrapText="1"/>
      <protection/>
    </xf>
    <xf numFmtId="3" fontId="27" fillId="0" borderId="10" xfId="46" applyNumberFormat="1" applyFont="1" applyBorder="1" applyAlignment="1">
      <alignment vertical="center"/>
    </xf>
    <xf numFmtId="3" fontId="26" fillId="0" borderId="10" xfId="46" applyNumberFormat="1" applyFont="1" applyBorder="1" applyAlignment="1">
      <alignment vertical="center"/>
    </xf>
    <xf numFmtId="3" fontId="27" fillId="0" borderId="10" xfId="46" applyNumberFormat="1" applyFont="1" applyBorder="1" applyAlignment="1">
      <alignment/>
    </xf>
    <xf numFmtId="2" fontId="26" fillId="0" borderId="10" xfId="46" applyNumberFormat="1" applyFont="1" applyBorder="1" applyAlignment="1">
      <alignment vertical="center"/>
    </xf>
    <xf numFmtId="3" fontId="22" fillId="0" borderId="10" xfId="46" applyNumberFormat="1" applyFont="1" applyBorder="1" applyAlignment="1">
      <alignment vertical="center"/>
    </xf>
    <xf numFmtId="3" fontId="30" fillId="0" borderId="10" xfId="46" applyNumberFormat="1" applyFont="1" applyBorder="1" applyAlignment="1">
      <alignment vertical="center"/>
    </xf>
    <xf numFmtId="0" fontId="31" fillId="0" borderId="0" xfId="62" applyFont="1" applyFill="1" applyBorder="1" applyAlignment="1">
      <alignment horizontal="center" vertical="center"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center" vertical="center"/>
      <protection/>
    </xf>
    <xf numFmtId="0" fontId="31" fillId="0" borderId="0" xfId="62" applyFont="1" applyAlignment="1">
      <alignment vertical="center" wrapText="1"/>
      <protection/>
    </xf>
    <xf numFmtId="165" fontId="31" fillId="0" borderId="0" xfId="46" applyNumberFormat="1" applyFont="1" applyAlignment="1">
      <alignment vertical="center"/>
    </xf>
    <xf numFmtId="0" fontId="33" fillId="0" borderId="0" xfId="62" applyFont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32" fillId="0" borderId="0" xfId="0" applyFont="1" applyAlignment="1">
      <alignment horizontal="right"/>
    </xf>
    <xf numFmtId="0" fontId="31" fillId="0" borderId="0" xfId="62" applyFont="1" applyFill="1" applyBorder="1" applyAlignment="1">
      <alignment vertical="center"/>
      <protection/>
    </xf>
    <xf numFmtId="0" fontId="32" fillId="0" borderId="0" xfId="62" applyFont="1" applyAlignment="1">
      <alignment horizontal="center" vertical="center"/>
      <protection/>
    </xf>
    <xf numFmtId="0" fontId="32" fillId="0" borderId="0" xfId="62" applyFont="1" applyAlignment="1">
      <alignment vertical="center" wrapText="1"/>
      <protection/>
    </xf>
    <xf numFmtId="165" fontId="32" fillId="0" borderId="0" xfId="46" applyNumberFormat="1" applyFont="1" applyAlignment="1">
      <alignment vertical="center"/>
    </xf>
    <xf numFmtId="0" fontId="35" fillId="0" borderId="0" xfId="62" applyFont="1" applyFill="1" applyBorder="1" applyAlignment="1">
      <alignment horizontal="center" vertical="center"/>
      <protection/>
    </xf>
    <xf numFmtId="0" fontId="36" fillId="0" borderId="0" xfId="62" applyFont="1" applyAlignment="1">
      <alignment horizontal="center" vertical="center" wrapText="1"/>
      <protection/>
    </xf>
    <xf numFmtId="0" fontId="16" fillId="0" borderId="0" xfId="62" applyFont="1" applyAlignment="1">
      <alignment horizontal="center" vertical="center" wrapText="1"/>
      <protection/>
    </xf>
    <xf numFmtId="165" fontId="31" fillId="0" borderId="0" xfId="46" applyNumberFormat="1" applyFont="1" applyAlignment="1">
      <alignment horizontal="right"/>
    </xf>
    <xf numFmtId="0" fontId="35" fillId="22" borderId="10" xfId="62" applyFont="1" applyFill="1" applyBorder="1" applyAlignment="1">
      <alignment horizontal="center" vertical="center"/>
      <protection/>
    </xf>
    <xf numFmtId="0" fontId="35" fillId="22" borderId="12" xfId="62" applyFont="1" applyFill="1" applyBorder="1" applyAlignment="1">
      <alignment horizontal="center" vertical="center"/>
      <protection/>
    </xf>
    <xf numFmtId="165" fontId="37" fillId="0" borderId="11" xfId="46" applyNumberFormat="1" applyFont="1" applyBorder="1" applyAlignment="1">
      <alignment horizontal="center" vertical="center"/>
    </xf>
    <xf numFmtId="0" fontId="37" fillId="0" borderId="0" xfId="62" applyFont="1" applyAlignment="1">
      <alignment vertical="center"/>
      <protection/>
    </xf>
    <xf numFmtId="0" fontId="37" fillId="0" borderId="10" xfId="62" applyFont="1" applyBorder="1" applyAlignment="1">
      <alignment vertical="center"/>
      <protection/>
    </xf>
    <xf numFmtId="165" fontId="37" fillId="0" borderId="11" xfId="46" applyNumberFormat="1" applyFont="1" applyBorder="1" applyAlignment="1">
      <alignment vertical="center"/>
    </xf>
    <xf numFmtId="165" fontId="37" fillId="0" borderId="10" xfId="46" applyNumberFormat="1" applyFont="1" applyBorder="1" applyAlignment="1">
      <alignment vertical="center"/>
    </xf>
    <xf numFmtId="0" fontId="37" fillId="0" borderId="12" xfId="62" applyFont="1" applyBorder="1" applyAlignment="1">
      <alignment vertical="center"/>
      <protection/>
    </xf>
    <xf numFmtId="0" fontId="31" fillId="0" borderId="0" xfId="62" applyFont="1" applyBorder="1" applyAlignment="1">
      <alignment vertical="center"/>
      <protection/>
    </xf>
    <xf numFmtId="0" fontId="31" fillId="0" borderId="12" xfId="62" applyFont="1" applyBorder="1" applyAlignment="1">
      <alignment horizontal="center" vertical="center"/>
      <protection/>
    </xf>
    <xf numFmtId="0" fontId="31" fillId="0" borderId="15" xfId="62" applyFont="1" applyBorder="1" applyAlignment="1">
      <alignment vertical="center"/>
      <protection/>
    </xf>
    <xf numFmtId="3" fontId="31" fillId="0" borderId="0" xfId="62" applyNumberFormat="1" applyFont="1" applyBorder="1" applyAlignment="1">
      <alignment vertical="center"/>
      <protection/>
    </xf>
    <xf numFmtId="3" fontId="31" fillId="0" borderId="12" xfId="62" applyNumberFormat="1" applyFont="1" applyBorder="1" applyAlignment="1">
      <alignment vertical="center"/>
      <protection/>
    </xf>
    <xf numFmtId="0" fontId="31" fillId="0" borderId="16" xfId="62" applyFont="1" applyBorder="1" applyAlignment="1">
      <alignment horizontal="center" vertical="center"/>
      <protection/>
    </xf>
    <xf numFmtId="0" fontId="31" fillId="0" borderId="17" xfId="62" applyFont="1" applyBorder="1" applyAlignment="1">
      <alignment vertical="center"/>
      <protection/>
    </xf>
    <xf numFmtId="3" fontId="31" fillId="0" borderId="16" xfId="62" applyNumberFormat="1" applyFont="1" applyBorder="1" applyAlignment="1">
      <alignment vertical="center"/>
      <protection/>
    </xf>
    <xf numFmtId="0" fontId="31" fillId="0" borderId="17" xfId="62" applyFont="1" applyBorder="1" applyAlignment="1">
      <alignment vertical="center" wrapText="1"/>
      <protection/>
    </xf>
    <xf numFmtId="0" fontId="31" fillId="0" borderId="18" xfId="62" applyFont="1" applyBorder="1" applyAlignment="1">
      <alignment horizontal="center" vertical="center"/>
      <protection/>
    </xf>
    <xf numFmtId="3" fontId="31" fillId="0" borderId="19" xfId="62" applyNumberFormat="1" applyFont="1" applyBorder="1" applyAlignment="1">
      <alignment vertical="center"/>
      <protection/>
    </xf>
    <xf numFmtId="3" fontId="37" fillId="0" borderId="19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3" fontId="37" fillId="0" borderId="19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7" fillId="0" borderId="0" xfId="62" applyFont="1" applyBorder="1" applyAlignment="1">
      <alignment horizontal="left" vertical="center"/>
      <protection/>
    </xf>
    <xf numFmtId="0" fontId="31" fillId="0" borderId="12" xfId="62" applyFont="1" applyBorder="1" applyAlignment="1">
      <alignment horizontal="center" vertical="center"/>
      <protection/>
    </xf>
    <xf numFmtId="0" fontId="31" fillId="0" borderId="15" xfId="62" applyFont="1" applyBorder="1" applyAlignment="1">
      <alignment horizontal="left" vertical="center"/>
      <protection/>
    </xf>
    <xf numFmtId="3" fontId="31" fillId="0" borderId="0" xfId="62" applyNumberFormat="1" applyFont="1" applyBorder="1" applyAlignment="1">
      <alignment vertical="center"/>
      <protection/>
    </xf>
    <xf numFmtId="3" fontId="37" fillId="0" borderId="12" xfId="62" applyNumberFormat="1" applyFont="1" applyBorder="1" applyAlignment="1">
      <alignment vertical="center"/>
      <protection/>
    </xf>
    <xf numFmtId="0" fontId="31" fillId="0" borderId="16" xfId="62" applyFont="1" applyBorder="1" applyAlignment="1">
      <alignment horizontal="center" vertical="center"/>
      <protection/>
    </xf>
    <xf numFmtId="3" fontId="31" fillId="0" borderId="0" xfId="46" applyNumberFormat="1" applyFont="1" applyBorder="1" applyAlignment="1">
      <alignment vertical="center"/>
    </xf>
    <xf numFmtId="0" fontId="31" fillId="0" borderId="18" xfId="62" applyFont="1" applyBorder="1" applyAlignment="1">
      <alignment horizontal="center" vertical="center"/>
      <protection/>
    </xf>
    <xf numFmtId="3" fontId="31" fillId="0" borderId="20" xfId="62" applyNumberFormat="1" applyFont="1" applyBorder="1" applyAlignment="1">
      <alignment vertical="center"/>
      <protection/>
    </xf>
    <xf numFmtId="3" fontId="31" fillId="0" borderId="18" xfId="62" applyNumberFormat="1" applyFont="1" applyBorder="1" applyAlignment="1">
      <alignment vertical="center"/>
      <protection/>
    </xf>
    <xf numFmtId="0" fontId="35" fillId="22" borderId="18" xfId="62" applyFont="1" applyFill="1" applyBorder="1" applyAlignment="1">
      <alignment horizontal="center" vertical="center"/>
      <protection/>
    </xf>
    <xf numFmtId="0" fontId="37" fillId="0" borderId="20" xfId="62" applyFont="1" applyBorder="1" applyAlignment="1">
      <alignment vertical="center"/>
      <protection/>
    </xf>
    <xf numFmtId="3" fontId="37" fillId="0" borderId="21" xfId="62" applyNumberFormat="1" applyFont="1" applyBorder="1" applyAlignment="1">
      <alignment vertical="center"/>
      <protection/>
    </xf>
    <xf numFmtId="3" fontId="37" fillId="0" borderId="18" xfId="62" applyNumberFormat="1" applyFont="1" applyBorder="1" applyAlignment="1">
      <alignment vertical="center"/>
      <protection/>
    </xf>
    <xf numFmtId="0" fontId="31" fillId="0" borderId="0" xfId="62" applyFont="1" applyAlignment="1" quotePrefix="1">
      <alignment vertical="center"/>
      <protection/>
    </xf>
    <xf numFmtId="0" fontId="31" fillId="0" borderId="18" xfId="62" applyFont="1" applyBorder="1" applyAlignment="1">
      <alignment vertical="center" wrapText="1"/>
      <protection/>
    </xf>
    <xf numFmtId="0" fontId="23" fillId="0" borderId="0" xfId="63" applyFont="1" applyAlignment="1">
      <alignment horizontal="right" vertical="center"/>
      <protection/>
    </xf>
    <xf numFmtId="0" fontId="23" fillId="0" borderId="0" xfId="67" applyFont="1" applyAlignment="1">
      <alignment horizontal="right" vertical="center"/>
      <protection/>
    </xf>
    <xf numFmtId="0" fontId="23" fillId="0" borderId="0" xfId="66" applyFont="1">
      <alignment/>
      <protection/>
    </xf>
    <xf numFmtId="0" fontId="28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2" fillId="0" borderId="20" xfId="66" applyFont="1" applyFill="1" applyBorder="1" applyAlignment="1">
      <alignment horizontal="center" vertical="center"/>
      <protection/>
    </xf>
    <xf numFmtId="3" fontId="22" fillId="0" borderId="0" xfId="46" applyNumberFormat="1" applyFont="1" applyAlignment="1">
      <alignment horizontal="right"/>
    </xf>
    <xf numFmtId="3" fontId="23" fillId="0" borderId="0" xfId="46" applyNumberFormat="1" applyFont="1" applyAlignment="1">
      <alignment horizontal="right"/>
    </xf>
    <xf numFmtId="0" fontId="23" fillId="25" borderId="18" xfId="66" applyFont="1" applyFill="1" applyBorder="1" applyAlignment="1">
      <alignment horizontal="center" vertical="center"/>
      <protection/>
    </xf>
    <xf numFmtId="0" fontId="22" fillId="25" borderId="10" xfId="63" applyFont="1" applyFill="1" applyBorder="1" applyAlignment="1">
      <alignment horizontal="center" vertical="center"/>
      <protection/>
    </xf>
    <xf numFmtId="3" fontId="22" fillId="25" borderId="10" xfId="46" applyNumberFormat="1" applyFont="1" applyFill="1" applyBorder="1" applyAlignment="1">
      <alignment horizontal="center" vertical="center"/>
    </xf>
    <xf numFmtId="0" fontId="23" fillId="25" borderId="10" xfId="66" applyFont="1" applyFill="1" applyBorder="1" applyAlignment="1">
      <alignment horizontal="center" vertical="center"/>
      <protection/>
    </xf>
    <xf numFmtId="0" fontId="29" fillId="0" borderId="10" xfId="66" applyFont="1" applyBorder="1" applyAlignment="1">
      <alignment horizontal="center" vertical="center"/>
      <protection/>
    </xf>
    <xf numFmtId="3" fontId="29" fillId="0" borderId="10" xfId="46" applyNumberFormat="1" applyFont="1" applyBorder="1" applyAlignment="1">
      <alignment horizontal="right"/>
    </xf>
    <xf numFmtId="3" fontId="29" fillId="0" borderId="10" xfId="46" applyNumberFormat="1" applyFont="1" applyBorder="1" applyAlignment="1">
      <alignment vertical="center"/>
    </xf>
    <xf numFmtId="0" fontId="29" fillId="0" borderId="16" xfId="66" applyFont="1" applyBorder="1">
      <alignment/>
      <protection/>
    </xf>
    <xf numFmtId="0" fontId="29" fillId="0" borderId="10" xfId="66" applyFont="1" applyBorder="1">
      <alignment/>
      <protection/>
    </xf>
    <xf numFmtId="0" fontId="29" fillId="0" borderId="0" xfId="66" applyFont="1">
      <alignment/>
      <protection/>
    </xf>
    <xf numFmtId="0" fontId="23" fillId="0" borderId="16" xfId="66" applyFont="1" applyBorder="1">
      <alignment/>
      <protection/>
    </xf>
    <xf numFmtId="0" fontId="23" fillId="0" borderId="13" xfId="66" applyFont="1" applyBorder="1" applyAlignment="1" quotePrefix="1">
      <alignment horizontal="right" vertical="top"/>
      <protection/>
    </xf>
    <xf numFmtId="0" fontId="23" fillId="0" borderId="13" xfId="66" applyFont="1" applyBorder="1" applyAlignment="1">
      <alignment vertical="center" wrapText="1"/>
      <protection/>
    </xf>
    <xf numFmtId="3" fontId="23" fillId="0" borderId="10" xfId="46" applyNumberFormat="1" applyFont="1" applyBorder="1" applyAlignment="1">
      <alignment vertical="center"/>
    </xf>
    <xf numFmtId="3" fontId="29" fillId="0" borderId="10" xfId="46" applyNumberFormat="1" applyFont="1" applyBorder="1" applyAlignment="1">
      <alignment horizontal="right" vertical="center"/>
    </xf>
    <xf numFmtId="3" fontId="29" fillId="0" borderId="12" xfId="46" applyNumberFormat="1" applyFont="1" applyBorder="1" applyAlignment="1">
      <alignment horizontal="right" vertical="center"/>
    </xf>
    <xf numFmtId="0" fontId="23" fillId="0" borderId="20" xfId="66" applyFont="1" applyBorder="1" applyAlignment="1">
      <alignment vertical="center"/>
      <protection/>
    </xf>
    <xf numFmtId="3" fontId="29" fillId="0" borderId="18" xfId="46" applyNumberFormat="1" applyFont="1" applyBorder="1" applyAlignment="1">
      <alignment horizontal="right" vertical="center"/>
    </xf>
    <xf numFmtId="0" fontId="23" fillId="0" borderId="22" xfId="66" applyFont="1" applyBorder="1" quotePrefix="1">
      <alignment/>
      <protection/>
    </xf>
    <xf numFmtId="0" fontId="23" fillId="0" borderId="20" xfId="66" applyFont="1" applyBorder="1" applyAlignment="1" quotePrefix="1">
      <alignment horizontal="right" vertical="center"/>
      <protection/>
    </xf>
    <xf numFmtId="0" fontId="23" fillId="0" borderId="20" xfId="66" applyFont="1" applyBorder="1" applyAlignment="1">
      <alignment vertical="center" wrapText="1"/>
      <protection/>
    </xf>
    <xf numFmtId="3" fontId="23" fillId="0" borderId="18" xfId="46" applyNumberFormat="1" applyFont="1" applyBorder="1" applyAlignment="1">
      <alignment horizontal="right" vertical="center"/>
    </xf>
    <xf numFmtId="0" fontId="23" fillId="0" borderId="22" xfId="66" applyFont="1" applyBorder="1">
      <alignment/>
      <protection/>
    </xf>
    <xf numFmtId="0" fontId="23" fillId="0" borderId="14" xfId="66" applyFont="1" applyBorder="1" quotePrefix="1">
      <alignment/>
      <protection/>
    </xf>
    <xf numFmtId="0" fontId="23" fillId="0" borderId="13" xfId="66" applyFont="1" applyBorder="1" applyAlignment="1" quotePrefix="1">
      <alignment horizontal="right" vertical="center"/>
      <protection/>
    </xf>
    <xf numFmtId="3" fontId="23" fillId="0" borderId="10" xfId="46" applyNumberFormat="1" applyFont="1" applyBorder="1" applyAlignment="1">
      <alignment horizontal="right" vertical="center"/>
    </xf>
    <xf numFmtId="3" fontId="29" fillId="0" borderId="10" xfId="66" applyNumberFormat="1" applyFont="1" applyBorder="1" applyAlignment="1">
      <alignment horizontal="right" vertical="center"/>
      <protection/>
    </xf>
    <xf numFmtId="0" fontId="29" fillId="0" borderId="14" xfId="66" applyFont="1" applyBorder="1" applyAlignment="1">
      <alignment vertical="center"/>
      <protection/>
    </xf>
    <xf numFmtId="0" fontId="29" fillId="0" borderId="11" xfId="66" applyFont="1" applyBorder="1" applyAlignment="1">
      <alignment vertical="center"/>
      <protection/>
    </xf>
    <xf numFmtId="0" fontId="29" fillId="0" borderId="19" xfId="66" applyFont="1" applyBorder="1" applyAlignment="1">
      <alignment vertical="center"/>
      <protection/>
    </xf>
    <xf numFmtId="0" fontId="29" fillId="0" borderId="10" xfId="66" applyFont="1" applyBorder="1" applyAlignment="1">
      <alignment horizontal="right" vertical="center"/>
      <protection/>
    </xf>
    <xf numFmtId="0" fontId="23" fillId="0" borderId="23" xfId="66" applyFont="1" applyBorder="1" applyAlignment="1" quotePrefix="1">
      <alignment horizontal="right" vertical="top"/>
      <protection/>
    </xf>
    <xf numFmtId="3" fontId="23" fillId="0" borderId="10" xfId="46" applyNumberFormat="1" applyFont="1" applyBorder="1" applyAlignment="1">
      <alignment horizontal="right"/>
    </xf>
    <xf numFmtId="0" fontId="23" fillId="0" borderId="24" xfId="66" applyFont="1" applyBorder="1" quotePrefix="1">
      <alignment/>
      <protection/>
    </xf>
    <xf numFmtId="0" fontId="23" fillId="25" borderId="10" xfId="63" applyFont="1" applyFill="1" applyBorder="1" applyAlignment="1">
      <alignment horizontal="center" vertical="center"/>
      <protection/>
    </xf>
    <xf numFmtId="3" fontId="23" fillId="25" borderId="10" xfId="46" applyNumberFormat="1" applyFont="1" applyFill="1" applyBorder="1" applyAlignment="1">
      <alignment horizontal="center" vertical="center"/>
    </xf>
    <xf numFmtId="0" fontId="23" fillId="0" borderId="20" xfId="66" applyFont="1" applyBorder="1" applyAlignment="1">
      <alignment horizontal="right" vertical="center"/>
      <protection/>
    </xf>
    <xf numFmtId="0" fontId="23" fillId="0" borderId="17" xfId="66" applyFont="1" applyBorder="1">
      <alignment/>
      <protection/>
    </xf>
    <xf numFmtId="0" fontId="29" fillId="0" borderId="10" xfId="66" applyFont="1" applyBorder="1" applyAlignment="1">
      <alignment vertical="center"/>
      <protection/>
    </xf>
    <xf numFmtId="0" fontId="23" fillId="0" borderId="0" xfId="66" applyFont="1" applyBorder="1">
      <alignment/>
      <protection/>
    </xf>
    <xf numFmtId="0" fontId="23" fillId="0" borderId="0" xfId="66" applyFont="1" applyBorder="1" applyAlignment="1" quotePrefix="1">
      <alignment horizontal="right" vertical="center"/>
      <protection/>
    </xf>
    <xf numFmtId="0" fontId="23" fillId="0" borderId="14" xfId="66" applyFont="1" applyBorder="1">
      <alignment/>
      <protection/>
    </xf>
    <xf numFmtId="0" fontId="29" fillId="0" borderId="17" xfId="66" applyFont="1" applyBorder="1">
      <alignment/>
      <protection/>
    </xf>
    <xf numFmtId="3" fontId="29" fillId="0" borderId="18" xfId="46" applyNumberFormat="1" applyFont="1" applyBorder="1" applyAlignment="1">
      <alignment horizontal="right"/>
    </xf>
    <xf numFmtId="0" fontId="23" fillId="0" borderId="14" xfId="66" applyFont="1" applyBorder="1" applyAlignment="1" quotePrefix="1">
      <alignment horizontal="right" vertical="top"/>
      <protection/>
    </xf>
    <xf numFmtId="49" fontId="23" fillId="0" borderId="20" xfId="66" applyNumberFormat="1" applyFont="1" applyBorder="1" applyAlignment="1">
      <alignment horizontal="right" vertical="center"/>
      <protection/>
    </xf>
    <xf numFmtId="0" fontId="23" fillId="0" borderId="23" xfId="66" applyFont="1" applyBorder="1" applyAlignment="1" quotePrefix="1">
      <alignment horizontal="right" vertical="center"/>
      <protection/>
    </xf>
    <xf numFmtId="0" fontId="23" fillId="0" borderId="13" xfId="66" applyFont="1" applyBorder="1" applyAlignment="1">
      <alignment horizontal="left" vertical="center" wrapText="1"/>
      <protection/>
    </xf>
    <xf numFmtId="0" fontId="23" fillId="0" borderId="14" xfId="66" applyFont="1" applyBorder="1" applyAlignment="1" quotePrefix="1">
      <alignment horizontal="right" vertical="center"/>
      <protection/>
    </xf>
    <xf numFmtId="0" fontId="23" fillId="0" borderId="21" xfId="66" applyFont="1" applyBorder="1">
      <alignment/>
      <protection/>
    </xf>
    <xf numFmtId="3" fontId="29" fillId="0" borderId="11" xfId="46" applyNumberFormat="1" applyFont="1" applyBorder="1" applyAlignment="1">
      <alignment horizontal="right"/>
    </xf>
    <xf numFmtId="3" fontId="29" fillId="0" borderId="19" xfId="46" applyNumberFormat="1" applyFont="1" applyBorder="1" applyAlignment="1">
      <alignment horizontal="right"/>
    </xf>
    <xf numFmtId="3" fontId="23" fillId="0" borderId="16" xfId="46" applyNumberFormat="1" applyFont="1" applyBorder="1" applyAlignment="1">
      <alignment horizontal="right" vertical="center"/>
    </xf>
    <xf numFmtId="3" fontId="29" fillId="0" borderId="17" xfId="46" applyNumberFormat="1" applyFont="1" applyBorder="1" applyAlignment="1">
      <alignment horizontal="right"/>
    </xf>
    <xf numFmtId="0" fontId="23" fillId="0" borderId="13" xfId="66" applyFont="1" applyBorder="1" applyAlignment="1">
      <alignment horizontal="right" vertical="center"/>
      <protection/>
    </xf>
    <xf numFmtId="3" fontId="23" fillId="0" borderId="13" xfId="66" applyNumberFormat="1" applyFont="1" applyBorder="1" applyAlignment="1">
      <alignment horizontal="right" vertical="center"/>
      <protection/>
    </xf>
    <xf numFmtId="0" fontId="29" fillId="0" borderId="11" xfId="66" applyFont="1" applyBorder="1" applyAlignment="1">
      <alignment horizontal="center" vertical="center"/>
      <protection/>
    </xf>
    <xf numFmtId="0" fontId="23" fillId="0" borderId="13" xfId="66" applyFont="1" applyBorder="1">
      <alignment/>
      <protection/>
    </xf>
    <xf numFmtId="0" fontId="23" fillId="0" borderId="11" xfId="66" applyFont="1" applyBorder="1">
      <alignment/>
      <protection/>
    </xf>
    <xf numFmtId="3" fontId="30" fillId="0" borderId="0" xfId="46" applyNumberFormat="1" applyFont="1" applyBorder="1" applyAlignment="1">
      <alignment horizontal="right" vertical="center"/>
    </xf>
    <xf numFmtId="0" fontId="40" fillId="0" borderId="0" xfId="66" applyFont="1">
      <alignment/>
      <protection/>
    </xf>
    <xf numFmtId="3" fontId="29" fillId="0" borderId="12" xfId="46" applyNumberFormat="1" applyFont="1" applyBorder="1" applyAlignment="1">
      <alignment vertical="center"/>
    </xf>
    <xf numFmtId="3" fontId="23" fillId="0" borderId="12" xfId="46" applyNumberFormat="1" applyFont="1" applyBorder="1" applyAlignment="1">
      <alignment vertical="center"/>
    </xf>
    <xf numFmtId="0" fontId="23" fillId="0" borderId="10" xfId="66" applyFont="1" applyBorder="1" applyAlignment="1" quotePrefix="1">
      <alignment horizontal="right" vertical="top"/>
      <protection/>
    </xf>
    <xf numFmtId="0" fontId="23" fillId="0" borderId="2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33" fillId="0" borderId="0" xfId="62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22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44" fillId="0" borderId="22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3" fontId="17" fillId="0" borderId="20" xfId="0" applyNumberFormat="1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22" borderId="10" xfId="0" applyFont="1" applyFill="1" applyBorder="1" applyAlignment="1">
      <alignment horizontal="center" vertical="center" wrapText="1"/>
    </xf>
    <xf numFmtId="0" fontId="29" fillId="0" borderId="24" xfId="66" applyFont="1" applyBorder="1" applyAlignment="1">
      <alignment vertical="center"/>
      <protection/>
    </xf>
    <xf numFmtId="0" fontId="23" fillId="0" borderId="21" xfId="0" applyFont="1" applyBorder="1" applyAlignment="1">
      <alignment vertical="center"/>
    </xf>
    <xf numFmtId="4" fontId="30" fillId="0" borderId="10" xfId="64" applyNumberFormat="1" applyFont="1" applyBorder="1" applyAlignment="1">
      <alignment horizontal="center" vertical="center"/>
      <protection/>
    </xf>
    <xf numFmtId="4" fontId="30" fillId="0" borderId="10" xfId="46" applyNumberFormat="1" applyFont="1" applyBorder="1" applyAlignment="1">
      <alignment horizontal="center" vertical="center"/>
    </xf>
    <xf numFmtId="3" fontId="31" fillId="0" borderId="17" xfId="62" applyNumberFormat="1" applyFont="1" applyBorder="1" applyAlignment="1">
      <alignment vertical="center"/>
      <protection/>
    </xf>
    <xf numFmtId="0" fontId="31" fillId="0" borderId="18" xfId="62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0" xfId="65" applyFont="1">
      <alignment/>
      <protection/>
    </xf>
    <xf numFmtId="0" fontId="0" fillId="0" borderId="0" xfId="65" applyFont="1" applyFill="1" applyBorder="1">
      <alignment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right"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0" fillId="0" borderId="0" xfId="65" applyFont="1" applyAlignment="1">
      <alignment horizontal="center"/>
      <protection/>
    </xf>
    <xf numFmtId="0" fontId="35" fillId="22" borderId="10" xfId="65" applyFont="1" applyFill="1" applyBorder="1" applyAlignment="1">
      <alignment horizontal="center" vertical="center"/>
      <protection/>
    </xf>
    <xf numFmtId="0" fontId="0" fillId="22" borderId="10" xfId="65" applyFont="1" applyFill="1" applyBorder="1">
      <alignment/>
      <protection/>
    </xf>
    <xf numFmtId="0" fontId="35" fillId="22" borderId="11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 vertical="center" textRotation="90" wrapText="1"/>
      <protection/>
    </xf>
    <xf numFmtId="0" fontId="46" fillId="0" borderId="10" xfId="65" applyFont="1" applyBorder="1" applyAlignment="1">
      <alignment horizontal="center" vertical="center" textRotation="90" wrapText="1"/>
      <protection/>
    </xf>
    <xf numFmtId="0" fontId="33" fillId="0" borderId="11" xfId="62" applyFont="1" applyBorder="1" applyAlignment="1">
      <alignment horizontal="center" vertical="center"/>
      <protection/>
    </xf>
    <xf numFmtId="0" fontId="33" fillId="0" borderId="10" xfId="62" applyFont="1" applyBorder="1" applyAlignment="1">
      <alignment horizontal="center" vertical="center"/>
      <protection/>
    </xf>
    <xf numFmtId="0" fontId="33" fillId="0" borderId="25" xfId="62" applyFont="1" applyFill="1" applyBorder="1" applyAlignment="1">
      <alignment vertical="center" wrapText="1"/>
      <protection/>
    </xf>
    <xf numFmtId="3" fontId="33" fillId="0" borderId="10" xfId="46" applyNumberFormat="1" applyFont="1" applyBorder="1" applyAlignment="1">
      <alignment horizontal="right" vertical="center"/>
    </xf>
    <xf numFmtId="3" fontId="46" fillId="0" borderId="10" xfId="46" applyNumberFormat="1" applyFont="1" applyBorder="1" applyAlignment="1">
      <alignment horizontal="right" vertical="center"/>
    </xf>
    <xf numFmtId="3" fontId="33" fillId="0" borderId="10" xfId="46" applyNumberFormat="1" applyFont="1" applyBorder="1" applyAlignment="1" quotePrefix="1">
      <alignment horizontal="right" vertical="center"/>
    </xf>
    <xf numFmtId="0" fontId="33" fillId="0" borderId="10" xfId="62" applyFont="1" applyBorder="1" applyAlignment="1">
      <alignment vertical="center" wrapText="1"/>
      <protection/>
    </xf>
    <xf numFmtId="3" fontId="33" fillId="0" borderId="10" xfId="46" applyNumberFormat="1" applyFont="1" applyBorder="1" applyAlignment="1">
      <alignment horizontal="right" vertical="center" wrapText="1"/>
    </xf>
    <xf numFmtId="3" fontId="46" fillId="0" borderId="10" xfId="46" applyNumberFormat="1" applyFont="1" applyBorder="1" applyAlignment="1">
      <alignment horizontal="right" vertical="center" wrapText="1"/>
    </xf>
    <xf numFmtId="3" fontId="46" fillId="0" borderId="10" xfId="46" applyNumberFormat="1" applyFont="1" applyBorder="1" applyAlignment="1" quotePrefix="1">
      <alignment horizontal="right" vertical="center"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65" applyFont="1" applyBorder="1">
      <alignment/>
      <protection/>
    </xf>
    <xf numFmtId="0" fontId="44" fillId="0" borderId="10" xfId="65" applyFont="1" applyBorder="1">
      <alignment/>
      <protection/>
    </xf>
    <xf numFmtId="0" fontId="46" fillId="0" borderId="11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vertical="center" wrapText="1"/>
      <protection/>
    </xf>
    <xf numFmtId="0" fontId="46" fillId="0" borderId="0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vertical="center" wrapText="1"/>
      <protection/>
    </xf>
    <xf numFmtId="3" fontId="46" fillId="0" borderId="0" xfId="46" applyNumberFormat="1" applyFont="1" applyBorder="1" applyAlignment="1">
      <alignment horizontal="right" vertical="center"/>
    </xf>
    <xf numFmtId="3" fontId="46" fillId="0" borderId="0" xfId="46" applyNumberFormat="1" applyFont="1" applyBorder="1" applyAlignment="1" quotePrefix="1">
      <alignment horizontal="right" vertical="center"/>
    </xf>
    <xf numFmtId="0" fontId="0" fillId="0" borderId="0" xfId="65" applyFont="1" applyBorder="1">
      <alignment/>
      <protection/>
    </xf>
    <xf numFmtId="0" fontId="0" fillId="0" borderId="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3" fontId="33" fillId="0" borderId="0" xfId="46" applyNumberFormat="1" applyFont="1" applyBorder="1" applyAlignment="1">
      <alignment horizontal="center" vertical="center"/>
    </xf>
    <xf numFmtId="0" fontId="0" fillId="0" borderId="10" xfId="65" applyFont="1" applyBorder="1" applyAlignment="1">
      <alignment horizontal="center"/>
      <protection/>
    </xf>
    <xf numFmtId="0" fontId="32" fillId="0" borderId="10" xfId="65" applyFont="1" applyBorder="1">
      <alignment/>
      <protection/>
    </xf>
    <xf numFmtId="0" fontId="0" fillId="0" borderId="10" xfId="65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23" fillId="26" borderId="10" xfId="46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64" fontId="29" fillId="0" borderId="10" xfId="46" applyNumberFormat="1" applyFont="1" applyFill="1" applyBorder="1" applyAlignment="1">
      <alignment/>
    </xf>
    <xf numFmtId="3" fontId="23" fillId="0" borderId="10" xfId="46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64" fontId="23" fillId="0" borderId="10" xfId="46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4" fontId="23" fillId="0" borderId="10" xfId="46" applyNumberFormat="1" applyFont="1" applyFill="1" applyBorder="1" applyAlignment="1">
      <alignment vertical="center" wrapText="1"/>
    </xf>
    <xf numFmtId="3" fontId="23" fillId="0" borderId="10" xfId="46" applyNumberFormat="1" applyFont="1" applyFill="1" applyBorder="1" applyAlignment="1">
      <alignment vertical="center" wrapText="1"/>
    </xf>
    <xf numFmtId="164" fontId="23" fillId="0" borderId="18" xfId="46" applyNumberFormat="1" applyFont="1" applyFill="1" applyBorder="1" applyAlignment="1">
      <alignment/>
    </xf>
    <xf numFmtId="3" fontId="23" fillId="0" borderId="18" xfId="46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164" fontId="29" fillId="0" borderId="18" xfId="46" applyNumberFormat="1" applyFont="1" applyFill="1" applyBorder="1" applyAlignment="1">
      <alignment/>
    </xf>
    <xf numFmtId="3" fontId="29" fillId="0" borderId="18" xfId="46" applyNumberFormat="1" applyFont="1" applyFill="1" applyBorder="1" applyAlignment="1">
      <alignment/>
    </xf>
    <xf numFmtId="164" fontId="29" fillId="0" borderId="10" xfId="46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" fontId="29" fillId="0" borderId="18" xfId="46" applyNumberFormat="1" applyFont="1" applyFill="1" applyBorder="1" applyAlignment="1">
      <alignment horizontal="center" vertical="center" wrapText="1"/>
    </xf>
    <xf numFmtId="3" fontId="29" fillId="0" borderId="18" xfId="46" applyNumberFormat="1" applyFont="1" applyFill="1" applyBorder="1" applyAlignment="1">
      <alignment horizontal="center" vertical="center"/>
    </xf>
    <xf numFmtId="164" fontId="22" fillId="0" borderId="10" xfId="46" applyNumberFormat="1" applyFont="1" applyFill="1" applyBorder="1" applyAlignment="1">
      <alignment/>
    </xf>
    <xf numFmtId="3" fontId="29" fillId="0" borderId="18" xfId="0" applyNumberFormat="1" applyFont="1" applyFill="1" applyBorder="1" applyAlignment="1">
      <alignment/>
    </xf>
    <xf numFmtId="164" fontId="29" fillId="0" borderId="10" xfId="46" applyNumberFormat="1" applyFont="1" applyFill="1" applyBorder="1" applyAlignment="1">
      <alignment vertical="center" wrapText="1"/>
    </xf>
    <xf numFmtId="3" fontId="29" fillId="0" borderId="10" xfId="46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164" fontId="22" fillId="0" borderId="0" xfId="46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1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2" fillId="0" borderId="10" xfId="46" applyNumberFormat="1" applyFont="1" applyBorder="1" applyAlignment="1">
      <alignment/>
    </xf>
    <xf numFmtId="164" fontId="42" fillId="0" borderId="10" xfId="46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0" fontId="22" fillId="0" borderId="13" xfId="64" applyFont="1" applyBorder="1" applyAlignment="1">
      <alignment horizontal="right"/>
      <protection/>
    </xf>
    <xf numFmtId="0" fontId="22" fillId="0" borderId="13" xfId="0" applyFont="1" applyBorder="1" applyAlignment="1">
      <alignment horizontal="right"/>
    </xf>
    <xf numFmtId="0" fontId="22" fillId="0" borderId="0" xfId="64" applyFont="1" applyBorder="1" applyAlignment="1">
      <alignment horizontal="left"/>
      <protection/>
    </xf>
    <xf numFmtId="0" fontId="23" fillId="0" borderId="0" xfId="64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6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6" fillId="0" borderId="14" xfId="64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3" xfId="64" applyFont="1" applyBorder="1" applyAlignment="1">
      <alignment horizontal="center" vertical="center" wrapText="1"/>
      <protection/>
    </xf>
    <xf numFmtId="0" fontId="26" fillId="0" borderId="11" xfId="64" applyFont="1" applyBorder="1" applyAlignment="1">
      <alignment horizontal="center" vertical="center" wrapText="1"/>
      <protection/>
    </xf>
    <xf numFmtId="0" fontId="26" fillId="0" borderId="10" xfId="64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6" fillId="0" borderId="24" xfId="64" applyFont="1" applyBorder="1" applyAlignment="1">
      <alignment horizontal="center" vertical="center" wrapText="1"/>
      <protection/>
    </xf>
    <xf numFmtId="0" fontId="26" fillId="0" borderId="23" xfId="64" applyFont="1" applyBorder="1" applyAlignment="1">
      <alignment horizontal="center" vertical="center" wrapText="1"/>
      <protection/>
    </xf>
    <xf numFmtId="0" fontId="26" fillId="0" borderId="15" xfId="64" applyFont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15" xfId="62" applyFont="1" applyBorder="1" applyAlignment="1">
      <alignment horizontal="center" vertical="center" wrapText="1"/>
      <protection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19" xfId="62" applyFont="1" applyBorder="1" applyAlignment="1">
      <alignment horizontal="center" vertical="center" wrapText="1"/>
      <protection/>
    </xf>
    <xf numFmtId="0" fontId="27" fillId="0" borderId="13" xfId="64" applyFont="1" applyBorder="1" applyAlignment="1">
      <alignment horizontal="center" vertical="center" wrapText="1"/>
      <protection/>
    </xf>
    <xf numFmtId="0" fontId="26" fillId="0" borderId="21" xfId="64" applyFont="1" applyBorder="1" applyAlignment="1">
      <alignment horizontal="center" vertical="center" wrapText="1"/>
      <protection/>
    </xf>
    <xf numFmtId="0" fontId="26" fillId="0" borderId="20" xfId="64" applyFont="1" applyBorder="1" applyAlignment="1">
      <alignment horizontal="center" vertical="center" wrapText="1"/>
      <protection/>
    </xf>
    <xf numFmtId="0" fontId="26" fillId="0" borderId="19" xfId="64" applyFont="1" applyBorder="1" applyAlignment="1">
      <alignment horizontal="center" vertical="center" wrapText="1"/>
      <protection/>
    </xf>
    <xf numFmtId="0" fontId="27" fillId="0" borderId="23" xfId="64" applyFont="1" applyBorder="1" applyAlignment="1">
      <alignment horizontal="center" vertical="center" wrapText="1"/>
      <protection/>
    </xf>
    <xf numFmtId="0" fontId="27" fillId="0" borderId="21" xfId="64" applyFont="1" applyBorder="1" applyAlignment="1">
      <alignment horizontal="center" vertical="center" wrapText="1"/>
      <protection/>
    </xf>
    <xf numFmtId="0" fontId="27" fillId="0" borderId="20" xfId="64" applyFont="1" applyBorder="1" applyAlignment="1">
      <alignment horizontal="center" vertical="center" wrapText="1"/>
      <protection/>
    </xf>
    <xf numFmtId="0" fontId="24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9" fillId="0" borderId="14" xfId="64" applyFont="1" applyBorder="1" applyAlignment="1">
      <alignment horizontal="center" vertical="center" wrapText="1"/>
      <protection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13" xfId="64" applyFont="1" applyBorder="1" applyAlignment="1">
      <alignment horizontal="right"/>
      <protection/>
    </xf>
    <xf numFmtId="0" fontId="29" fillId="0" borderId="18" xfId="62" applyFont="1" applyBorder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22" borderId="22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17" fillId="0" borderId="20" xfId="0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7" fillId="0" borderId="2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33" fillId="0" borderId="0" xfId="62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37" fillId="0" borderId="13" xfId="62" applyFont="1" applyBorder="1" applyAlignment="1">
      <alignment vertical="center"/>
      <protection/>
    </xf>
    <xf numFmtId="0" fontId="37" fillId="0" borderId="11" xfId="62" applyFont="1" applyBorder="1" applyAlignment="1">
      <alignment vertical="center"/>
      <protection/>
    </xf>
    <xf numFmtId="0" fontId="37" fillId="0" borderId="20" xfId="62" applyFont="1" applyBorder="1" applyAlignment="1">
      <alignment vertical="center"/>
      <protection/>
    </xf>
    <xf numFmtId="0" fontId="37" fillId="0" borderId="19" xfId="62" applyFont="1" applyBorder="1" applyAlignment="1">
      <alignment vertical="center"/>
      <protection/>
    </xf>
    <xf numFmtId="0" fontId="37" fillId="0" borderId="20" xfId="62" applyFont="1" applyBorder="1" applyAlignment="1">
      <alignment horizontal="center" vertical="center" wrapText="1"/>
      <protection/>
    </xf>
    <xf numFmtId="0" fontId="38" fillId="0" borderId="20" xfId="62" applyFont="1" applyBorder="1" applyAlignment="1">
      <alignment horizontal="center" vertical="center"/>
      <protection/>
    </xf>
    <xf numFmtId="0" fontId="37" fillId="0" borderId="23" xfId="62" applyFont="1" applyBorder="1" applyAlignment="1">
      <alignment horizontal="left" vertical="center"/>
      <protection/>
    </xf>
    <xf numFmtId="0" fontId="37" fillId="0" borderId="0" xfId="62" applyFont="1" applyFill="1" applyBorder="1" applyAlignment="1">
      <alignment horizontal="left" vertical="center"/>
      <protection/>
    </xf>
    <xf numFmtId="0" fontId="37" fillId="0" borderId="23" xfId="62" applyFont="1" applyBorder="1" applyAlignment="1">
      <alignment horizontal="center" vertical="center"/>
      <protection/>
    </xf>
    <xf numFmtId="0" fontId="38" fillId="0" borderId="13" xfId="62" applyFont="1" applyBorder="1" applyAlignment="1">
      <alignment horizontal="center" vertical="center"/>
      <protection/>
    </xf>
    <xf numFmtId="0" fontId="32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165" fontId="37" fillId="0" borderId="13" xfId="46" applyNumberFormat="1" applyFont="1" applyBorder="1" applyAlignment="1">
      <alignment horizontal="center" vertical="center"/>
    </xf>
    <xf numFmtId="165" fontId="37" fillId="0" borderId="11" xfId="46" applyNumberFormat="1" applyFont="1" applyBorder="1" applyAlignment="1">
      <alignment horizontal="center" vertical="center"/>
    </xf>
    <xf numFmtId="165" fontId="35" fillId="22" borderId="14" xfId="46" applyNumberFormat="1" applyFont="1" applyFill="1" applyBorder="1" applyAlignment="1">
      <alignment horizontal="center" vertical="center"/>
    </xf>
    <xf numFmtId="165" fontId="35" fillId="22" borderId="11" xfId="46" applyNumberFormat="1" applyFont="1" applyFill="1" applyBorder="1" applyAlignment="1">
      <alignment horizontal="center" vertical="center"/>
    </xf>
    <xf numFmtId="0" fontId="34" fillId="0" borderId="0" xfId="62" applyFont="1" applyAlignment="1">
      <alignment horizontal="center" vertical="center" wrapText="1"/>
      <protection/>
    </xf>
    <xf numFmtId="0" fontId="37" fillId="0" borderId="23" xfId="62" applyFont="1" applyBorder="1" applyAlignment="1">
      <alignment horizontal="center" vertical="center" wrapText="1"/>
      <protection/>
    </xf>
    <xf numFmtId="0" fontId="38" fillId="0" borderId="23" xfId="62" applyFont="1" applyBorder="1" applyAlignment="1">
      <alignment horizontal="center" vertical="center"/>
      <protection/>
    </xf>
    <xf numFmtId="0" fontId="38" fillId="0" borderId="15" xfId="6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37" fillId="0" borderId="10" xfId="65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34" fillId="0" borderId="0" xfId="65" applyFont="1" applyAlignment="1">
      <alignment horizontal="center" vertical="center"/>
      <protection/>
    </xf>
    <xf numFmtId="0" fontId="37" fillId="0" borderId="14" xfId="65" applyFont="1" applyBorder="1" applyAlignment="1">
      <alignment horizontal="left" vertical="center"/>
      <protection/>
    </xf>
    <xf numFmtId="0" fontId="35" fillId="22" borderId="12" xfId="65" applyFont="1" applyFill="1" applyBorder="1" applyAlignment="1">
      <alignment horizontal="center" vertical="center"/>
      <protection/>
    </xf>
    <xf numFmtId="0" fontId="35" fillId="22" borderId="16" xfId="65" applyFont="1" applyFill="1" applyBorder="1" applyAlignment="1">
      <alignment horizontal="center" vertical="center"/>
      <protection/>
    </xf>
    <xf numFmtId="0" fontId="35" fillId="22" borderId="18" xfId="65" applyFont="1" applyFill="1" applyBorder="1" applyAlignment="1">
      <alignment horizontal="center" vertical="center"/>
      <protection/>
    </xf>
    <xf numFmtId="0" fontId="33" fillId="0" borderId="11" xfId="62" applyFont="1" applyBorder="1" applyAlignment="1">
      <alignment horizontal="center" vertical="center" textRotation="90" wrapText="1"/>
      <protection/>
    </xf>
    <xf numFmtId="0" fontId="31" fillId="0" borderId="11" xfId="65" applyFont="1" applyBorder="1" applyAlignment="1">
      <alignment horizontal="center" vertical="center"/>
      <protection/>
    </xf>
    <xf numFmtId="0" fontId="33" fillId="0" borderId="10" xfId="62" applyFont="1" applyBorder="1" applyAlignment="1">
      <alignment horizontal="center" vertical="center" textRotation="90" wrapText="1"/>
      <protection/>
    </xf>
    <xf numFmtId="0" fontId="31" fillId="0" borderId="10" xfId="65" applyFont="1" applyBorder="1" applyAlignment="1">
      <alignment horizontal="center" vertical="center"/>
      <protection/>
    </xf>
    <xf numFmtId="0" fontId="33" fillId="0" borderId="10" xfId="62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/>
      <protection/>
    </xf>
    <xf numFmtId="0" fontId="46" fillId="0" borderId="10" xfId="65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3" fontId="29" fillId="0" borderId="14" xfId="46" applyNumberFormat="1" applyFont="1" applyFill="1" applyBorder="1" applyAlignment="1">
      <alignment horizontal="center" vertical="center"/>
    </xf>
    <xf numFmtId="3" fontId="29" fillId="0" borderId="13" xfId="46" applyNumberFormat="1" applyFont="1" applyFill="1" applyBorder="1" applyAlignment="1">
      <alignment horizontal="center" vertical="center"/>
    </xf>
    <xf numFmtId="3" fontId="29" fillId="0" borderId="11" xfId="46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64" fontId="29" fillId="0" borderId="20" xfId="46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/>
    </xf>
    <xf numFmtId="164" fontId="29" fillId="0" borderId="10" xfId="46" applyNumberFormat="1" applyFont="1" applyFill="1" applyBorder="1" applyAlignment="1">
      <alignment horizontal="center" vertical="center" wrapText="1"/>
    </xf>
    <xf numFmtId="164" fontId="30" fillId="0" borderId="14" xfId="46" applyNumberFormat="1" applyFont="1" applyFill="1" applyBorder="1" applyAlignment="1">
      <alignment horizontal="center" vertical="center" wrapText="1"/>
    </xf>
    <xf numFmtId="164" fontId="30" fillId="0" borderId="13" xfId="46" applyNumberFormat="1" applyFont="1" applyFill="1" applyBorder="1" applyAlignment="1">
      <alignment horizontal="center" vertical="center" wrapText="1"/>
    </xf>
    <xf numFmtId="164" fontId="30" fillId="0" borderId="11" xfId="46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34" fillId="0" borderId="0" xfId="0" applyFont="1" applyFill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23" fillId="0" borderId="13" xfId="66" applyFont="1" applyBorder="1" applyAlignment="1">
      <alignment vertical="center" wrapText="1"/>
      <protection/>
    </xf>
    <xf numFmtId="0" fontId="29" fillId="0" borderId="11" xfId="66" applyFont="1" applyBorder="1" applyAlignment="1">
      <alignment vertical="center" wrapText="1"/>
      <protection/>
    </xf>
    <xf numFmtId="0" fontId="29" fillId="0" borderId="10" xfId="66" applyFont="1" applyBorder="1" applyAlignment="1">
      <alignment vertical="center" wrapText="1"/>
      <protection/>
    </xf>
    <xf numFmtId="0" fontId="29" fillId="0" borderId="14" xfId="66" applyFont="1" applyBorder="1" applyAlignment="1">
      <alignment vertical="center" wrapText="1"/>
      <protection/>
    </xf>
    <xf numFmtId="0" fontId="29" fillId="0" borderId="14" xfId="66" applyFont="1" applyBorder="1" applyAlignment="1">
      <alignment vertical="center"/>
      <protection/>
    </xf>
    <xf numFmtId="0" fontId="29" fillId="0" borderId="13" xfId="66" applyFont="1" applyBorder="1" applyAlignment="1">
      <alignment vertical="center"/>
      <protection/>
    </xf>
    <xf numFmtId="0" fontId="29" fillId="0" borderId="11" xfId="66" applyFont="1" applyBorder="1" applyAlignment="1">
      <alignment vertical="center"/>
      <protection/>
    </xf>
    <xf numFmtId="0" fontId="29" fillId="0" borderId="10" xfId="66" applyFont="1" applyBorder="1" applyAlignment="1">
      <alignment vertical="center"/>
      <protection/>
    </xf>
    <xf numFmtId="0" fontId="29" fillId="0" borderId="24" xfId="66" applyFont="1" applyBorder="1" applyAlignment="1">
      <alignment vertical="center"/>
      <protection/>
    </xf>
    <xf numFmtId="0" fontId="29" fillId="0" borderId="23" xfId="66" applyFont="1" applyBorder="1" applyAlignment="1">
      <alignment vertical="center"/>
      <protection/>
    </xf>
    <xf numFmtId="0" fontId="29" fillId="0" borderId="15" xfId="66" applyFont="1" applyBorder="1" applyAlignment="1">
      <alignment vertical="center"/>
      <protection/>
    </xf>
    <xf numFmtId="0" fontId="23" fillId="0" borderId="2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9" fillId="0" borderId="19" xfId="66" applyFont="1" applyBorder="1" applyAlignment="1">
      <alignment vertical="center"/>
      <protection/>
    </xf>
    <xf numFmtId="0" fontId="23" fillId="0" borderId="10" xfId="66" applyFont="1" applyBorder="1" applyAlignment="1">
      <alignment vertical="center"/>
      <protection/>
    </xf>
    <xf numFmtId="0" fontId="23" fillId="0" borderId="23" xfId="0" applyFont="1" applyBorder="1" applyAlignment="1">
      <alignment vertical="center"/>
    </xf>
    <xf numFmtId="0" fontId="29" fillId="0" borderId="18" xfId="66" applyFont="1" applyBorder="1" applyAlignment="1">
      <alignment vertical="center"/>
      <protection/>
    </xf>
    <xf numFmtId="0" fontId="23" fillId="0" borderId="0" xfId="66" applyFont="1" applyAlignment="1">
      <alignment horizontal="right" vertical="center"/>
      <protection/>
    </xf>
    <xf numFmtId="0" fontId="23" fillId="0" borderId="0" xfId="67" applyFont="1" applyAlignment="1">
      <alignment horizontal="right" vertical="center"/>
      <protection/>
    </xf>
    <xf numFmtId="0" fontId="29" fillId="0" borderId="13" xfId="66" applyFont="1" applyBorder="1" applyAlignment="1">
      <alignment vertical="center" wrapText="1"/>
      <protection/>
    </xf>
    <xf numFmtId="0" fontId="23" fillId="0" borderId="0" xfId="63" applyFont="1" applyAlignment="1">
      <alignment horizontal="right" vertical="center"/>
      <protection/>
    </xf>
    <xf numFmtId="0" fontId="28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9" fillId="0" borderId="10" xfId="66" applyFont="1" applyBorder="1" applyAlignment="1">
      <alignment horizontal="center" vertical="center"/>
      <protection/>
    </xf>
    <xf numFmtId="0" fontId="23" fillId="0" borderId="10" xfId="66" applyFont="1" applyBorder="1" applyAlignment="1">
      <alignment horizontal="center" vertical="center"/>
      <protection/>
    </xf>
    <xf numFmtId="0" fontId="29" fillId="0" borderId="10" xfId="66" applyFont="1" applyBorder="1" applyAlignment="1">
      <alignment horizontal="left" vertical="center"/>
      <protection/>
    </xf>
    <xf numFmtId="0" fontId="23" fillId="0" borderId="23" xfId="66" applyFont="1" applyBorder="1" applyAlignment="1">
      <alignment vertical="center"/>
      <protection/>
    </xf>
    <xf numFmtId="0" fontId="23" fillId="0" borderId="20" xfId="66" applyFont="1" applyBorder="1" applyAlignment="1">
      <alignment vertical="center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Normál_2010.III.n.évi beszámoló" xfId="63"/>
    <cellStyle name="Normál_2013 I. félévi kv táblázatok végleges" xfId="64"/>
    <cellStyle name="Normál_2-A tábla" xfId="65"/>
    <cellStyle name="Normál_Táblázatminták üres" xfId="66"/>
    <cellStyle name="Normál_Testület 3.n.év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23"/>
  <sheetViews>
    <sheetView showZeros="0" view="pageBreakPreview" zoomScale="60" zoomScalePageLayoutView="0" workbookViewId="0" topLeftCell="G1">
      <selection activeCell="N1" sqref="N1:T1"/>
    </sheetView>
  </sheetViews>
  <sheetFormatPr defaultColWidth="9.140625" defaultRowHeight="12.75"/>
  <cols>
    <col min="1" max="1" width="3.7109375" style="3" customWidth="1"/>
    <col min="2" max="2" width="24.7109375" style="3" customWidth="1"/>
    <col min="3" max="3" width="16.7109375" style="3" customWidth="1"/>
    <col min="4" max="4" width="13.57421875" style="3" customWidth="1"/>
    <col min="5" max="5" width="13.28125" style="3" customWidth="1"/>
    <col min="6" max="6" width="13.00390625" style="3" customWidth="1"/>
    <col min="7" max="7" width="12.8515625" style="3" customWidth="1"/>
    <col min="8" max="8" width="13.140625" style="3" customWidth="1"/>
    <col min="9" max="9" width="14.8515625" style="3" customWidth="1"/>
    <col min="10" max="10" width="14.57421875" style="3" customWidth="1"/>
    <col min="11" max="11" width="13.140625" style="3" customWidth="1"/>
    <col min="12" max="12" width="15.00390625" style="3" customWidth="1"/>
    <col min="13" max="13" width="14.8515625" style="3" customWidth="1"/>
    <col min="14" max="14" width="14.28125" style="3" customWidth="1"/>
    <col min="15" max="15" width="14.8515625" style="3" customWidth="1"/>
    <col min="16" max="16" width="13.421875" style="3" customWidth="1"/>
    <col min="17" max="17" width="13.00390625" style="3" customWidth="1"/>
    <col min="18" max="19" width="14.140625" style="3" customWidth="1"/>
    <col min="20" max="20" width="13.28125" style="3" customWidth="1"/>
    <col min="21" max="21" width="4.8515625" style="3" customWidth="1"/>
    <col min="22" max="22" width="24.7109375" style="3" customWidth="1"/>
    <col min="23" max="23" width="17.7109375" style="3" customWidth="1"/>
    <col min="24" max="24" width="13.28125" style="3" customWidth="1"/>
    <col min="25" max="25" width="15.421875" style="3" customWidth="1"/>
    <col min="26" max="26" width="12.28125" style="3" customWidth="1"/>
    <col min="27" max="27" width="11.8515625" style="3" customWidth="1"/>
    <col min="28" max="28" width="12.140625" style="3" customWidth="1"/>
    <col min="29" max="29" width="13.140625" style="3" customWidth="1"/>
    <col min="30" max="30" width="12.8515625" style="3" customWidth="1"/>
    <col min="31" max="31" width="13.8515625" style="3" customWidth="1"/>
    <col min="32" max="32" width="8.8515625" style="3" customWidth="1"/>
    <col min="33" max="34" width="13.140625" style="3" customWidth="1"/>
    <col min="35" max="35" width="15.28125" style="3" customWidth="1"/>
    <col min="36" max="37" width="14.421875" style="3" customWidth="1"/>
    <col min="38" max="38" width="13.28125" style="3" customWidth="1"/>
    <col min="39" max="16384" width="9.140625" style="3" customWidth="1"/>
  </cols>
  <sheetData>
    <row r="1" spans="1:38" ht="25.5" customHeight="1">
      <c r="A1" s="1"/>
      <c r="B1" s="344"/>
      <c r="C1" s="344"/>
      <c r="D1" s="344"/>
      <c r="E1" s="344"/>
      <c r="F1" s="344"/>
      <c r="G1" s="2"/>
      <c r="H1" s="2"/>
      <c r="N1" s="345" t="s">
        <v>385</v>
      </c>
      <c r="O1" s="346"/>
      <c r="P1" s="346"/>
      <c r="Q1" s="346"/>
      <c r="R1" s="346"/>
      <c r="S1" s="346"/>
      <c r="T1" s="347"/>
      <c r="U1" s="4"/>
      <c r="X1" s="4"/>
      <c r="Y1" s="4"/>
      <c r="Z1" s="4"/>
      <c r="AA1" s="4"/>
      <c r="AB1" s="4"/>
      <c r="AC1" s="4"/>
      <c r="AD1" s="4"/>
      <c r="AE1" s="4"/>
      <c r="AF1" s="345" t="str">
        <f>N1</f>
        <v>1.sz. melléklet a 23/2017 (IX.04.) önkormányzati rendelethez</v>
      </c>
      <c r="AG1" s="346"/>
      <c r="AH1" s="346"/>
      <c r="AI1" s="346"/>
      <c r="AJ1" s="346"/>
      <c r="AK1" s="346"/>
      <c r="AL1" s="347"/>
    </row>
    <row r="2" spans="1:35" ht="51.75" customHeight="1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8" ht="28.5" customHeight="1">
      <c r="A3" s="348" t="s">
        <v>90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8" t="str">
        <f>A3</f>
        <v>Békés Város  Önkormányzata és intézményei 2017. évi bevételi előirányzatainak I. félévi teljesítése</v>
      </c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</row>
    <row r="4" ht="51" customHeight="1">
      <c r="A4" s="1"/>
    </row>
    <row r="5" spans="1:38" ht="12.7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>
      <c r="A6" s="7">
        <v>1</v>
      </c>
      <c r="R6" s="8"/>
      <c r="S6" s="8"/>
      <c r="T6" s="8" t="s">
        <v>36</v>
      </c>
      <c r="U6" s="7">
        <f aca="true" t="shared" si="0" ref="U6:U20">A6</f>
        <v>1</v>
      </c>
      <c r="AJ6" s="342" t="s">
        <v>37</v>
      </c>
      <c r="AK6" s="343"/>
      <c r="AL6" s="343"/>
    </row>
    <row r="7" spans="1:38" ht="19.5" customHeight="1">
      <c r="A7" s="9">
        <f aca="true" t="shared" si="1" ref="A7:A20">A6+1</f>
        <v>2</v>
      </c>
      <c r="B7" s="356" t="s">
        <v>38</v>
      </c>
      <c r="C7" s="355" t="s">
        <v>39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7" t="s">
        <v>40</v>
      </c>
      <c r="S7" s="358"/>
      <c r="T7" s="359"/>
      <c r="U7" s="10">
        <f t="shared" si="0"/>
        <v>2</v>
      </c>
      <c r="V7" s="366" t="s">
        <v>38</v>
      </c>
      <c r="W7" s="350" t="s">
        <v>41</v>
      </c>
      <c r="X7" s="351"/>
      <c r="Y7" s="351"/>
      <c r="Z7" s="351"/>
      <c r="AA7" s="351"/>
      <c r="AB7" s="352"/>
      <c r="AC7" s="350" t="s">
        <v>42</v>
      </c>
      <c r="AD7" s="353"/>
      <c r="AE7" s="354"/>
      <c r="AF7" s="350" t="s">
        <v>43</v>
      </c>
      <c r="AG7" s="369"/>
      <c r="AH7" s="369"/>
      <c r="AI7" s="355" t="s">
        <v>44</v>
      </c>
      <c r="AJ7" s="355"/>
      <c r="AK7" s="355"/>
      <c r="AL7" s="355"/>
    </row>
    <row r="8" spans="1:38" ht="18.75" customHeight="1">
      <c r="A8" s="9">
        <f t="shared" si="1"/>
        <v>3</v>
      </c>
      <c r="B8" s="356"/>
      <c r="C8" s="355" t="s">
        <v>45</v>
      </c>
      <c r="D8" s="355"/>
      <c r="E8" s="355"/>
      <c r="F8" s="355" t="s">
        <v>46</v>
      </c>
      <c r="G8" s="355"/>
      <c r="H8" s="355"/>
      <c r="I8" s="355" t="s">
        <v>47</v>
      </c>
      <c r="J8" s="355"/>
      <c r="K8" s="355"/>
      <c r="L8" s="355"/>
      <c r="M8" s="355"/>
      <c r="N8" s="355"/>
      <c r="O8" s="355" t="s">
        <v>48</v>
      </c>
      <c r="P8" s="355"/>
      <c r="Q8" s="355"/>
      <c r="R8" s="360"/>
      <c r="S8" s="361"/>
      <c r="T8" s="362"/>
      <c r="U8" s="10">
        <f t="shared" si="0"/>
        <v>3</v>
      </c>
      <c r="V8" s="367"/>
      <c r="W8" s="357" t="s">
        <v>49</v>
      </c>
      <c r="X8" s="358"/>
      <c r="Y8" s="359"/>
      <c r="Z8" s="357" t="s">
        <v>50</v>
      </c>
      <c r="AA8" s="358"/>
      <c r="AB8" s="359"/>
      <c r="AC8" s="357" t="s">
        <v>51</v>
      </c>
      <c r="AD8" s="358"/>
      <c r="AE8" s="359"/>
      <c r="AF8" s="357" t="s">
        <v>52</v>
      </c>
      <c r="AG8" s="373"/>
      <c r="AH8" s="373"/>
      <c r="AI8" s="355"/>
      <c r="AJ8" s="355"/>
      <c r="AK8" s="355"/>
      <c r="AL8" s="355"/>
    </row>
    <row r="9" spans="1:38" ht="17.25" customHeight="1">
      <c r="A9" s="9">
        <f t="shared" si="1"/>
        <v>4</v>
      </c>
      <c r="B9" s="356"/>
      <c r="C9" s="355"/>
      <c r="D9" s="355"/>
      <c r="E9" s="355"/>
      <c r="F9" s="355"/>
      <c r="G9" s="355"/>
      <c r="H9" s="355"/>
      <c r="I9" s="355" t="s">
        <v>53</v>
      </c>
      <c r="J9" s="355"/>
      <c r="K9" s="355"/>
      <c r="L9" s="355" t="s">
        <v>54</v>
      </c>
      <c r="M9" s="355"/>
      <c r="N9" s="355"/>
      <c r="O9" s="355"/>
      <c r="P9" s="355"/>
      <c r="Q9" s="355"/>
      <c r="R9" s="363"/>
      <c r="S9" s="364"/>
      <c r="T9" s="365"/>
      <c r="U9" s="10">
        <f t="shared" si="0"/>
        <v>4</v>
      </c>
      <c r="V9" s="367"/>
      <c r="W9" s="370"/>
      <c r="X9" s="371"/>
      <c r="Y9" s="372"/>
      <c r="Z9" s="370"/>
      <c r="AA9" s="371"/>
      <c r="AB9" s="372"/>
      <c r="AC9" s="370"/>
      <c r="AD9" s="371"/>
      <c r="AE9" s="372"/>
      <c r="AF9" s="374"/>
      <c r="AG9" s="375"/>
      <c r="AH9" s="375"/>
      <c r="AI9" s="355"/>
      <c r="AJ9" s="355"/>
      <c r="AK9" s="355"/>
      <c r="AL9" s="355"/>
    </row>
    <row r="10" spans="1:38" ht="118.5" customHeight="1">
      <c r="A10" s="9">
        <f t="shared" si="1"/>
        <v>5</v>
      </c>
      <c r="B10" s="356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368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>
      <c r="A11" s="9">
        <f t="shared" si="1"/>
        <v>6</v>
      </c>
      <c r="B11" s="12" t="s">
        <v>60</v>
      </c>
      <c r="C11" s="45">
        <v>78000000</v>
      </c>
      <c r="D11" s="45">
        <v>78000000</v>
      </c>
      <c r="E11" s="45">
        <v>41279019</v>
      </c>
      <c r="F11" s="45"/>
      <c r="G11" s="45"/>
      <c r="H11" s="45"/>
      <c r="I11" s="47"/>
      <c r="J11" s="45"/>
      <c r="K11" s="45"/>
      <c r="L11" s="45">
        <v>53427000</v>
      </c>
      <c r="M11" s="45">
        <v>59792971</v>
      </c>
      <c r="N11" s="45">
        <v>32099386</v>
      </c>
      <c r="O11" s="45">
        <v>386211000</v>
      </c>
      <c r="P11" s="45">
        <v>388948625</v>
      </c>
      <c r="Q11" s="45">
        <v>214426125</v>
      </c>
      <c r="R11" s="45">
        <v>2632000</v>
      </c>
      <c r="S11" s="45">
        <v>76804558</v>
      </c>
      <c r="T11" s="45">
        <v>76804558</v>
      </c>
      <c r="U11" s="10">
        <f t="shared" si="0"/>
        <v>6</v>
      </c>
      <c r="V11" s="13" t="s">
        <v>60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>
        <f>C11+F11+I11+L11+O11+R11+W11+Z11+AC11+AF11</f>
        <v>520270000</v>
      </c>
      <c r="AJ11" s="46">
        <f>D11+G11+J11+M11+P11+S11+X11+AA11+AD11+AG11</f>
        <v>603546154</v>
      </c>
      <c r="AK11" s="46">
        <f>E11+H11+K11+N11+Q11+T11+Y11+AB11+AE11+AH11</f>
        <v>364609088</v>
      </c>
      <c r="AL11" s="48">
        <v>60.41</v>
      </c>
    </row>
    <row r="12" spans="1:38" ht="44.25" customHeight="1">
      <c r="A12" s="9">
        <f t="shared" si="1"/>
        <v>7</v>
      </c>
      <c r="B12" s="12" t="s">
        <v>61</v>
      </c>
      <c r="C12" s="45">
        <v>42800000</v>
      </c>
      <c r="D12" s="45">
        <v>42800000</v>
      </c>
      <c r="E12" s="45">
        <v>29642593</v>
      </c>
      <c r="F12" s="45"/>
      <c r="G12" s="45"/>
      <c r="H12" s="45"/>
      <c r="I12" s="47"/>
      <c r="J12" s="45"/>
      <c r="K12" s="45"/>
      <c r="L12" s="45">
        <v>67034000</v>
      </c>
      <c r="M12" s="45">
        <v>68275245</v>
      </c>
      <c r="N12" s="45">
        <v>29985169</v>
      </c>
      <c r="O12" s="45"/>
      <c r="P12" s="45">
        <v>6092134</v>
      </c>
      <c r="Q12" s="45">
        <v>6092134</v>
      </c>
      <c r="R12" s="45">
        <v>481000</v>
      </c>
      <c r="S12" s="45">
        <v>17317623</v>
      </c>
      <c r="T12" s="45">
        <v>17317623</v>
      </c>
      <c r="U12" s="10">
        <f t="shared" si="0"/>
        <v>7</v>
      </c>
      <c r="V12" s="13" t="str">
        <f aca="true" t="shared" si="2" ref="V12:V20">B12</f>
        <v>Kecskeméti Gábor Kulturális Központ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>
        <f aca="true" t="shared" si="3" ref="AI12:AI19">C12+F12+I12+L12+O12+R12+W12+Z12+AC12+AF12</f>
        <v>110315000</v>
      </c>
      <c r="AJ12" s="46">
        <f aca="true" t="shared" si="4" ref="AJ12:AK16">D12+G12+J12+M12+P12+S12+X12+AA12+AD12+AG12</f>
        <v>134485002</v>
      </c>
      <c r="AK12" s="46">
        <f t="shared" si="4"/>
        <v>83037519</v>
      </c>
      <c r="AL12" s="48">
        <v>61.74</v>
      </c>
    </row>
    <row r="13" spans="1:38" ht="34.5" customHeight="1">
      <c r="A13" s="9">
        <f t="shared" si="1"/>
        <v>8</v>
      </c>
      <c r="B13" s="12" t="s">
        <v>62</v>
      </c>
      <c r="C13" s="45">
        <v>1450000</v>
      </c>
      <c r="D13" s="45">
        <v>2531377</v>
      </c>
      <c r="E13" s="45">
        <v>1927707</v>
      </c>
      <c r="F13" s="45"/>
      <c r="G13" s="45"/>
      <c r="H13" s="45"/>
      <c r="I13" s="47"/>
      <c r="J13" s="45"/>
      <c r="K13" s="45"/>
      <c r="L13" s="45">
        <v>18185000</v>
      </c>
      <c r="M13" s="45">
        <v>19007047</v>
      </c>
      <c r="N13" s="45">
        <v>9459878</v>
      </c>
      <c r="O13" s="45"/>
      <c r="P13" s="45">
        <v>473543</v>
      </c>
      <c r="Q13" s="45">
        <v>473543</v>
      </c>
      <c r="R13" s="45"/>
      <c r="S13" s="45">
        <v>3394548</v>
      </c>
      <c r="T13" s="45">
        <v>3394548</v>
      </c>
      <c r="U13" s="10">
        <f t="shared" si="0"/>
        <v>8</v>
      </c>
      <c r="V13" s="13" t="str">
        <f t="shared" si="2"/>
        <v>Jantyik Mátyás Múzeum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>
        <f t="shared" si="3"/>
        <v>19635000</v>
      </c>
      <c r="AJ13" s="46">
        <f t="shared" si="4"/>
        <v>25406515</v>
      </c>
      <c r="AK13" s="46">
        <f t="shared" si="4"/>
        <v>15255676</v>
      </c>
      <c r="AL13" s="48">
        <v>60.05</v>
      </c>
    </row>
    <row r="14" spans="1:38" ht="30" customHeight="1">
      <c r="A14" s="9">
        <f t="shared" si="1"/>
        <v>9</v>
      </c>
      <c r="B14" s="14" t="s">
        <v>63</v>
      </c>
      <c r="C14" s="45">
        <v>1585000</v>
      </c>
      <c r="D14" s="45">
        <v>1585000</v>
      </c>
      <c r="E14" s="45">
        <v>874764</v>
      </c>
      <c r="F14" s="45"/>
      <c r="G14" s="45"/>
      <c r="H14" s="45"/>
      <c r="I14" s="47"/>
      <c r="J14" s="45"/>
      <c r="K14" s="45"/>
      <c r="L14" s="45">
        <v>32652000</v>
      </c>
      <c r="M14" s="45">
        <v>34194292</v>
      </c>
      <c r="N14" s="45">
        <v>17092391</v>
      </c>
      <c r="O14" s="45"/>
      <c r="P14" s="45">
        <v>401340</v>
      </c>
      <c r="Q14" s="45">
        <v>401340</v>
      </c>
      <c r="R14" s="45">
        <v>286000</v>
      </c>
      <c r="S14" s="45">
        <v>2258700</v>
      </c>
      <c r="T14" s="45">
        <v>2258700</v>
      </c>
      <c r="U14" s="10">
        <f t="shared" si="0"/>
        <v>9</v>
      </c>
      <c r="V14" s="15" t="str">
        <f t="shared" si="2"/>
        <v>Püski Sándor Könyvtár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>
        <f t="shared" si="3"/>
        <v>34523000</v>
      </c>
      <c r="AJ14" s="46">
        <f t="shared" si="4"/>
        <v>38439332</v>
      </c>
      <c r="AK14" s="46">
        <f t="shared" si="4"/>
        <v>20627195</v>
      </c>
      <c r="AL14" s="48">
        <v>53.66</v>
      </c>
    </row>
    <row r="15" spans="1:38" ht="34.5" customHeight="1">
      <c r="A15" s="9">
        <f t="shared" si="1"/>
        <v>10</v>
      </c>
      <c r="B15" s="12" t="s">
        <v>64</v>
      </c>
      <c r="C15" s="45">
        <v>215000000</v>
      </c>
      <c r="D15" s="45">
        <v>108200704</v>
      </c>
      <c r="E15" s="45">
        <v>108066836</v>
      </c>
      <c r="F15" s="45"/>
      <c r="G15" s="45"/>
      <c r="H15" s="45"/>
      <c r="I15" s="47"/>
      <c r="J15" s="45"/>
      <c r="K15" s="45"/>
      <c r="L15" s="45">
        <v>80871000</v>
      </c>
      <c r="M15" s="45">
        <v>19535917</v>
      </c>
      <c r="N15" s="45">
        <v>19535917</v>
      </c>
      <c r="O15" s="45"/>
      <c r="P15" s="45"/>
      <c r="Q15" s="45"/>
      <c r="R15" s="45">
        <v>12506000</v>
      </c>
      <c r="S15" s="45">
        <v>17610326</v>
      </c>
      <c r="T15" s="45">
        <v>17610326</v>
      </c>
      <c r="U15" s="10">
        <f t="shared" si="0"/>
        <v>10</v>
      </c>
      <c r="V15" s="15" t="str">
        <f t="shared" si="2"/>
        <v>Városgondnokság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>
        <f t="shared" si="3"/>
        <v>308377000</v>
      </c>
      <c r="AJ15" s="46">
        <f t="shared" si="4"/>
        <v>145346947</v>
      </c>
      <c r="AK15" s="46">
        <f t="shared" si="4"/>
        <v>145213079</v>
      </c>
      <c r="AL15" s="48">
        <v>99.91</v>
      </c>
    </row>
    <row r="16" spans="1:38" ht="34.5" customHeight="1">
      <c r="A16" s="9">
        <f t="shared" si="1"/>
        <v>11</v>
      </c>
      <c r="B16" s="16" t="s">
        <v>65</v>
      </c>
      <c r="C16" s="45"/>
      <c r="D16" s="45"/>
      <c r="E16" s="45"/>
      <c r="F16" s="45"/>
      <c r="G16" s="45"/>
      <c r="H16" s="45"/>
      <c r="I16" s="47"/>
      <c r="J16" s="45"/>
      <c r="K16" s="45"/>
      <c r="L16" s="45">
        <v>7716000</v>
      </c>
      <c r="M16" s="45">
        <v>5594342</v>
      </c>
      <c r="N16" s="45">
        <v>5594342</v>
      </c>
      <c r="O16" s="45"/>
      <c r="P16" s="45"/>
      <c r="Q16" s="45"/>
      <c r="R16" s="45">
        <v>177000</v>
      </c>
      <c r="S16" s="45">
        <v>177063</v>
      </c>
      <c r="T16" s="45">
        <v>177063</v>
      </c>
      <c r="U16" s="10">
        <f t="shared" si="0"/>
        <v>11</v>
      </c>
      <c r="V16" s="15" t="str">
        <f t="shared" si="2"/>
        <v>Békési Költségvetési Iroda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6">
        <f t="shared" si="3"/>
        <v>7893000</v>
      </c>
      <c r="AJ16" s="46">
        <f t="shared" si="4"/>
        <v>5771405</v>
      </c>
      <c r="AK16" s="46">
        <f t="shared" si="4"/>
        <v>5771405</v>
      </c>
      <c r="AL16" s="48">
        <v>100</v>
      </c>
    </row>
    <row r="17" spans="1:38" ht="34.5" customHeight="1">
      <c r="A17" s="9">
        <f t="shared" si="1"/>
        <v>12</v>
      </c>
      <c r="B17" s="17" t="s">
        <v>66</v>
      </c>
      <c r="C17" s="46">
        <f>SUM(C11:C16)</f>
        <v>338835000</v>
      </c>
      <c r="D17" s="46">
        <f>SUM(D11:D15)</f>
        <v>233117081</v>
      </c>
      <c r="E17" s="46">
        <f>SUM(E11:E15)</f>
        <v>181790919</v>
      </c>
      <c r="F17" s="46">
        <f>SUM(F11:F15)</f>
        <v>0</v>
      </c>
      <c r="G17" s="46">
        <f>SUM(G11:G15)</f>
        <v>0</v>
      </c>
      <c r="H17" s="46">
        <f>SUM(H11:H15)</f>
        <v>0</v>
      </c>
      <c r="I17" s="46">
        <v>0</v>
      </c>
      <c r="J17" s="46">
        <f>SUM(J11:J15)</f>
        <v>0</v>
      </c>
      <c r="K17" s="46">
        <f>SUM(K11:K15)</f>
        <v>0</v>
      </c>
      <c r="L17" s="46">
        <f>SUM(L11:L16)</f>
        <v>259885000</v>
      </c>
      <c r="M17" s="46">
        <f>SUM(M11:M16)</f>
        <v>206399814</v>
      </c>
      <c r="N17" s="46">
        <f>SUM(N11:N16)</f>
        <v>113767083</v>
      </c>
      <c r="O17" s="46">
        <f>SUM(O11:O15)</f>
        <v>386211000</v>
      </c>
      <c r="P17" s="46">
        <f>SUM(P11:P15)</f>
        <v>395915642</v>
      </c>
      <c r="Q17" s="46">
        <f>SUM(Q11:Q15)</f>
        <v>221393142</v>
      </c>
      <c r="R17" s="46">
        <f>SUM(R11:R16)</f>
        <v>16082000</v>
      </c>
      <c r="S17" s="46">
        <f>SUM(S11:S16)</f>
        <v>117562818</v>
      </c>
      <c r="T17" s="46">
        <f>SUM(T11:T16)</f>
        <v>117562818</v>
      </c>
      <c r="U17" s="10">
        <f t="shared" si="0"/>
        <v>12</v>
      </c>
      <c r="V17" s="18" t="str">
        <f t="shared" si="2"/>
        <v>Költségvetési szervek összesen:</v>
      </c>
      <c r="W17" s="46">
        <f aca="true" t="shared" si="5" ref="W17:AK17">SUM(W11:W16)</f>
        <v>0</v>
      </c>
      <c r="X17" s="46">
        <f t="shared" si="5"/>
        <v>0</v>
      </c>
      <c r="Y17" s="46">
        <f t="shared" si="5"/>
        <v>0</v>
      </c>
      <c r="Z17" s="46">
        <f t="shared" si="5"/>
        <v>0</v>
      </c>
      <c r="AA17" s="46">
        <f t="shared" si="5"/>
        <v>0</v>
      </c>
      <c r="AB17" s="46">
        <f t="shared" si="5"/>
        <v>0</v>
      </c>
      <c r="AC17" s="46">
        <f t="shared" si="5"/>
        <v>0</v>
      </c>
      <c r="AD17" s="46">
        <f t="shared" si="5"/>
        <v>0</v>
      </c>
      <c r="AE17" s="46">
        <f t="shared" si="5"/>
        <v>0</v>
      </c>
      <c r="AF17" s="46">
        <f t="shared" si="5"/>
        <v>0</v>
      </c>
      <c r="AG17" s="46">
        <f t="shared" si="5"/>
        <v>0</v>
      </c>
      <c r="AH17" s="46">
        <f t="shared" si="5"/>
        <v>0</v>
      </c>
      <c r="AI17" s="46">
        <f t="shared" si="5"/>
        <v>1001013000</v>
      </c>
      <c r="AJ17" s="46">
        <f t="shared" si="5"/>
        <v>952995355</v>
      </c>
      <c r="AK17" s="46">
        <f t="shared" si="5"/>
        <v>634513962</v>
      </c>
      <c r="AL17" s="48">
        <v>66.58</v>
      </c>
    </row>
    <row r="18" spans="1:38" ht="34.5" customHeight="1">
      <c r="A18" s="9">
        <f t="shared" si="1"/>
        <v>13</v>
      </c>
      <c r="B18" s="19" t="s">
        <v>67</v>
      </c>
      <c r="C18" s="45">
        <v>76352000</v>
      </c>
      <c r="D18" s="45">
        <v>76352000</v>
      </c>
      <c r="E18" s="45">
        <v>36889088</v>
      </c>
      <c r="F18" s="45"/>
      <c r="G18" s="45"/>
      <c r="H18" s="45">
        <v>20000</v>
      </c>
      <c r="I18" s="45"/>
      <c r="J18" s="45"/>
      <c r="K18" s="45"/>
      <c r="L18" s="45">
        <v>271463000</v>
      </c>
      <c r="M18" s="45">
        <v>279203545</v>
      </c>
      <c r="N18" s="45">
        <v>131057090</v>
      </c>
      <c r="O18" s="45"/>
      <c r="P18" s="45"/>
      <c r="Q18" s="45"/>
      <c r="R18" s="45">
        <v>2073000</v>
      </c>
      <c r="S18" s="45">
        <v>7555935</v>
      </c>
      <c r="T18" s="45">
        <v>7555935</v>
      </c>
      <c r="U18" s="10">
        <f t="shared" si="0"/>
        <v>13</v>
      </c>
      <c r="V18" s="15" t="str">
        <f t="shared" si="2"/>
        <v>Polgármesteri Hivatal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>
        <f t="shared" si="3"/>
        <v>349888000</v>
      </c>
      <c r="AJ18" s="46">
        <f>D18+G18+J18+M18+P18+S18+X18+AA18+AD18+AG18</f>
        <v>363111480</v>
      </c>
      <c r="AK18" s="46">
        <f>E18+H18+K18+N18+Q18+T18+Y18+AB18+AE18+AH18</f>
        <v>175522113</v>
      </c>
      <c r="AL18" s="48">
        <v>48.34</v>
      </c>
    </row>
    <row r="19" spans="1:38" ht="34.5" customHeight="1">
      <c r="A19" s="9">
        <f t="shared" si="1"/>
        <v>14</v>
      </c>
      <c r="B19" s="19" t="s">
        <v>68</v>
      </c>
      <c r="C19" s="45">
        <v>143114000</v>
      </c>
      <c r="D19" s="45">
        <v>276357915</v>
      </c>
      <c r="E19" s="45">
        <v>109596911</v>
      </c>
      <c r="F19" s="45">
        <v>568491000</v>
      </c>
      <c r="G19" s="45">
        <v>568491000</v>
      </c>
      <c r="H19" s="45">
        <v>241198989</v>
      </c>
      <c r="I19" s="45">
        <v>1143668000</v>
      </c>
      <c r="J19" s="45">
        <v>1206609009</v>
      </c>
      <c r="K19" s="45">
        <v>653590720</v>
      </c>
      <c r="L19" s="45">
        <f>-(L17+L18)</f>
        <v>-531348000</v>
      </c>
      <c r="M19" s="45">
        <f>-(M17+M18)</f>
        <v>-485603359</v>
      </c>
      <c r="N19" s="45">
        <f>-(N17+N18)</f>
        <v>-244824173</v>
      </c>
      <c r="O19" s="45">
        <v>521806000</v>
      </c>
      <c r="P19" s="45">
        <v>536521826</v>
      </c>
      <c r="Q19" s="45">
        <v>329293440</v>
      </c>
      <c r="R19" s="45">
        <v>104069000</v>
      </c>
      <c r="S19" s="45">
        <v>104069000</v>
      </c>
      <c r="T19" s="45">
        <v>104069000</v>
      </c>
      <c r="U19" s="10">
        <f t="shared" si="0"/>
        <v>14</v>
      </c>
      <c r="V19" s="15" t="str">
        <f t="shared" si="2"/>
        <v>Önkormányzat</v>
      </c>
      <c r="W19" s="45">
        <v>32598000</v>
      </c>
      <c r="X19" s="45">
        <v>37148000</v>
      </c>
      <c r="Y19" s="45">
        <v>1070607665</v>
      </c>
      <c r="Z19" s="45">
        <v>54875000</v>
      </c>
      <c r="AA19" s="45">
        <v>54875000</v>
      </c>
      <c r="AB19" s="45">
        <v>13682990</v>
      </c>
      <c r="AC19" s="45">
        <v>198722000</v>
      </c>
      <c r="AD19" s="45">
        <v>477211760</v>
      </c>
      <c r="AE19" s="45">
        <v>477211760</v>
      </c>
      <c r="AF19" s="45"/>
      <c r="AG19" s="45">
        <v>302258328</v>
      </c>
      <c r="AH19" s="45">
        <v>302258328</v>
      </c>
      <c r="AI19" s="46">
        <f t="shared" si="3"/>
        <v>2235995000</v>
      </c>
      <c r="AJ19" s="46">
        <f>D19+G19+J19+M19+P19+S19+X19+AA19+AD19+AG19</f>
        <v>3077938479</v>
      </c>
      <c r="AK19" s="46">
        <f>E19+H19+K19+N19+Q19+T19+Y19+AB19+AE19+AH19</f>
        <v>3056685630</v>
      </c>
      <c r="AL19" s="48">
        <v>99.41</v>
      </c>
    </row>
    <row r="20" spans="1:38" ht="34.5" customHeight="1">
      <c r="A20" s="9">
        <f t="shared" si="1"/>
        <v>15</v>
      </c>
      <c r="B20" s="17" t="s">
        <v>69</v>
      </c>
      <c r="C20" s="46">
        <f aca="true" t="shared" si="6" ref="C20:T20">SUM(C17:C19)</f>
        <v>558301000</v>
      </c>
      <c r="D20" s="46">
        <f t="shared" si="6"/>
        <v>585826996</v>
      </c>
      <c r="E20" s="46">
        <f t="shared" si="6"/>
        <v>328276918</v>
      </c>
      <c r="F20" s="46">
        <f t="shared" si="6"/>
        <v>568491000</v>
      </c>
      <c r="G20" s="46">
        <f t="shared" si="6"/>
        <v>568491000</v>
      </c>
      <c r="H20" s="46">
        <f t="shared" si="6"/>
        <v>241218989</v>
      </c>
      <c r="I20" s="46">
        <f t="shared" si="6"/>
        <v>1143668000</v>
      </c>
      <c r="J20" s="46">
        <f t="shared" si="6"/>
        <v>1206609009</v>
      </c>
      <c r="K20" s="46">
        <f t="shared" si="6"/>
        <v>653590720</v>
      </c>
      <c r="L20" s="46">
        <f t="shared" si="6"/>
        <v>0</v>
      </c>
      <c r="M20" s="46">
        <f t="shared" si="6"/>
        <v>0</v>
      </c>
      <c r="N20" s="46">
        <f t="shared" si="6"/>
        <v>0</v>
      </c>
      <c r="O20" s="46">
        <f t="shared" si="6"/>
        <v>908017000</v>
      </c>
      <c r="P20" s="46">
        <f t="shared" si="6"/>
        <v>932437468</v>
      </c>
      <c r="Q20" s="46">
        <f t="shared" si="6"/>
        <v>550686582</v>
      </c>
      <c r="R20" s="46">
        <f t="shared" si="6"/>
        <v>122224000</v>
      </c>
      <c r="S20" s="46">
        <f t="shared" si="6"/>
        <v>229187753</v>
      </c>
      <c r="T20" s="46">
        <f t="shared" si="6"/>
        <v>229187753</v>
      </c>
      <c r="U20" s="10">
        <f t="shared" si="0"/>
        <v>15</v>
      </c>
      <c r="V20" s="18" t="str">
        <f t="shared" si="2"/>
        <v>Békés Város mindösszesen:</v>
      </c>
      <c r="W20" s="46">
        <f aca="true" t="shared" si="7" ref="W20:AK20">W17+W18+W19</f>
        <v>32598000</v>
      </c>
      <c r="X20" s="46">
        <f t="shared" si="7"/>
        <v>37148000</v>
      </c>
      <c r="Y20" s="46">
        <f t="shared" si="7"/>
        <v>1070607665</v>
      </c>
      <c r="Z20" s="46">
        <f t="shared" si="7"/>
        <v>54875000</v>
      </c>
      <c r="AA20" s="46">
        <f t="shared" si="7"/>
        <v>54875000</v>
      </c>
      <c r="AB20" s="46">
        <f t="shared" si="7"/>
        <v>13682990</v>
      </c>
      <c r="AC20" s="46">
        <f t="shared" si="7"/>
        <v>198722000</v>
      </c>
      <c r="AD20" s="46">
        <f t="shared" si="7"/>
        <v>477211760</v>
      </c>
      <c r="AE20" s="46">
        <f t="shared" si="7"/>
        <v>477211760</v>
      </c>
      <c r="AF20" s="46">
        <f t="shared" si="7"/>
        <v>0</v>
      </c>
      <c r="AG20" s="46">
        <f t="shared" si="7"/>
        <v>302258328</v>
      </c>
      <c r="AH20" s="46">
        <f t="shared" si="7"/>
        <v>302258328</v>
      </c>
      <c r="AI20" s="46">
        <f t="shared" si="7"/>
        <v>3586896000</v>
      </c>
      <c r="AJ20" s="46">
        <f t="shared" si="7"/>
        <v>4394045314</v>
      </c>
      <c r="AK20" s="46">
        <f t="shared" si="7"/>
        <v>3866721705</v>
      </c>
      <c r="AL20" s="48">
        <v>88.06</v>
      </c>
    </row>
    <row r="22" spans="3:22" ht="12.75">
      <c r="C22" s="20"/>
      <c r="D22" s="20"/>
      <c r="E22" s="20"/>
      <c r="O22" s="20"/>
      <c r="P22" s="20"/>
      <c r="Q22" s="20"/>
      <c r="R22" s="20"/>
      <c r="S22" s="20"/>
      <c r="T22" s="20"/>
      <c r="U22" s="20"/>
      <c r="V22" s="20"/>
    </row>
    <row r="23" spans="26:28" ht="12.75">
      <c r="Z23" s="20"/>
      <c r="AA23" s="20"/>
      <c r="AB23" s="20"/>
    </row>
  </sheetData>
  <sheetProtection/>
  <mergeCells count="24"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  <mergeCell ref="W7:AB7"/>
    <mergeCell ref="AC7:AE7"/>
    <mergeCell ref="I9:K9"/>
    <mergeCell ref="L9:N9"/>
    <mergeCell ref="B7:B10"/>
    <mergeCell ref="C7:Q7"/>
    <mergeCell ref="R7:T9"/>
    <mergeCell ref="V7:V10"/>
    <mergeCell ref="AJ6:AL6"/>
    <mergeCell ref="B1:F1"/>
    <mergeCell ref="N1:T1"/>
    <mergeCell ref="AF1:AL1"/>
    <mergeCell ref="A3:T3"/>
    <mergeCell ref="U3:AL3"/>
  </mergeCells>
  <printOptions horizontalCentered="1"/>
  <pageMargins left="0" right="0" top="0" bottom="0" header="0.5118110236220472" footer="0.5118110236220472"/>
  <pageSetup horizontalDpi="600" verticalDpi="600" orientation="landscape" paperSize="9" scale="5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O22"/>
  <sheetViews>
    <sheetView showZeros="0" tabSelected="1" view="pageBreakPreview" zoomScale="75" zoomScaleNormal="75" zoomScaleSheetLayoutView="75" zoomScalePageLayoutView="0" workbookViewId="0" topLeftCell="K1">
      <selection activeCell="N2" sqref="N2"/>
    </sheetView>
  </sheetViews>
  <sheetFormatPr defaultColWidth="9.140625" defaultRowHeight="12.75"/>
  <cols>
    <col min="1" max="1" width="3.28125" style="3" customWidth="1"/>
    <col min="2" max="2" width="28.140625" style="3" customWidth="1"/>
    <col min="3" max="3" width="12.57421875" style="3" customWidth="1"/>
    <col min="4" max="4" width="12.140625" style="3" customWidth="1"/>
    <col min="5" max="5" width="11.28125" style="3" customWidth="1"/>
    <col min="6" max="6" width="10.8515625" style="3" customWidth="1"/>
    <col min="7" max="7" width="11.00390625" style="3" customWidth="1"/>
    <col min="8" max="8" width="10.00390625" style="3" customWidth="1"/>
    <col min="9" max="9" width="12.57421875" style="3" customWidth="1"/>
    <col min="10" max="10" width="10.7109375" style="3" customWidth="1"/>
    <col min="11" max="11" width="10.57421875" style="3" customWidth="1"/>
    <col min="12" max="12" width="11.140625" style="3" customWidth="1"/>
    <col min="13" max="13" width="10.7109375" style="3" customWidth="1"/>
    <col min="14" max="14" width="10.140625" style="3" customWidth="1"/>
    <col min="15" max="15" width="10.57421875" style="3" customWidth="1"/>
    <col min="16" max="16" width="11.421875" style="3" customWidth="1"/>
    <col min="17" max="17" width="11.140625" style="3" customWidth="1"/>
    <col min="18" max="18" width="10.28125" style="3" customWidth="1"/>
    <col min="19" max="19" width="10.8515625" style="3" customWidth="1"/>
    <col min="20" max="20" width="9.57421875" style="3" customWidth="1"/>
    <col min="21" max="21" width="10.57421875" style="3" customWidth="1"/>
    <col min="22" max="22" width="10.140625" style="3" customWidth="1"/>
    <col min="23" max="23" width="11.57421875" style="3" customWidth="1"/>
    <col min="24" max="24" width="3.140625" style="3" customWidth="1"/>
    <col min="25" max="25" width="26.00390625" style="3" customWidth="1"/>
    <col min="26" max="26" width="11.421875" style="3" customWidth="1"/>
    <col min="27" max="27" width="11.140625" style="3" customWidth="1"/>
    <col min="28" max="28" width="10.7109375" style="3" customWidth="1"/>
    <col min="29" max="29" width="10.28125" style="3" customWidth="1"/>
    <col min="30" max="30" width="10.8515625" style="3" customWidth="1"/>
    <col min="31" max="31" width="10.421875" style="3" customWidth="1"/>
    <col min="32" max="32" width="9.8515625" style="3" customWidth="1"/>
    <col min="33" max="33" width="10.8515625" style="3" customWidth="1"/>
    <col min="34" max="34" width="11.421875" style="3" customWidth="1"/>
    <col min="35" max="35" width="10.8515625" style="3" customWidth="1"/>
    <col min="36" max="36" width="10.57421875" style="3" customWidth="1"/>
    <col min="37" max="37" width="11.140625" style="3" customWidth="1"/>
    <col min="38" max="39" width="12.57421875" style="3" customWidth="1"/>
    <col min="40" max="41" width="12.8515625" style="3" customWidth="1"/>
    <col min="42" max="16384" width="9.140625" style="3" customWidth="1"/>
  </cols>
  <sheetData>
    <row r="1" spans="1:41" s="1" customFormat="1" ht="23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45" t="s">
        <v>392</v>
      </c>
      <c r="O1" s="346"/>
      <c r="P1" s="346"/>
      <c r="Q1" s="346"/>
      <c r="R1" s="346"/>
      <c r="S1" s="346"/>
      <c r="T1" s="346"/>
      <c r="U1" s="346"/>
      <c r="V1" s="346"/>
      <c r="W1" s="347"/>
      <c r="X1" s="21"/>
      <c r="Y1" s="21"/>
      <c r="Z1" s="21"/>
      <c r="AA1" s="21"/>
      <c r="AB1" s="21"/>
      <c r="AC1" s="21"/>
      <c r="AD1" s="21"/>
      <c r="AE1" s="21"/>
      <c r="AF1" s="21"/>
      <c r="AH1" s="21"/>
      <c r="AJ1" s="22"/>
      <c r="AK1" s="23"/>
      <c r="AL1" s="23"/>
      <c r="AM1" s="23"/>
      <c r="AN1" s="22"/>
      <c r="AO1" s="23" t="str">
        <f>N1</f>
        <v>2. sz. melléklet a 23/2017. (IX.04.) önkormányzati rendelethez</v>
      </c>
    </row>
    <row r="2" spans="1:38" s="24" customFormat="1" ht="28.5" customHeight="1">
      <c r="A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1" ht="20.25">
      <c r="A3" s="376" t="s">
        <v>91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48" t="str">
        <f>A3</f>
        <v>Békés Város Önkormányzata és intézményei 2017. évi  kiadási előirányzatának I. félévi teljesítése</v>
      </c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</row>
    <row r="4" spans="1:41" ht="23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7"/>
      <c r="AN4" s="27"/>
      <c r="AO4" s="27"/>
    </row>
    <row r="5" spans="1:41" ht="25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7"/>
      <c r="AO5" s="27"/>
    </row>
    <row r="6" spans="1:41" ht="17.25" customHeight="1">
      <c r="A6" s="28"/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29" t="s">
        <v>14</v>
      </c>
      <c r="Q6" s="29" t="s">
        <v>15</v>
      </c>
      <c r="R6" s="29" t="s">
        <v>16</v>
      </c>
      <c r="S6" s="29" t="s">
        <v>17</v>
      </c>
      <c r="T6" s="29" t="s">
        <v>18</v>
      </c>
      <c r="U6" s="29" t="s">
        <v>19</v>
      </c>
      <c r="V6" s="29" t="s">
        <v>20</v>
      </c>
      <c r="W6" s="29" t="s">
        <v>21</v>
      </c>
      <c r="X6" s="28"/>
      <c r="Y6" s="30" t="s">
        <v>70</v>
      </c>
      <c r="Z6" s="31" t="s">
        <v>22</v>
      </c>
      <c r="AA6" s="31" t="s">
        <v>23</v>
      </c>
      <c r="AB6" s="31" t="s">
        <v>24</v>
      </c>
      <c r="AC6" s="31" t="s">
        <v>25</v>
      </c>
      <c r="AD6" s="31" t="s">
        <v>26</v>
      </c>
      <c r="AE6" s="31" t="s">
        <v>27</v>
      </c>
      <c r="AF6" s="31" t="s">
        <v>28</v>
      </c>
      <c r="AG6" s="31" t="s">
        <v>29</v>
      </c>
      <c r="AH6" s="31" t="s">
        <v>30</v>
      </c>
      <c r="AI6" s="31" t="s">
        <v>31</v>
      </c>
      <c r="AJ6" s="31" t="s">
        <v>32</v>
      </c>
      <c r="AK6" s="31" t="s">
        <v>33</v>
      </c>
      <c r="AL6" s="31" t="s">
        <v>34</v>
      </c>
      <c r="AM6" s="31" t="s">
        <v>35</v>
      </c>
      <c r="AN6" s="31" t="s">
        <v>71</v>
      </c>
      <c r="AO6" s="31" t="s">
        <v>72</v>
      </c>
    </row>
    <row r="7" spans="1:41" ht="21" customHeight="1">
      <c r="A7" s="7">
        <v>1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 t="s">
        <v>37</v>
      </c>
      <c r="X7" s="34">
        <f aca="true" t="shared" si="0" ref="X7:X20">A7</f>
        <v>1</v>
      </c>
      <c r="Y7" s="3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84" t="str">
        <f>W7</f>
        <v> Ft-ban</v>
      </c>
      <c r="AN7" s="384"/>
      <c r="AO7" s="37"/>
    </row>
    <row r="8" spans="1:41" ht="24.75" customHeight="1">
      <c r="A8" s="9">
        <f aca="true" t="shared" si="1" ref="A8:A20">A7+1</f>
        <v>2</v>
      </c>
      <c r="B8" s="381" t="s">
        <v>38</v>
      </c>
      <c r="C8" s="382" t="s">
        <v>73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">
        <f t="shared" si="0"/>
        <v>2</v>
      </c>
      <c r="Y8" s="385" t="s">
        <v>38</v>
      </c>
      <c r="Z8" s="386" t="s">
        <v>74</v>
      </c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 t="s">
        <v>75</v>
      </c>
      <c r="AM8" s="386"/>
      <c r="AN8" s="386"/>
      <c r="AO8" s="386"/>
    </row>
    <row r="9" spans="1:41" ht="39.75" customHeight="1">
      <c r="A9" s="9">
        <f t="shared" si="1"/>
        <v>3</v>
      </c>
      <c r="B9" s="381"/>
      <c r="C9" s="382" t="s">
        <v>76</v>
      </c>
      <c r="D9" s="382"/>
      <c r="E9" s="382"/>
      <c r="F9" s="382" t="s">
        <v>77</v>
      </c>
      <c r="G9" s="382"/>
      <c r="H9" s="382"/>
      <c r="I9" s="382" t="s">
        <v>78</v>
      </c>
      <c r="J9" s="382"/>
      <c r="K9" s="382"/>
      <c r="L9" s="382" t="s">
        <v>79</v>
      </c>
      <c r="M9" s="382"/>
      <c r="N9" s="382"/>
      <c r="O9" s="382" t="s">
        <v>80</v>
      </c>
      <c r="P9" s="382"/>
      <c r="Q9" s="382"/>
      <c r="R9" s="378" t="s">
        <v>81</v>
      </c>
      <c r="S9" s="379"/>
      <c r="T9" s="380"/>
      <c r="U9" s="378" t="s">
        <v>82</v>
      </c>
      <c r="V9" s="379"/>
      <c r="W9" s="380"/>
      <c r="X9" s="38">
        <f t="shared" si="0"/>
        <v>3</v>
      </c>
      <c r="Y9" s="381"/>
      <c r="Z9" s="382" t="s">
        <v>83</v>
      </c>
      <c r="AA9" s="382"/>
      <c r="AB9" s="382"/>
      <c r="AC9" s="382" t="s">
        <v>84</v>
      </c>
      <c r="AD9" s="382"/>
      <c r="AE9" s="382"/>
      <c r="AF9" s="382" t="s">
        <v>85</v>
      </c>
      <c r="AG9" s="382"/>
      <c r="AH9" s="382"/>
      <c r="AI9" s="382" t="s">
        <v>86</v>
      </c>
      <c r="AJ9" s="382"/>
      <c r="AK9" s="382"/>
      <c r="AL9" s="382"/>
      <c r="AM9" s="382"/>
      <c r="AN9" s="382"/>
      <c r="AO9" s="382"/>
    </row>
    <row r="10" spans="1:41" ht="67.5" customHeight="1">
      <c r="A10" s="9">
        <f t="shared" si="1"/>
        <v>4</v>
      </c>
      <c r="B10" s="381"/>
      <c r="C10" s="39" t="s">
        <v>87</v>
      </c>
      <c r="D10" s="39" t="s">
        <v>88</v>
      </c>
      <c r="E10" s="39" t="s">
        <v>57</v>
      </c>
      <c r="F10" s="39" t="s">
        <v>87</v>
      </c>
      <c r="G10" s="39" t="s">
        <v>88</v>
      </c>
      <c r="H10" s="39" t="s">
        <v>57</v>
      </c>
      <c r="I10" s="39" t="s">
        <v>87</v>
      </c>
      <c r="J10" s="39" t="s">
        <v>88</v>
      </c>
      <c r="K10" s="39" t="s">
        <v>57</v>
      </c>
      <c r="L10" s="39" t="s">
        <v>87</v>
      </c>
      <c r="M10" s="39" t="s">
        <v>88</v>
      </c>
      <c r="N10" s="39" t="s">
        <v>57</v>
      </c>
      <c r="O10" s="39" t="s">
        <v>87</v>
      </c>
      <c r="P10" s="39" t="s">
        <v>88</v>
      </c>
      <c r="Q10" s="39" t="s">
        <v>57</v>
      </c>
      <c r="R10" s="39" t="s">
        <v>87</v>
      </c>
      <c r="S10" s="39" t="s">
        <v>88</v>
      </c>
      <c r="T10" s="39" t="s">
        <v>57</v>
      </c>
      <c r="U10" s="39" t="s">
        <v>55</v>
      </c>
      <c r="V10" s="39" t="s">
        <v>56</v>
      </c>
      <c r="W10" s="39" t="s">
        <v>57</v>
      </c>
      <c r="X10" s="38">
        <f t="shared" si="0"/>
        <v>4</v>
      </c>
      <c r="Y10" s="381"/>
      <c r="Z10" s="39" t="s">
        <v>87</v>
      </c>
      <c r="AA10" s="39" t="s">
        <v>88</v>
      </c>
      <c r="AB10" s="39" t="s">
        <v>57</v>
      </c>
      <c r="AC10" s="39" t="s">
        <v>87</v>
      </c>
      <c r="AD10" s="39" t="s">
        <v>88</v>
      </c>
      <c r="AE10" s="39" t="s">
        <v>57</v>
      </c>
      <c r="AF10" s="39" t="s">
        <v>87</v>
      </c>
      <c r="AG10" s="39" t="s">
        <v>88</v>
      </c>
      <c r="AH10" s="39" t="s">
        <v>57</v>
      </c>
      <c r="AI10" s="39" t="s">
        <v>87</v>
      </c>
      <c r="AJ10" s="39" t="s">
        <v>88</v>
      </c>
      <c r="AK10" s="39" t="s">
        <v>57</v>
      </c>
      <c r="AL10" s="39" t="s">
        <v>87</v>
      </c>
      <c r="AM10" s="39" t="s">
        <v>88</v>
      </c>
      <c r="AN10" s="39" t="s">
        <v>57</v>
      </c>
      <c r="AO10" s="39" t="s">
        <v>59</v>
      </c>
    </row>
    <row r="11" spans="1:41" ht="60" customHeight="1">
      <c r="A11" s="9">
        <f t="shared" si="1"/>
        <v>5</v>
      </c>
      <c r="B11" s="40" t="s">
        <v>60</v>
      </c>
      <c r="C11" s="49">
        <v>264022000</v>
      </c>
      <c r="D11" s="49">
        <v>295938047</v>
      </c>
      <c r="E11" s="49">
        <v>121060594</v>
      </c>
      <c r="F11" s="49">
        <v>58587000</v>
      </c>
      <c r="G11" s="49">
        <v>66422289</v>
      </c>
      <c r="H11" s="49">
        <v>29416372</v>
      </c>
      <c r="I11" s="49">
        <v>194161000</v>
      </c>
      <c r="J11" s="49">
        <v>225883522</v>
      </c>
      <c r="K11" s="49">
        <v>109345894</v>
      </c>
      <c r="L11" s="49"/>
      <c r="M11" s="49"/>
      <c r="N11" s="49"/>
      <c r="O11" s="49">
        <v>3500000</v>
      </c>
      <c r="P11" s="49">
        <v>4800000</v>
      </c>
      <c r="Q11" s="49">
        <v>2550862</v>
      </c>
      <c r="R11" s="49"/>
      <c r="S11" s="49"/>
      <c r="T11" s="49"/>
      <c r="U11" s="49"/>
      <c r="V11" s="49"/>
      <c r="W11" s="49"/>
      <c r="X11" s="38">
        <f t="shared" si="0"/>
        <v>5</v>
      </c>
      <c r="Y11" s="41" t="str">
        <f>B11</f>
        <v>Gyógyászati Központ és Gyógyfürdő</v>
      </c>
      <c r="Z11" s="49"/>
      <c r="AA11" s="49">
        <v>10502296</v>
      </c>
      <c r="AB11" s="49">
        <v>5878933</v>
      </c>
      <c r="AC11" s="49"/>
      <c r="AD11" s="49"/>
      <c r="AE11" s="49"/>
      <c r="AF11" s="49"/>
      <c r="AG11" s="49"/>
      <c r="AH11" s="49"/>
      <c r="AI11" s="49"/>
      <c r="AJ11" s="49"/>
      <c r="AK11" s="49"/>
      <c r="AL11" s="50">
        <f aca="true" t="shared" si="2" ref="AL11:AN16">C11+F11+I11+L11+O11+R11+U11+Z11+AC11+AF11+AI11</f>
        <v>520270000</v>
      </c>
      <c r="AM11" s="50">
        <f t="shared" si="2"/>
        <v>603546154</v>
      </c>
      <c r="AN11" s="50">
        <f t="shared" si="2"/>
        <v>268252655</v>
      </c>
      <c r="AO11" s="240">
        <v>44.45</v>
      </c>
    </row>
    <row r="12" spans="1:41" ht="60" customHeight="1">
      <c r="A12" s="9">
        <f t="shared" si="1"/>
        <v>6</v>
      </c>
      <c r="B12" s="41" t="s">
        <v>61</v>
      </c>
      <c r="C12" s="49">
        <v>45523000</v>
      </c>
      <c r="D12" s="49">
        <v>50768803</v>
      </c>
      <c r="E12" s="49">
        <v>22618675</v>
      </c>
      <c r="F12" s="49">
        <v>10200000</v>
      </c>
      <c r="G12" s="49">
        <v>11963959</v>
      </c>
      <c r="H12" s="49">
        <v>5056116</v>
      </c>
      <c r="I12" s="49">
        <v>54592000</v>
      </c>
      <c r="J12" s="49">
        <v>59387479</v>
      </c>
      <c r="K12" s="49">
        <v>32376941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38">
        <f t="shared" si="0"/>
        <v>6</v>
      </c>
      <c r="Y12" s="41" t="str">
        <f>B12</f>
        <v>Kecskeméti Gábor Kulturális Központ</v>
      </c>
      <c r="Z12" s="49"/>
      <c r="AA12" s="49">
        <v>12364761</v>
      </c>
      <c r="AB12" s="49">
        <v>12364761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50">
        <f t="shared" si="2"/>
        <v>110315000</v>
      </c>
      <c r="AM12" s="50">
        <f t="shared" si="2"/>
        <v>134485002</v>
      </c>
      <c r="AN12" s="50">
        <f t="shared" si="2"/>
        <v>72416493</v>
      </c>
      <c r="AO12" s="240">
        <v>53.85</v>
      </c>
    </row>
    <row r="13" spans="1:41" ht="49.5" customHeight="1">
      <c r="A13" s="9">
        <f t="shared" si="1"/>
        <v>7</v>
      </c>
      <c r="B13" s="41" t="s">
        <v>62</v>
      </c>
      <c r="C13" s="49">
        <v>11377000</v>
      </c>
      <c r="D13" s="49">
        <v>13088611</v>
      </c>
      <c r="E13" s="49">
        <v>6987077</v>
      </c>
      <c r="F13" s="49">
        <v>2551000</v>
      </c>
      <c r="G13" s="49">
        <v>2938621</v>
      </c>
      <c r="H13" s="49">
        <v>1577213</v>
      </c>
      <c r="I13" s="49">
        <v>5707000</v>
      </c>
      <c r="J13" s="49">
        <v>9277175</v>
      </c>
      <c r="K13" s="49">
        <v>4788016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38">
        <f t="shared" si="0"/>
        <v>7</v>
      </c>
      <c r="Y13" s="41" t="str">
        <f>B13</f>
        <v>Jantyik Mátyás Múzeum</v>
      </c>
      <c r="Z13" s="49"/>
      <c r="AA13" s="49">
        <v>102108</v>
      </c>
      <c r="AB13" s="49">
        <v>102108</v>
      </c>
      <c r="AC13" s="49"/>
      <c r="AD13" s="49"/>
      <c r="AE13" s="49"/>
      <c r="AF13" s="49"/>
      <c r="AG13" s="49"/>
      <c r="AH13" s="49"/>
      <c r="AI13" s="49"/>
      <c r="AJ13" s="49"/>
      <c r="AK13" s="49"/>
      <c r="AL13" s="50">
        <f t="shared" si="2"/>
        <v>19635000</v>
      </c>
      <c r="AM13" s="50">
        <f t="shared" si="2"/>
        <v>25406515</v>
      </c>
      <c r="AN13" s="50">
        <f t="shared" si="2"/>
        <v>13454414</v>
      </c>
      <c r="AO13" s="240">
        <v>52.96</v>
      </c>
    </row>
    <row r="14" spans="1:41" ht="55.5" customHeight="1">
      <c r="A14" s="9">
        <f t="shared" si="1"/>
        <v>8</v>
      </c>
      <c r="B14" s="42" t="s">
        <v>63</v>
      </c>
      <c r="C14" s="49">
        <v>22840000</v>
      </c>
      <c r="D14" s="49">
        <v>24764193</v>
      </c>
      <c r="E14" s="49">
        <v>13032905</v>
      </c>
      <c r="F14" s="49">
        <v>4983000</v>
      </c>
      <c r="G14" s="49">
        <v>5482697</v>
      </c>
      <c r="H14" s="49">
        <v>2822979</v>
      </c>
      <c r="I14" s="49">
        <v>6700000</v>
      </c>
      <c r="J14" s="49">
        <v>8182274</v>
      </c>
      <c r="K14" s="49">
        <v>4114020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38">
        <f t="shared" si="0"/>
        <v>8</v>
      </c>
      <c r="Y14" s="41" t="str">
        <f>B14</f>
        <v>Püski Sándor Könyvtár</v>
      </c>
      <c r="Z14" s="49"/>
      <c r="AA14" s="49">
        <v>10168</v>
      </c>
      <c r="AB14" s="49">
        <v>10168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50">
        <f t="shared" si="2"/>
        <v>34523000</v>
      </c>
      <c r="AM14" s="50">
        <f t="shared" si="2"/>
        <v>38439332</v>
      </c>
      <c r="AN14" s="50">
        <f t="shared" si="2"/>
        <v>19980072</v>
      </c>
      <c r="AO14" s="240">
        <v>51.98</v>
      </c>
    </row>
    <row r="15" spans="1:41" ht="51" customHeight="1">
      <c r="A15" s="9">
        <f t="shared" si="1"/>
        <v>9</v>
      </c>
      <c r="B15" s="41" t="s">
        <v>64</v>
      </c>
      <c r="C15" s="49">
        <v>32133000</v>
      </c>
      <c r="D15" s="49">
        <v>20705178</v>
      </c>
      <c r="E15" s="49">
        <v>20705178</v>
      </c>
      <c r="F15" s="49">
        <v>7245000</v>
      </c>
      <c r="G15" s="49">
        <v>4903003</v>
      </c>
      <c r="H15" s="49">
        <v>4903003</v>
      </c>
      <c r="I15" s="49">
        <v>265711000</v>
      </c>
      <c r="J15" s="49">
        <v>118346858</v>
      </c>
      <c r="K15" s="49">
        <v>118212990</v>
      </c>
      <c r="L15" s="49"/>
      <c r="M15" s="49"/>
      <c r="N15" s="49"/>
      <c r="O15" s="49">
        <v>2808000</v>
      </c>
      <c r="P15" s="49">
        <v>1190505</v>
      </c>
      <c r="Q15" s="49">
        <v>1190505</v>
      </c>
      <c r="R15" s="49"/>
      <c r="S15" s="49"/>
      <c r="T15" s="49"/>
      <c r="U15" s="49"/>
      <c r="V15" s="49"/>
      <c r="W15" s="49"/>
      <c r="X15" s="38">
        <f t="shared" si="0"/>
        <v>9</v>
      </c>
      <c r="Y15" s="41" t="str">
        <f>B15</f>
        <v>Városgondnokság</v>
      </c>
      <c r="Z15" s="49"/>
      <c r="AA15" s="49"/>
      <c r="AB15" s="49"/>
      <c r="AC15" s="49">
        <v>480000</v>
      </c>
      <c r="AD15" s="49">
        <v>201403</v>
      </c>
      <c r="AE15" s="49">
        <v>201403</v>
      </c>
      <c r="AF15" s="49"/>
      <c r="AG15" s="49"/>
      <c r="AH15" s="49"/>
      <c r="AI15" s="49"/>
      <c r="AJ15" s="49"/>
      <c r="AK15" s="49"/>
      <c r="AL15" s="50">
        <f t="shared" si="2"/>
        <v>308377000</v>
      </c>
      <c r="AM15" s="50">
        <f t="shared" si="2"/>
        <v>145346947</v>
      </c>
      <c r="AN15" s="50">
        <f t="shared" si="2"/>
        <v>145213079</v>
      </c>
      <c r="AO15" s="240">
        <v>99.91</v>
      </c>
    </row>
    <row r="16" spans="1:41" ht="45.75" customHeight="1">
      <c r="A16" s="9">
        <f t="shared" si="1"/>
        <v>10</v>
      </c>
      <c r="B16" s="41" t="s">
        <v>65</v>
      </c>
      <c r="C16" s="49">
        <v>6075000</v>
      </c>
      <c r="D16" s="49">
        <v>4412831</v>
      </c>
      <c r="E16" s="49">
        <v>4412831</v>
      </c>
      <c r="F16" s="49">
        <v>1310000</v>
      </c>
      <c r="G16" s="49">
        <v>1021603</v>
      </c>
      <c r="H16" s="49">
        <v>1021603</v>
      </c>
      <c r="I16" s="49">
        <v>508000</v>
      </c>
      <c r="J16" s="49">
        <v>336971</v>
      </c>
      <c r="K16" s="49">
        <v>336971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38">
        <f t="shared" si="0"/>
        <v>10</v>
      </c>
      <c r="Y16" s="41" t="s">
        <v>65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>
        <f t="shared" si="2"/>
        <v>7893000</v>
      </c>
      <c r="AM16" s="50">
        <f t="shared" si="2"/>
        <v>5771405</v>
      </c>
      <c r="AN16" s="50">
        <f t="shared" si="2"/>
        <v>5771405</v>
      </c>
      <c r="AO16" s="241">
        <v>100</v>
      </c>
    </row>
    <row r="17" spans="1:41" ht="53.25" customHeight="1">
      <c r="A17" s="9">
        <f t="shared" si="1"/>
        <v>11</v>
      </c>
      <c r="B17" s="43" t="s">
        <v>66</v>
      </c>
      <c r="C17" s="50">
        <f aca="true" t="shared" si="3" ref="C17:K17">SUM(C11:C16)</f>
        <v>381970000</v>
      </c>
      <c r="D17" s="50">
        <f t="shared" si="3"/>
        <v>409677663</v>
      </c>
      <c r="E17" s="50">
        <f t="shared" si="3"/>
        <v>188817260</v>
      </c>
      <c r="F17" s="50">
        <f t="shared" si="3"/>
        <v>84876000</v>
      </c>
      <c r="G17" s="50">
        <f t="shared" si="3"/>
        <v>92732172</v>
      </c>
      <c r="H17" s="50">
        <f t="shared" si="3"/>
        <v>44797286</v>
      </c>
      <c r="I17" s="50">
        <f t="shared" si="3"/>
        <v>527379000</v>
      </c>
      <c r="J17" s="50">
        <f t="shared" si="3"/>
        <v>421414279</v>
      </c>
      <c r="K17" s="50">
        <f t="shared" si="3"/>
        <v>269174832</v>
      </c>
      <c r="L17" s="50">
        <f aca="true" t="shared" si="4" ref="L17:S17">SUM(L11:L15)</f>
        <v>0</v>
      </c>
      <c r="M17" s="50">
        <f t="shared" si="4"/>
        <v>0</v>
      </c>
      <c r="N17" s="50">
        <f t="shared" si="4"/>
        <v>0</v>
      </c>
      <c r="O17" s="50">
        <f t="shared" si="4"/>
        <v>6308000</v>
      </c>
      <c r="P17" s="50">
        <f t="shared" si="4"/>
        <v>5990505</v>
      </c>
      <c r="Q17" s="50">
        <f t="shared" si="4"/>
        <v>3741367</v>
      </c>
      <c r="R17" s="50">
        <f t="shared" si="4"/>
        <v>0</v>
      </c>
      <c r="S17" s="50">
        <f t="shared" si="4"/>
        <v>0</v>
      </c>
      <c r="T17" s="50"/>
      <c r="U17" s="50"/>
      <c r="V17" s="50"/>
      <c r="W17" s="50">
        <f>SUM(W11:W15)</f>
        <v>0</v>
      </c>
      <c r="X17" s="38">
        <f t="shared" si="0"/>
        <v>11</v>
      </c>
      <c r="Y17" s="43" t="str">
        <f>B17</f>
        <v>Költségvetési szervek összesen:</v>
      </c>
      <c r="Z17" s="50">
        <f aca="true" t="shared" si="5" ref="Z17:AK17">SUM(Z11:Z16)</f>
        <v>0</v>
      </c>
      <c r="AA17" s="50">
        <f t="shared" si="5"/>
        <v>22979333</v>
      </c>
      <c r="AB17" s="50">
        <f t="shared" si="5"/>
        <v>18355970</v>
      </c>
      <c r="AC17" s="50">
        <f t="shared" si="5"/>
        <v>480000</v>
      </c>
      <c r="AD17" s="50">
        <f t="shared" si="5"/>
        <v>201403</v>
      </c>
      <c r="AE17" s="50">
        <f t="shared" si="5"/>
        <v>201403</v>
      </c>
      <c r="AF17" s="50">
        <f t="shared" si="5"/>
        <v>0</v>
      </c>
      <c r="AG17" s="50">
        <f t="shared" si="5"/>
        <v>0</v>
      </c>
      <c r="AH17" s="50">
        <f t="shared" si="5"/>
        <v>0</v>
      </c>
      <c r="AI17" s="50">
        <f t="shared" si="5"/>
        <v>0</v>
      </c>
      <c r="AJ17" s="50">
        <f t="shared" si="5"/>
        <v>0</v>
      </c>
      <c r="AK17" s="50">
        <f t="shared" si="5"/>
        <v>0</v>
      </c>
      <c r="AL17" s="50">
        <f>SUM(C17+F17+I17+L17+O17+R17+Z17+AC17+AF17+AI17)</f>
        <v>1001013000</v>
      </c>
      <c r="AM17" s="50">
        <f>SUM(D17+G17+J17+M17+P17+S17+AA17+AD17+AG17+AJ17)</f>
        <v>952995355</v>
      </c>
      <c r="AN17" s="50">
        <f>SUM(E17+H17+K17+N17+Q17+W17+AB17+AE17+AH17+AK17)</f>
        <v>525088118</v>
      </c>
      <c r="AO17" s="240">
        <v>55.1</v>
      </c>
    </row>
    <row r="18" spans="1:41" ht="51.75" customHeight="1">
      <c r="A18" s="9">
        <f t="shared" si="1"/>
        <v>12</v>
      </c>
      <c r="B18" s="44" t="s">
        <v>67</v>
      </c>
      <c r="C18" s="49">
        <v>202086000</v>
      </c>
      <c r="D18" s="49">
        <v>207158175</v>
      </c>
      <c r="E18" s="49">
        <v>94660250</v>
      </c>
      <c r="F18" s="49">
        <v>47090000</v>
      </c>
      <c r="G18" s="49">
        <v>48066310</v>
      </c>
      <c r="H18" s="49">
        <v>22410489</v>
      </c>
      <c r="I18" s="49">
        <v>100712000</v>
      </c>
      <c r="J18" s="49">
        <v>105302039</v>
      </c>
      <c r="K18" s="49">
        <v>51156834</v>
      </c>
      <c r="L18" s="49"/>
      <c r="M18" s="49"/>
      <c r="N18" s="49"/>
      <c r="O18" s="49"/>
      <c r="P18" s="49">
        <v>687810</v>
      </c>
      <c r="Q18" s="49">
        <v>687810</v>
      </c>
      <c r="R18" s="49"/>
      <c r="S18" s="49"/>
      <c r="T18" s="49"/>
      <c r="U18" s="49"/>
      <c r="V18" s="49"/>
      <c r="W18" s="49"/>
      <c r="X18" s="38">
        <f t="shared" si="0"/>
        <v>12</v>
      </c>
      <c r="Y18" s="41" t="str">
        <f>B18</f>
        <v>Polgármesteri Hivatal</v>
      </c>
      <c r="Z18" s="49"/>
      <c r="AA18" s="49">
        <v>1097146</v>
      </c>
      <c r="AB18" s="49">
        <v>1097146</v>
      </c>
      <c r="AC18" s="49"/>
      <c r="AD18" s="49">
        <v>800000</v>
      </c>
      <c r="AE18" s="49">
        <v>800000</v>
      </c>
      <c r="AF18" s="49"/>
      <c r="AG18" s="49"/>
      <c r="AH18" s="49"/>
      <c r="AI18" s="49"/>
      <c r="AJ18" s="49"/>
      <c r="AK18" s="49"/>
      <c r="AL18" s="50">
        <f>SUM(C18+F18+I18+L18+O18+R18+Z18+AC18+AF18+AI18)</f>
        <v>349888000</v>
      </c>
      <c r="AM18" s="50">
        <f>SUM(D18+G18+J18+M18+P18+S18+AA18+AD18+AG18+AJ18)</f>
        <v>363111480</v>
      </c>
      <c r="AN18" s="50">
        <f>SUM(E18+H18+K18+N18+Q18+W18+AB18+AE18+AH18+AK18)</f>
        <v>170812529</v>
      </c>
      <c r="AO18" s="240">
        <v>47.04</v>
      </c>
    </row>
    <row r="19" spans="1:41" ht="43.5" customHeight="1">
      <c r="A19" s="9">
        <f t="shared" si="1"/>
        <v>13</v>
      </c>
      <c r="B19" s="44" t="s">
        <v>89</v>
      </c>
      <c r="C19" s="49">
        <v>455085000</v>
      </c>
      <c r="D19" s="49">
        <v>453232218</v>
      </c>
      <c r="E19" s="49">
        <v>195429192</v>
      </c>
      <c r="F19" s="49">
        <v>59591000</v>
      </c>
      <c r="G19" s="49">
        <v>58943521</v>
      </c>
      <c r="H19" s="49">
        <v>26956792</v>
      </c>
      <c r="I19" s="49">
        <v>446764000</v>
      </c>
      <c r="J19" s="49">
        <v>455613351</v>
      </c>
      <c r="K19" s="49">
        <v>259628983</v>
      </c>
      <c r="L19" s="49">
        <v>114750000</v>
      </c>
      <c r="M19" s="49">
        <v>114767400</v>
      </c>
      <c r="N19" s="49">
        <v>41744985</v>
      </c>
      <c r="O19" s="49">
        <v>799068000</v>
      </c>
      <c r="P19" s="49">
        <v>892863893</v>
      </c>
      <c r="Q19" s="49">
        <v>466964152</v>
      </c>
      <c r="R19" s="49">
        <v>31079000</v>
      </c>
      <c r="S19" s="49">
        <v>198306363</v>
      </c>
      <c r="T19" s="49"/>
      <c r="U19" s="49">
        <v>41617000</v>
      </c>
      <c r="V19" s="49">
        <v>41616596</v>
      </c>
      <c r="W19" s="49">
        <v>41616596</v>
      </c>
      <c r="X19" s="38">
        <f t="shared" si="0"/>
        <v>13</v>
      </c>
      <c r="Y19" s="41" t="str">
        <f>B19</f>
        <v> Önkormányzat </v>
      </c>
      <c r="Z19" s="49">
        <v>158068000</v>
      </c>
      <c r="AA19" s="49">
        <v>331798068</v>
      </c>
      <c r="AB19" s="49">
        <v>126414723</v>
      </c>
      <c r="AC19" s="49">
        <v>39433000</v>
      </c>
      <c r="AD19" s="49">
        <v>41726500</v>
      </c>
      <c r="AE19" s="49">
        <v>29525000</v>
      </c>
      <c r="AF19" s="49"/>
      <c r="AG19" s="49">
        <v>302258328</v>
      </c>
      <c r="AH19" s="49">
        <v>302258328</v>
      </c>
      <c r="AI19" s="49">
        <v>90540000</v>
      </c>
      <c r="AJ19" s="49">
        <v>186812241</v>
      </c>
      <c r="AK19" s="49"/>
      <c r="AL19" s="50">
        <f>SUM(C19+F19+I19+L19+O19+R19+U19+Z19+AC19+AF19+AI19)</f>
        <v>2235995000</v>
      </c>
      <c r="AM19" s="50">
        <f>SUM(D19+G19+J19+M19+P19+S19+V19+AA19+AD19+AG19+AJ19)</f>
        <v>3077938479</v>
      </c>
      <c r="AN19" s="50">
        <f>SUM(E19+H19+K19+N19+Q19+T19+W19+AB19+AE19+AH19+AK19)</f>
        <v>1490538751</v>
      </c>
      <c r="AO19" s="240">
        <v>48.43</v>
      </c>
    </row>
    <row r="20" spans="1:41" ht="48" customHeight="1">
      <c r="A20" s="9">
        <f t="shared" si="1"/>
        <v>14</v>
      </c>
      <c r="B20" s="43" t="s">
        <v>69</v>
      </c>
      <c r="C20" s="50">
        <f aca="true" t="shared" si="6" ref="C20:W20">SUM(C17:C19)</f>
        <v>1039141000</v>
      </c>
      <c r="D20" s="50">
        <f t="shared" si="6"/>
        <v>1070068056</v>
      </c>
      <c r="E20" s="50">
        <f t="shared" si="6"/>
        <v>478906702</v>
      </c>
      <c r="F20" s="50">
        <f t="shared" si="6"/>
        <v>191557000</v>
      </c>
      <c r="G20" s="50">
        <f t="shared" si="6"/>
        <v>199742003</v>
      </c>
      <c r="H20" s="50">
        <f t="shared" si="6"/>
        <v>94164567</v>
      </c>
      <c r="I20" s="50">
        <f t="shared" si="6"/>
        <v>1074855000</v>
      </c>
      <c r="J20" s="50">
        <f t="shared" si="6"/>
        <v>982329669</v>
      </c>
      <c r="K20" s="50">
        <f t="shared" si="6"/>
        <v>579960649</v>
      </c>
      <c r="L20" s="50">
        <f t="shared" si="6"/>
        <v>114750000</v>
      </c>
      <c r="M20" s="50">
        <f t="shared" si="6"/>
        <v>114767400</v>
      </c>
      <c r="N20" s="50">
        <f t="shared" si="6"/>
        <v>41744985</v>
      </c>
      <c r="O20" s="50">
        <f t="shared" si="6"/>
        <v>805376000</v>
      </c>
      <c r="P20" s="50">
        <f t="shared" si="6"/>
        <v>899542208</v>
      </c>
      <c r="Q20" s="50">
        <f t="shared" si="6"/>
        <v>471393329</v>
      </c>
      <c r="R20" s="50">
        <f t="shared" si="6"/>
        <v>31079000</v>
      </c>
      <c r="S20" s="50">
        <f t="shared" si="6"/>
        <v>198306363</v>
      </c>
      <c r="T20" s="50">
        <f t="shared" si="6"/>
        <v>0</v>
      </c>
      <c r="U20" s="50">
        <f t="shared" si="6"/>
        <v>41617000</v>
      </c>
      <c r="V20" s="50">
        <f t="shared" si="6"/>
        <v>41616596</v>
      </c>
      <c r="W20" s="50">
        <f t="shared" si="6"/>
        <v>41616596</v>
      </c>
      <c r="X20" s="38">
        <f t="shared" si="0"/>
        <v>14</v>
      </c>
      <c r="Y20" s="43" t="str">
        <f>B20</f>
        <v>Békés Város mindösszesen:</v>
      </c>
      <c r="Z20" s="50">
        <f aca="true" t="shared" si="7" ref="Z20:AN20">SUM(Z17:Z19)</f>
        <v>158068000</v>
      </c>
      <c r="AA20" s="50">
        <f t="shared" si="7"/>
        <v>355874547</v>
      </c>
      <c r="AB20" s="50">
        <f t="shared" si="7"/>
        <v>145867839</v>
      </c>
      <c r="AC20" s="50">
        <f t="shared" si="7"/>
        <v>39913000</v>
      </c>
      <c r="AD20" s="50">
        <f t="shared" si="7"/>
        <v>42727903</v>
      </c>
      <c r="AE20" s="50">
        <f t="shared" si="7"/>
        <v>30526403</v>
      </c>
      <c r="AF20" s="50">
        <f t="shared" si="7"/>
        <v>0</v>
      </c>
      <c r="AG20" s="50">
        <f t="shared" si="7"/>
        <v>302258328</v>
      </c>
      <c r="AH20" s="50">
        <f t="shared" si="7"/>
        <v>302258328</v>
      </c>
      <c r="AI20" s="50">
        <f t="shared" si="7"/>
        <v>90540000</v>
      </c>
      <c r="AJ20" s="50">
        <f t="shared" si="7"/>
        <v>186812241</v>
      </c>
      <c r="AK20" s="50">
        <f t="shared" si="7"/>
        <v>0</v>
      </c>
      <c r="AL20" s="50">
        <f t="shared" si="7"/>
        <v>3586896000</v>
      </c>
      <c r="AM20" s="50">
        <f t="shared" si="7"/>
        <v>4394045314</v>
      </c>
      <c r="AN20" s="50">
        <f t="shared" si="7"/>
        <v>2186439398</v>
      </c>
      <c r="AO20" s="240">
        <v>49.76</v>
      </c>
    </row>
    <row r="22" spans="15:37" ht="12.75">
      <c r="O22" s="20"/>
      <c r="P22" s="20"/>
      <c r="Q22" s="20"/>
      <c r="R22" s="20"/>
      <c r="S22" s="20"/>
      <c r="T22" s="20"/>
      <c r="U22" s="20"/>
      <c r="V22" s="20"/>
      <c r="W22" s="20"/>
      <c r="X22" s="20"/>
      <c r="AC22" s="20"/>
      <c r="AD22" s="20"/>
      <c r="AE22" s="20"/>
      <c r="AI22" s="20"/>
      <c r="AJ22" s="20"/>
      <c r="AK22" s="20"/>
    </row>
  </sheetData>
  <sheetProtection/>
  <mergeCells count="20">
    <mergeCell ref="L9:N9"/>
    <mergeCell ref="Z9:AB9"/>
    <mergeCell ref="AF9:AH9"/>
    <mergeCell ref="AI9:AK9"/>
    <mergeCell ref="X3:AO3"/>
    <mergeCell ref="AM7:AN7"/>
    <mergeCell ref="Y8:Y10"/>
    <mergeCell ref="Z8:AK8"/>
    <mergeCell ref="AL8:AO9"/>
    <mergeCell ref="AC9:AE9"/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4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75" zoomScaleSheetLayoutView="75" zoomScalePageLayoutView="0" workbookViewId="0" topLeftCell="A1">
      <selection activeCell="I1" sqref="I1:L1"/>
    </sheetView>
  </sheetViews>
  <sheetFormatPr defaultColWidth="9.140625" defaultRowHeight="18" customHeight="1"/>
  <cols>
    <col min="1" max="1" width="5.00390625" style="226" customWidth="1"/>
    <col min="2" max="2" width="4.421875" style="184" customWidth="1"/>
    <col min="3" max="3" width="5.00390625" style="184" customWidth="1"/>
    <col min="4" max="8" width="9.140625" style="184" customWidth="1"/>
    <col min="9" max="9" width="18.28125" style="184" customWidth="1"/>
    <col min="10" max="10" width="14.140625" style="184" customWidth="1"/>
    <col min="11" max="11" width="12.8515625" style="184" customWidth="1"/>
    <col min="12" max="12" width="13.8515625" style="184" customWidth="1"/>
    <col min="13" max="16384" width="9.140625" style="184" customWidth="1"/>
  </cols>
  <sheetData>
    <row r="1" spans="1:12" ht="18" customHeight="1">
      <c r="A1" s="183"/>
      <c r="C1" s="185"/>
      <c r="D1" s="185"/>
      <c r="E1" s="185"/>
      <c r="F1" s="185"/>
      <c r="G1" s="185"/>
      <c r="H1" s="185"/>
      <c r="I1" s="454" t="s">
        <v>386</v>
      </c>
      <c r="J1" s="455"/>
      <c r="K1" s="455"/>
      <c r="L1" s="455"/>
    </row>
    <row r="2" spans="1:12" ht="18" customHeight="1">
      <c r="A2" s="183"/>
      <c r="C2" s="185"/>
      <c r="D2" s="185"/>
      <c r="E2" s="185"/>
      <c r="F2" s="185"/>
      <c r="G2" s="185"/>
      <c r="H2" s="185"/>
      <c r="I2" s="185"/>
      <c r="J2" s="185"/>
      <c r="L2" s="185"/>
    </row>
    <row r="3" spans="1:10" ht="18" customHeight="1">
      <c r="A3" s="183"/>
      <c r="B3" s="186"/>
      <c r="C3" s="186"/>
      <c r="D3" s="186"/>
      <c r="E3" s="186"/>
      <c r="F3" s="186"/>
      <c r="G3" s="186"/>
      <c r="H3" s="186"/>
      <c r="I3" s="186"/>
      <c r="J3" s="186"/>
    </row>
    <row r="4" spans="1:12" ht="23.25" customHeight="1">
      <c r="A4" s="429" t="s">
        <v>92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1:12" ht="23.25" customHeight="1">
      <c r="A5" s="429" t="s">
        <v>245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12" ht="23.25" customHeight="1">
      <c r="A6" s="429" t="s">
        <v>93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</row>
    <row r="7" spans="1:12" ht="18" customHeight="1">
      <c r="A7" s="187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0" ht="18" customHeight="1">
      <c r="A8" s="188"/>
      <c r="B8" s="423"/>
      <c r="C8" s="423"/>
      <c r="D8" s="423"/>
      <c r="E8" s="423"/>
      <c r="F8" s="423"/>
      <c r="G8" s="423"/>
      <c r="H8" s="423"/>
      <c r="I8" s="423"/>
      <c r="J8" s="423"/>
    </row>
    <row r="9" spans="1:12" ht="18" customHeight="1">
      <c r="A9" s="189"/>
      <c r="B9" s="190" t="s">
        <v>0</v>
      </c>
      <c r="C9" s="189" t="s">
        <v>1</v>
      </c>
      <c r="D9" s="189" t="s">
        <v>2</v>
      </c>
      <c r="E9" s="189" t="s">
        <v>3</v>
      </c>
      <c r="F9" s="189" t="s">
        <v>4</v>
      </c>
      <c r="G9" s="189" t="s">
        <v>5</v>
      </c>
      <c r="H9" s="189" t="s">
        <v>6</v>
      </c>
      <c r="I9" s="189" t="s">
        <v>7</v>
      </c>
      <c r="J9" s="189" t="s">
        <v>8</v>
      </c>
      <c r="K9" s="189" t="s">
        <v>9</v>
      </c>
      <c r="L9" s="189" t="s">
        <v>10</v>
      </c>
    </row>
    <row r="10" spans="1:12" ht="18" customHeight="1">
      <c r="A10" s="189">
        <v>1</v>
      </c>
      <c r="B10" s="191"/>
      <c r="C10" s="186"/>
      <c r="D10" s="186"/>
      <c r="E10" s="186"/>
      <c r="F10" s="186"/>
      <c r="G10" s="186"/>
      <c r="H10" s="186"/>
      <c r="I10" s="186"/>
      <c r="J10" s="192"/>
      <c r="L10" s="181" t="s">
        <v>36</v>
      </c>
    </row>
    <row r="11" spans="1:12" ht="18" customHeight="1">
      <c r="A11" s="431">
        <f>A10+1</f>
        <v>2</v>
      </c>
      <c r="B11" s="433" t="s">
        <v>38</v>
      </c>
      <c r="C11" s="433"/>
      <c r="D11" s="433"/>
      <c r="E11" s="433"/>
      <c r="F11" s="433"/>
      <c r="G11" s="433"/>
      <c r="H11" s="433"/>
      <c r="I11" s="434"/>
      <c r="J11" s="424" t="s">
        <v>96</v>
      </c>
      <c r="K11" s="425"/>
      <c r="L11" s="437" t="s">
        <v>57</v>
      </c>
    </row>
    <row r="12" spans="1:12" ht="18" customHeight="1">
      <c r="A12" s="432"/>
      <c r="B12" s="435"/>
      <c r="C12" s="435"/>
      <c r="D12" s="435"/>
      <c r="E12" s="435"/>
      <c r="F12" s="435"/>
      <c r="G12" s="435"/>
      <c r="H12" s="435"/>
      <c r="I12" s="436"/>
      <c r="J12" s="193" t="s">
        <v>97</v>
      </c>
      <c r="K12" s="193" t="s">
        <v>98</v>
      </c>
      <c r="L12" s="388"/>
    </row>
    <row r="13" spans="1:12" ht="24.75" customHeight="1">
      <c r="A13" s="232">
        <v>3</v>
      </c>
      <c r="B13" s="194" t="s">
        <v>223</v>
      </c>
      <c r="C13" s="422" t="s">
        <v>246</v>
      </c>
      <c r="D13" s="422"/>
      <c r="E13" s="422"/>
      <c r="F13" s="422"/>
      <c r="G13" s="422"/>
      <c r="H13" s="422"/>
      <c r="I13" s="422"/>
      <c r="J13" s="426"/>
      <c r="K13" s="427"/>
      <c r="L13" s="428"/>
    </row>
    <row r="14" spans="1:12" ht="18" customHeight="1">
      <c r="A14" s="233">
        <f>A13+1</f>
        <v>4</v>
      </c>
      <c r="B14" s="200"/>
      <c r="C14" s="416" t="s">
        <v>224</v>
      </c>
      <c r="D14" s="416"/>
      <c r="E14" s="416"/>
      <c r="F14" s="416"/>
      <c r="G14" s="416"/>
      <c r="H14" s="416"/>
      <c r="I14" s="416"/>
      <c r="J14" s="199"/>
      <c r="K14" s="197"/>
      <c r="L14" s="197"/>
    </row>
    <row r="15" spans="1:12" ht="18" customHeight="1">
      <c r="A15" s="233">
        <f aca="true" t="shared" si="0" ref="A15:A48">A14+1</f>
        <v>5</v>
      </c>
      <c r="B15" s="200" t="s">
        <v>225</v>
      </c>
      <c r="C15" s="400" t="s">
        <v>226</v>
      </c>
      <c r="D15" s="400"/>
      <c r="E15" s="400"/>
      <c r="F15" s="400"/>
      <c r="G15" s="400"/>
      <c r="H15" s="400"/>
      <c r="I15" s="401"/>
      <c r="J15" s="199"/>
      <c r="K15" s="197"/>
      <c r="L15" s="197"/>
    </row>
    <row r="16" spans="1:12" ht="18" customHeight="1">
      <c r="A16" s="233">
        <f t="shared" si="0"/>
        <v>6</v>
      </c>
      <c r="B16" s="195"/>
      <c r="C16" s="196" t="s">
        <v>94</v>
      </c>
      <c r="D16" s="406" t="s">
        <v>298</v>
      </c>
      <c r="E16" s="406"/>
      <c r="F16" s="406"/>
      <c r="G16" s="406"/>
      <c r="H16" s="406"/>
      <c r="I16" s="407"/>
      <c r="J16" s="201">
        <v>16510000</v>
      </c>
      <c r="K16" s="197">
        <v>16510000</v>
      </c>
      <c r="L16" s="197">
        <v>254000</v>
      </c>
    </row>
    <row r="17" spans="1:12" ht="18" customHeight="1">
      <c r="A17" s="233">
        <f t="shared" si="0"/>
        <v>7</v>
      </c>
      <c r="B17" s="195"/>
      <c r="C17" s="196" t="s">
        <v>99</v>
      </c>
      <c r="D17" s="406" t="s">
        <v>247</v>
      </c>
      <c r="E17" s="406"/>
      <c r="F17" s="406"/>
      <c r="G17" s="406"/>
      <c r="H17" s="406"/>
      <c r="I17" s="407"/>
      <c r="J17" s="197">
        <v>21186000</v>
      </c>
      <c r="K17" s="197">
        <v>21186000</v>
      </c>
      <c r="L17" s="197">
        <v>20190000</v>
      </c>
    </row>
    <row r="18" spans="1:12" ht="18" customHeight="1">
      <c r="A18" s="233">
        <f t="shared" si="0"/>
        <v>8</v>
      </c>
      <c r="B18" s="195"/>
      <c r="C18" s="196" t="s">
        <v>101</v>
      </c>
      <c r="D18" s="406" t="s">
        <v>248</v>
      </c>
      <c r="E18" s="406"/>
      <c r="F18" s="406"/>
      <c r="G18" s="406"/>
      <c r="H18" s="406"/>
      <c r="I18" s="407"/>
      <c r="J18" s="197">
        <v>13832000</v>
      </c>
      <c r="K18" s="197">
        <v>13832000</v>
      </c>
      <c r="L18" s="197"/>
    </row>
    <row r="19" spans="1:12" ht="18" customHeight="1">
      <c r="A19" s="233">
        <f t="shared" si="0"/>
        <v>9</v>
      </c>
      <c r="B19" s="195"/>
      <c r="C19" s="196" t="s">
        <v>103</v>
      </c>
      <c r="D19" s="406" t="s">
        <v>299</v>
      </c>
      <c r="E19" s="406"/>
      <c r="F19" s="406"/>
      <c r="G19" s="406"/>
      <c r="H19" s="406"/>
      <c r="I19" s="407"/>
      <c r="J19" s="197">
        <v>18953000</v>
      </c>
      <c r="K19" s="197">
        <v>48953000</v>
      </c>
      <c r="L19" s="197"/>
    </row>
    <row r="20" spans="1:12" ht="18" customHeight="1">
      <c r="A20" s="233">
        <f t="shared" si="0"/>
        <v>10</v>
      </c>
      <c r="B20" s="195"/>
      <c r="C20" s="400" t="s">
        <v>249</v>
      </c>
      <c r="D20" s="400" t="s">
        <v>227</v>
      </c>
      <c r="E20" s="400"/>
      <c r="F20" s="400"/>
      <c r="G20" s="400"/>
      <c r="H20" s="400"/>
      <c r="I20" s="401"/>
      <c r="J20" s="203">
        <f>SUM(J16:J19)</f>
        <v>70481000</v>
      </c>
      <c r="K20" s="203">
        <f>SUM(K16:K19)</f>
        <v>100481000</v>
      </c>
      <c r="L20" s="203">
        <f>SUM(L16:L19)</f>
        <v>20444000</v>
      </c>
    </row>
    <row r="21" spans="1:12" ht="18" customHeight="1">
      <c r="A21" s="233">
        <f t="shared" si="0"/>
        <v>11</v>
      </c>
      <c r="B21" s="202" t="s">
        <v>228</v>
      </c>
      <c r="C21" s="402" t="s">
        <v>250</v>
      </c>
      <c r="D21" s="403"/>
      <c r="E21" s="403"/>
      <c r="F21" s="403"/>
      <c r="G21" s="403"/>
      <c r="H21" s="403"/>
      <c r="I21" s="403"/>
      <c r="J21" s="197"/>
      <c r="K21" s="197"/>
      <c r="L21" s="197"/>
    </row>
    <row r="22" spans="1:12" ht="18" customHeight="1">
      <c r="A22" s="233">
        <f t="shared" si="0"/>
        <v>12</v>
      </c>
      <c r="B22" s="195"/>
      <c r="C22" s="196" t="s">
        <v>94</v>
      </c>
      <c r="D22" s="414" t="s">
        <v>251</v>
      </c>
      <c r="E22" s="415"/>
      <c r="F22" s="415"/>
      <c r="G22" s="415"/>
      <c r="H22" s="415"/>
      <c r="I22" s="415"/>
      <c r="J22" s="197">
        <v>3000000</v>
      </c>
      <c r="K22" s="197">
        <v>3000000</v>
      </c>
      <c r="L22" s="197"/>
    </row>
    <row r="23" spans="1:12" ht="18" customHeight="1">
      <c r="A23" s="233">
        <f t="shared" si="0"/>
        <v>13</v>
      </c>
      <c r="B23" s="195"/>
      <c r="C23" s="196" t="s">
        <v>99</v>
      </c>
      <c r="D23" s="414" t="s">
        <v>252</v>
      </c>
      <c r="E23" s="415"/>
      <c r="F23" s="415"/>
      <c r="G23" s="415"/>
      <c r="H23" s="415"/>
      <c r="I23" s="415"/>
      <c r="J23" s="197">
        <v>1905000</v>
      </c>
      <c r="K23" s="197">
        <v>1905000</v>
      </c>
      <c r="L23" s="197"/>
    </row>
    <row r="24" spans="1:12" ht="18" customHeight="1">
      <c r="A24" s="233">
        <f t="shared" si="0"/>
        <v>14</v>
      </c>
      <c r="B24" s="195"/>
      <c r="C24" s="196" t="s">
        <v>101</v>
      </c>
      <c r="D24" s="414" t="s">
        <v>253</v>
      </c>
      <c r="E24" s="415"/>
      <c r="F24" s="415"/>
      <c r="G24" s="415"/>
      <c r="H24" s="415"/>
      <c r="I24" s="415"/>
      <c r="J24" s="197">
        <v>3810000</v>
      </c>
      <c r="K24" s="197">
        <v>3810000</v>
      </c>
      <c r="L24" s="197"/>
    </row>
    <row r="25" spans="1:12" ht="18" customHeight="1">
      <c r="A25" s="233">
        <f t="shared" si="0"/>
        <v>15</v>
      </c>
      <c r="B25" s="195"/>
      <c r="C25" s="196" t="s">
        <v>103</v>
      </c>
      <c r="D25" s="414" t="s">
        <v>254</v>
      </c>
      <c r="E25" s="415"/>
      <c r="F25" s="415"/>
      <c r="G25" s="415"/>
      <c r="H25" s="415"/>
      <c r="I25" s="415"/>
      <c r="J25" s="197">
        <v>22050000</v>
      </c>
      <c r="K25" s="197">
        <v>17803512</v>
      </c>
      <c r="L25" s="197"/>
    </row>
    <row r="26" spans="1:12" ht="18" customHeight="1">
      <c r="A26" s="233">
        <f t="shared" si="0"/>
        <v>16</v>
      </c>
      <c r="B26" s="195"/>
      <c r="C26" s="196" t="s">
        <v>104</v>
      </c>
      <c r="D26" s="405" t="s">
        <v>255</v>
      </c>
      <c r="E26" s="408"/>
      <c r="F26" s="408"/>
      <c r="G26" s="408"/>
      <c r="H26" s="408"/>
      <c r="I26" s="408"/>
      <c r="J26" s="197">
        <v>1905000</v>
      </c>
      <c r="K26" s="197">
        <v>1905000</v>
      </c>
      <c r="L26" s="197"/>
    </row>
    <row r="27" spans="1:12" ht="18" customHeight="1">
      <c r="A27" s="233">
        <f t="shared" si="0"/>
        <v>17</v>
      </c>
      <c r="B27" s="195"/>
      <c r="C27" s="196" t="s">
        <v>109</v>
      </c>
      <c r="D27" s="404" t="s">
        <v>256</v>
      </c>
      <c r="E27" s="404"/>
      <c r="F27" s="404"/>
      <c r="G27" s="404"/>
      <c r="H27" s="404"/>
      <c r="I27" s="405"/>
      <c r="J27" s="197">
        <v>6350000</v>
      </c>
      <c r="K27" s="197">
        <v>6350000</v>
      </c>
      <c r="L27" s="197"/>
    </row>
    <row r="28" spans="1:12" ht="18" customHeight="1">
      <c r="A28" s="233">
        <f t="shared" si="0"/>
        <v>18</v>
      </c>
      <c r="B28" s="195"/>
      <c r="C28" s="196" t="s">
        <v>105</v>
      </c>
      <c r="D28" s="404" t="s">
        <v>257</v>
      </c>
      <c r="E28" s="404"/>
      <c r="F28" s="404"/>
      <c r="G28" s="404"/>
      <c r="H28" s="404"/>
      <c r="I28" s="405"/>
      <c r="J28" s="197">
        <v>12700000</v>
      </c>
      <c r="K28" s="197">
        <v>12700000</v>
      </c>
      <c r="L28" s="197">
        <v>10033528</v>
      </c>
    </row>
    <row r="29" spans="1:12" ht="18" customHeight="1">
      <c r="A29" s="233">
        <f t="shared" si="0"/>
        <v>19</v>
      </c>
      <c r="B29" s="195"/>
      <c r="C29" s="196" t="s">
        <v>107</v>
      </c>
      <c r="D29" s="404" t="s">
        <v>258</v>
      </c>
      <c r="E29" s="404"/>
      <c r="F29" s="404"/>
      <c r="G29" s="404"/>
      <c r="H29" s="404"/>
      <c r="I29" s="405"/>
      <c r="J29" s="197">
        <v>3327000</v>
      </c>
      <c r="K29" s="197">
        <v>3327000</v>
      </c>
      <c r="L29" s="197"/>
    </row>
    <row r="30" spans="1:12" ht="18" customHeight="1">
      <c r="A30" s="233">
        <f t="shared" si="0"/>
        <v>20</v>
      </c>
      <c r="B30" s="195"/>
      <c r="C30" s="196" t="s">
        <v>108</v>
      </c>
      <c r="D30" s="404" t="s">
        <v>266</v>
      </c>
      <c r="E30" s="404"/>
      <c r="F30" s="404"/>
      <c r="G30" s="404"/>
      <c r="H30" s="404"/>
      <c r="I30" s="405"/>
      <c r="J30" s="197">
        <v>3810000</v>
      </c>
      <c r="K30" s="197">
        <v>3810000</v>
      </c>
      <c r="L30" s="197"/>
    </row>
    <row r="31" spans="1:12" ht="18" customHeight="1">
      <c r="A31" s="233">
        <f t="shared" si="0"/>
        <v>21</v>
      </c>
      <c r="B31" s="195"/>
      <c r="C31" s="196" t="s">
        <v>110</v>
      </c>
      <c r="D31" s="404" t="s">
        <v>270</v>
      </c>
      <c r="E31" s="404"/>
      <c r="F31" s="404"/>
      <c r="G31" s="404"/>
      <c r="H31" s="404"/>
      <c r="I31" s="405"/>
      <c r="J31" s="197">
        <v>7620000</v>
      </c>
      <c r="K31" s="197">
        <v>7620000</v>
      </c>
      <c r="L31" s="197"/>
    </row>
    <row r="32" spans="1:12" ht="18" customHeight="1">
      <c r="A32" s="233">
        <f t="shared" si="0"/>
        <v>22</v>
      </c>
      <c r="B32" s="195"/>
      <c r="C32" s="196" t="s">
        <v>114</v>
      </c>
      <c r="D32" s="404" t="s">
        <v>263</v>
      </c>
      <c r="E32" s="404"/>
      <c r="F32" s="404"/>
      <c r="G32" s="404"/>
      <c r="H32" s="404"/>
      <c r="I32" s="405"/>
      <c r="J32" s="197">
        <v>2000000</v>
      </c>
      <c r="K32" s="197">
        <v>2000000</v>
      </c>
      <c r="L32" s="197"/>
    </row>
    <row r="33" spans="1:12" ht="18" customHeight="1">
      <c r="A33" s="233">
        <f t="shared" si="0"/>
        <v>23</v>
      </c>
      <c r="B33" s="195"/>
      <c r="C33" s="230" t="s">
        <v>111</v>
      </c>
      <c r="D33" s="404" t="s">
        <v>264</v>
      </c>
      <c r="E33" s="404"/>
      <c r="F33" s="404"/>
      <c r="G33" s="404"/>
      <c r="H33" s="404"/>
      <c r="I33" s="405"/>
      <c r="J33" s="197">
        <v>4000000</v>
      </c>
      <c r="K33" s="197">
        <v>4000000</v>
      </c>
      <c r="L33" s="197"/>
    </row>
    <row r="34" spans="1:12" ht="18" customHeight="1">
      <c r="A34" s="233">
        <f t="shared" si="0"/>
        <v>24</v>
      </c>
      <c r="B34" s="195"/>
      <c r="C34" s="196" t="s">
        <v>229</v>
      </c>
      <c r="D34" s="404" t="s">
        <v>265</v>
      </c>
      <c r="E34" s="404"/>
      <c r="F34" s="404"/>
      <c r="G34" s="404"/>
      <c r="H34" s="404"/>
      <c r="I34" s="405"/>
      <c r="J34" s="197">
        <v>1905000</v>
      </c>
      <c r="K34" s="197">
        <v>1905000</v>
      </c>
      <c r="L34" s="197"/>
    </row>
    <row r="35" spans="1:12" ht="18" customHeight="1">
      <c r="A35" s="233">
        <f t="shared" si="0"/>
        <v>25</v>
      </c>
      <c r="B35" s="195"/>
      <c r="C35" s="196" t="s">
        <v>230</v>
      </c>
      <c r="D35" s="404" t="s">
        <v>259</v>
      </c>
      <c r="E35" s="404"/>
      <c r="F35" s="404"/>
      <c r="G35" s="404"/>
      <c r="H35" s="404"/>
      <c r="I35" s="405"/>
      <c r="J35" s="197">
        <v>2540000</v>
      </c>
      <c r="K35" s="197">
        <v>2540000</v>
      </c>
      <c r="L35" s="197">
        <v>215900</v>
      </c>
    </row>
    <row r="36" spans="1:12" ht="18" customHeight="1">
      <c r="A36" s="233">
        <f t="shared" si="0"/>
        <v>26</v>
      </c>
      <c r="B36" s="195"/>
      <c r="C36" s="196" t="s">
        <v>231</v>
      </c>
      <c r="D36" s="404" t="s">
        <v>260</v>
      </c>
      <c r="E36" s="404"/>
      <c r="F36" s="404"/>
      <c r="G36" s="404"/>
      <c r="H36" s="404"/>
      <c r="I36" s="405"/>
      <c r="J36" s="197">
        <v>3000000</v>
      </c>
      <c r="K36" s="197">
        <v>3455000</v>
      </c>
      <c r="L36" s="197">
        <v>3455000</v>
      </c>
    </row>
    <row r="37" spans="1:12" ht="18" customHeight="1">
      <c r="A37" s="233">
        <f t="shared" si="0"/>
        <v>27</v>
      </c>
      <c r="B37" s="195"/>
      <c r="C37" s="196" t="s">
        <v>232</v>
      </c>
      <c r="D37" s="404" t="s">
        <v>261</v>
      </c>
      <c r="E37" s="404"/>
      <c r="F37" s="404"/>
      <c r="G37" s="404"/>
      <c r="H37" s="404"/>
      <c r="I37" s="405"/>
      <c r="J37" s="197">
        <v>7665000</v>
      </c>
      <c r="K37" s="197">
        <v>8763557</v>
      </c>
      <c r="L37" s="197">
        <v>8763557</v>
      </c>
    </row>
    <row r="38" spans="1:12" ht="18" customHeight="1">
      <c r="A38" s="233">
        <f t="shared" si="0"/>
        <v>28</v>
      </c>
      <c r="B38" s="195"/>
      <c r="C38" s="402" t="s">
        <v>262</v>
      </c>
      <c r="D38" s="403"/>
      <c r="E38" s="403"/>
      <c r="F38" s="403"/>
      <c r="G38" s="403"/>
      <c r="H38" s="403"/>
      <c r="I38" s="403"/>
      <c r="J38" s="203">
        <f>SUM(J22:J37)</f>
        <v>87587000</v>
      </c>
      <c r="K38" s="203">
        <f>SUM(K22:K37)</f>
        <v>84894069</v>
      </c>
      <c r="L38" s="203">
        <f>SUM(L22:L37)</f>
        <v>22467985</v>
      </c>
    </row>
    <row r="39" spans="1:12" ht="18" customHeight="1">
      <c r="A39" s="233">
        <f t="shared" si="0"/>
        <v>29</v>
      </c>
      <c r="B39" s="231" t="s">
        <v>223</v>
      </c>
      <c r="C39" s="416" t="s">
        <v>233</v>
      </c>
      <c r="D39" s="416"/>
      <c r="E39" s="416"/>
      <c r="F39" s="416"/>
      <c r="G39" s="416"/>
      <c r="H39" s="416"/>
      <c r="I39" s="417"/>
      <c r="J39" s="203">
        <f>J20+J38</f>
        <v>158068000</v>
      </c>
      <c r="K39" s="203">
        <f>K20+K38</f>
        <v>185375069</v>
      </c>
      <c r="L39" s="203">
        <f>L20+L38</f>
        <v>42911985</v>
      </c>
    </row>
    <row r="40" spans="1:12" ht="18" customHeight="1">
      <c r="A40" s="233">
        <f t="shared" si="0"/>
        <v>30</v>
      </c>
      <c r="B40" s="206" t="s">
        <v>115</v>
      </c>
      <c r="C40" s="411" t="s">
        <v>235</v>
      </c>
      <c r="D40" s="412"/>
      <c r="E40" s="412"/>
      <c r="F40" s="412"/>
      <c r="G40" s="412"/>
      <c r="H40" s="412"/>
      <c r="I40" s="413"/>
      <c r="J40" s="207"/>
      <c r="K40" s="208"/>
      <c r="L40" s="208"/>
    </row>
    <row r="41" spans="1:12" ht="18" customHeight="1">
      <c r="A41" s="233">
        <f t="shared" si="0"/>
        <v>31</v>
      </c>
      <c r="B41" s="195"/>
      <c r="C41" s="196" t="s">
        <v>94</v>
      </c>
      <c r="D41" s="407" t="s">
        <v>236</v>
      </c>
      <c r="E41" s="420"/>
      <c r="F41" s="420"/>
      <c r="G41" s="420"/>
      <c r="H41" s="420"/>
      <c r="I41" s="421"/>
      <c r="J41" s="197">
        <v>10000000</v>
      </c>
      <c r="K41" s="197">
        <v>10000000</v>
      </c>
      <c r="L41" s="197">
        <v>5025000</v>
      </c>
    </row>
    <row r="42" spans="1:12" ht="18" customHeight="1">
      <c r="A42" s="233">
        <f t="shared" si="0"/>
        <v>32</v>
      </c>
      <c r="B42" s="195"/>
      <c r="C42" s="196" t="s">
        <v>99</v>
      </c>
      <c r="D42" s="397" t="s">
        <v>237</v>
      </c>
      <c r="E42" s="398"/>
      <c r="F42" s="398"/>
      <c r="G42" s="398"/>
      <c r="H42" s="398"/>
      <c r="I42" s="399"/>
      <c r="J42" s="197">
        <v>1000000</v>
      </c>
      <c r="K42" s="197">
        <v>793500</v>
      </c>
      <c r="L42" s="197"/>
    </row>
    <row r="43" spans="1:12" ht="18" customHeight="1">
      <c r="A43" s="233">
        <f t="shared" si="0"/>
        <v>33</v>
      </c>
      <c r="B43" s="195"/>
      <c r="C43" s="196" t="s">
        <v>101</v>
      </c>
      <c r="D43" s="397" t="s">
        <v>238</v>
      </c>
      <c r="E43" s="398"/>
      <c r="F43" s="398"/>
      <c r="G43" s="398"/>
      <c r="H43" s="398"/>
      <c r="I43" s="399"/>
      <c r="J43" s="197">
        <v>6200000</v>
      </c>
      <c r="K43" s="197">
        <v>6200000</v>
      </c>
      <c r="L43" s="197">
        <v>2000000</v>
      </c>
    </row>
    <row r="44" spans="1:12" ht="18" customHeight="1">
      <c r="A44" s="233">
        <f t="shared" si="0"/>
        <v>34</v>
      </c>
      <c r="B44" s="195"/>
      <c r="C44" s="196" t="s">
        <v>103</v>
      </c>
      <c r="D44" s="448" t="s">
        <v>239</v>
      </c>
      <c r="E44" s="449"/>
      <c r="F44" s="449"/>
      <c r="G44" s="449"/>
      <c r="H44" s="449"/>
      <c r="I44" s="450"/>
      <c r="J44" s="197">
        <v>2233000</v>
      </c>
      <c r="K44" s="197">
        <v>2233000</v>
      </c>
      <c r="L44" s="197"/>
    </row>
    <row r="45" spans="1:12" ht="26.25" customHeight="1">
      <c r="A45" s="233">
        <f t="shared" si="0"/>
        <v>35</v>
      </c>
      <c r="B45" s="195"/>
      <c r="C45" s="196" t="s">
        <v>104</v>
      </c>
      <c r="D45" s="418" t="s">
        <v>267</v>
      </c>
      <c r="E45" s="418"/>
      <c r="F45" s="418"/>
      <c r="G45" s="418"/>
      <c r="H45" s="418"/>
      <c r="I45" s="419"/>
      <c r="J45" s="197">
        <v>20000000</v>
      </c>
      <c r="K45" s="197">
        <v>20000000</v>
      </c>
      <c r="L45" s="197">
        <v>20000000</v>
      </c>
    </row>
    <row r="46" spans="1:12" ht="18" customHeight="1">
      <c r="A46" s="233">
        <f t="shared" si="0"/>
        <v>36</v>
      </c>
      <c r="B46" s="195"/>
      <c r="C46" s="196" t="s">
        <v>109</v>
      </c>
      <c r="D46" s="392" t="s">
        <v>240</v>
      </c>
      <c r="E46" s="393"/>
      <c r="F46" s="393"/>
      <c r="G46" s="393"/>
      <c r="H46" s="393"/>
      <c r="I46" s="394"/>
      <c r="J46" s="197">
        <v>480000</v>
      </c>
      <c r="K46" s="197">
        <v>201403</v>
      </c>
      <c r="L46" s="197">
        <v>201403</v>
      </c>
    </row>
    <row r="47" spans="1:12" ht="18" customHeight="1">
      <c r="A47" s="233">
        <f t="shared" si="0"/>
        <v>37</v>
      </c>
      <c r="B47" s="209" t="s">
        <v>116</v>
      </c>
      <c r="C47" s="389" t="s">
        <v>268</v>
      </c>
      <c r="D47" s="390"/>
      <c r="E47" s="390"/>
      <c r="F47" s="390"/>
      <c r="G47" s="390"/>
      <c r="H47" s="390"/>
      <c r="I47" s="391"/>
      <c r="J47" s="198">
        <f>SUM(J41:J46)</f>
        <v>39913000</v>
      </c>
      <c r="K47" s="198">
        <f>SUM(K41:K46)</f>
        <v>39427903</v>
      </c>
      <c r="L47" s="198">
        <f>SUM(L41:L46)</f>
        <v>27226403</v>
      </c>
    </row>
    <row r="48" spans="1:12" ht="18" customHeight="1">
      <c r="A48" s="237">
        <f t="shared" si="0"/>
        <v>38</v>
      </c>
      <c r="B48" s="209" t="s">
        <v>225</v>
      </c>
      <c r="C48" s="389" t="s">
        <v>269</v>
      </c>
      <c r="D48" s="390"/>
      <c r="E48" s="390"/>
      <c r="F48" s="390"/>
      <c r="G48" s="390"/>
      <c r="H48" s="390"/>
      <c r="I48" s="391"/>
      <c r="J48" s="198">
        <f>J39+J47</f>
        <v>197981000</v>
      </c>
      <c r="K48" s="198">
        <f>K39+K47</f>
        <v>224802972</v>
      </c>
      <c r="L48" s="198">
        <f>L39+L47</f>
        <v>70138388</v>
      </c>
    </row>
    <row r="49" spans="1:12" ht="18" customHeight="1">
      <c r="A49" s="211"/>
      <c r="B49" s="235"/>
      <c r="C49" s="236"/>
      <c r="D49" s="236"/>
      <c r="E49" s="236"/>
      <c r="F49" s="236"/>
      <c r="G49" s="236"/>
      <c r="H49" s="236"/>
      <c r="I49" s="454" t="s">
        <v>384</v>
      </c>
      <c r="J49" s="455"/>
      <c r="K49" s="455"/>
      <c r="L49" s="455"/>
    </row>
    <row r="50" spans="1:12" ht="18" customHeight="1">
      <c r="A50" s="188"/>
      <c r="B50" s="210"/>
      <c r="C50" s="211"/>
      <c r="D50" s="211"/>
      <c r="E50" s="211"/>
      <c r="F50" s="211"/>
      <c r="G50" s="211"/>
      <c r="H50" s="211"/>
      <c r="I50" s="211"/>
      <c r="J50" s="212"/>
      <c r="K50" s="213"/>
      <c r="L50" s="213"/>
    </row>
    <row r="51" spans="1:12" ht="18" customHeight="1">
      <c r="A51" s="214"/>
      <c r="B51" s="215"/>
      <c r="C51" s="216"/>
      <c r="D51" s="216"/>
      <c r="E51" s="216"/>
      <c r="F51" s="216"/>
      <c r="G51" s="216"/>
      <c r="H51" s="216"/>
      <c r="I51" s="216"/>
      <c r="J51" s="217"/>
      <c r="K51" s="218"/>
      <c r="L51" s="219" t="s">
        <v>36</v>
      </c>
    </row>
    <row r="52" spans="1:12" ht="18" customHeight="1">
      <c r="A52" s="409">
        <f>A48+1</f>
        <v>39</v>
      </c>
      <c r="B52" s="440" t="s">
        <v>38</v>
      </c>
      <c r="C52" s="441"/>
      <c r="D52" s="441"/>
      <c r="E52" s="441"/>
      <c r="F52" s="441"/>
      <c r="G52" s="441"/>
      <c r="H52" s="441"/>
      <c r="I52" s="442"/>
      <c r="J52" s="395" t="s">
        <v>96</v>
      </c>
      <c r="K52" s="396"/>
      <c r="L52" s="387" t="s">
        <v>57</v>
      </c>
    </row>
    <row r="53" spans="1:12" ht="18" customHeight="1">
      <c r="A53" s="410"/>
      <c r="B53" s="443"/>
      <c r="C53" s="444"/>
      <c r="D53" s="444"/>
      <c r="E53" s="444"/>
      <c r="F53" s="444"/>
      <c r="G53" s="444"/>
      <c r="H53" s="444"/>
      <c r="I53" s="445"/>
      <c r="J53" s="193" t="s">
        <v>97</v>
      </c>
      <c r="K53" s="193" t="s">
        <v>98</v>
      </c>
      <c r="L53" s="388"/>
    </row>
    <row r="54" spans="1:12" ht="18" customHeight="1">
      <c r="A54" s="205">
        <f>A52+1</f>
        <v>40</v>
      </c>
      <c r="B54" s="220" t="s">
        <v>241</v>
      </c>
      <c r="C54" s="422" t="s">
        <v>296</v>
      </c>
      <c r="D54" s="422"/>
      <c r="E54" s="422"/>
      <c r="F54" s="422"/>
      <c r="G54" s="422"/>
      <c r="H54" s="422"/>
      <c r="I54" s="446"/>
      <c r="J54" s="207"/>
      <c r="K54" s="208"/>
      <c r="L54" s="208"/>
    </row>
    <row r="55" spans="1:12" ht="18" customHeight="1">
      <c r="A55" s="205">
        <f aca="true" t="shared" si="1" ref="A55:A87">A54+1</f>
        <v>41</v>
      </c>
      <c r="B55" s="204"/>
      <c r="C55" s="447" t="s">
        <v>279</v>
      </c>
      <c r="D55" s="416"/>
      <c r="E55" s="416"/>
      <c r="F55" s="416"/>
      <c r="G55" s="416"/>
      <c r="H55" s="416"/>
      <c r="I55" s="417"/>
      <c r="J55" s="221"/>
      <c r="K55" s="203">
        <f>SUM(K56:K59)</f>
        <v>10502296</v>
      </c>
      <c r="L55" s="203">
        <f>SUM(L56:L59)</f>
        <v>5878933</v>
      </c>
    </row>
    <row r="56" spans="1:12" ht="18" customHeight="1">
      <c r="A56" s="205">
        <f t="shared" si="1"/>
        <v>42</v>
      </c>
      <c r="B56" s="222"/>
      <c r="C56" s="438" t="s">
        <v>271</v>
      </c>
      <c r="D56" s="438"/>
      <c r="E56" s="438"/>
      <c r="F56" s="438"/>
      <c r="G56" s="438"/>
      <c r="H56" s="438"/>
      <c r="I56" s="439"/>
      <c r="J56" s="221"/>
      <c r="K56" s="223">
        <v>4623363</v>
      </c>
      <c r="L56" s="223"/>
    </row>
    <row r="57" spans="1:12" ht="18" customHeight="1">
      <c r="A57" s="205">
        <f t="shared" si="1"/>
        <v>43</v>
      </c>
      <c r="B57" s="222"/>
      <c r="C57" s="438" t="s">
        <v>272</v>
      </c>
      <c r="D57" s="438"/>
      <c r="E57" s="438"/>
      <c r="F57" s="438"/>
      <c r="G57" s="438"/>
      <c r="H57" s="438"/>
      <c r="I57" s="439"/>
      <c r="J57" s="221"/>
      <c r="K57" s="223">
        <v>224765</v>
      </c>
      <c r="L57" s="223">
        <v>224765</v>
      </c>
    </row>
    <row r="58" spans="1:12" ht="18" customHeight="1">
      <c r="A58" s="205">
        <f t="shared" si="1"/>
        <v>44</v>
      </c>
      <c r="B58" s="222"/>
      <c r="C58" s="438" t="s">
        <v>273</v>
      </c>
      <c r="D58" s="438"/>
      <c r="E58" s="438"/>
      <c r="F58" s="438"/>
      <c r="G58" s="438"/>
      <c r="H58" s="438"/>
      <c r="I58" s="439"/>
      <c r="J58" s="221"/>
      <c r="K58" s="223">
        <v>1778582</v>
      </c>
      <c r="L58" s="223">
        <v>1778582</v>
      </c>
    </row>
    <row r="59" spans="1:12" ht="18" customHeight="1">
      <c r="A59" s="205">
        <f t="shared" si="1"/>
        <v>45</v>
      </c>
      <c r="B59" s="222"/>
      <c r="C59" s="438" t="s">
        <v>274</v>
      </c>
      <c r="D59" s="438"/>
      <c r="E59" s="438"/>
      <c r="F59" s="438"/>
      <c r="G59" s="438"/>
      <c r="H59" s="438"/>
      <c r="I59" s="439"/>
      <c r="J59" s="221"/>
      <c r="K59" s="223">
        <v>3875586</v>
      </c>
      <c r="L59" s="223">
        <v>3875586</v>
      </c>
    </row>
    <row r="60" spans="1:12" ht="18" customHeight="1">
      <c r="A60" s="205">
        <f t="shared" si="1"/>
        <v>46</v>
      </c>
      <c r="B60" s="204"/>
      <c r="C60" s="447" t="s">
        <v>278</v>
      </c>
      <c r="D60" s="416"/>
      <c r="E60" s="416"/>
      <c r="F60" s="416"/>
      <c r="G60" s="416"/>
      <c r="H60" s="416"/>
      <c r="I60" s="417"/>
      <c r="J60" s="221"/>
      <c r="K60" s="203">
        <f>SUM(K61:K63)</f>
        <v>12364761</v>
      </c>
      <c r="L60" s="203">
        <f>SUM(L61:L63)</f>
        <v>12364761</v>
      </c>
    </row>
    <row r="61" spans="1:12" ht="18" customHeight="1">
      <c r="A61" s="205">
        <f t="shared" si="1"/>
        <v>47</v>
      </c>
      <c r="B61" s="222"/>
      <c r="C61" s="438" t="s">
        <v>275</v>
      </c>
      <c r="D61" s="438"/>
      <c r="E61" s="438"/>
      <c r="F61" s="438"/>
      <c r="G61" s="438"/>
      <c r="H61" s="438"/>
      <c r="I61" s="439"/>
      <c r="J61" s="221"/>
      <c r="K61" s="223">
        <v>249761</v>
      </c>
      <c r="L61" s="223">
        <v>249761</v>
      </c>
    </row>
    <row r="62" spans="1:12" ht="18" customHeight="1">
      <c r="A62" s="205">
        <f t="shared" si="1"/>
        <v>48</v>
      </c>
      <c r="B62" s="222"/>
      <c r="C62" s="438" t="s">
        <v>280</v>
      </c>
      <c r="D62" s="438"/>
      <c r="E62" s="438"/>
      <c r="F62" s="438"/>
      <c r="G62" s="438"/>
      <c r="H62" s="438"/>
      <c r="I62" s="439"/>
      <c r="J62" s="221"/>
      <c r="K62" s="223">
        <v>12000000</v>
      </c>
      <c r="L62" s="223">
        <v>12000000</v>
      </c>
    </row>
    <row r="63" spans="1:12" ht="18" customHeight="1">
      <c r="A63" s="205">
        <f t="shared" si="1"/>
        <v>49</v>
      </c>
      <c r="B63" s="222"/>
      <c r="C63" s="438" t="s">
        <v>276</v>
      </c>
      <c r="D63" s="438"/>
      <c r="E63" s="438"/>
      <c r="F63" s="438"/>
      <c r="G63" s="438"/>
      <c r="H63" s="438"/>
      <c r="I63" s="439"/>
      <c r="J63" s="221"/>
      <c r="K63" s="223">
        <v>115000</v>
      </c>
      <c r="L63" s="223">
        <v>115000</v>
      </c>
    </row>
    <row r="64" spans="1:12" ht="18" customHeight="1">
      <c r="A64" s="205">
        <f t="shared" si="1"/>
        <v>50</v>
      </c>
      <c r="B64" s="204"/>
      <c r="C64" s="447" t="s">
        <v>277</v>
      </c>
      <c r="D64" s="416"/>
      <c r="E64" s="416"/>
      <c r="F64" s="416"/>
      <c r="G64" s="416"/>
      <c r="H64" s="416"/>
      <c r="I64" s="417"/>
      <c r="J64" s="221"/>
      <c r="K64" s="203">
        <f>K65</f>
        <v>102108</v>
      </c>
      <c r="L64" s="203">
        <f>L65</f>
        <v>102108</v>
      </c>
    </row>
    <row r="65" spans="1:12" ht="18" customHeight="1">
      <c r="A65" s="205">
        <f t="shared" si="1"/>
        <v>51</v>
      </c>
      <c r="B65" s="222"/>
      <c r="C65" s="438" t="s">
        <v>281</v>
      </c>
      <c r="D65" s="438"/>
      <c r="E65" s="438"/>
      <c r="F65" s="438"/>
      <c r="G65" s="438"/>
      <c r="H65" s="438"/>
      <c r="I65" s="439"/>
      <c r="J65" s="221"/>
      <c r="K65" s="223">
        <v>102108</v>
      </c>
      <c r="L65" s="223">
        <v>102108</v>
      </c>
    </row>
    <row r="66" spans="1:12" ht="18" customHeight="1">
      <c r="A66" s="205">
        <f t="shared" si="1"/>
        <v>52</v>
      </c>
      <c r="B66" s="204"/>
      <c r="C66" s="447" t="s">
        <v>283</v>
      </c>
      <c r="D66" s="416"/>
      <c r="E66" s="416"/>
      <c r="F66" s="416"/>
      <c r="G66" s="416"/>
      <c r="H66" s="416"/>
      <c r="I66" s="417"/>
      <c r="J66" s="221"/>
      <c r="K66" s="203">
        <f>K67</f>
        <v>10168</v>
      </c>
      <c r="L66" s="203">
        <f>L67</f>
        <v>10168</v>
      </c>
    </row>
    <row r="67" spans="1:12" ht="18" customHeight="1">
      <c r="A67" s="205">
        <f t="shared" si="1"/>
        <v>53</v>
      </c>
      <c r="B67" s="222"/>
      <c r="C67" s="438" t="s">
        <v>282</v>
      </c>
      <c r="D67" s="438"/>
      <c r="E67" s="438"/>
      <c r="F67" s="438"/>
      <c r="G67" s="438"/>
      <c r="H67" s="438"/>
      <c r="I67" s="439"/>
      <c r="J67" s="221"/>
      <c r="K67" s="223">
        <v>10168</v>
      </c>
      <c r="L67" s="223">
        <v>10168</v>
      </c>
    </row>
    <row r="68" spans="1:12" ht="18" customHeight="1">
      <c r="A68" s="205">
        <f t="shared" si="1"/>
        <v>54</v>
      </c>
      <c r="B68" s="204"/>
      <c r="C68" s="447" t="s">
        <v>234</v>
      </c>
      <c r="D68" s="416"/>
      <c r="E68" s="416"/>
      <c r="F68" s="416"/>
      <c r="G68" s="416"/>
      <c r="H68" s="416"/>
      <c r="I68" s="417"/>
      <c r="J68" s="221"/>
      <c r="K68" s="203">
        <f>SUM(K69:K71)</f>
        <v>1897146</v>
      </c>
      <c r="L68" s="203">
        <f>SUM(L69:L71)</f>
        <v>1897146</v>
      </c>
    </row>
    <row r="69" spans="1:12" ht="18" customHeight="1">
      <c r="A69" s="205">
        <f t="shared" si="1"/>
        <v>55</v>
      </c>
      <c r="B69" s="222"/>
      <c r="C69" s="438" t="s">
        <v>284</v>
      </c>
      <c r="D69" s="438"/>
      <c r="E69" s="438"/>
      <c r="F69" s="438"/>
      <c r="G69" s="438"/>
      <c r="H69" s="438"/>
      <c r="I69" s="439"/>
      <c r="J69" s="221"/>
      <c r="K69" s="223">
        <v>720969</v>
      </c>
      <c r="L69" s="223">
        <v>720969</v>
      </c>
    </row>
    <row r="70" spans="1:12" ht="18" customHeight="1">
      <c r="A70" s="205">
        <f t="shared" si="1"/>
        <v>56</v>
      </c>
      <c r="B70" s="222"/>
      <c r="C70" s="438" t="s">
        <v>285</v>
      </c>
      <c r="D70" s="438"/>
      <c r="E70" s="438"/>
      <c r="F70" s="438"/>
      <c r="G70" s="438"/>
      <c r="H70" s="438"/>
      <c r="I70" s="439"/>
      <c r="J70" s="221"/>
      <c r="K70" s="223">
        <v>376177</v>
      </c>
      <c r="L70" s="223">
        <v>376177</v>
      </c>
    </row>
    <row r="71" spans="1:12" ht="18" customHeight="1">
      <c r="A71" s="205">
        <f t="shared" si="1"/>
        <v>57</v>
      </c>
      <c r="B71" s="222"/>
      <c r="C71" s="438" t="s">
        <v>286</v>
      </c>
      <c r="D71" s="438"/>
      <c r="E71" s="438"/>
      <c r="F71" s="438"/>
      <c r="G71" s="438"/>
      <c r="H71" s="438"/>
      <c r="I71" s="439"/>
      <c r="J71" s="221"/>
      <c r="K71" s="223">
        <v>800000</v>
      </c>
      <c r="L71" s="223">
        <v>800000</v>
      </c>
    </row>
    <row r="72" spans="1:12" ht="18" customHeight="1">
      <c r="A72" s="205">
        <f t="shared" si="1"/>
        <v>58</v>
      </c>
      <c r="B72" s="204"/>
      <c r="C72" s="447" t="s">
        <v>242</v>
      </c>
      <c r="D72" s="416"/>
      <c r="E72" s="416"/>
      <c r="F72" s="416"/>
      <c r="G72" s="416"/>
      <c r="H72" s="416"/>
      <c r="I72" s="417"/>
      <c r="J72" s="221"/>
      <c r="K72" s="203">
        <f>SUM(K73:K85)</f>
        <v>148922999</v>
      </c>
      <c r="L72" s="203">
        <f>SUM(L73:L85)</f>
        <v>86002738</v>
      </c>
    </row>
    <row r="73" spans="1:12" ht="18" customHeight="1">
      <c r="A73" s="205">
        <f t="shared" si="1"/>
        <v>59</v>
      </c>
      <c r="B73" s="222"/>
      <c r="C73" s="438" t="s">
        <v>287</v>
      </c>
      <c r="D73" s="438"/>
      <c r="E73" s="438"/>
      <c r="F73" s="438"/>
      <c r="G73" s="438"/>
      <c r="H73" s="438"/>
      <c r="I73" s="439"/>
      <c r="J73" s="221"/>
      <c r="K73" s="223">
        <v>1824986</v>
      </c>
      <c r="L73" s="223">
        <v>5866430</v>
      </c>
    </row>
    <row r="74" spans="1:12" ht="18" customHeight="1">
      <c r="A74" s="205">
        <f t="shared" si="1"/>
        <v>60</v>
      </c>
      <c r="B74" s="222"/>
      <c r="C74" s="438" t="s">
        <v>288</v>
      </c>
      <c r="D74" s="438"/>
      <c r="E74" s="438"/>
      <c r="F74" s="438"/>
      <c r="G74" s="438"/>
      <c r="H74" s="438"/>
      <c r="I74" s="439"/>
      <c r="J74" s="221"/>
      <c r="K74" s="223"/>
      <c r="L74" s="223">
        <v>1028700</v>
      </c>
    </row>
    <row r="75" spans="1:12" ht="18" customHeight="1">
      <c r="A75" s="205">
        <f t="shared" si="1"/>
        <v>61</v>
      </c>
      <c r="B75" s="222"/>
      <c r="C75" s="438" t="s">
        <v>289</v>
      </c>
      <c r="D75" s="438"/>
      <c r="E75" s="438"/>
      <c r="F75" s="438"/>
      <c r="G75" s="438"/>
      <c r="H75" s="438"/>
      <c r="I75" s="439"/>
      <c r="J75" s="221"/>
      <c r="K75" s="223"/>
      <c r="L75" s="223">
        <v>482600</v>
      </c>
    </row>
    <row r="76" spans="1:12" ht="18" customHeight="1">
      <c r="A76" s="205">
        <f t="shared" si="1"/>
        <v>62</v>
      </c>
      <c r="B76" s="222"/>
      <c r="C76" s="438" t="s">
        <v>290</v>
      </c>
      <c r="D76" s="438"/>
      <c r="E76" s="438"/>
      <c r="F76" s="438"/>
      <c r="G76" s="438"/>
      <c r="H76" s="438"/>
      <c r="I76" s="439"/>
      <c r="J76" s="221"/>
      <c r="K76" s="223"/>
      <c r="L76" s="223">
        <v>1587500</v>
      </c>
    </row>
    <row r="77" spans="1:12" ht="18" customHeight="1">
      <c r="A77" s="205">
        <f t="shared" si="1"/>
        <v>63</v>
      </c>
      <c r="B77" s="222"/>
      <c r="C77" s="438" t="s">
        <v>291</v>
      </c>
      <c r="D77" s="438"/>
      <c r="E77" s="438"/>
      <c r="F77" s="438"/>
      <c r="G77" s="438"/>
      <c r="H77" s="438"/>
      <c r="I77" s="439"/>
      <c r="J77" s="221"/>
      <c r="K77" s="223"/>
      <c r="L77" s="223">
        <v>1714500</v>
      </c>
    </row>
    <row r="78" spans="1:12" ht="18" customHeight="1">
      <c r="A78" s="205">
        <f t="shared" si="1"/>
        <v>64</v>
      </c>
      <c r="B78" s="222"/>
      <c r="C78" s="438" t="s">
        <v>243</v>
      </c>
      <c r="D78" s="438"/>
      <c r="E78" s="438"/>
      <c r="F78" s="438"/>
      <c r="G78" s="438"/>
      <c r="H78" s="438"/>
      <c r="I78" s="439"/>
      <c r="J78" s="221"/>
      <c r="K78" s="223">
        <v>63695792</v>
      </c>
      <c r="L78" s="223">
        <v>63695792</v>
      </c>
    </row>
    <row r="79" spans="1:12" ht="18" customHeight="1">
      <c r="A79" s="205">
        <f t="shared" si="1"/>
        <v>65</v>
      </c>
      <c r="B79" s="222"/>
      <c r="C79" s="438" t="s">
        <v>244</v>
      </c>
      <c r="D79" s="438"/>
      <c r="E79" s="438"/>
      <c r="F79" s="438"/>
      <c r="G79" s="438"/>
      <c r="H79" s="438"/>
      <c r="I79" s="439"/>
      <c r="J79" s="221"/>
      <c r="K79" s="223">
        <v>1638687</v>
      </c>
      <c r="L79" s="223">
        <v>1638687</v>
      </c>
    </row>
    <row r="80" spans="1:12" ht="18" customHeight="1">
      <c r="A80" s="205">
        <f t="shared" si="1"/>
        <v>66</v>
      </c>
      <c r="B80" s="222"/>
      <c r="C80" s="438" t="s">
        <v>292</v>
      </c>
      <c r="D80" s="438"/>
      <c r="E80" s="438"/>
      <c r="F80" s="438"/>
      <c r="G80" s="438"/>
      <c r="H80" s="438"/>
      <c r="I80" s="439"/>
      <c r="J80" s="221"/>
      <c r="K80" s="223">
        <v>71775005</v>
      </c>
      <c r="L80" s="223"/>
    </row>
    <row r="81" spans="1:12" ht="18" customHeight="1">
      <c r="A81" s="205">
        <f t="shared" si="1"/>
        <v>67</v>
      </c>
      <c r="B81" s="222"/>
      <c r="C81" s="438" t="s">
        <v>293</v>
      </c>
      <c r="D81" s="438"/>
      <c r="E81" s="438"/>
      <c r="F81" s="438"/>
      <c r="G81" s="438"/>
      <c r="H81" s="438"/>
      <c r="I81" s="439"/>
      <c r="J81" s="221"/>
      <c r="K81" s="223">
        <v>170000</v>
      </c>
      <c r="L81" s="223">
        <v>170000</v>
      </c>
    </row>
    <row r="82" spans="1:12" ht="18" customHeight="1">
      <c r="A82" s="205">
        <f t="shared" si="1"/>
        <v>68</v>
      </c>
      <c r="B82" s="222"/>
      <c r="C82" s="438" t="s">
        <v>294</v>
      </c>
      <c r="D82" s="438"/>
      <c r="E82" s="438"/>
      <c r="F82" s="438"/>
      <c r="G82" s="438"/>
      <c r="H82" s="438"/>
      <c r="I82" s="439"/>
      <c r="J82" s="221"/>
      <c r="K82" s="223">
        <v>180900</v>
      </c>
      <c r="L82" s="223">
        <v>180900</v>
      </c>
    </row>
    <row r="83" spans="1:12" ht="18" customHeight="1">
      <c r="A83" s="205">
        <f t="shared" si="1"/>
        <v>69</v>
      </c>
      <c r="B83" s="222"/>
      <c r="C83" s="438" t="s">
        <v>302</v>
      </c>
      <c r="D83" s="438"/>
      <c r="E83" s="438"/>
      <c r="F83" s="438"/>
      <c r="G83" s="438"/>
      <c r="H83" s="438"/>
      <c r="I83" s="439"/>
      <c r="J83" s="221"/>
      <c r="K83" s="223">
        <v>236220</v>
      </c>
      <c r="L83" s="223">
        <v>236220</v>
      </c>
    </row>
    <row r="84" spans="1:12" ht="18" customHeight="1">
      <c r="A84" s="205">
        <f t="shared" si="1"/>
        <v>70</v>
      </c>
      <c r="B84" s="222"/>
      <c r="C84" s="438" t="s">
        <v>295</v>
      </c>
      <c r="D84" s="438"/>
      <c r="E84" s="438"/>
      <c r="F84" s="438"/>
      <c r="G84" s="438"/>
      <c r="H84" s="438"/>
      <c r="I84" s="439"/>
      <c r="J84" s="221"/>
      <c r="K84" s="223">
        <v>6901409</v>
      </c>
      <c r="L84" s="223">
        <v>6901409</v>
      </c>
    </row>
    <row r="85" spans="1:12" ht="18" customHeight="1">
      <c r="A85" s="205">
        <f t="shared" si="1"/>
        <v>71</v>
      </c>
      <c r="B85" s="222"/>
      <c r="C85" s="438" t="s">
        <v>300</v>
      </c>
      <c r="D85" s="438"/>
      <c r="E85" s="438"/>
      <c r="F85" s="438"/>
      <c r="G85" s="438"/>
      <c r="H85" s="438"/>
      <c r="I85" s="439"/>
      <c r="J85" s="221"/>
      <c r="K85" s="223">
        <v>2500000</v>
      </c>
      <c r="L85" s="223">
        <v>2500000</v>
      </c>
    </row>
    <row r="86" spans="1:12" ht="18" customHeight="1">
      <c r="A86" s="205">
        <f t="shared" si="1"/>
        <v>72</v>
      </c>
      <c r="B86" s="234" t="s">
        <v>241</v>
      </c>
      <c r="C86" s="452" t="s">
        <v>301</v>
      </c>
      <c r="D86" s="452"/>
      <c r="E86" s="452"/>
      <c r="F86" s="452"/>
      <c r="G86" s="452"/>
      <c r="H86" s="452"/>
      <c r="I86" s="453"/>
      <c r="J86" s="224"/>
      <c r="K86" s="203">
        <f>K55+K60+K64+K66+K68+K72</f>
        <v>173799478</v>
      </c>
      <c r="L86" s="203">
        <f>L55+L60+L64+L66+L68+L72</f>
        <v>106255854</v>
      </c>
    </row>
    <row r="87" spans="1:12" ht="18" customHeight="1">
      <c r="A87" s="205">
        <f t="shared" si="1"/>
        <v>73</v>
      </c>
      <c r="B87" s="225"/>
      <c r="C87" s="451" t="s">
        <v>297</v>
      </c>
      <c r="D87" s="452"/>
      <c r="E87" s="452"/>
      <c r="F87" s="452"/>
      <c r="G87" s="452"/>
      <c r="H87" s="452"/>
      <c r="I87" s="453"/>
      <c r="J87" s="203">
        <f>J48+J86</f>
        <v>197981000</v>
      </c>
      <c r="K87" s="203">
        <f>K48+K86</f>
        <v>398602450</v>
      </c>
      <c r="L87" s="203">
        <f>L48+L86</f>
        <v>176394242</v>
      </c>
    </row>
    <row r="88" spans="2:12" ht="18" customHeight="1">
      <c r="B88" s="227"/>
      <c r="C88" s="227"/>
      <c r="D88" s="227"/>
      <c r="E88" s="227"/>
      <c r="F88" s="227"/>
      <c r="G88" s="227"/>
      <c r="H88" s="227"/>
      <c r="I88" s="227"/>
      <c r="J88" s="227"/>
      <c r="K88" s="228"/>
      <c r="L88" s="228"/>
    </row>
    <row r="89" spans="2:12" ht="18" customHeight="1">
      <c r="B89" s="227"/>
      <c r="C89" s="227"/>
      <c r="D89" s="227"/>
      <c r="E89" s="227"/>
      <c r="F89" s="227"/>
      <c r="G89" s="227"/>
      <c r="H89" s="227"/>
      <c r="I89" s="227"/>
      <c r="J89" s="227"/>
      <c r="K89" s="228"/>
      <c r="L89" s="228"/>
    </row>
    <row r="90" spans="2:12" ht="18" customHeight="1">
      <c r="B90" s="227"/>
      <c r="C90" s="227"/>
      <c r="D90" s="227"/>
      <c r="E90" s="227"/>
      <c r="F90" s="227"/>
      <c r="G90" s="227"/>
      <c r="H90" s="227"/>
      <c r="I90" s="227"/>
      <c r="J90" s="227"/>
      <c r="K90" s="228"/>
      <c r="L90" s="228"/>
    </row>
    <row r="91" spans="2:12" ht="18" customHeight="1">
      <c r="B91" s="227"/>
      <c r="C91" s="227"/>
      <c r="D91" s="227"/>
      <c r="E91" s="227"/>
      <c r="F91" s="227"/>
      <c r="G91" s="227"/>
      <c r="H91" s="227"/>
      <c r="I91" s="227"/>
      <c r="J91" s="227"/>
      <c r="K91" s="228"/>
      <c r="L91" s="228"/>
    </row>
    <row r="92" spans="2:12" ht="18" customHeight="1">
      <c r="B92" s="227"/>
      <c r="C92" s="227"/>
      <c r="D92" s="227"/>
      <c r="E92" s="227"/>
      <c r="F92" s="227"/>
      <c r="G92" s="227"/>
      <c r="H92" s="227"/>
      <c r="I92" s="227"/>
      <c r="J92" s="227"/>
      <c r="K92" s="228"/>
      <c r="L92" s="228"/>
    </row>
    <row r="93" spans="2:12" ht="18" customHeight="1">
      <c r="B93" s="227"/>
      <c r="C93" s="227"/>
      <c r="D93" s="227"/>
      <c r="E93" s="227"/>
      <c r="F93" s="227"/>
      <c r="G93" s="227"/>
      <c r="H93" s="227"/>
      <c r="I93" s="227"/>
      <c r="J93" s="227"/>
      <c r="K93" s="228"/>
      <c r="L93" s="228"/>
    </row>
    <row r="94" spans="2:12" ht="18" customHeight="1">
      <c r="B94" s="227"/>
      <c r="C94" s="227"/>
      <c r="D94" s="227"/>
      <c r="E94" s="227"/>
      <c r="F94" s="227"/>
      <c r="G94" s="227"/>
      <c r="H94" s="227"/>
      <c r="I94" s="227"/>
      <c r="J94" s="227"/>
      <c r="K94" s="228"/>
      <c r="L94" s="228"/>
    </row>
    <row r="95" spans="2:12" ht="18" customHeight="1">
      <c r="B95" s="227"/>
      <c r="C95" s="227"/>
      <c r="D95" s="227"/>
      <c r="E95" s="227"/>
      <c r="F95" s="227"/>
      <c r="G95" s="227"/>
      <c r="H95" s="227"/>
      <c r="I95" s="227"/>
      <c r="J95" s="227"/>
      <c r="K95" s="228"/>
      <c r="L95" s="228"/>
    </row>
    <row r="96" spans="2:12" ht="18" customHeight="1">
      <c r="B96" s="227"/>
      <c r="C96" s="227"/>
      <c r="D96" s="227"/>
      <c r="E96" s="227"/>
      <c r="F96" s="227"/>
      <c r="G96" s="227"/>
      <c r="H96" s="227"/>
      <c r="I96" s="227"/>
      <c r="J96" s="227"/>
      <c r="K96" s="228"/>
      <c r="L96" s="228"/>
    </row>
    <row r="97" spans="2:12" ht="18" customHeight="1">
      <c r="B97" s="227"/>
      <c r="C97" s="227"/>
      <c r="D97" s="227"/>
      <c r="E97" s="227"/>
      <c r="F97" s="227"/>
      <c r="G97" s="227"/>
      <c r="H97" s="227"/>
      <c r="I97" s="227"/>
      <c r="J97" s="227"/>
      <c r="K97" s="228"/>
      <c r="L97" s="228"/>
    </row>
    <row r="98" spans="2:12" ht="18" customHeight="1">
      <c r="B98" s="227"/>
      <c r="C98" s="227"/>
      <c r="D98" s="227"/>
      <c r="E98" s="227"/>
      <c r="F98" s="227"/>
      <c r="G98" s="227"/>
      <c r="H98" s="227"/>
      <c r="I98" s="227"/>
      <c r="J98" s="227"/>
      <c r="K98" s="228"/>
      <c r="L98" s="228"/>
    </row>
    <row r="99" spans="2:12" ht="18" customHeight="1">
      <c r="B99" s="227"/>
      <c r="C99" s="227"/>
      <c r="D99" s="227"/>
      <c r="E99" s="227"/>
      <c r="F99" s="227"/>
      <c r="G99" s="227"/>
      <c r="H99" s="227"/>
      <c r="I99" s="227"/>
      <c r="J99" s="227"/>
      <c r="K99" s="228"/>
      <c r="L99" s="228"/>
    </row>
    <row r="100" spans="11:12" ht="18" customHeight="1">
      <c r="K100" s="229"/>
      <c r="L100" s="229"/>
    </row>
  </sheetData>
  <sheetProtection/>
  <mergeCells count="85">
    <mergeCell ref="I1:L1"/>
    <mergeCell ref="I49:L49"/>
    <mergeCell ref="C84:I84"/>
    <mergeCell ref="C86:I86"/>
    <mergeCell ref="C72:I72"/>
    <mergeCell ref="C73:I73"/>
    <mergeCell ref="C74:I74"/>
    <mergeCell ref="C75:I75"/>
    <mergeCell ref="C68:I68"/>
    <mergeCell ref="C69:I69"/>
    <mergeCell ref="C87:I87"/>
    <mergeCell ref="C85:I85"/>
    <mergeCell ref="C76:I76"/>
    <mergeCell ref="C77:I77"/>
    <mergeCell ref="C78:I78"/>
    <mergeCell ref="C79:I79"/>
    <mergeCell ref="C80:I80"/>
    <mergeCell ref="C81:I81"/>
    <mergeCell ref="C82:I82"/>
    <mergeCell ref="C83:I83"/>
    <mergeCell ref="C60:I60"/>
    <mergeCell ref="C61:I61"/>
    <mergeCell ref="C62:I62"/>
    <mergeCell ref="C63:I63"/>
    <mergeCell ref="C70:I70"/>
    <mergeCell ref="C71:I71"/>
    <mergeCell ref="C64:I64"/>
    <mergeCell ref="C65:I65"/>
    <mergeCell ref="C66:I66"/>
    <mergeCell ref="C67:I67"/>
    <mergeCell ref="L11:L12"/>
    <mergeCell ref="C59:I59"/>
    <mergeCell ref="B52:I53"/>
    <mergeCell ref="D43:I43"/>
    <mergeCell ref="C56:I56"/>
    <mergeCell ref="C57:I57"/>
    <mergeCell ref="C58:I58"/>
    <mergeCell ref="C54:I54"/>
    <mergeCell ref="C55:I55"/>
    <mergeCell ref="D44:I44"/>
    <mergeCell ref="C13:I13"/>
    <mergeCell ref="B8:J8"/>
    <mergeCell ref="J11:K11"/>
    <mergeCell ref="C14:I14"/>
    <mergeCell ref="J13:L13"/>
    <mergeCell ref="A4:L4"/>
    <mergeCell ref="A5:L5"/>
    <mergeCell ref="A11:A12"/>
    <mergeCell ref="B11:I12"/>
    <mergeCell ref="A6:L6"/>
    <mergeCell ref="D22:I22"/>
    <mergeCell ref="D23:I23"/>
    <mergeCell ref="C39:I39"/>
    <mergeCell ref="D24:I24"/>
    <mergeCell ref="D25:I25"/>
    <mergeCell ref="D45:I45"/>
    <mergeCell ref="D29:I29"/>
    <mergeCell ref="D31:I31"/>
    <mergeCell ref="D41:I41"/>
    <mergeCell ref="D33:I33"/>
    <mergeCell ref="D26:I26"/>
    <mergeCell ref="D30:I30"/>
    <mergeCell ref="D32:I32"/>
    <mergeCell ref="D34:I34"/>
    <mergeCell ref="A52:A53"/>
    <mergeCell ref="D35:I35"/>
    <mergeCell ref="D36:I36"/>
    <mergeCell ref="C38:I38"/>
    <mergeCell ref="C40:I40"/>
    <mergeCell ref="C15:I15"/>
    <mergeCell ref="C21:I21"/>
    <mergeCell ref="D37:I37"/>
    <mergeCell ref="D18:I18"/>
    <mergeCell ref="D17:I17"/>
    <mergeCell ref="D16:I16"/>
    <mergeCell ref="D19:I19"/>
    <mergeCell ref="C20:I20"/>
    <mergeCell ref="D27:I27"/>
    <mergeCell ref="D28:I28"/>
    <mergeCell ref="L52:L53"/>
    <mergeCell ref="C48:I48"/>
    <mergeCell ref="D46:I46"/>
    <mergeCell ref="C47:I47"/>
    <mergeCell ref="J52:K52"/>
    <mergeCell ref="D42:I42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  <rowBreaks count="2" manualBreakCount="2">
    <brk id="48" max="11" man="1"/>
    <brk id="8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="80" zoomScaleNormal="80" zoomScalePageLayoutView="0" workbookViewId="0" topLeftCell="A1">
      <selection activeCell="C1" sqref="C1:F1"/>
    </sheetView>
  </sheetViews>
  <sheetFormatPr defaultColWidth="8.8515625" defaultRowHeight="12.75"/>
  <cols>
    <col min="1" max="1" width="3.00390625" style="52" customWidth="1"/>
    <col min="2" max="2" width="4.28125" style="52" customWidth="1"/>
    <col min="3" max="3" width="7.140625" style="53" customWidth="1"/>
    <col min="4" max="4" width="88.28125" style="54" customWidth="1"/>
    <col min="5" max="5" width="15.421875" style="55" customWidth="1"/>
    <col min="6" max="6" width="16.57421875" style="52" customWidth="1"/>
    <col min="7" max="7" width="9.57421875" style="52" bestFit="1" customWidth="1"/>
    <col min="8" max="16384" width="8.8515625" style="52" customWidth="1"/>
  </cols>
  <sheetData>
    <row r="1" spans="1:6" ht="15">
      <c r="A1" s="51"/>
      <c r="B1" s="51"/>
      <c r="C1" s="466" t="s">
        <v>387</v>
      </c>
      <c r="D1" s="467"/>
      <c r="E1" s="467"/>
      <c r="F1" s="467"/>
    </row>
    <row r="2" ht="18.75" customHeight="1">
      <c r="F2" s="56"/>
    </row>
    <row r="3" spans="2:6" ht="18.75" customHeight="1">
      <c r="B3" s="57"/>
      <c r="C3" s="57"/>
      <c r="D3" s="57"/>
      <c r="E3" s="58"/>
      <c r="F3" s="56"/>
    </row>
    <row r="4" spans="1:5" ht="18.75" customHeight="1">
      <c r="A4" s="59"/>
      <c r="B4" s="57"/>
      <c r="C4" s="60"/>
      <c r="D4" s="61"/>
      <c r="E4" s="62"/>
    </row>
    <row r="5" spans="1:6" ht="23.25" customHeight="1">
      <c r="A5" s="472" t="s">
        <v>92</v>
      </c>
      <c r="B5" s="430"/>
      <c r="C5" s="430"/>
      <c r="D5" s="430"/>
      <c r="E5" s="430"/>
      <c r="F5" s="430"/>
    </row>
    <row r="6" spans="1:6" ht="23.25" customHeight="1">
      <c r="A6" s="472" t="s">
        <v>118</v>
      </c>
      <c r="B6" s="430"/>
      <c r="C6" s="430"/>
      <c r="D6" s="430"/>
      <c r="E6" s="430"/>
      <c r="F6" s="430"/>
    </row>
    <row r="7" spans="1:6" ht="23.25" customHeight="1">
      <c r="A7" s="472" t="s">
        <v>93</v>
      </c>
      <c r="B7" s="430"/>
      <c r="C7" s="430"/>
      <c r="D7" s="430"/>
      <c r="E7" s="430"/>
      <c r="F7" s="430"/>
    </row>
    <row r="8" spans="1:5" ht="18.75" customHeight="1">
      <c r="A8" s="63"/>
      <c r="C8" s="64"/>
      <c r="D8" s="65"/>
      <c r="E8" s="65"/>
    </row>
    <row r="9" spans="1:5" ht="18.75" customHeight="1">
      <c r="A9" s="63"/>
      <c r="C9" s="64"/>
      <c r="D9" s="65"/>
      <c r="E9" s="65"/>
    </row>
    <row r="10" spans="1:6" ht="18.75" customHeight="1">
      <c r="A10" s="63"/>
      <c r="C10" s="64"/>
      <c r="D10" s="65"/>
      <c r="F10" s="66" t="s">
        <v>36</v>
      </c>
    </row>
    <row r="11" spans="1:6" ht="18.75" customHeight="1">
      <c r="A11" s="67"/>
      <c r="B11" s="68" t="s">
        <v>0</v>
      </c>
      <c r="C11" s="68" t="s">
        <v>1</v>
      </c>
      <c r="D11" s="68" t="s">
        <v>2</v>
      </c>
      <c r="E11" s="470" t="s">
        <v>3</v>
      </c>
      <c r="F11" s="471"/>
    </row>
    <row r="12" spans="1:6" s="70" customFormat="1" ht="18.75" customHeight="1">
      <c r="A12" s="67">
        <v>1</v>
      </c>
      <c r="B12" s="473" t="s">
        <v>95</v>
      </c>
      <c r="C12" s="474"/>
      <c r="D12" s="475"/>
      <c r="E12" s="468" t="s">
        <v>96</v>
      </c>
      <c r="F12" s="469"/>
    </row>
    <row r="13" spans="1:6" s="70" customFormat="1" ht="18.75" customHeight="1">
      <c r="A13" s="100">
        <f>A12+1</f>
        <v>2</v>
      </c>
      <c r="B13" s="476"/>
      <c r="C13" s="476"/>
      <c r="D13" s="396"/>
      <c r="E13" s="69" t="s">
        <v>97</v>
      </c>
      <c r="F13" s="71" t="s">
        <v>98</v>
      </c>
    </row>
    <row r="14" spans="1:6" s="70" customFormat="1" ht="26.25" customHeight="1">
      <c r="A14" s="100">
        <f aca="true" t="shared" si="0" ref="A14:A41">A13+1</f>
        <v>3</v>
      </c>
      <c r="B14" s="460" t="s">
        <v>100</v>
      </c>
      <c r="C14" s="461"/>
      <c r="D14" s="461"/>
      <c r="E14" s="72"/>
      <c r="F14" s="71"/>
    </row>
    <row r="15" spans="1:6" s="70" customFormat="1" ht="18.75" customHeight="1">
      <c r="A15" s="100">
        <f t="shared" si="0"/>
        <v>4</v>
      </c>
      <c r="B15" s="462" t="s">
        <v>102</v>
      </c>
      <c r="C15" s="462"/>
      <c r="D15" s="462"/>
      <c r="E15" s="73"/>
      <c r="F15" s="74"/>
    </row>
    <row r="16" spans="1:6" ht="18.75" customHeight="1">
      <c r="A16" s="100">
        <f t="shared" si="0"/>
        <v>5</v>
      </c>
      <c r="B16" s="75"/>
      <c r="C16" s="76" t="s">
        <v>94</v>
      </c>
      <c r="D16" s="77" t="s">
        <v>119</v>
      </c>
      <c r="E16" s="78">
        <v>5000000</v>
      </c>
      <c r="F16" s="79">
        <v>4820522</v>
      </c>
    </row>
    <row r="17" spans="1:6" ht="18.75" customHeight="1">
      <c r="A17" s="100">
        <f t="shared" si="0"/>
        <v>6</v>
      </c>
      <c r="B17" s="75"/>
      <c r="C17" s="80" t="s">
        <v>99</v>
      </c>
      <c r="D17" s="81" t="s">
        <v>120</v>
      </c>
      <c r="E17" s="78">
        <v>3720000</v>
      </c>
      <c r="F17" s="82">
        <v>2510000</v>
      </c>
    </row>
    <row r="18" spans="1:6" ht="18.75" customHeight="1">
      <c r="A18" s="100">
        <f t="shared" si="0"/>
        <v>7</v>
      </c>
      <c r="B18" s="75"/>
      <c r="C18" s="80" t="s">
        <v>101</v>
      </c>
      <c r="D18" s="81" t="s">
        <v>106</v>
      </c>
      <c r="E18" s="78">
        <v>13549000</v>
      </c>
      <c r="F18" s="82">
        <v>13326538</v>
      </c>
    </row>
    <row r="19" spans="1:6" ht="18.75" customHeight="1">
      <c r="A19" s="100">
        <f t="shared" si="0"/>
        <v>8</v>
      </c>
      <c r="B19" s="75"/>
      <c r="C19" s="80" t="s">
        <v>103</v>
      </c>
      <c r="D19" s="81" t="s">
        <v>121</v>
      </c>
      <c r="E19" s="78">
        <v>3810000</v>
      </c>
      <c r="F19" s="82">
        <v>3810000</v>
      </c>
    </row>
    <row r="20" spans="1:6" ht="18.75" customHeight="1">
      <c r="A20" s="100">
        <f t="shared" si="0"/>
        <v>9</v>
      </c>
      <c r="B20" s="75"/>
      <c r="C20" s="80" t="s">
        <v>104</v>
      </c>
      <c r="D20" s="81" t="s">
        <v>122</v>
      </c>
      <c r="E20" s="78">
        <v>5000000</v>
      </c>
      <c r="F20" s="82"/>
    </row>
    <row r="21" spans="1:6" ht="18.75" customHeight="1">
      <c r="A21" s="100">
        <f t="shared" si="0"/>
        <v>10</v>
      </c>
      <c r="B21" s="75"/>
      <c r="C21" s="80" t="s">
        <v>109</v>
      </c>
      <c r="D21" s="81" t="s">
        <v>123</v>
      </c>
      <c r="E21" s="78"/>
      <c r="F21" s="82">
        <v>168600451</v>
      </c>
    </row>
    <row r="22" spans="1:6" ht="18.75" customHeight="1">
      <c r="A22" s="100">
        <f t="shared" si="0"/>
        <v>11</v>
      </c>
      <c r="B22" s="75"/>
      <c r="C22" s="80" t="s">
        <v>105</v>
      </c>
      <c r="D22" s="81" t="s">
        <v>124</v>
      </c>
      <c r="E22" s="78"/>
      <c r="F22" s="82">
        <v>1112904</v>
      </c>
    </row>
    <row r="23" spans="1:6" ht="18.75" customHeight="1">
      <c r="A23" s="100">
        <f t="shared" si="0"/>
        <v>12</v>
      </c>
      <c r="B23" s="75"/>
      <c r="C23" s="80" t="s">
        <v>107</v>
      </c>
      <c r="D23" s="81" t="s">
        <v>125</v>
      </c>
      <c r="E23" s="78"/>
      <c r="F23" s="82">
        <v>1095948</v>
      </c>
    </row>
    <row r="24" spans="1:6" ht="18.75" customHeight="1">
      <c r="A24" s="100"/>
      <c r="B24" s="243"/>
      <c r="C24" s="84" t="s">
        <v>108</v>
      </c>
      <c r="D24" s="243" t="s">
        <v>303</v>
      </c>
      <c r="E24" s="85"/>
      <c r="F24" s="242">
        <v>3030000</v>
      </c>
    </row>
    <row r="25" spans="1:6" ht="23.25" customHeight="1">
      <c r="A25" s="100">
        <f>A23+1</f>
        <v>13</v>
      </c>
      <c r="B25" s="463" t="s">
        <v>137</v>
      </c>
      <c r="C25" s="463"/>
      <c r="D25" s="463"/>
      <c r="E25" s="86">
        <f>SUM(E16:E23)</f>
        <v>31079000</v>
      </c>
      <c r="F25" s="87">
        <f>SUM(F16:F24)</f>
        <v>198306363</v>
      </c>
    </row>
    <row r="26" spans="1:6" s="70" customFormat="1" ht="26.25" customHeight="1">
      <c r="A26" s="100">
        <f t="shared" si="0"/>
        <v>14</v>
      </c>
      <c r="B26" s="464" t="s">
        <v>112</v>
      </c>
      <c r="C26" s="465"/>
      <c r="D26" s="465"/>
      <c r="E26" s="88"/>
      <c r="F26" s="71"/>
    </row>
    <row r="27" spans="1:6" s="70" customFormat="1" ht="29.25" customHeight="1">
      <c r="A27" s="100">
        <f t="shared" si="0"/>
        <v>15</v>
      </c>
      <c r="B27" s="462" t="s">
        <v>102</v>
      </c>
      <c r="C27" s="462"/>
      <c r="D27" s="462"/>
      <c r="E27" s="89"/>
      <c r="F27" s="74"/>
    </row>
    <row r="28" spans="1:6" s="70" customFormat="1" ht="18.75" customHeight="1">
      <c r="A28" s="100">
        <f t="shared" si="0"/>
        <v>16</v>
      </c>
      <c r="B28" s="90"/>
      <c r="C28" s="91" t="s">
        <v>94</v>
      </c>
      <c r="D28" s="92" t="s">
        <v>126</v>
      </c>
      <c r="E28" s="93">
        <v>13970000</v>
      </c>
      <c r="F28" s="94">
        <v>13970000</v>
      </c>
    </row>
    <row r="29" spans="1:6" ht="18.75" customHeight="1">
      <c r="A29" s="100">
        <f t="shared" si="0"/>
        <v>17</v>
      </c>
      <c r="B29" s="75"/>
      <c r="C29" s="95" t="s">
        <v>99</v>
      </c>
      <c r="D29" s="81" t="s">
        <v>127</v>
      </c>
      <c r="E29" s="96">
        <v>16325000</v>
      </c>
      <c r="F29" s="82">
        <v>16325000</v>
      </c>
    </row>
    <row r="30" spans="1:6" ht="18.75" customHeight="1">
      <c r="A30" s="100">
        <f t="shared" si="0"/>
        <v>18</v>
      </c>
      <c r="B30" s="75"/>
      <c r="C30" s="95" t="s">
        <v>101</v>
      </c>
      <c r="D30" s="81" t="s">
        <v>128</v>
      </c>
      <c r="E30" s="78">
        <v>6350000</v>
      </c>
      <c r="F30" s="82">
        <v>6350000</v>
      </c>
    </row>
    <row r="31" spans="1:6" ht="18" customHeight="1">
      <c r="A31" s="100">
        <f t="shared" si="0"/>
        <v>19</v>
      </c>
      <c r="B31" s="75"/>
      <c r="C31" s="95" t="s">
        <v>103</v>
      </c>
      <c r="D31" s="83" t="s">
        <v>129</v>
      </c>
      <c r="E31" s="78">
        <v>3810000</v>
      </c>
      <c r="F31" s="82">
        <v>3810000</v>
      </c>
    </row>
    <row r="32" spans="1:6" ht="31.5" customHeight="1">
      <c r="A32" s="100">
        <f t="shared" si="0"/>
        <v>20</v>
      </c>
      <c r="B32" s="75"/>
      <c r="C32" s="95" t="s">
        <v>104</v>
      </c>
      <c r="D32" s="83" t="s">
        <v>113</v>
      </c>
      <c r="E32" s="78">
        <v>1085000</v>
      </c>
      <c r="F32" s="82">
        <v>1085000</v>
      </c>
    </row>
    <row r="33" spans="1:6" ht="18.75" customHeight="1">
      <c r="A33" s="100">
        <f t="shared" si="0"/>
        <v>21</v>
      </c>
      <c r="B33" s="75"/>
      <c r="C33" s="95" t="s">
        <v>109</v>
      </c>
      <c r="D33" s="81" t="s">
        <v>130</v>
      </c>
      <c r="E33" s="78">
        <v>1500000</v>
      </c>
      <c r="F33" s="82">
        <v>1500000</v>
      </c>
    </row>
    <row r="34" spans="1:6" ht="18.75" customHeight="1">
      <c r="A34" s="100">
        <f t="shared" si="0"/>
        <v>22</v>
      </c>
      <c r="B34" s="75"/>
      <c r="C34" s="95" t="s">
        <v>105</v>
      </c>
      <c r="D34" s="81" t="s">
        <v>131</v>
      </c>
      <c r="E34" s="78">
        <v>5000000</v>
      </c>
      <c r="F34" s="82">
        <v>5000000</v>
      </c>
    </row>
    <row r="35" spans="1:6" ht="18.75" customHeight="1">
      <c r="A35" s="100">
        <f t="shared" si="0"/>
        <v>23</v>
      </c>
      <c r="B35" s="75"/>
      <c r="C35" s="95" t="s">
        <v>107</v>
      </c>
      <c r="D35" s="83" t="s">
        <v>132</v>
      </c>
      <c r="E35" s="78">
        <v>7000000</v>
      </c>
      <c r="F35" s="82">
        <v>98591</v>
      </c>
    </row>
    <row r="36" spans="1:6" ht="19.5" customHeight="1">
      <c r="A36" s="100">
        <f t="shared" si="0"/>
        <v>24</v>
      </c>
      <c r="B36" s="75"/>
      <c r="C36" s="95" t="s">
        <v>108</v>
      </c>
      <c r="D36" s="83" t="s">
        <v>133</v>
      </c>
      <c r="E36" s="78">
        <v>3000000</v>
      </c>
      <c r="F36" s="82">
        <v>2279032</v>
      </c>
    </row>
    <row r="37" spans="1:6" ht="18.75" customHeight="1">
      <c r="A37" s="100">
        <f t="shared" si="0"/>
        <v>25</v>
      </c>
      <c r="B37" s="75"/>
      <c r="C37" s="95" t="s">
        <v>110</v>
      </c>
      <c r="D37" s="81" t="s">
        <v>134</v>
      </c>
      <c r="E37" s="78">
        <v>2500000</v>
      </c>
      <c r="F37" s="82"/>
    </row>
    <row r="38" spans="1:6" ht="18.75" customHeight="1">
      <c r="A38" s="100">
        <f t="shared" si="0"/>
        <v>26</v>
      </c>
      <c r="B38" s="75"/>
      <c r="C38" s="95" t="s">
        <v>114</v>
      </c>
      <c r="D38" s="83" t="s">
        <v>135</v>
      </c>
      <c r="E38" s="78">
        <v>30000000</v>
      </c>
      <c r="F38" s="82"/>
    </row>
    <row r="39" spans="1:6" ht="18.75" customHeight="1">
      <c r="A39" s="100">
        <f t="shared" si="0"/>
        <v>27</v>
      </c>
      <c r="B39" s="75"/>
      <c r="C39" s="97" t="s">
        <v>111</v>
      </c>
      <c r="D39" s="105" t="s">
        <v>136</v>
      </c>
      <c r="E39" s="98"/>
      <c r="F39" s="99">
        <v>136394618</v>
      </c>
    </row>
    <row r="40" spans="1:6" s="70" customFormat="1" ht="24.75" customHeight="1">
      <c r="A40" s="100">
        <f t="shared" si="0"/>
        <v>28</v>
      </c>
      <c r="B40" s="101" t="s">
        <v>115</v>
      </c>
      <c r="C40" s="458" t="s">
        <v>138</v>
      </c>
      <c r="D40" s="459"/>
      <c r="E40" s="102">
        <f>SUM(E28:E39)</f>
        <v>90540000</v>
      </c>
      <c r="F40" s="102">
        <f>SUM(F28:F39)</f>
        <v>186812241</v>
      </c>
    </row>
    <row r="41" spans="1:6" s="70" customFormat="1" ht="27.75" customHeight="1">
      <c r="A41" s="100">
        <f t="shared" si="0"/>
        <v>29</v>
      </c>
      <c r="B41" s="101" t="s">
        <v>116</v>
      </c>
      <c r="C41" s="456" t="s">
        <v>117</v>
      </c>
      <c r="D41" s="457"/>
      <c r="E41" s="103">
        <f>E25+E40</f>
        <v>121619000</v>
      </c>
      <c r="F41" s="103">
        <f>F25+F40</f>
        <v>385118604</v>
      </c>
    </row>
    <row r="42" spans="3:5" ht="18.75" customHeight="1">
      <c r="C42" s="52"/>
      <c r="D42" s="52"/>
      <c r="E42" s="52"/>
    </row>
    <row r="43" spans="3:5" ht="18.75" customHeight="1">
      <c r="C43" s="52"/>
      <c r="D43" s="52"/>
      <c r="E43" s="52"/>
    </row>
    <row r="44" spans="3:5" ht="18.75" customHeight="1">
      <c r="C44" s="52"/>
      <c r="D44" s="52"/>
      <c r="E44" s="52"/>
    </row>
    <row r="45" spans="3:5" ht="18.75" customHeight="1">
      <c r="C45" s="52"/>
      <c r="D45" s="52"/>
      <c r="E45" s="52"/>
    </row>
    <row r="46" spans="3:5" ht="18.75" customHeight="1">
      <c r="C46" s="52"/>
      <c r="D46" s="52"/>
      <c r="E46" s="52"/>
    </row>
    <row r="47" spans="3:5" ht="18.75" customHeight="1">
      <c r="C47" s="52"/>
      <c r="D47" s="52"/>
      <c r="E47" s="52"/>
    </row>
    <row r="48" spans="3:5" ht="18.75" customHeight="1">
      <c r="C48" s="52"/>
      <c r="D48" s="52"/>
      <c r="E48" s="52"/>
    </row>
    <row r="49" spans="3:5" ht="38.25" customHeight="1">
      <c r="C49" s="54"/>
      <c r="D49" s="52"/>
      <c r="E49" s="52"/>
    </row>
    <row r="50" spans="3:5" ht="18.75" customHeight="1">
      <c r="C50" s="52"/>
      <c r="D50" s="52"/>
      <c r="E50" s="52"/>
    </row>
    <row r="51" spans="3:5" ht="18.75" customHeight="1">
      <c r="C51" s="52"/>
      <c r="D51" s="104"/>
      <c r="E51" s="52"/>
    </row>
    <row r="52" spans="3:5" ht="18.75" customHeight="1">
      <c r="C52" s="52"/>
      <c r="D52" s="104"/>
      <c r="E52" s="52"/>
    </row>
    <row r="53" spans="3:5" ht="18.75" customHeight="1">
      <c r="C53" s="52"/>
      <c r="D53" s="52"/>
      <c r="E53" s="52"/>
    </row>
    <row r="54" spans="3:5" ht="18.75" customHeight="1">
      <c r="C54" s="52"/>
      <c r="D54" s="52"/>
      <c r="E54" s="52"/>
    </row>
    <row r="55" spans="3:5" ht="18.75" customHeight="1">
      <c r="C55" s="52"/>
      <c r="D55" s="52"/>
      <c r="E55" s="52"/>
    </row>
    <row r="56" spans="3:5" ht="18.75" customHeight="1">
      <c r="C56" s="52"/>
      <c r="D56" s="52"/>
      <c r="E56" s="52"/>
    </row>
    <row r="57" spans="3:5" ht="18.75" customHeight="1">
      <c r="C57" s="52"/>
      <c r="D57" s="52"/>
      <c r="E57" s="52"/>
    </row>
    <row r="58" spans="3:5" ht="18.75" customHeight="1">
      <c r="C58" s="52"/>
      <c r="D58" s="52"/>
      <c r="E58" s="52"/>
    </row>
    <row r="59" spans="3:5" ht="18.75" customHeight="1">
      <c r="C59" s="52"/>
      <c r="D59" s="52"/>
      <c r="E59" s="52"/>
    </row>
    <row r="60" spans="3:5" ht="18.75" customHeight="1">
      <c r="C60" s="52"/>
      <c r="D60" s="52"/>
      <c r="E60" s="52"/>
    </row>
    <row r="61" spans="3:5" ht="18.75" customHeight="1">
      <c r="C61" s="52"/>
      <c r="D61" s="52"/>
      <c r="E61" s="52"/>
    </row>
    <row r="62" spans="3:5" ht="18.75" customHeight="1">
      <c r="C62" s="52"/>
      <c r="D62" s="52"/>
      <c r="E62" s="52"/>
    </row>
    <row r="63" spans="3:5" ht="18.75" customHeight="1">
      <c r="C63" s="52"/>
      <c r="D63" s="52"/>
      <c r="E63" s="52"/>
    </row>
    <row r="64" spans="3:5" ht="18.75" customHeight="1">
      <c r="C64" s="52"/>
      <c r="D64" s="52"/>
      <c r="E64" s="52"/>
    </row>
    <row r="65" spans="3:5" ht="18.75" customHeight="1">
      <c r="C65" s="52"/>
      <c r="D65" s="52"/>
      <c r="E65" s="52"/>
    </row>
    <row r="66" spans="3:5" ht="18.75" customHeight="1">
      <c r="C66" s="52"/>
      <c r="D66" s="52"/>
      <c r="E66" s="52"/>
    </row>
    <row r="67" spans="3:5" ht="18.75" customHeight="1">
      <c r="C67" s="52"/>
      <c r="D67" s="52"/>
      <c r="E67" s="52"/>
    </row>
    <row r="68" spans="3:5" ht="18.75" customHeight="1">
      <c r="C68" s="52"/>
      <c r="D68" s="52"/>
      <c r="E68" s="52"/>
    </row>
    <row r="69" spans="3:5" ht="18.75" customHeight="1">
      <c r="C69" s="52"/>
      <c r="D69" s="52"/>
      <c r="E69" s="52"/>
    </row>
    <row r="70" spans="3:5" ht="18.75" customHeight="1">
      <c r="C70" s="52"/>
      <c r="D70" s="52"/>
      <c r="E70" s="52"/>
    </row>
    <row r="71" spans="3:5" ht="18.75" customHeight="1">
      <c r="C71" s="52"/>
      <c r="D71" s="52"/>
      <c r="E71" s="52"/>
    </row>
    <row r="72" spans="3:5" ht="18.75" customHeight="1">
      <c r="C72" s="52"/>
      <c r="D72" s="52"/>
      <c r="E72" s="52"/>
    </row>
    <row r="73" spans="3:5" ht="18.75" customHeight="1">
      <c r="C73" s="52"/>
      <c r="D73" s="52"/>
      <c r="E73" s="52"/>
    </row>
    <row r="74" spans="3:5" ht="18.75" customHeight="1">
      <c r="C74" s="52"/>
      <c r="D74" s="52"/>
      <c r="E74" s="52"/>
    </row>
    <row r="75" spans="3:5" ht="18.75" customHeight="1">
      <c r="C75" s="52"/>
      <c r="D75" s="52"/>
      <c r="E75" s="52"/>
    </row>
    <row r="76" spans="3:5" ht="18.75" customHeight="1">
      <c r="C76" s="52"/>
      <c r="D76" s="52"/>
      <c r="E76" s="52"/>
    </row>
    <row r="77" spans="3:5" ht="18.75" customHeight="1">
      <c r="C77" s="52"/>
      <c r="D77" s="52"/>
      <c r="E77" s="52"/>
    </row>
    <row r="78" spans="3:5" ht="18.75" customHeight="1">
      <c r="C78" s="52"/>
      <c r="D78" s="52"/>
      <c r="E78" s="52"/>
    </row>
  </sheetData>
  <sheetProtection/>
  <mergeCells count="14">
    <mergeCell ref="C1:F1"/>
    <mergeCell ref="E12:F12"/>
    <mergeCell ref="E11:F11"/>
    <mergeCell ref="A5:F5"/>
    <mergeCell ref="A6:F6"/>
    <mergeCell ref="A7:F7"/>
    <mergeCell ref="B12:D13"/>
    <mergeCell ref="C41:D41"/>
    <mergeCell ref="C40:D40"/>
    <mergeCell ref="B14:D14"/>
    <mergeCell ref="B15:D15"/>
    <mergeCell ref="B25:D25"/>
    <mergeCell ref="B26:D26"/>
    <mergeCell ref="B27:D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00390625" style="245" customWidth="1"/>
    <col min="2" max="2" width="4.421875" style="245" customWidth="1"/>
    <col min="3" max="3" width="4.7109375" style="250" customWidth="1"/>
    <col min="4" max="4" width="31.8515625" style="245" customWidth="1"/>
    <col min="5" max="5" width="9.57421875" style="245" customWidth="1"/>
    <col min="6" max="6" width="9.00390625" style="245" customWidth="1"/>
    <col min="7" max="7" width="10.57421875" style="245" customWidth="1"/>
    <col min="8" max="8" width="8.7109375" style="245" customWidth="1"/>
    <col min="9" max="9" width="7.8515625" style="245" customWidth="1"/>
    <col min="10" max="10" width="8.7109375" style="245" customWidth="1"/>
    <col min="11" max="11" width="7.8515625" style="245" customWidth="1"/>
    <col min="12" max="12" width="9.140625" style="245" customWidth="1"/>
    <col min="13" max="13" width="10.421875" style="245" customWidth="1"/>
    <col min="14" max="14" width="8.28125" style="245" customWidth="1"/>
    <col min="15" max="15" width="7.421875" style="245" customWidth="1"/>
    <col min="16" max="16" width="13.00390625" style="245" customWidth="1"/>
    <col min="17" max="16384" width="9.140625" style="245" customWidth="1"/>
  </cols>
  <sheetData>
    <row r="1" spans="1:16" ht="23.25" customHeight="1">
      <c r="A1" s="244"/>
      <c r="B1" s="466" t="s">
        <v>388</v>
      </c>
      <c r="C1" s="466"/>
      <c r="D1" s="466"/>
      <c r="E1" s="466"/>
      <c r="F1" s="466"/>
      <c r="G1" s="466"/>
      <c r="H1" s="479"/>
      <c r="I1" s="479"/>
      <c r="J1" s="479"/>
      <c r="K1" s="479"/>
      <c r="L1" s="479"/>
      <c r="M1" s="479"/>
      <c r="N1" s="479"/>
      <c r="O1" s="479"/>
      <c r="P1" s="479"/>
    </row>
    <row r="2" spans="1:16" ht="6" customHeight="1">
      <c r="A2" s="246"/>
      <c r="B2" s="57"/>
      <c r="C2" s="60"/>
      <c r="D2" s="57"/>
      <c r="E2" s="57"/>
      <c r="F2" s="57"/>
      <c r="G2" s="57"/>
      <c r="H2" s="247"/>
      <c r="I2" s="247"/>
      <c r="J2" s="247"/>
      <c r="K2" s="247"/>
      <c r="L2" s="247"/>
      <c r="M2" s="247"/>
      <c r="N2" s="247"/>
      <c r="O2" s="248"/>
      <c r="P2" s="248"/>
    </row>
    <row r="3" ht="6" customHeight="1">
      <c r="A3" s="249"/>
    </row>
    <row r="4" spans="1:16" ht="22.5" customHeight="1">
      <c r="A4" s="249"/>
      <c r="B4" s="480" t="s">
        <v>307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</row>
    <row r="5" spans="1:17" ht="21.75" customHeight="1">
      <c r="A5" s="249"/>
      <c r="B5" s="480" t="s">
        <v>308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246"/>
    </row>
    <row r="6" spans="1:17" ht="16.5" customHeight="1">
      <c r="A6" s="251"/>
      <c r="B6" s="252" t="s">
        <v>0</v>
      </c>
      <c r="C6" s="253" t="s">
        <v>1</v>
      </c>
      <c r="D6" s="251" t="s">
        <v>2</v>
      </c>
      <c r="E6" s="251" t="s">
        <v>3</v>
      </c>
      <c r="F6" s="251" t="s">
        <v>4</v>
      </c>
      <c r="G6" s="251" t="s">
        <v>5</v>
      </c>
      <c r="H6" s="251" t="s">
        <v>6</v>
      </c>
      <c r="I6" s="251" t="s">
        <v>7</v>
      </c>
      <c r="J6" s="251" t="s">
        <v>8</v>
      </c>
      <c r="K6" s="251" t="s">
        <v>9</v>
      </c>
      <c r="L6" s="251" t="s">
        <v>10</v>
      </c>
      <c r="M6" s="251" t="s">
        <v>11</v>
      </c>
      <c r="N6" s="251" t="s">
        <v>12</v>
      </c>
      <c r="O6" s="251" t="s">
        <v>13</v>
      </c>
      <c r="P6" s="251" t="s">
        <v>14</v>
      </c>
      <c r="Q6" s="249"/>
    </row>
    <row r="7" spans="1:17" ht="27.75" customHeight="1">
      <c r="A7" s="251" t="s">
        <v>94</v>
      </c>
      <c r="B7" s="481" t="s">
        <v>309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246"/>
    </row>
    <row r="8" spans="1:17" ht="15.75" customHeight="1">
      <c r="A8" s="482" t="s">
        <v>99</v>
      </c>
      <c r="B8" s="485" t="s">
        <v>310</v>
      </c>
      <c r="C8" s="487" t="s">
        <v>311</v>
      </c>
      <c r="D8" s="489" t="s">
        <v>38</v>
      </c>
      <c r="E8" s="491" t="s">
        <v>312</v>
      </c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246"/>
    </row>
    <row r="9" spans="1:16" ht="19.5" customHeight="1">
      <c r="A9" s="483"/>
      <c r="B9" s="485"/>
      <c r="C9" s="487"/>
      <c r="D9" s="489"/>
      <c r="E9" s="491" t="s">
        <v>313</v>
      </c>
      <c r="F9" s="491"/>
      <c r="G9" s="491"/>
      <c r="H9" s="491"/>
      <c r="I9" s="491" t="s">
        <v>314</v>
      </c>
      <c r="J9" s="491"/>
      <c r="K9" s="491"/>
      <c r="L9" s="491"/>
      <c r="M9" s="491" t="s">
        <v>57</v>
      </c>
      <c r="N9" s="491"/>
      <c r="O9" s="491"/>
      <c r="P9" s="491"/>
    </row>
    <row r="10" spans="1:16" ht="120.75" customHeight="1">
      <c r="A10" s="484"/>
      <c r="B10" s="486"/>
      <c r="C10" s="488"/>
      <c r="D10" s="490"/>
      <c r="E10" s="254" t="s">
        <v>315</v>
      </c>
      <c r="F10" s="254" t="s">
        <v>316</v>
      </c>
      <c r="G10" s="255" t="s">
        <v>317</v>
      </c>
      <c r="H10" s="254" t="s">
        <v>318</v>
      </c>
      <c r="I10" s="254" t="s">
        <v>315</v>
      </c>
      <c r="J10" s="254" t="s">
        <v>316</v>
      </c>
      <c r="K10" s="255" t="s">
        <v>317</v>
      </c>
      <c r="L10" s="254" t="s">
        <v>318</v>
      </c>
      <c r="M10" s="254" t="s">
        <v>319</v>
      </c>
      <c r="N10" s="254" t="s">
        <v>316</v>
      </c>
      <c r="O10" s="255" t="s">
        <v>317</v>
      </c>
      <c r="P10" s="254" t="s">
        <v>318</v>
      </c>
    </row>
    <row r="11" spans="1:16" ht="30" customHeight="1">
      <c r="A11" s="251" t="s">
        <v>101</v>
      </c>
      <c r="B11" s="256">
        <v>1</v>
      </c>
      <c r="C11" s="257">
        <v>1</v>
      </c>
      <c r="D11" s="258" t="s">
        <v>60</v>
      </c>
      <c r="E11" s="259">
        <v>97</v>
      </c>
      <c r="F11" s="259">
        <v>8</v>
      </c>
      <c r="G11" s="260">
        <f>SUM(E11:F11)</f>
        <v>105</v>
      </c>
      <c r="H11" s="259">
        <v>101</v>
      </c>
      <c r="I11" s="259">
        <v>97</v>
      </c>
      <c r="J11" s="259">
        <v>8</v>
      </c>
      <c r="K11" s="259">
        <v>105</v>
      </c>
      <c r="L11" s="259">
        <v>101</v>
      </c>
      <c r="M11" s="261">
        <v>97</v>
      </c>
      <c r="N11" s="261">
        <v>8</v>
      </c>
      <c r="O11" s="261">
        <v>105</v>
      </c>
      <c r="P11" s="261">
        <v>101</v>
      </c>
    </row>
    <row r="12" spans="1:16" ht="21" customHeight="1">
      <c r="A12" s="251" t="s">
        <v>103</v>
      </c>
      <c r="B12" s="256">
        <v>1</v>
      </c>
      <c r="C12" s="257">
        <v>2</v>
      </c>
      <c r="D12" s="262" t="s">
        <v>320</v>
      </c>
      <c r="E12" s="263">
        <v>16</v>
      </c>
      <c r="F12" s="263">
        <v>0</v>
      </c>
      <c r="G12" s="260">
        <f aca="true" t="shared" si="0" ref="G12:G19">SUM(E12:F12)</f>
        <v>16</v>
      </c>
      <c r="H12" s="259">
        <v>16</v>
      </c>
      <c r="I12" s="260">
        <v>16</v>
      </c>
      <c r="J12" s="260">
        <v>0</v>
      </c>
      <c r="K12" s="260">
        <v>16</v>
      </c>
      <c r="L12" s="260">
        <v>16</v>
      </c>
      <c r="M12" s="264">
        <v>15</v>
      </c>
      <c r="N12" s="264">
        <v>0</v>
      </c>
      <c r="O12" s="265">
        <v>15</v>
      </c>
      <c r="P12" s="265">
        <v>15</v>
      </c>
    </row>
    <row r="13" spans="1:16" ht="21.75" customHeight="1">
      <c r="A13" s="251" t="s">
        <v>104</v>
      </c>
      <c r="B13" s="256">
        <v>1</v>
      </c>
      <c r="C13" s="257">
        <v>3</v>
      </c>
      <c r="D13" s="262" t="s">
        <v>62</v>
      </c>
      <c r="E13" s="259">
        <v>2</v>
      </c>
      <c r="F13" s="259">
        <v>5</v>
      </c>
      <c r="G13" s="260">
        <f t="shared" si="0"/>
        <v>7</v>
      </c>
      <c r="H13" s="259">
        <v>5</v>
      </c>
      <c r="I13" s="260">
        <v>2</v>
      </c>
      <c r="J13" s="260">
        <v>5</v>
      </c>
      <c r="K13" s="260">
        <v>7</v>
      </c>
      <c r="L13" s="260">
        <v>5</v>
      </c>
      <c r="M13" s="265">
        <v>2</v>
      </c>
      <c r="N13" s="265">
        <v>5</v>
      </c>
      <c r="O13" s="265">
        <v>7</v>
      </c>
      <c r="P13" s="265">
        <v>5</v>
      </c>
    </row>
    <row r="14" spans="1:16" ht="21.75" customHeight="1">
      <c r="A14" s="251" t="s">
        <v>109</v>
      </c>
      <c r="B14" s="256">
        <v>1</v>
      </c>
      <c r="C14" s="257">
        <v>4</v>
      </c>
      <c r="D14" s="262" t="s">
        <v>63</v>
      </c>
      <c r="E14" s="259">
        <v>7</v>
      </c>
      <c r="F14" s="259">
        <v>1</v>
      </c>
      <c r="G14" s="260">
        <f t="shared" si="0"/>
        <v>8</v>
      </c>
      <c r="H14" s="259">
        <v>8</v>
      </c>
      <c r="I14" s="260">
        <v>7</v>
      </c>
      <c r="J14" s="260">
        <v>1</v>
      </c>
      <c r="K14" s="260">
        <v>8</v>
      </c>
      <c r="L14" s="260">
        <v>8</v>
      </c>
      <c r="M14" s="265">
        <v>7</v>
      </c>
      <c r="N14" s="265">
        <v>1</v>
      </c>
      <c r="O14" s="265">
        <v>8</v>
      </c>
      <c r="P14" s="265">
        <v>8</v>
      </c>
    </row>
    <row r="15" spans="1:16" ht="25.5" customHeight="1">
      <c r="A15" s="251" t="s">
        <v>105</v>
      </c>
      <c r="B15" s="256">
        <v>1</v>
      </c>
      <c r="C15" s="266">
        <v>5</v>
      </c>
      <c r="D15" s="262" t="s">
        <v>64</v>
      </c>
      <c r="E15" s="267">
        <v>12</v>
      </c>
      <c r="F15" s="267">
        <v>0</v>
      </c>
      <c r="G15" s="268">
        <v>12</v>
      </c>
      <c r="H15" s="267">
        <v>12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7">
        <v>0</v>
      </c>
      <c r="O15" s="267">
        <v>0</v>
      </c>
      <c r="P15" s="267">
        <v>0</v>
      </c>
    </row>
    <row r="16" spans="1:16" ht="25.5" customHeight="1">
      <c r="A16" s="251" t="s">
        <v>107</v>
      </c>
      <c r="B16" s="256">
        <v>1</v>
      </c>
      <c r="C16" s="266">
        <v>6</v>
      </c>
      <c r="D16" s="262" t="s">
        <v>321</v>
      </c>
      <c r="E16" s="267">
        <v>7</v>
      </c>
      <c r="F16" s="267">
        <v>0</v>
      </c>
      <c r="G16" s="268">
        <f t="shared" si="0"/>
        <v>7</v>
      </c>
      <c r="H16" s="267">
        <v>7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7">
        <v>0</v>
      </c>
    </row>
    <row r="17" spans="1:16" ht="20.25" customHeight="1">
      <c r="A17" s="251" t="s">
        <v>108</v>
      </c>
      <c r="B17" s="269">
        <v>1</v>
      </c>
      <c r="C17" s="270"/>
      <c r="D17" s="271" t="s">
        <v>322</v>
      </c>
      <c r="E17" s="260">
        <f>SUM(E11:E16)</f>
        <v>141</v>
      </c>
      <c r="F17" s="260">
        <f aca="true" t="shared" si="1" ref="F17:L17">SUM(F11:F16)</f>
        <v>14</v>
      </c>
      <c r="G17" s="260">
        <f t="shared" si="1"/>
        <v>155</v>
      </c>
      <c r="H17" s="260">
        <f t="shared" si="1"/>
        <v>149</v>
      </c>
      <c r="I17" s="260">
        <f t="shared" si="1"/>
        <v>122</v>
      </c>
      <c r="J17" s="260">
        <f t="shared" si="1"/>
        <v>14</v>
      </c>
      <c r="K17" s="260">
        <f t="shared" si="1"/>
        <v>136</v>
      </c>
      <c r="L17" s="260">
        <f t="shared" si="1"/>
        <v>130</v>
      </c>
      <c r="M17" s="265">
        <v>121</v>
      </c>
      <c r="N17" s="265">
        <v>14</v>
      </c>
      <c r="O17" s="265">
        <v>135</v>
      </c>
      <c r="P17" s="265">
        <v>129</v>
      </c>
    </row>
    <row r="18" spans="1:16" ht="23.25" customHeight="1">
      <c r="A18" s="251" t="s">
        <v>110</v>
      </c>
      <c r="B18" s="256">
        <v>1</v>
      </c>
      <c r="C18" s="257">
        <v>7</v>
      </c>
      <c r="D18" s="262" t="s">
        <v>67</v>
      </c>
      <c r="E18" s="259">
        <v>66</v>
      </c>
      <c r="F18" s="259"/>
      <c r="G18" s="260">
        <f>SUM(E18:F18)</f>
        <v>66</v>
      </c>
      <c r="H18" s="259">
        <v>66</v>
      </c>
      <c r="I18" s="260">
        <v>72</v>
      </c>
      <c r="J18" s="260">
        <v>0</v>
      </c>
      <c r="K18" s="260">
        <v>72</v>
      </c>
      <c r="L18" s="260">
        <v>72</v>
      </c>
      <c r="M18" s="265">
        <v>66</v>
      </c>
      <c r="N18" s="265">
        <v>0</v>
      </c>
      <c r="O18" s="265">
        <v>66</v>
      </c>
      <c r="P18" s="265">
        <v>66</v>
      </c>
    </row>
    <row r="19" spans="1:16" ht="24" customHeight="1">
      <c r="A19" s="251" t="s">
        <v>114</v>
      </c>
      <c r="B19" s="257">
        <v>2</v>
      </c>
      <c r="C19" s="257"/>
      <c r="D19" s="262" t="s">
        <v>68</v>
      </c>
      <c r="E19" s="259">
        <v>13</v>
      </c>
      <c r="F19" s="259">
        <v>0</v>
      </c>
      <c r="G19" s="260">
        <f t="shared" si="0"/>
        <v>13</v>
      </c>
      <c r="H19" s="259">
        <v>13</v>
      </c>
      <c r="I19" s="260">
        <v>9</v>
      </c>
      <c r="J19" s="260">
        <v>0</v>
      </c>
      <c r="K19" s="260">
        <v>9</v>
      </c>
      <c r="L19" s="260">
        <v>9</v>
      </c>
      <c r="M19" s="265">
        <v>8</v>
      </c>
      <c r="N19" s="265">
        <v>0</v>
      </c>
      <c r="O19" s="265">
        <v>8</v>
      </c>
      <c r="P19" s="260">
        <v>8</v>
      </c>
    </row>
    <row r="20" spans="1:16" ht="31.5">
      <c r="A20" s="251" t="s">
        <v>111</v>
      </c>
      <c r="B20" s="257"/>
      <c r="C20" s="257"/>
      <c r="D20" s="271" t="s">
        <v>323</v>
      </c>
      <c r="E20" s="260">
        <f>SUM(E17:E19)</f>
        <v>220</v>
      </c>
      <c r="F20" s="260">
        <f aca="true" t="shared" si="2" ref="F20:L20">SUM(F17:F19)</f>
        <v>14</v>
      </c>
      <c r="G20" s="260">
        <f t="shared" si="2"/>
        <v>234</v>
      </c>
      <c r="H20" s="260">
        <f t="shared" si="2"/>
        <v>228</v>
      </c>
      <c r="I20" s="260">
        <f t="shared" si="2"/>
        <v>203</v>
      </c>
      <c r="J20" s="260">
        <f t="shared" si="2"/>
        <v>14</v>
      </c>
      <c r="K20" s="260">
        <f t="shared" si="2"/>
        <v>217</v>
      </c>
      <c r="L20" s="260">
        <f t="shared" si="2"/>
        <v>211</v>
      </c>
      <c r="M20" s="265">
        <v>195</v>
      </c>
      <c r="N20" s="265">
        <v>14</v>
      </c>
      <c r="O20" s="265">
        <v>209</v>
      </c>
      <c r="P20" s="260">
        <v>203</v>
      </c>
    </row>
    <row r="21" spans="1:16" ht="16.5" customHeight="1">
      <c r="A21" s="249"/>
      <c r="B21" s="272"/>
      <c r="C21" s="272"/>
      <c r="D21" s="273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5"/>
      <c r="P21" s="274"/>
    </row>
    <row r="22" spans="1:16" ht="16.5" customHeight="1">
      <c r="A22" s="249"/>
      <c r="B22" s="276"/>
      <c r="C22" s="277"/>
      <c r="D22" s="278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80"/>
    </row>
    <row r="23" spans="1:16" ht="16.5" customHeight="1">
      <c r="A23" s="251" t="s">
        <v>231</v>
      </c>
      <c r="B23" s="477" t="s">
        <v>324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</row>
    <row r="24" spans="1:16" ht="15">
      <c r="A24" s="251" t="s">
        <v>232</v>
      </c>
      <c r="B24" s="281" t="s">
        <v>109</v>
      </c>
      <c r="C24" s="281"/>
      <c r="D24" s="282" t="s">
        <v>325</v>
      </c>
      <c r="E24" s="267">
        <v>366</v>
      </c>
      <c r="F24" s="283"/>
      <c r="G24" s="268">
        <f>SUM(E24:F24)</f>
        <v>366</v>
      </c>
      <c r="H24" s="267">
        <v>366</v>
      </c>
      <c r="I24" s="267">
        <v>366</v>
      </c>
      <c r="J24" s="267"/>
      <c r="K24" s="267">
        <v>366</v>
      </c>
      <c r="L24" s="267">
        <v>366</v>
      </c>
      <c r="M24" s="267">
        <v>260</v>
      </c>
      <c r="N24" s="267">
        <v>0</v>
      </c>
      <c r="O24" s="267">
        <v>260</v>
      </c>
      <c r="P24" s="267">
        <v>260</v>
      </c>
    </row>
    <row r="27" ht="16.5" customHeight="1"/>
    <row r="28" ht="15" customHeight="1"/>
  </sheetData>
  <sheetProtection/>
  <mergeCells count="13">
    <mergeCell ref="E9:H9"/>
    <mergeCell ref="I9:L9"/>
    <mergeCell ref="M9:P9"/>
    <mergeCell ref="B23:P23"/>
    <mergeCell ref="B1:P1"/>
    <mergeCell ref="B4:P4"/>
    <mergeCell ref="B5:P5"/>
    <mergeCell ref="B7:P7"/>
    <mergeCell ref="A8:A10"/>
    <mergeCell ref="B8:B10"/>
    <mergeCell ref="C8:C10"/>
    <mergeCell ref="D8:D10"/>
    <mergeCell ref="E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291" customWidth="1"/>
    <col min="2" max="2" width="48.7109375" style="291" customWidth="1"/>
    <col min="3" max="3" width="15.7109375" style="291" customWidth="1"/>
    <col min="4" max="4" width="14.57421875" style="291" customWidth="1"/>
    <col min="5" max="5" width="16.421875" style="291" customWidth="1"/>
    <col min="6" max="6" width="9.140625" style="291" customWidth="1"/>
    <col min="7" max="7" width="9.57421875" style="291" bestFit="1" customWidth="1"/>
    <col min="8" max="16384" width="9.140625" style="291" customWidth="1"/>
  </cols>
  <sheetData>
    <row r="1" spans="1:5" s="284" customFormat="1" ht="15.75">
      <c r="A1" s="347" t="s">
        <v>389</v>
      </c>
      <c r="B1" s="347"/>
      <c r="C1" s="347"/>
      <c r="D1" s="347"/>
      <c r="E1" s="347"/>
    </row>
    <row r="2" spans="2:5" s="284" customFormat="1" ht="12.75">
      <c r="B2" s="334"/>
      <c r="C2" s="285"/>
      <c r="D2" s="285"/>
      <c r="E2" s="285"/>
    </row>
    <row r="3" spans="1:5" s="286" customFormat="1" ht="20.25" customHeight="1">
      <c r="A3" s="492" t="s">
        <v>326</v>
      </c>
      <c r="B3" s="492"/>
      <c r="C3" s="492"/>
      <c r="D3" s="492"/>
      <c r="E3" s="492"/>
    </row>
    <row r="4" spans="1:5" s="284" customFormat="1" ht="20.25">
      <c r="A4" s="287"/>
      <c r="B4" s="288"/>
      <c r="C4" s="288"/>
      <c r="D4" s="288"/>
      <c r="E4" s="288"/>
    </row>
    <row r="5" spans="1:5" s="284" customFormat="1" ht="12.75">
      <c r="A5" s="496" t="s">
        <v>327</v>
      </c>
      <c r="B5" s="496"/>
      <c r="C5" s="496"/>
      <c r="D5" s="496"/>
      <c r="E5" s="496"/>
    </row>
    <row r="6" spans="1:11" ht="12.75">
      <c r="A6" s="497"/>
      <c r="B6" s="497"/>
      <c r="C6" s="497"/>
      <c r="D6" s="497"/>
      <c r="E6" s="289" t="s">
        <v>328</v>
      </c>
      <c r="F6" s="290"/>
      <c r="G6" s="290"/>
      <c r="H6" s="290"/>
      <c r="I6" s="290"/>
      <c r="J6" s="290"/>
      <c r="K6" s="290"/>
    </row>
    <row r="7" spans="1:5" s="292" customFormat="1" ht="15.75">
      <c r="A7" s="498" t="s">
        <v>329</v>
      </c>
      <c r="B7" s="498"/>
      <c r="C7" s="498"/>
      <c r="D7" s="498"/>
      <c r="E7" s="498"/>
    </row>
    <row r="8" spans="1:5" s="292" customFormat="1" ht="15.75">
      <c r="A8" s="293" t="s">
        <v>0</v>
      </c>
      <c r="B8" s="293" t="s">
        <v>1</v>
      </c>
      <c r="C8" s="293" t="s">
        <v>2</v>
      </c>
      <c r="D8" s="293" t="s">
        <v>3</v>
      </c>
      <c r="E8" s="293" t="s">
        <v>4</v>
      </c>
    </row>
    <row r="9" spans="1:5" s="292" customFormat="1" ht="15.75">
      <c r="A9" s="499" t="s">
        <v>94</v>
      </c>
      <c r="B9" s="500" t="s">
        <v>330</v>
      </c>
      <c r="C9" s="501" t="s">
        <v>331</v>
      </c>
      <c r="D9" s="502"/>
      <c r="E9" s="503"/>
    </row>
    <row r="10" spans="1:5" s="292" customFormat="1" ht="25.5">
      <c r="A10" s="499"/>
      <c r="B10" s="500"/>
      <c r="C10" s="295" t="s">
        <v>55</v>
      </c>
      <c r="D10" s="295" t="s">
        <v>56</v>
      </c>
      <c r="E10" s="295" t="s">
        <v>57</v>
      </c>
    </row>
    <row r="11" spans="1:5" s="292" customFormat="1" ht="15.75">
      <c r="A11" s="294" t="s">
        <v>99</v>
      </c>
      <c r="B11" s="296" t="s">
        <v>332</v>
      </c>
      <c r="C11" s="297"/>
      <c r="D11" s="297"/>
      <c r="E11" s="298"/>
    </row>
    <row r="12" spans="1:5" s="292" customFormat="1" ht="15.75">
      <c r="A12" s="294" t="s">
        <v>101</v>
      </c>
      <c r="B12" s="299" t="s">
        <v>333</v>
      </c>
      <c r="C12" s="297">
        <v>570000</v>
      </c>
      <c r="D12" s="297">
        <v>570000</v>
      </c>
      <c r="E12" s="298">
        <v>147600</v>
      </c>
    </row>
    <row r="13" spans="1:5" s="292" customFormat="1" ht="15.75">
      <c r="A13" s="294" t="s">
        <v>103</v>
      </c>
      <c r="B13" s="299" t="s">
        <v>334</v>
      </c>
      <c r="C13" s="297">
        <v>10000000</v>
      </c>
      <c r="D13" s="297">
        <v>10000000</v>
      </c>
      <c r="E13" s="298">
        <v>6539732</v>
      </c>
    </row>
    <row r="14" spans="1:5" s="292" customFormat="1" ht="15.75">
      <c r="A14" s="294" t="s">
        <v>104</v>
      </c>
      <c r="B14" s="299" t="s">
        <v>335</v>
      </c>
      <c r="C14" s="297">
        <v>8000000</v>
      </c>
      <c r="D14" s="297">
        <v>8000000</v>
      </c>
      <c r="E14" s="298">
        <v>3469987</v>
      </c>
    </row>
    <row r="15" spans="1:5" s="300" customFormat="1" ht="15.75">
      <c r="A15" s="294" t="s">
        <v>109</v>
      </c>
      <c r="B15" s="299" t="s">
        <v>336</v>
      </c>
      <c r="C15" s="297">
        <v>4420000</v>
      </c>
      <c r="D15" s="297">
        <v>4420000</v>
      </c>
      <c r="E15" s="298">
        <v>1570000</v>
      </c>
    </row>
    <row r="16" spans="1:5" s="292" customFormat="1" ht="15.75">
      <c r="A16" s="294" t="s">
        <v>105</v>
      </c>
      <c r="B16" s="299" t="s">
        <v>337</v>
      </c>
      <c r="C16" s="297">
        <v>1200000</v>
      </c>
      <c r="D16" s="297">
        <v>1200000</v>
      </c>
      <c r="E16" s="298">
        <v>346875</v>
      </c>
    </row>
    <row r="17" spans="1:5" s="292" customFormat="1" ht="15.75">
      <c r="A17" s="294" t="s">
        <v>107</v>
      </c>
      <c r="B17" s="301" t="s">
        <v>338</v>
      </c>
      <c r="C17" s="297">
        <v>4000000</v>
      </c>
      <c r="D17" s="297">
        <v>4000000</v>
      </c>
      <c r="E17" s="298">
        <v>1918950</v>
      </c>
    </row>
    <row r="18" spans="1:5" s="292" customFormat="1" ht="15.75">
      <c r="A18" s="294" t="s">
        <v>108</v>
      </c>
      <c r="B18" s="299" t="s">
        <v>339</v>
      </c>
      <c r="C18" s="297">
        <v>60000</v>
      </c>
      <c r="D18" s="297">
        <v>60000</v>
      </c>
      <c r="E18" s="298"/>
    </row>
    <row r="19" spans="1:5" s="292" customFormat="1" ht="15.75">
      <c r="A19" s="294" t="s">
        <v>110</v>
      </c>
      <c r="B19" s="302" t="s">
        <v>340</v>
      </c>
      <c r="C19" s="303">
        <v>2000000</v>
      </c>
      <c r="D19" s="303">
        <v>2000000</v>
      </c>
      <c r="E19" s="298">
        <v>1272212</v>
      </c>
    </row>
    <row r="20" spans="1:5" s="292" customFormat="1" ht="15.75">
      <c r="A20" s="294" t="s">
        <v>114</v>
      </c>
      <c r="B20" s="299" t="s">
        <v>341</v>
      </c>
      <c r="C20" s="297">
        <v>1000000</v>
      </c>
      <c r="D20" s="297">
        <v>1000000</v>
      </c>
      <c r="E20" s="298">
        <v>210000</v>
      </c>
    </row>
    <row r="21" spans="1:5" s="292" customFormat="1" ht="15.75">
      <c r="A21" s="294" t="s">
        <v>111</v>
      </c>
      <c r="B21" s="299" t="s">
        <v>342</v>
      </c>
      <c r="C21" s="297">
        <v>500000</v>
      </c>
      <c r="D21" s="297">
        <v>500000</v>
      </c>
      <c r="E21" s="298"/>
    </row>
    <row r="22" spans="1:5" s="292" customFormat="1" ht="15.75">
      <c r="A22" s="294" t="s">
        <v>229</v>
      </c>
      <c r="B22" s="299" t="s">
        <v>343</v>
      </c>
      <c r="C22" s="297">
        <v>20000000</v>
      </c>
      <c r="D22" s="297">
        <v>20000000</v>
      </c>
      <c r="E22" s="298"/>
    </row>
    <row r="23" spans="1:5" s="292" customFormat="1" ht="15.75">
      <c r="A23" s="294" t="s">
        <v>230</v>
      </c>
      <c r="B23" s="299" t="s">
        <v>344</v>
      </c>
      <c r="C23" s="297">
        <v>18000000</v>
      </c>
      <c r="D23" s="297">
        <v>18000000</v>
      </c>
      <c r="E23" s="298">
        <v>3410000</v>
      </c>
    </row>
    <row r="24" spans="1:5" s="292" customFormat="1" ht="15.75">
      <c r="A24" s="294" t="s">
        <v>231</v>
      </c>
      <c r="B24" s="299" t="s">
        <v>345</v>
      </c>
      <c r="C24" s="297">
        <v>38000000</v>
      </c>
      <c r="D24" s="297">
        <v>38000000</v>
      </c>
      <c r="E24" s="298">
        <v>21645730</v>
      </c>
    </row>
    <row r="25" spans="1:5" s="292" customFormat="1" ht="15.75">
      <c r="A25" s="294" t="s">
        <v>232</v>
      </c>
      <c r="B25" s="299" t="s">
        <v>346</v>
      </c>
      <c r="C25" s="297">
        <v>4000000</v>
      </c>
      <c r="D25" s="297">
        <v>4000000</v>
      </c>
      <c r="E25" s="298">
        <v>236549</v>
      </c>
    </row>
    <row r="26" spans="1:5" s="292" customFormat="1" ht="15.75">
      <c r="A26" s="294" t="s">
        <v>347</v>
      </c>
      <c r="B26" s="299" t="s">
        <v>348</v>
      </c>
      <c r="C26" s="297">
        <v>3000000</v>
      </c>
      <c r="D26" s="297">
        <v>3000000</v>
      </c>
      <c r="E26" s="298">
        <v>959950</v>
      </c>
    </row>
    <row r="27" spans="1:5" s="292" customFormat="1" ht="15.75">
      <c r="A27" s="294" t="s">
        <v>349</v>
      </c>
      <c r="B27" s="304" t="s">
        <v>350</v>
      </c>
      <c r="C27" s="305"/>
      <c r="D27" s="305">
        <v>17400</v>
      </c>
      <c r="E27" s="306">
        <v>17400</v>
      </c>
    </row>
    <row r="28" spans="1:5" s="292" customFormat="1" ht="15.75">
      <c r="A28" s="294" t="s">
        <v>351</v>
      </c>
      <c r="B28" s="307" t="s">
        <v>352</v>
      </c>
      <c r="C28" s="308">
        <f>SUM(C12:C27)</f>
        <v>114750000</v>
      </c>
      <c r="D28" s="308">
        <f>SUM(D12:D27)</f>
        <v>114767400</v>
      </c>
      <c r="E28" s="308">
        <f>SUM(E12:E27)</f>
        <v>41744985</v>
      </c>
    </row>
    <row r="29" spans="1:5" s="292" customFormat="1" ht="15.75">
      <c r="A29" s="294" t="s">
        <v>353</v>
      </c>
      <c r="B29" s="307"/>
      <c r="C29" s="308"/>
      <c r="D29" s="308"/>
      <c r="E29" s="308"/>
    </row>
    <row r="30" spans="1:5" s="292" customFormat="1" ht="15.75">
      <c r="A30" s="294" t="s">
        <v>354</v>
      </c>
      <c r="B30" s="307"/>
      <c r="C30" s="308"/>
      <c r="D30" s="308"/>
      <c r="E30" s="308"/>
    </row>
    <row r="31" spans="1:5" s="310" customFormat="1" ht="15.75">
      <c r="A31" s="294" t="s">
        <v>355</v>
      </c>
      <c r="B31" s="309" t="s">
        <v>356</v>
      </c>
      <c r="C31" s="493" t="s">
        <v>357</v>
      </c>
      <c r="D31" s="494"/>
      <c r="E31" s="495"/>
    </row>
    <row r="32" spans="1:5" s="292" customFormat="1" ht="31.5">
      <c r="A32" s="294" t="s">
        <v>358</v>
      </c>
      <c r="B32" s="307"/>
      <c r="C32" s="311" t="s">
        <v>359</v>
      </c>
      <c r="D32" s="311" t="s">
        <v>56</v>
      </c>
      <c r="E32" s="312" t="s">
        <v>57</v>
      </c>
    </row>
    <row r="33" spans="1:5" s="292" customFormat="1" ht="15.75">
      <c r="A33" s="294" t="s">
        <v>360</v>
      </c>
      <c r="B33" s="313" t="s">
        <v>361</v>
      </c>
      <c r="C33" s="297">
        <v>4850000</v>
      </c>
      <c r="D33" s="297">
        <v>4850000</v>
      </c>
      <c r="E33" s="298">
        <v>1165000</v>
      </c>
    </row>
    <row r="34" spans="1:5" s="292" customFormat="1" ht="15.75">
      <c r="A34" s="294" t="s">
        <v>362</v>
      </c>
      <c r="B34" s="313" t="s">
        <v>363</v>
      </c>
      <c r="C34" s="297">
        <v>1100000</v>
      </c>
      <c r="D34" s="297">
        <v>1100000</v>
      </c>
      <c r="E34" s="298">
        <v>120000</v>
      </c>
    </row>
    <row r="35" spans="1:5" s="292" customFormat="1" ht="15.75">
      <c r="A35" s="294" t="s">
        <v>364</v>
      </c>
      <c r="B35" s="308" t="s">
        <v>365</v>
      </c>
      <c r="C35" s="308">
        <f>SUM(C33:C34)</f>
        <v>5950000</v>
      </c>
      <c r="D35" s="308">
        <f>SUM(D33:D34)</f>
        <v>5950000</v>
      </c>
      <c r="E35" s="308">
        <f>SUM(E33:E34)</f>
        <v>1285000</v>
      </c>
    </row>
    <row r="36" spans="1:5" s="292" customFormat="1" ht="15.75">
      <c r="A36" s="294" t="s">
        <v>366</v>
      </c>
      <c r="B36" s="308"/>
      <c r="C36" s="308"/>
      <c r="D36" s="308"/>
      <c r="E36" s="314"/>
    </row>
    <row r="37" spans="1:7" s="292" customFormat="1" ht="31.5">
      <c r="A37" s="294" t="s">
        <v>366</v>
      </c>
      <c r="B37" s="315" t="s">
        <v>367</v>
      </c>
      <c r="C37" s="316">
        <f>C28+C35</f>
        <v>120700000</v>
      </c>
      <c r="D37" s="316">
        <f>D28+D35</f>
        <v>120717400</v>
      </c>
      <c r="E37" s="316">
        <f>E28+E35</f>
        <v>43029985</v>
      </c>
      <c r="G37" s="317"/>
    </row>
    <row r="40" ht="12.75">
      <c r="C40" s="318"/>
    </row>
    <row r="41" spans="3:4" ht="12.75">
      <c r="C41" s="318"/>
      <c r="D41" s="319"/>
    </row>
    <row r="42" ht="12.75">
      <c r="C42" s="318"/>
    </row>
    <row r="43" ht="12.75">
      <c r="C43" s="318"/>
    </row>
    <row r="44" ht="12.75">
      <c r="C44" s="318"/>
    </row>
    <row r="45" ht="12.75">
      <c r="C45" s="318"/>
    </row>
    <row r="46" ht="12.75">
      <c r="C46" s="318"/>
    </row>
  </sheetData>
  <sheetProtection/>
  <mergeCells count="9">
    <mergeCell ref="A1:E1"/>
    <mergeCell ref="A3:E3"/>
    <mergeCell ref="C31:E31"/>
    <mergeCell ref="A5:E5"/>
    <mergeCell ref="A6:D6"/>
    <mergeCell ref="A7:E7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G2" sqref="G2:K2"/>
    </sheetView>
  </sheetViews>
  <sheetFormatPr defaultColWidth="9.140625" defaultRowHeight="12.75"/>
  <cols>
    <col min="1" max="1" width="4.00390625" style="184" customWidth="1"/>
    <col min="2" max="2" width="3.421875" style="184" customWidth="1"/>
    <col min="3" max="6" width="9.140625" style="184" customWidth="1"/>
    <col min="7" max="7" width="20.8515625" style="184" customWidth="1"/>
    <col min="8" max="8" width="3.57421875" style="184" hidden="1" customWidth="1"/>
    <col min="9" max="9" width="21.140625" style="184" customWidth="1"/>
    <col min="10" max="10" width="18.8515625" style="184" customWidth="1"/>
    <col min="11" max="11" width="22.28125" style="184" customWidth="1"/>
    <col min="12" max="16384" width="9.140625" style="184" customWidth="1"/>
  </cols>
  <sheetData>
    <row r="1" ht="12.75">
      <c r="I1" s="213"/>
    </row>
    <row r="2" spans="1:11" ht="15">
      <c r="A2" s="335"/>
      <c r="B2" s="336"/>
      <c r="C2" s="336"/>
      <c r="D2" s="336"/>
      <c r="E2" s="336"/>
      <c r="F2" s="336"/>
      <c r="G2" s="504" t="s">
        <v>390</v>
      </c>
      <c r="H2" s="504"/>
      <c r="I2" s="504"/>
      <c r="J2" s="504"/>
      <c r="K2" s="504"/>
    </row>
    <row r="3" spans="1:9" ht="12.75">
      <c r="A3" s="335"/>
      <c r="B3" s="336"/>
      <c r="C3" s="336"/>
      <c r="D3" s="336"/>
      <c r="E3" s="336"/>
      <c r="F3" s="336"/>
      <c r="G3" s="336"/>
      <c r="H3" s="336"/>
      <c r="I3" s="337"/>
    </row>
    <row r="4" spans="1:11" ht="33.75" customHeight="1">
      <c r="A4" s="505" t="s">
        <v>383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spans="1:10" ht="33.75" customHeight="1">
      <c r="A5" s="321"/>
      <c r="B5" s="320"/>
      <c r="C5" s="320"/>
      <c r="D5" s="320"/>
      <c r="E5" s="320"/>
      <c r="F5" s="320"/>
      <c r="G5" s="322"/>
      <c r="H5" s="320"/>
      <c r="I5" s="320"/>
      <c r="J5" s="321"/>
    </row>
    <row r="6" spans="1:10" ht="33.75" customHeight="1">
      <c r="A6" s="321"/>
      <c r="B6" s="320"/>
      <c r="C6" s="320"/>
      <c r="D6" s="320"/>
      <c r="E6" s="320"/>
      <c r="F6" s="320"/>
      <c r="G6" s="320"/>
      <c r="H6" s="320"/>
      <c r="I6" s="320"/>
      <c r="J6" s="321"/>
    </row>
    <row r="7" spans="1:11" ht="33.75" customHeight="1">
      <c r="A7" s="321"/>
      <c r="B7" s="320"/>
      <c r="C7" s="320"/>
      <c r="D7" s="320"/>
      <c r="E7" s="320"/>
      <c r="F7" s="320"/>
      <c r="G7" s="320"/>
      <c r="H7" s="320"/>
      <c r="I7" s="320"/>
      <c r="J7" s="321"/>
      <c r="K7" s="323" t="s">
        <v>368</v>
      </c>
    </row>
    <row r="8" spans="1:10" ht="12.75">
      <c r="A8" s="321"/>
      <c r="B8" s="186"/>
      <c r="C8" s="186"/>
      <c r="D8" s="186"/>
      <c r="E8" s="186"/>
      <c r="F8" s="186"/>
      <c r="G8" s="186"/>
      <c r="H8" s="186"/>
      <c r="J8" s="321"/>
    </row>
    <row r="9" spans="1:11" ht="12.75">
      <c r="A9" s="324"/>
      <c r="B9" s="325" t="s">
        <v>0</v>
      </c>
      <c r="C9" s="325" t="s">
        <v>1</v>
      </c>
      <c r="D9" s="325" t="s">
        <v>2</v>
      </c>
      <c r="E9" s="325" t="s">
        <v>3</v>
      </c>
      <c r="F9" s="325" t="s">
        <v>4</v>
      </c>
      <c r="G9" s="325" t="s">
        <v>5</v>
      </c>
      <c r="H9" s="325" t="s">
        <v>6</v>
      </c>
      <c r="I9" s="325" t="s">
        <v>6</v>
      </c>
      <c r="J9" s="325" t="s">
        <v>7</v>
      </c>
      <c r="K9" s="325" t="s">
        <v>8</v>
      </c>
    </row>
    <row r="10" spans="1:11" ht="12.75">
      <c r="A10" s="326"/>
      <c r="B10" s="338"/>
      <c r="C10" s="338"/>
      <c r="D10" s="338"/>
      <c r="E10" s="338"/>
      <c r="F10" s="338"/>
      <c r="G10" s="338"/>
      <c r="H10" s="338"/>
      <c r="I10" s="338"/>
      <c r="J10" s="338"/>
      <c r="K10" s="326"/>
    </row>
    <row r="11" spans="1:11" ht="28.5" customHeight="1">
      <c r="A11" s="506" t="s">
        <v>94</v>
      </c>
      <c r="B11" s="507" t="s">
        <v>369</v>
      </c>
      <c r="C11" s="507"/>
      <c r="D11" s="507"/>
      <c r="E11" s="507"/>
      <c r="F11" s="507"/>
      <c r="G11" s="507"/>
      <c r="H11" s="327"/>
      <c r="I11" s="507" t="s">
        <v>370</v>
      </c>
      <c r="J11" s="507"/>
      <c r="K11" s="507" t="s">
        <v>371</v>
      </c>
    </row>
    <row r="12" spans="1:11" ht="33.75" customHeight="1">
      <c r="A12" s="506"/>
      <c r="B12" s="507"/>
      <c r="C12" s="507"/>
      <c r="D12" s="507"/>
      <c r="E12" s="507"/>
      <c r="F12" s="507"/>
      <c r="G12" s="507"/>
      <c r="H12" s="340"/>
      <c r="I12" s="328" t="s">
        <v>372</v>
      </c>
      <c r="J12" s="328" t="s">
        <v>373</v>
      </c>
      <c r="K12" s="507"/>
    </row>
    <row r="13" spans="1:11" ht="25.5" customHeight="1">
      <c r="A13" s="339" t="s">
        <v>99</v>
      </c>
      <c r="B13" s="329" t="s">
        <v>94</v>
      </c>
      <c r="C13" s="508" t="s">
        <v>374</v>
      </c>
      <c r="D13" s="508"/>
      <c r="E13" s="508"/>
      <c r="F13" s="508"/>
      <c r="G13" s="508"/>
      <c r="H13" s="508"/>
      <c r="I13" s="330">
        <v>11549</v>
      </c>
      <c r="J13" s="330">
        <v>0</v>
      </c>
      <c r="K13" s="330">
        <v>11549</v>
      </c>
    </row>
    <row r="14" spans="1:11" ht="25.5" customHeight="1">
      <c r="A14" s="339" t="s">
        <v>101</v>
      </c>
      <c r="B14" s="329" t="s">
        <v>99</v>
      </c>
      <c r="C14" s="508" t="s">
        <v>375</v>
      </c>
      <c r="D14" s="508"/>
      <c r="E14" s="508"/>
      <c r="F14" s="508"/>
      <c r="G14" s="508"/>
      <c r="H14" s="508"/>
      <c r="I14" s="330">
        <v>13906</v>
      </c>
      <c r="J14" s="330">
        <v>0</v>
      </c>
      <c r="K14" s="330">
        <v>13906</v>
      </c>
    </row>
    <row r="15" spans="1:11" ht="25.5" customHeight="1">
      <c r="A15" s="339"/>
      <c r="B15" s="329" t="s">
        <v>101</v>
      </c>
      <c r="C15" s="508" t="s">
        <v>377</v>
      </c>
      <c r="D15" s="508"/>
      <c r="E15" s="508"/>
      <c r="F15" s="508"/>
      <c r="G15" s="508"/>
      <c r="H15" s="508"/>
      <c r="I15" s="330">
        <v>120760390</v>
      </c>
      <c r="J15" s="330"/>
      <c r="K15" s="330">
        <v>0</v>
      </c>
    </row>
    <row r="16" spans="1:11" ht="25.5" customHeight="1">
      <c r="A16" s="339"/>
      <c r="B16" s="329">
        <v>4</v>
      </c>
      <c r="C16" s="508" t="s">
        <v>378</v>
      </c>
      <c r="D16" s="508"/>
      <c r="E16" s="508"/>
      <c r="F16" s="508"/>
      <c r="G16" s="508"/>
      <c r="H16" s="508"/>
      <c r="I16" s="330">
        <v>8956424</v>
      </c>
      <c r="J16" s="330"/>
      <c r="K16" s="330">
        <v>0</v>
      </c>
    </row>
    <row r="17" spans="1:11" ht="25.5" customHeight="1">
      <c r="A17" s="339"/>
      <c r="B17" s="329" t="s">
        <v>103</v>
      </c>
      <c r="C17" s="508" t="s">
        <v>379</v>
      </c>
      <c r="D17" s="508"/>
      <c r="E17" s="508"/>
      <c r="F17" s="508"/>
      <c r="G17" s="508"/>
      <c r="H17" s="508"/>
      <c r="I17" s="330">
        <v>101723190</v>
      </c>
      <c r="J17" s="330"/>
      <c r="K17" s="330"/>
    </row>
    <row r="18" spans="1:11" ht="25.5" customHeight="1">
      <c r="A18" s="339"/>
      <c r="B18" s="329">
        <v>5</v>
      </c>
      <c r="C18" s="508" t="s">
        <v>380</v>
      </c>
      <c r="D18" s="508"/>
      <c r="E18" s="508"/>
      <c r="F18" s="508"/>
      <c r="G18" s="508"/>
      <c r="H18" s="508"/>
      <c r="I18" s="330">
        <v>395295145</v>
      </c>
      <c r="J18" s="330"/>
      <c r="K18" s="330"/>
    </row>
    <row r="19" spans="1:11" ht="25.5" customHeight="1">
      <c r="A19" s="339"/>
      <c r="B19" s="329" t="s">
        <v>104</v>
      </c>
      <c r="C19" s="508" t="s">
        <v>381</v>
      </c>
      <c r="D19" s="508"/>
      <c r="E19" s="508"/>
      <c r="F19" s="508"/>
      <c r="G19" s="508"/>
      <c r="H19" s="508"/>
      <c r="I19" s="330">
        <v>300000000</v>
      </c>
      <c r="J19" s="330"/>
      <c r="K19" s="330"/>
    </row>
    <row r="20" spans="1:11" ht="25.5" customHeight="1">
      <c r="A20" s="339" t="s">
        <v>107</v>
      </c>
      <c r="B20" s="329"/>
      <c r="C20" s="509" t="s">
        <v>376</v>
      </c>
      <c r="D20" s="510"/>
      <c r="E20" s="510"/>
      <c r="F20" s="510"/>
      <c r="G20" s="510"/>
      <c r="H20" s="510"/>
      <c r="I20" s="331">
        <f>SUM(I13:I19)</f>
        <v>926760604</v>
      </c>
      <c r="J20" s="331">
        <f>SUM(J13:J19)</f>
        <v>0</v>
      </c>
      <c r="K20" s="331">
        <f>SUM(K13:K19)</f>
        <v>25455</v>
      </c>
    </row>
    <row r="21" ht="27" customHeight="1">
      <c r="I21" s="341"/>
    </row>
    <row r="22" spans="3:9" ht="33" customHeight="1">
      <c r="C22" s="323"/>
      <c r="D22" s="323"/>
      <c r="E22" s="323"/>
      <c r="F22" s="323"/>
      <c r="G22" s="323"/>
      <c r="H22" s="323"/>
      <c r="I22" s="332"/>
    </row>
    <row r="23" ht="12.75">
      <c r="I23" s="333"/>
    </row>
  </sheetData>
  <sheetProtection/>
  <mergeCells count="14">
    <mergeCell ref="C19:H19"/>
    <mergeCell ref="C13:H13"/>
    <mergeCell ref="C20:H20"/>
    <mergeCell ref="C14:H14"/>
    <mergeCell ref="C15:H15"/>
    <mergeCell ref="C16:H16"/>
    <mergeCell ref="C17:H17"/>
    <mergeCell ref="C18:H18"/>
    <mergeCell ref="G2:K2"/>
    <mergeCell ref="A4:K4"/>
    <mergeCell ref="A11:A12"/>
    <mergeCell ref="B11:G12"/>
    <mergeCell ref="I11:J11"/>
    <mergeCell ref="K11:K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7.25" customHeight="1"/>
  <cols>
    <col min="1" max="1" width="5.00390625" style="108" customWidth="1"/>
    <col min="2" max="2" width="3.140625" style="108" customWidth="1"/>
    <col min="3" max="3" width="3.421875" style="108" customWidth="1"/>
    <col min="4" max="4" width="3.140625" style="108" customWidth="1"/>
    <col min="5" max="5" width="85.8515625" style="108" customWidth="1"/>
    <col min="6" max="6" width="13.28125" style="112" customWidth="1"/>
    <col min="7" max="7" width="14.28125" style="113" customWidth="1"/>
    <col min="8" max="16384" width="9.140625" style="108" customWidth="1"/>
  </cols>
  <sheetData>
    <row r="1" spans="1:7" ht="17.25" customHeight="1">
      <c r="A1" s="532" t="s">
        <v>391</v>
      </c>
      <c r="B1" s="530"/>
      <c r="C1" s="530"/>
      <c r="D1" s="530"/>
      <c r="E1" s="530"/>
      <c r="F1" s="530"/>
      <c r="G1" s="530"/>
    </row>
    <row r="2" spans="1:7" ht="12.75" customHeight="1">
      <c r="A2" s="106"/>
      <c r="B2" s="107"/>
      <c r="C2" s="107"/>
      <c r="D2" s="107"/>
      <c r="E2" s="107"/>
      <c r="F2" s="107"/>
      <c r="G2" s="107"/>
    </row>
    <row r="3" ht="11.25" customHeight="1"/>
    <row r="4" spans="1:7" ht="17.25" customHeight="1">
      <c r="A4" s="533" t="s">
        <v>382</v>
      </c>
      <c r="B4" s="534"/>
      <c r="C4" s="534"/>
      <c r="D4" s="534"/>
      <c r="E4" s="534"/>
      <c r="F4" s="534"/>
      <c r="G4" s="534"/>
    </row>
    <row r="5" spans="1:7" ht="17.25" customHeight="1">
      <c r="A5" s="533" t="s">
        <v>93</v>
      </c>
      <c r="B5" s="534"/>
      <c r="C5" s="534"/>
      <c r="D5" s="534"/>
      <c r="E5" s="534"/>
      <c r="F5" s="534"/>
      <c r="G5" s="534"/>
    </row>
    <row r="6" spans="1:7" ht="12.75" customHeight="1">
      <c r="A6" s="109"/>
      <c r="B6" s="110"/>
      <c r="C6" s="110"/>
      <c r="D6" s="110"/>
      <c r="E6" s="110"/>
      <c r="F6" s="110"/>
      <c r="G6" s="110"/>
    </row>
    <row r="7" spans="1:7" ht="12" customHeight="1">
      <c r="A7" s="109"/>
      <c r="B7" s="110"/>
      <c r="C7" s="110"/>
      <c r="D7" s="110"/>
      <c r="E7" s="110"/>
      <c r="F7" s="110"/>
      <c r="G7" s="110"/>
    </row>
    <row r="8" ht="17.25" customHeight="1">
      <c r="A8" s="111"/>
    </row>
    <row r="9" spans="1:7" ht="17.25" customHeight="1">
      <c r="A9" s="114"/>
      <c r="B9" s="115" t="s">
        <v>0</v>
      </c>
      <c r="C9" s="115" t="s">
        <v>1</v>
      </c>
      <c r="D9" s="115" t="s">
        <v>2</v>
      </c>
      <c r="E9" s="115" t="s">
        <v>3</v>
      </c>
      <c r="F9" s="116" t="s">
        <v>4</v>
      </c>
      <c r="G9" s="116" t="s">
        <v>5</v>
      </c>
    </row>
    <row r="10" spans="1:7" ht="17.25" customHeight="1">
      <c r="A10" s="117">
        <v>1</v>
      </c>
      <c r="F10" s="113"/>
      <c r="G10" s="113" t="s">
        <v>36</v>
      </c>
    </row>
    <row r="11" spans="1:7" ht="17.25" customHeight="1">
      <c r="A11" s="117">
        <f aca="true" t="shared" si="0" ref="A11:A63">A10+1</f>
        <v>2</v>
      </c>
      <c r="B11" s="535" t="s">
        <v>165</v>
      </c>
      <c r="C11" s="536"/>
      <c r="D11" s="536"/>
      <c r="E11" s="536"/>
      <c r="F11" s="119"/>
      <c r="G11" s="120">
        <v>3586896000</v>
      </c>
    </row>
    <row r="12" spans="1:7" ht="17.25" customHeight="1">
      <c r="A12" s="117">
        <f t="shared" si="0"/>
        <v>3</v>
      </c>
      <c r="B12" s="118" t="s">
        <v>139</v>
      </c>
      <c r="C12" s="537" t="s">
        <v>140</v>
      </c>
      <c r="D12" s="537"/>
      <c r="E12" s="537"/>
      <c r="F12" s="119"/>
      <c r="G12" s="120"/>
    </row>
    <row r="13" spans="1:7" s="123" customFormat="1" ht="17.25" customHeight="1">
      <c r="A13" s="117">
        <f t="shared" si="0"/>
        <v>4</v>
      </c>
      <c r="B13" s="121"/>
      <c r="C13" s="514" t="s">
        <v>141</v>
      </c>
      <c r="D13" s="531"/>
      <c r="E13" s="531"/>
      <c r="F13" s="122"/>
      <c r="G13" s="120">
        <f>SUM(F14:F24)</f>
        <v>62941009</v>
      </c>
    </row>
    <row r="14" spans="1:7" ht="17.25" customHeight="1">
      <c r="A14" s="117">
        <f t="shared" si="0"/>
        <v>5</v>
      </c>
      <c r="B14" s="124"/>
      <c r="C14" s="125" t="s">
        <v>142</v>
      </c>
      <c r="D14" s="511" t="s">
        <v>304</v>
      </c>
      <c r="E14" s="511"/>
      <c r="F14" s="127">
        <v>302</v>
      </c>
      <c r="G14" s="127"/>
    </row>
    <row r="15" spans="1:7" ht="17.25" customHeight="1">
      <c r="A15" s="117">
        <f t="shared" si="0"/>
        <v>6</v>
      </c>
      <c r="B15" s="124"/>
      <c r="C15" s="125" t="s">
        <v>142</v>
      </c>
      <c r="D15" s="511" t="s">
        <v>305</v>
      </c>
      <c r="E15" s="511"/>
      <c r="F15" s="127">
        <v>15819882</v>
      </c>
      <c r="G15" s="127"/>
    </row>
    <row r="16" spans="1:7" ht="17.25" customHeight="1">
      <c r="A16" s="117">
        <f t="shared" si="0"/>
        <v>7</v>
      </c>
      <c r="B16" s="124"/>
      <c r="C16" s="125" t="s">
        <v>142</v>
      </c>
      <c r="D16" s="511" t="s">
        <v>166</v>
      </c>
      <c r="E16" s="511"/>
      <c r="F16" s="127">
        <v>6741240</v>
      </c>
      <c r="G16" s="127"/>
    </row>
    <row r="17" spans="1:7" ht="17.25" customHeight="1">
      <c r="A17" s="117">
        <f t="shared" si="0"/>
        <v>8</v>
      </c>
      <c r="B17" s="124"/>
      <c r="C17" s="125" t="s">
        <v>142</v>
      </c>
      <c r="D17" s="511" t="s">
        <v>167</v>
      </c>
      <c r="E17" s="511"/>
      <c r="F17" s="127">
        <v>1878457</v>
      </c>
      <c r="G17" s="127"/>
    </row>
    <row r="18" spans="1:7" ht="17.25" customHeight="1">
      <c r="A18" s="117">
        <f t="shared" si="0"/>
        <v>9</v>
      </c>
      <c r="B18" s="124"/>
      <c r="C18" s="125" t="s">
        <v>142</v>
      </c>
      <c r="D18" s="511" t="s">
        <v>168</v>
      </c>
      <c r="E18" s="511"/>
      <c r="F18" s="127">
        <v>2202829</v>
      </c>
      <c r="G18" s="127"/>
    </row>
    <row r="19" spans="1:7" ht="17.25" customHeight="1">
      <c r="A19" s="117">
        <f t="shared" si="0"/>
        <v>10</v>
      </c>
      <c r="B19" s="124"/>
      <c r="C19" s="125" t="s">
        <v>142</v>
      </c>
      <c r="D19" s="511" t="s">
        <v>169</v>
      </c>
      <c r="E19" s="511"/>
      <c r="F19" s="127">
        <v>10139722</v>
      </c>
      <c r="G19" s="127"/>
    </row>
    <row r="20" spans="1:7" ht="17.25" customHeight="1">
      <c r="A20" s="117">
        <f t="shared" si="0"/>
        <v>11</v>
      </c>
      <c r="B20" s="124"/>
      <c r="C20" s="125" t="s">
        <v>142</v>
      </c>
      <c r="D20" s="511" t="s">
        <v>170</v>
      </c>
      <c r="E20" s="511"/>
      <c r="F20" s="127">
        <v>4604182</v>
      </c>
      <c r="G20" s="127"/>
    </row>
    <row r="21" spans="1:7" ht="17.25" customHeight="1">
      <c r="A21" s="117">
        <f t="shared" si="0"/>
        <v>12</v>
      </c>
      <c r="B21" s="124"/>
      <c r="C21" s="125" t="s">
        <v>142</v>
      </c>
      <c r="D21" s="511" t="s">
        <v>171</v>
      </c>
      <c r="E21" s="511"/>
      <c r="F21" s="127">
        <v>1095948</v>
      </c>
      <c r="G21" s="127"/>
    </row>
    <row r="22" spans="1:7" ht="17.25" customHeight="1">
      <c r="A22" s="117">
        <f t="shared" si="0"/>
        <v>13</v>
      </c>
      <c r="B22" s="124"/>
      <c r="C22" s="125" t="s">
        <v>142</v>
      </c>
      <c r="D22" s="511" t="s">
        <v>172</v>
      </c>
      <c r="E22" s="511"/>
      <c r="F22" s="127">
        <v>941350</v>
      </c>
      <c r="G22" s="127"/>
    </row>
    <row r="23" spans="1:7" ht="17.25" customHeight="1">
      <c r="A23" s="117">
        <f t="shared" si="0"/>
        <v>14</v>
      </c>
      <c r="B23" s="124"/>
      <c r="C23" s="125" t="s">
        <v>142</v>
      </c>
      <c r="D23" s="511" t="s">
        <v>173</v>
      </c>
      <c r="E23" s="511"/>
      <c r="F23" s="127">
        <v>16487097</v>
      </c>
      <c r="G23" s="127"/>
    </row>
    <row r="24" spans="1:7" ht="17.25" customHeight="1">
      <c r="A24" s="117"/>
      <c r="B24" s="124"/>
      <c r="C24" s="125" t="s">
        <v>142</v>
      </c>
      <c r="D24" s="511" t="s">
        <v>303</v>
      </c>
      <c r="E24" s="511"/>
      <c r="F24" s="127">
        <v>3030000</v>
      </c>
      <c r="G24" s="127"/>
    </row>
    <row r="25" spans="1:7" s="123" customFormat="1" ht="17.25" customHeight="1">
      <c r="A25" s="117">
        <f>A23+1</f>
        <v>15</v>
      </c>
      <c r="B25" s="121"/>
      <c r="C25" s="512" t="s">
        <v>174</v>
      </c>
      <c r="D25" s="513"/>
      <c r="E25" s="514"/>
      <c r="F25" s="120"/>
      <c r="G25" s="128">
        <f>SUM(F26:F27)</f>
        <v>133243915</v>
      </c>
    </row>
    <row r="26" spans="1:7" s="123" customFormat="1" ht="17.25" customHeight="1">
      <c r="A26" s="117">
        <f t="shared" si="0"/>
        <v>16</v>
      </c>
      <c r="B26" s="121"/>
      <c r="C26" s="125" t="s">
        <v>142</v>
      </c>
      <c r="D26" s="511" t="s">
        <v>175</v>
      </c>
      <c r="E26" s="511"/>
      <c r="F26" s="127">
        <v>106799296</v>
      </c>
      <c r="G26" s="128"/>
    </row>
    <row r="27" spans="1:7" s="123" customFormat="1" ht="17.25" customHeight="1">
      <c r="A27" s="117">
        <f t="shared" si="0"/>
        <v>17</v>
      </c>
      <c r="B27" s="121"/>
      <c r="C27" s="125" t="s">
        <v>142</v>
      </c>
      <c r="D27" s="511" t="s">
        <v>176</v>
      </c>
      <c r="E27" s="511"/>
      <c r="F27" s="127">
        <v>26444619</v>
      </c>
      <c r="G27" s="128"/>
    </row>
    <row r="28" spans="1:7" s="123" customFormat="1" ht="17.25" customHeight="1">
      <c r="A28" s="117">
        <f t="shared" si="0"/>
        <v>18</v>
      </c>
      <c r="B28" s="121"/>
      <c r="C28" s="512" t="s">
        <v>177</v>
      </c>
      <c r="D28" s="513"/>
      <c r="E28" s="514"/>
      <c r="F28" s="127"/>
      <c r="G28" s="128">
        <f>F29</f>
        <v>278489760</v>
      </c>
    </row>
    <row r="29" spans="1:7" s="123" customFormat="1" ht="17.25" customHeight="1">
      <c r="A29" s="117">
        <f t="shared" si="0"/>
        <v>19</v>
      </c>
      <c r="B29" s="121"/>
      <c r="C29" s="125" t="s">
        <v>142</v>
      </c>
      <c r="D29" s="511" t="s">
        <v>178</v>
      </c>
      <c r="E29" s="511"/>
      <c r="F29" s="127">
        <v>278489760</v>
      </c>
      <c r="G29" s="128"/>
    </row>
    <row r="30" spans="1:7" s="123" customFormat="1" ht="17.25" customHeight="1">
      <c r="A30" s="117">
        <f t="shared" si="0"/>
        <v>20</v>
      </c>
      <c r="B30" s="121"/>
      <c r="C30" s="512" t="s">
        <v>179</v>
      </c>
      <c r="D30" s="513"/>
      <c r="E30" s="514"/>
      <c r="F30" s="127"/>
      <c r="G30" s="128">
        <f>SUM(F31:F35)</f>
        <v>14715826</v>
      </c>
    </row>
    <row r="31" spans="1:7" s="123" customFormat="1" ht="17.25" customHeight="1">
      <c r="A31" s="117">
        <f t="shared" si="0"/>
        <v>21</v>
      </c>
      <c r="B31" s="121"/>
      <c r="C31" s="125" t="s">
        <v>142</v>
      </c>
      <c r="D31" s="511" t="s">
        <v>180</v>
      </c>
      <c r="E31" s="511"/>
      <c r="F31" s="127">
        <v>8441622</v>
      </c>
      <c r="G31" s="128"/>
    </row>
    <row r="32" spans="1:7" s="123" customFormat="1" ht="17.25" customHeight="1">
      <c r="A32" s="117">
        <f t="shared" si="0"/>
        <v>22</v>
      </c>
      <c r="B32" s="121"/>
      <c r="C32" s="125" t="s">
        <v>142</v>
      </c>
      <c r="D32" s="511" t="s">
        <v>181</v>
      </c>
      <c r="E32" s="511"/>
      <c r="F32" s="127">
        <v>700000</v>
      </c>
      <c r="G32" s="128"/>
    </row>
    <row r="33" spans="1:7" s="123" customFormat="1" ht="17.25" customHeight="1">
      <c r="A33" s="117">
        <f t="shared" si="0"/>
        <v>23</v>
      </c>
      <c r="B33" s="121"/>
      <c r="C33" s="125" t="s">
        <v>142</v>
      </c>
      <c r="D33" s="511" t="s">
        <v>182</v>
      </c>
      <c r="E33" s="511"/>
      <c r="F33" s="127">
        <v>4038135</v>
      </c>
      <c r="G33" s="128"/>
    </row>
    <row r="34" spans="1:7" s="123" customFormat="1" ht="17.25" customHeight="1">
      <c r="A34" s="117">
        <f t="shared" si="0"/>
        <v>24</v>
      </c>
      <c r="B34" s="121"/>
      <c r="C34" s="125" t="s">
        <v>142</v>
      </c>
      <c r="D34" s="511" t="s">
        <v>184</v>
      </c>
      <c r="E34" s="511"/>
      <c r="F34" s="127">
        <v>900000</v>
      </c>
      <c r="G34" s="128"/>
    </row>
    <row r="35" spans="1:7" s="123" customFormat="1" ht="17.25" customHeight="1">
      <c r="A35" s="117">
        <f t="shared" si="0"/>
        <v>25</v>
      </c>
      <c r="B35" s="121"/>
      <c r="C35" s="125" t="s">
        <v>142</v>
      </c>
      <c r="D35" s="511" t="s">
        <v>183</v>
      </c>
      <c r="E35" s="511"/>
      <c r="F35" s="127">
        <v>636069</v>
      </c>
      <c r="G35" s="128"/>
    </row>
    <row r="36" spans="1:7" s="123" customFormat="1" ht="17.25" customHeight="1">
      <c r="A36" s="117">
        <f t="shared" si="0"/>
        <v>26</v>
      </c>
      <c r="B36" s="121"/>
      <c r="C36" s="512" t="s">
        <v>185</v>
      </c>
      <c r="D36" s="513"/>
      <c r="E36" s="514"/>
      <c r="F36" s="127"/>
      <c r="G36" s="128">
        <f>F37</f>
        <v>4550000</v>
      </c>
    </row>
    <row r="37" spans="1:7" s="123" customFormat="1" ht="17.25" customHeight="1">
      <c r="A37" s="117">
        <f t="shared" si="0"/>
        <v>27</v>
      </c>
      <c r="B37" s="121"/>
      <c r="C37" s="125" t="s">
        <v>142</v>
      </c>
      <c r="D37" s="511" t="s">
        <v>186</v>
      </c>
      <c r="E37" s="511"/>
      <c r="F37" s="127">
        <v>4550000</v>
      </c>
      <c r="G37" s="128"/>
    </row>
    <row r="38" spans="1:7" s="123" customFormat="1" ht="27.75" customHeight="1">
      <c r="A38" s="117">
        <f t="shared" si="0"/>
        <v>28</v>
      </c>
      <c r="B38" s="121"/>
      <c r="C38" s="512" t="s">
        <v>187</v>
      </c>
      <c r="D38" s="513"/>
      <c r="E38" s="514"/>
      <c r="F38" s="120"/>
      <c r="G38" s="128">
        <v>45744641</v>
      </c>
    </row>
    <row r="39" spans="1:7" s="123" customFormat="1" ht="17.25" customHeight="1">
      <c r="A39" s="117">
        <f t="shared" si="0"/>
        <v>29</v>
      </c>
      <c r="B39" s="121"/>
      <c r="C39" s="512" t="s">
        <v>188</v>
      </c>
      <c r="D39" s="513"/>
      <c r="E39" s="514"/>
      <c r="F39" s="175"/>
      <c r="G39" s="129">
        <f>F40</f>
        <v>302258328</v>
      </c>
    </row>
    <row r="40" spans="1:7" s="123" customFormat="1" ht="17.25" customHeight="1">
      <c r="A40" s="117">
        <f t="shared" si="0"/>
        <v>30</v>
      </c>
      <c r="B40" s="121"/>
      <c r="C40" s="125" t="s">
        <v>142</v>
      </c>
      <c r="D40" s="511" t="s">
        <v>189</v>
      </c>
      <c r="E40" s="511"/>
      <c r="F40" s="176">
        <v>302258328</v>
      </c>
      <c r="G40" s="129"/>
    </row>
    <row r="41" spans="1:7" ht="12" customHeight="1">
      <c r="A41" s="117">
        <f t="shared" si="0"/>
        <v>31</v>
      </c>
      <c r="B41" s="124"/>
      <c r="C41" s="520" t="s">
        <v>190</v>
      </c>
      <c r="D41" s="538"/>
      <c r="E41" s="538"/>
      <c r="F41" s="129"/>
      <c r="G41" s="129">
        <v>188235519</v>
      </c>
    </row>
    <row r="42" spans="1:7" ht="12" customHeight="1">
      <c r="A42" s="117">
        <f t="shared" si="0"/>
        <v>32</v>
      </c>
      <c r="B42" s="124"/>
      <c r="C42" s="539"/>
      <c r="D42" s="539"/>
      <c r="E42" s="539"/>
      <c r="F42" s="131"/>
      <c r="G42" s="131">
        <v>-188235519</v>
      </c>
    </row>
    <row r="43" spans="1:7" ht="17.25" customHeight="1">
      <c r="A43" s="117">
        <f t="shared" si="0"/>
        <v>33</v>
      </c>
      <c r="B43" s="124"/>
      <c r="C43" s="132"/>
      <c r="D43" s="133" t="s">
        <v>142</v>
      </c>
      <c r="E43" s="134" t="s">
        <v>143</v>
      </c>
      <c r="F43" s="135">
        <v>-1765738</v>
      </c>
      <c r="G43" s="135"/>
    </row>
    <row r="44" spans="1:7" ht="17.25" customHeight="1">
      <c r="A44" s="117">
        <f t="shared" si="0"/>
        <v>34</v>
      </c>
      <c r="B44" s="136"/>
      <c r="C44" s="137"/>
      <c r="D44" s="138" t="s">
        <v>142</v>
      </c>
      <c r="E44" s="126" t="s">
        <v>144</v>
      </c>
      <c r="F44" s="139">
        <v>-373230</v>
      </c>
      <c r="G44" s="139"/>
    </row>
    <row r="45" spans="1:7" ht="17.25" customHeight="1">
      <c r="A45" s="117">
        <f t="shared" si="0"/>
        <v>35</v>
      </c>
      <c r="B45" s="136"/>
      <c r="C45" s="137"/>
      <c r="D45" s="138" t="s">
        <v>142</v>
      </c>
      <c r="E45" s="126" t="s">
        <v>145</v>
      </c>
      <c r="F45" s="139">
        <v>1581271</v>
      </c>
      <c r="G45" s="139"/>
    </row>
    <row r="46" spans="1:7" ht="17.25" customHeight="1">
      <c r="A46" s="117">
        <f t="shared" si="0"/>
        <v>36</v>
      </c>
      <c r="B46" s="136"/>
      <c r="C46" s="137"/>
      <c r="D46" s="138" t="s">
        <v>142</v>
      </c>
      <c r="E46" s="126" t="s">
        <v>146</v>
      </c>
      <c r="F46" s="139">
        <v>35283291</v>
      </c>
      <c r="G46" s="139"/>
    </row>
    <row r="47" spans="1:7" ht="17.25" customHeight="1">
      <c r="A47" s="117">
        <f t="shared" si="0"/>
        <v>37</v>
      </c>
      <c r="B47" s="136"/>
      <c r="C47" s="137"/>
      <c r="D47" s="138" t="s">
        <v>142</v>
      </c>
      <c r="E47" s="126" t="s">
        <v>191</v>
      </c>
      <c r="F47" s="139">
        <v>149060057</v>
      </c>
      <c r="G47" s="139"/>
    </row>
    <row r="48" spans="1:7" ht="17.25" customHeight="1">
      <c r="A48" s="117">
        <f t="shared" si="0"/>
        <v>38</v>
      </c>
      <c r="B48" s="136"/>
      <c r="C48" s="137"/>
      <c r="D48" s="138" t="s">
        <v>142</v>
      </c>
      <c r="E48" s="126" t="s">
        <v>147</v>
      </c>
      <c r="F48" s="139">
        <v>-6480600</v>
      </c>
      <c r="G48" s="139"/>
    </row>
    <row r="49" spans="1:7" ht="17.25" customHeight="1">
      <c r="A49" s="117">
        <f t="shared" si="0"/>
        <v>39</v>
      </c>
      <c r="B49" s="136"/>
      <c r="C49" s="137"/>
      <c r="D49" s="138" t="s">
        <v>142</v>
      </c>
      <c r="E49" s="126" t="s">
        <v>192</v>
      </c>
      <c r="F49" s="139">
        <v>-179615951</v>
      </c>
      <c r="G49" s="139"/>
    </row>
    <row r="50" spans="1:7" ht="17.25" customHeight="1">
      <c r="A50" s="117">
        <f t="shared" si="0"/>
        <v>40</v>
      </c>
      <c r="B50" s="136"/>
      <c r="C50" s="137"/>
      <c r="D50" s="138" t="s">
        <v>142</v>
      </c>
      <c r="E50" s="126" t="s">
        <v>193</v>
      </c>
      <c r="F50" s="139">
        <v>17400</v>
      </c>
      <c r="G50" s="139"/>
    </row>
    <row r="51" spans="1:7" ht="17.25" customHeight="1">
      <c r="A51" s="117">
        <f t="shared" si="0"/>
        <v>41</v>
      </c>
      <c r="B51" s="136"/>
      <c r="C51" s="137"/>
      <c r="D51" s="138" t="s">
        <v>142</v>
      </c>
      <c r="E51" s="126" t="s">
        <v>194</v>
      </c>
      <c r="F51" s="139">
        <v>2293500</v>
      </c>
      <c r="G51" s="139"/>
    </row>
    <row r="52" spans="1:7" ht="17.25" customHeight="1">
      <c r="A52" s="117">
        <f t="shared" si="0"/>
        <v>42</v>
      </c>
      <c r="B52" s="118" t="s">
        <v>139</v>
      </c>
      <c r="C52" s="512" t="s">
        <v>150</v>
      </c>
      <c r="D52" s="513"/>
      <c r="E52" s="514"/>
      <c r="F52" s="128"/>
      <c r="G52" s="140">
        <f>SUM(G13:G42)</f>
        <v>841943479</v>
      </c>
    </row>
    <row r="53" spans="1:7" ht="17.25" customHeight="1">
      <c r="A53" s="117">
        <f t="shared" si="0"/>
        <v>43</v>
      </c>
      <c r="B53" s="124"/>
      <c r="C53" s="138" t="s">
        <v>142</v>
      </c>
      <c r="D53" s="511" t="s">
        <v>143</v>
      </c>
      <c r="E53" s="511"/>
      <c r="F53" s="139">
        <v>-1852782</v>
      </c>
      <c r="G53" s="139"/>
    </row>
    <row r="54" spans="1:7" ht="17.25" customHeight="1">
      <c r="A54" s="117">
        <f t="shared" si="0"/>
        <v>44</v>
      </c>
      <c r="B54" s="124"/>
      <c r="C54" s="138" t="s">
        <v>142</v>
      </c>
      <c r="D54" s="511" t="s">
        <v>144</v>
      </c>
      <c r="E54" s="511"/>
      <c r="F54" s="139">
        <v>-647479</v>
      </c>
      <c r="G54" s="139"/>
    </row>
    <row r="55" spans="1:7" ht="17.25" customHeight="1">
      <c r="A55" s="117">
        <f t="shared" si="0"/>
        <v>45</v>
      </c>
      <c r="B55" s="124"/>
      <c r="C55" s="138" t="s">
        <v>142</v>
      </c>
      <c r="D55" s="511" t="s">
        <v>145</v>
      </c>
      <c r="E55" s="511"/>
      <c r="F55" s="139">
        <v>8849351</v>
      </c>
      <c r="G55" s="139"/>
    </row>
    <row r="56" spans="1:7" ht="17.25" customHeight="1">
      <c r="A56" s="117">
        <f t="shared" si="0"/>
        <v>46</v>
      </c>
      <c r="B56" s="124"/>
      <c r="C56" s="138" t="s">
        <v>142</v>
      </c>
      <c r="D56" s="511" t="s">
        <v>195</v>
      </c>
      <c r="E56" s="511"/>
      <c r="F56" s="139">
        <v>17400</v>
      </c>
      <c r="G56" s="139"/>
    </row>
    <row r="57" spans="1:7" ht="17.25" customHeight="1">
      <c r="A57" s="117">
        <f t="shared" si="0"/>
        <v>47</v>
      </c>
      <c r="B57" s="124"/>
      <c r="C57" s="138" t="s">
        <v>142</v>
      </c>
      <c r="D57" s="511" t="s">
        <v>146</v>
      </c>
      <c r="E57" s="511"/>
      <c r="F57" s="139">
        <v>93795893</v>
      </c>
      <c r="G57" s="139"/>
    </row>
    <row r="58" spans="1:7" ht="17.25" customHeight="1">
      <c r="A58" s="117">
        <f t="shared" si="0"/>
        <v>48</v>
      </c>
      <c r="B58" s="124"/>
      <c r="C58" s="138" t="s">
        <v>142</v>
      </c>
      <c r="D58" s="511" t="s">
        <v>196</v>
      </c>
      <c r="E58" s="511"/>
      <c r="F58" s="139">
        <v>167227363</v>
      </c>
      <c r="G58" s="139"/>
    </row>
    <row r="59" spans="1:7" ht="17.25" customHeight="1">
      <c r="A59" s="117">
        <f t="shared" si="0"/>
        <v>49</v>
      </c>
      <c r="B59" s="124"/>
      <c r="C59" s="138" t="s">
        <v>142</v>
      </c>
      <c r="D59" s="511" t="s">
        <v>197</v>
      </c>
      <c r="E59" s="511"/>
      <c r="F59" s="139">
        <v>-404</v>
      </c>
      <c r="G59" s="139"/>
    </row>
    <row r="60" spans="1:7" ht="17.25" customHeight="1">
      <c r="A60" s="117">
        <f t="shared" si="0"/>
        <v>50</v>
      </c>
      <c r="B60" s="124"/>
      <c r="C60" s="138" t="s">
        <v>142</v>
      </c>
      <c r="D60" s="511" t="s">
        <v>148</v>
      </c>
      <c r="E60" s="511"/>
      <c r="F60" s="139">
        <v>173730068</v>
      </c>
      <c r="G60" s="139"/>
    </row>
    <row r="61" spans="1:7" ht="17.25" customHeight="1">
      <c r="A61" s="117">
        <f t="shared" si="0"/>
        <v>51</v>
      </c>
      <c r="B61" s="124"/>
      <c r="C61" s="138" t="s">
        <v>142</v>
      </c>
      <c r="D61" s="511" t="s">
        <v>149</v>
      </c>
      <c r="E61" s="511"/>
      <c r="F61" s="139">
        <v>2293500</v>
      </c>
      <c r="G61" s="139"/>
    </row>
    <row r="62" spans="1:7" ht="17.25" customHeight="1">
      <c r="A62" s="117">
        <f t="shared" si="0"/>
        <v>52</v>
      </c>
      <c r="B62" s="124"/>
      <c r="C62" s="138" t="s">
        <v>142</v>
      </c>
      <c r="D62" s="511" t="s">
        <v>198</v>
      </c>
      <c r="E62" s="511"/>
      <c r="F62" s="139">
        <v>302258328</v>
      </c>
      <c r="G62" s="139"/>
    </row>
    <row r="63" spans="1:7" ht="17.25" customHeight="1">
      <c r="A63" s="117">
        <f t="shared" si="0"/>
        <v>53</v>
      </c>
      <c r="B63" s="124"/>
      <c r="C63" s="138" t="s">
        <v>142</v>
      </c>
      <c r="D63" s="511" t="s">
        <v>199</v>
      </c>
      <c r="E63" s="511"/>
      <c r="F63" s="139">
        <v>96272241</v>
      </c>
      <c r="G63" s="139"/>
    </row>
    <row r="64" spans="1:7" ht="17.25" customHeight="1">
      <c r="A64" s="529" t="str">
        <f>A1</f>
        <v>7. sz. melléklet a 23./2017. (IX.04) önkormányzati rendelethez</v>
      </c>
      <c r="B64" s="530"/>
      <c r="C64" s="530"/>
      <c r="D64" s="530"/>
      <c r="E64" s="530"/>
      <c r="F64" s="530"/>
      <c r="G64" s="530"/>
    </row>
    <row r="66" spans="1:7" ht="17.25" customHeight="1">
      <c r="A66" s="117"/>
      <c r="B66" s="148" t="s">
        <v>0</v>
      </c>
      <c r="C66" s="148" t="s">
        <v>1</v>
      </c>
      <c r="D66" s="148" t="s">
        <v>2</v>
      </c>
      <c r="E66" s="148" t="s">
        <v>3</v>
      </c>
      <c r="F66" s="149" t="s">
        <v>4</v>
      </c>
      <c r="G66" s="149" t="s">
        <v>5</v>
      </c>
    </row>
    <row r="67" spans="1:7" ht="17.25" customHeight="1">
      <c r="A67" s="117">
        <f>A63+1</f>
        <v>54</v>
      </c>
      <c r="B67" s="515" t="s">
        <v>200</v>
      </c>
      <c r="C67" s="516" t="s">
        <v>142</v>
      </c>
      <c r="D67" s="516"/>
      <c r="E67" s="517"/>
      <c r="F67" s="128"/>
      <c r="G67" s="140"/>
    </row>
    <row r="68" spans="1:7" ht="17.25" customHeight="1">
      <c r="A68" s="117">
        <f>A67+1</f>
        <v>55</v>
      </c>
      <c r="B68" s="124"/>
      <c r="C68" s="525" t="s">
        <v>151</v>
      </c>
      <c r="D68" s="528"/>
      <c r="E68" s="528"/>
      <c r="F68" s="144"/>
      <c r="G68" s="119"/>
    </row>
    <row r="69" spans="1:7" ht="17.25" customHeight="1">
      <c r="A69" s="117">
        <f>A68+1</f>
        <v>56</v>
      </c>
      <c r="C69" s="177" t="s">
        <v>142</v>
      </c>
      <c r="D69" s="511" t="s">
        <v>201</v>
      </c>
      <c r="E69" s="511"/>
      <c r="F69" s="146"/>
      <c r="G69" s="128">
        <f>SUM(F70:F72)</f>
        <v>76910183</v>
      </c>
    </row>
    <row r="70" spans="1:7" ht="17.25" customHeight="1">
      <c r="A70" s="117">
        <f>A69+1</f>
        <v>57</v>
      </c>
      <c r="B70" s="124"/>
      <c r="C70" s="147"/>
      <c r="D70" s="133" t="s">
        <v>142</v>
      </c>
      <c r="E70" s="134" t="s">
        <v>152</v>
      </c>
      <c r="F70" s="139">
        <v>35858717</v>
      </c>
      <c r="G70" s="139"/>
    </row>
    <row r="71" spans="1:7" ht="17.25" customHeight="1">
      <c r="A71" s="117">
        <f>A70+1</f>
        <v>58</v>
      </c>
      <c r="B71" s="136"/>
      <c r="C71" s="147"/>
      <c r="D71" s="133" t="s">
        <v>142</v>
      </c>
      <c r="E71" s="134" t="s">
        <v>153</v>
      </c>
      <c r="F71" s="139">
        <v>7832072</v>
      </c>
      <c r="G71" s="139"/>
    </row>
    <row r="72" spans="1:7" ht="17.25" customHeight="1">
      <c r="A72" s="117">
        <f>A71+1</f>
        <v>59</v>
      </c>
      <c r="B72" s="136"/>
      <c r="C72" s="147"/>
      <c r="D72" s="133" t="s">
        <v>142</v>
      </c>
      <c r="E72" s="134" t="s">
        <v>145</v>
      </c>
      <c r="F72" s="139">
        <v>33219394</v>
      </c>
      <c r="G72" s="139"/>
    </row>
    <row r="73" spans="1:7" s="123" customFormat="1" ht="17.25" customHeight="1">
      <c r="A73" s="117">
        <f aca="true" t="shared" si="1" ref="A73:A127">A72+1</f>
        <v>60</v>
      </c>
      <c r="B73" s="151"/>
      <c r="C73" s="515" t="s">
        <v>202</v>
      </c>
      <c r="D73" s="516"/>
      <c r="E73" s="516"/>
      <c r="F73" s="128"/>
      <c r="G73" s="131"/>
    </row>
    <row r="74" spans="1:7" ht="17.25" customHeight="1">
      <c r="A74" s="117">
        <f t="shared" si="1"/>
        <v>61</v>
      </c>
      <c r="B74" s="151"/>
      <c r="C74" s="154" t="s">
        <v>142</v>
      </c>
      <c r="D74" s="511" t="s">
        <v>201</v>
      </c>
      <c r="E74" s="511"/>
      <c r="F74" s="139"/>
      <c r="G74" s="128">
        <f>SUM(F75:F77)</f>
        <v>22928757</v>
      </c>
    </row>
    <row r="75" spans="1:7" ht="17.25" customHeight="1">
      <c r="A75" s="117">
        <f t="shared" si="1"/>
        <v>62</v>
      </c>
      <c r="B75" s="153"/>
      <c r="C75" s="155"/>
      <c r="D75" s="138" t="s">
        <v>142</v>
      </c>
      <c r="E75" s="134" t="s">
        <v>152</v>
      </c>
      <c r="F75" s="139">
        <v>4468000</v>
      </c>
      <c r="G75" s="139"/>
    </row>
    <row r="76" spans="1:7" ht="17.25" customHeight="1">
      <c r="A76" s="117">
        <f t="shared" si="1"/>
        <v>63</v>
      </c>
      <c r="B76" s="153"/>
      <c r="C76" s="155"/>
      <c r="D76" s="138" t="s">
        <v>142</v>
      </c>
      <c r="E76" s="134" t="s">
        <v>153</v>
      </c>
      <c r="F76" s="139">
        <v>1590517</v>
      </c>
      <c r="G76" s="139"/>
    </row>
    <row r="77" spans="1:7" ht="17.25" customHeight="1">
      <c r="A77" s="117">
        <f t="shared" si="1"/>
        <v>64</v>
      </c>
      <c r="B77" s="153"/>
      <c r="C77" s="155"/>
      <c r="D77" s="138" t="s">
        <v>142</v>
      </c>
      <c r="E77" s="134" t="s">
        <v>154</v>
      </c>
      <c r="F77" s="139">
        <v>16870240</v>
      </c>
      <c r="G77" s="139"/>
    </row>
    <row r="78" spans="1:7" ht="17.25" customHeight="1">
      <c r="A78" s="117">
        <f t="shared" si="1"/>
        <v>65</v>
      </c>
      <c r="B78" s="156"/>
      <c r="C78" s="525" t="s">
        <v>203</v>
      </c>
      <c r="D78" s="528"/>
      <c r="E78" s="528"/>
      <c r="F78" s="128"/>
      <c r="G78" s="157"/>
    </row>
    <row r="79" spans="1:7" ht="27" customHeight="1">
      <c r="A79" s="117">
        <f t="shared" si="1"/>
        <v>66</v>
      </c>
      <c r="B79" s="151"/>
      <c r="C79" s="158" t="s">
        <v>142</v>
      </c>
      <c r="D79" s="511" t="s">
        <v>204</v>
      </c>
      <c r="E79" s="511"/>
      <c r="F79" s="139"/>
      <c r="G79" s="128">
        <f>SUM(F80:F83)</f>
        <v>4949468</v>
      </c>
    </row>
    <row r="80" spans="1:7" ht="17.25" customHeight="1">
      <c r="A80" s="117">
        <f t="shared" si="1"/>
        <v>67</v>
      </c>
      <c r="B80" s="153"/>
      <c r="C80" s="155"/>
      <c r="D80" s="159" t="s">
        <v>142</v>
      </c>
      <c r="E80" s="134" t="s">
        <v>152</v>
      </c>
      <c r="F80" s="139">
        <v>1288019</v>
      </c>
      <c r="G80" s="128"/>
    </row>
    <row r="81" spans="1:7" ht="17.25" customHeight="1">
      <c r="A81" s="117">
        <f t="shared" si="1"/>
        <v>68</v>
      </c>
      <c r="B81" s="153"/>
      <c r="C81" s="155"/>
      <c r="D81" s="159" t="s">
        <v>142</v>
      </c>
      <c r="E81" s="134" t="s">
        <v>153</v>
      </c>
      <c r="F81" s="139">
        <v>270752</v>
      </c>
      <c r="G81" s="128"/>
    </row>
    <row r="82" spans="1:7" ht="17.25" customHeight="1">
      <c r="A82" s="117">
        <f t="shared" si="1"/>
        <v>69</v>
      </c>
      <c r="B82" s="153"/>
      <c r="C82" s="155"/>
      <c r="D82" s="159" t="s">
        <v>142</v>
      </c>
      <c r="E82" s="134" t="s">
        <v>145</v>
      </c>
      <c r="F82" s="139">
        <v>3390697</v>
      </c>
      <c r="G82" s="128"/>
    </row>
    <row r="83" spans="1:7" s="123" customFormat="1" ht="17.25" customHeight="1">
      <c r="A83" s="117">
        <f t="shared" si="1"/>
        <v>70</v>
      </c>
      <c r="B83" s="156"/>
      <c r="C83" s="525" t="s">
        <v>205</v>
      </c>
      <c r="D83" s="528"/>
      <c r="E83" s="528"/>
      <c r="F83" s="128"/>
      <c r="G83" s="131"/>
    </row>
    <row r="84" spans="1:7" ht="17.25" customHeight="1">
      <c r="A84" s="117">
        <f t="shared" si="1"/>
        <v>71</v>
      </c>
      <c r="B84" s="151"/>
      <c r="C84" s="160" t="s">
        <v>142</v>
      </c>
      <c r="D84" s="511" t="s">
        <v>206</v>
      </c>
      <c r="E84" s="511"/>
      <c r="F84" s="139"/>
      <c r="G84" s="128">
        <f>SUM(F85:F87)</f>
        <v>2374040</v>
      </c>
    </row>
    <row r="85" spans="1:7" ht="17.25" customHeight="1">
      <c r="A85" s="117">
        <f t="shared" si="1"/>
        <v>72</v>
      </c>
      <c r="B85" s="153"/>
      <c r="C85" s="155"/>
      <c r="D85" s="138" t="s">
        <v>142</v>
      </c>
      <c r="E85" s="134" t="s">
        <v>152</v>
      </c>
      <c r="F85" s="139">
        <v>663000</v>
      </c>
      <c r="G85" s="139"/>
    </row>
    <row r="86" spans="1:7" ht="17.25" customHeight="1">
      <c r="A86" s="117">
        <f t="shared" si="1"/>
        <v>73</v>
      </c>
      <c r="B86" s="153"/>
      <c r="C86" s="155"/>
      <c r="D86" s="138" t="s">
        <v>142</v>
      </c>
      <c r="E86" s="134" t="s">
        <v>153</v>
      </c>
      <c r="F86" s="139">
        <v>218598</v>
      </c>
      <c r="G86" s="139"/>
    </row>
    <row r="87" spans="1:7" ht="17.25" customHeight="1">
      <c r="A87" s="117">
        <f t="shared" si="1"/>
        <v>74</v>
      </c>
      <c r="B87" s="153"/>
      <c r="C87" s="155"/>
      <c r="D87" s="150" t="s">
        <v>142</v>
      </c>
      <c r="E87" s="161" t="s">
        <v>145</v>
      </c>
      <c r="F87" s="139">
        <v>1492442</v>
      </c>
      <c r="G87" s="139"/>
    </row>
    <row r="88" spans="1:7" ht="17.25" customHeight="1">
      <c r="A88" s="117">
        <f t="shared" si="1"/>
        <v>75</v>
      </c>
      <c r="B88" s="151"/>
      <c r="C88" s="525" t="s">
        <v>207</v>
      </c>
      <c r="D88" s="518"/>
      <c r="E88" s="518"/>
      <c r="F88" s="144"/>
      <c r="G88" s="119"/>
    </row>
    <row r="89" spans="1:7" ht="17.25" customHeight="1">
      <c r="A89" s="117">
        <f t="shared" si="1"/>
        <v>76</v>
      </c>
      <c r="B89" s="151"/>
      <c r="C89" s="145" t="s">
        <v>142</v>
      </c>
      <c r="D89" s="511" t="s">
        <v>208</v>
      </c>
      <c r="E89" s="511"/>
      <c r="F89" s="146">
        <v>-106799296</v>
      </c>
      <c r="G89" s="128"/>
    </row>
    <row r="90" spans="1:7" ht="17.25" customHeight="1">
      <c r="A90" s="117">
        <f t="shared" si="1"/>
        <v>77</v>
      </c>
      <c r="B90" s="124"/>
      <c r="C90" s="145" t="s">
        <v>142</v>
      </c>
      <c r="D90" s="511" t="s">
        <v>209</v>
      </c>
      <c r="E90" s="511"/>
      <c r="F90" s="146">
        <v>5104326</v>
      </c>
      <c r="G90" s="128"/>
    </row>
    <row r="91" spans="1:7" ht="17.25" customHeight="1">
      <c r="A91" s="117">
        <f t="shared" si="1"/>
        <v>78</v>
      </c>
      <c r="B91" s="124"/>
      <c r="C91" s="145"/>
      <c r="D91" s="511" t="s">
        <v>210</v>
      </c>
      <c r="E91" s="511"/>
      <c r="F91" s="146"/>
      <c r="G91" s="128">
        <f>SUM(F89:F90)</f>
        <v>-101694970</v>
      </c>
    </row>
    <row r="92" spans="1:7" ht="17.25" customHeight="1">
      <c r="A92" s="117">
        <f t="shared" si="1"/>
        <v>79</v>
      </c>
      <c r="B92" s="153"/>
      <c r="C92" s="147"/>
      <c r="D92" s="133" t="s">
        <v>142</v>
      </c>
      <c r="E92" s="134" t="s">
        <v>152</v>
      </c>
      <c r="F92" s="139">
        <v>2994000</v>
      </c>
      <c r="G92" s="139"/>
    </row>
    <row r="93" spans="1:7" ht="17.25" customHeight="1">
      <c r="A93" s="117">
        <f t="shared" si="1"/>
        <v>80</v>
      </c>
      <c r="B93" s="153"/>
      <c r="C93" s="147"/>
      <c r="D93" s="133" t="s">
        <v>142</v>
      </c>
      <c r="E93" s="134" t="s">
        <v>153</v>
      </c>
      <c r="F93" s="139">
        <v>658327</v>
      </c>
      <c r="G93" s="135"/>
    </row>
    <row r="94" spans="1:7" ht="17.25" customHeight="1">
      <c r="A94" s="117">
        <f t="shared" si="1"/>
        <v>81</v>
      </c>
      <c r="B94" s="153"/>
      <c r="C94" s="147"/>
      <c r="D94" s="133" t="s">
        <v>142</v>
      </c>
      <c r="E94" s="134" t="s">
        <v>211</v>
      </c>
      <c r="F94" s="139">
        <v>-103403855</v>
      </c>
      <c r="G94" s="135"/>
    </row>
    <row r="95" spans="1:7" ht="17.25" customHeight="1">
      <c r="A95" s="117">
        <f t="shared" si="1"/>
        <v>82</v>
      </c>
      <c r="B95" s="153"/>
      <c r="C95" s="147"/>
      <c r="D95" s="133" t="s">
        <v>142</v>
      </c>
      <c r="E95" s="134" t="s">
        <v>213</v>
      </c>
      <c r="F95" s="139">
        <v>-1664845</v>
      </c>
      <c r="G95" s="135"/>
    </row>
    <row r="96" spans="1:7" ht="17.25" customHeight="1">
      <c r="A96" s="117">
        <f t="shared" si="1"/>
        <v>83</v>
      </c>
      <c r="B96" s="153"/>
      <c r="C96" s="147"/>
      <c r="D96" s="133" t="s">
        <v>142</v>
      </c>
      <c r="E96" s="134" t="s">
        <v>212</v>
      </c>
      <c r="F96" s="139">
        <v>-278597</v>
      </c>
      <c r="G96" s="139"/>
    </row>
    <row r="97" spans="1:7" ht="17.25" customHeight="1">
      <c r="A97" s="117">
        <f t="shared" si="1"/>
        <v>84</v>
      </c>
      <c r="B97" s="153"/>
      <c r="C97" s="518" t="s">
        <v>215</v>
      </c>
      <c r="D97" s="518"/>
      <c r="E97" s="518"/>
      <c r="F97" s="139"/>
      <c r="G97" s="128">
        <f>SUM(F98:F98)</f>
        <v>63</v>
      </c>
    </row>
    <row r="98" spans="1:7" ht="17.25" customHeight="1">
      <c r="A98" s="117">
        <f t="shared" si="1"/>
        <v>85</v>
      </c>
      <c r="B98" s="153"/>
      <c r="C98" s="162" t="s">
        <v>142</v>
      </c>
      <c r="D98" s="511" t="s">
        <v>214</v>
      </c>
      <c r="E98" s="511"/>
      <c r="F98" s="139">
        <v>63</v>
      </c>
      <c r="G98" s="128"/>
    </row>
    <row r="99" spans="1:7" ht="17.25" customHeight="1">
      <c r="A99" s="117">
        <f t="shared" si="1"/>
        <v>86</v>
      </c>
      <c r="B99" s="153"/>
      <c r="C99" s="518" t="s">
        <v>156</v>
      </c>
      <c r="D99" s="518"/>
      <c r="E99" s="518"/>
      <c r="F99" s="139"/>
      <c r="G99" s="128"/>
    </row>
    <row r="100" spans="1:7" ht="17.25" customHeight="1">
      <c r="A100" s="117">
        <f t="shared" si="1"/>
        <v>87</v>
      </c>
      <c r="B100" s="153"/>
      <c r="C100" s="162" t="s">
        <v>142</v>
      </c>
      <c r="D100" s="511" t="s">
        <v>216</v>
      </c>
      <c r="E100" s="511"/>
      <c r="F100" s="139"/>
      <c r="G100" s="128">
        <f>SUM(F101:F102)</f>
        <v>5482935</v>
      </c>
    </row>
    <row r="101" spans="1:7" ht="17.25" customHeight="1">
      <c r="A101" s="117">
        <f t="shared" si="1"/>
        <v>88</v>
      </c>
      <c r="B101" s="153"/>
      <c r="C101" s="163"/>
      <c r="D101" s="150" t="s">
        <v>142</v>
      </c>
      <c r="E101" s="134" t="s">
        <v>159</v>
      </c>
      <c r="F101" s="139">
        <v>687810</v>
      </c>
      <c r="G101" s="139"/>
    </row>
    <row r="102" spans="1:7" ht="17.25" customHeight="1">
      <c r="A102" s="117">
        <f t="shared" si="1"/>
        <v>89</v>
      </c>
      <c r="B102" s="153"/>
      <c r="C102" s="163"/>
      <c r="D102" s="150" t="s">
        <v>142</v>
      </c>
      <c r="E102" s="134" t="s">
        <v>145</v>
      </c>
      <c r="F102" s="139">
        <v>4795125</v>
      </c>
      <c r="G102" s="139"/>
    </row>
    <row r="103" spans="1:7" ht="17.25" customHeight="1">
      <c r="A103" s="117">
        <f t="shared" si="1"/>
        <v>90</v>
      </c>
      <c r="B103" s="153"/>
      <c r="C103" s="518" t="s">
        <v>217</v>
      </c>
      <c r="D103" s="526"/>
      <c r="E103" s="526"/>
      <c r="F103" s="139"/>
      <c r="G103" s="139">
        <f>SUM(F104:F104)</f>
        <v>0</v>
      </c>
    </row>
    <row r="104" spans="1:7" ht="12.75" customHeight="1">
      <c r="A104" s="117">
        <f t="shared" si="1"/>
        <v>91</v>
      </c>
      <c r="B104" s="153"/>
      <c r="C104" s="519" t="s">
        <v>218</v>
      </c>
      <c r="D104" s="527"/>
      <c r="E104" s="527"/>
      <c r="F104" s="139"/>
      <c r="G104" s="128">
        <f>F109+F110</f>
        <v>7555808</v>
      </c>
    </row>
    <row r="105" spans="1:7" ht="12.75" customHeight="1">
      <c r="A105" s="117">
        <f t="shared" si="1"/>
        <v>92</v>
      </c>
      <c r="B105" s="151"/>
      <c r="C105" s="522"/>
      <c r="D105" s="523"/>
      <c r="E105" s="523"/>
      <c r="F105" s="129"/>
      <c r="G105" s="129">
        <f>F106+F107+F108</f>
        <v>-7555808</v>
      </c>
    </row>
    <row r="106" spans="1:7" ht="15.75" customHeight="1">
      <c r="A106" s="117">
        <f t="shared" si="1"/>
        <v>93</v>
      </c>
      <c r="B106" s="156"/>
      <c r="C106" s="141"/>
      <c r="D106" s="138" t="s">
        <v>142</v>
      </c>
      <c r="E106" s="130" t="s">
        <v>143</v>
      </c>
      <c r="F106" s="139">
        <v>-5668070</v>
      </c>
      <c r="G106" s="164"/>
    </row>
    <row r="107" spans="1:7" ht="16.5" customHeight="1">
      <c r="A107" s="117">
        <f t="shared" si="1"/>
        <v>94</v>
      </c>
      <c r="B107" s="156"/>
      <c r="C107" s="141"/>
      <c r="D107" s="138" t="s">
        <v>142</v>
      </c>
      <c r="E107" s="130" t="s">
        <v>144</v>
      </c>
      <c r="F107" s="135">
        <v>-390866</v>
      </c>
      <c r="G107" s="165"/>
    </row>
    <row r="108" spans="1:7" ht="17.25" customHeight="1">
      <c r="A108" s="117">
        <f t="shared" si="1"/>
        <v>95</v>
      </c>
      <c r="B108" s="156"/>
      <c r="C108" s="141"/>
      <c r="D108" s="138" t="s">
        <v>142</v>
      </c>
      <c r="E108" s="130" t="s">
        <v>157</v>
      </c>
      <c r="F108" s="135">
        <v>-1496872</v>
      </c>
      <c r="G108" s="157"/>
    </row>
    <row r="109" spans="1:7" ht="17.25" customHeight="1">
      <c r="A109" s="117">
        <f t="shared" si="1"/>
        <v>96</v>
      </c>
      <c r="B109" s="156"/>
      <c r="C109" s="141"/>
      <c r="D109" s="138" t="s">
        <v>142</v>
      </c>
      <c r="E109" s="130" t="s">
        <v>155</v>
      </c>
      <c r="F109" s="139">
        <v>6255808</v>
      </c>
      <c r="G109" s="119"/>
    </row>
    <row r="110" spans="1:7" ht="17.25" customHeight="1">
      <c r="A110" s="117">
        <f t="shared" si="1"/>
        <v>97</v>
      </c>
      <c r="B110" s="156"/>
      <c r="C110" s="141"/>
      <c r="D110" s="138" t="s">
        <v>142</v>
      </c>
      <c r="E110" s="130" t="s">
        <v>159</v>
      </c>
      <c r="F110" s="139">
        <v>1300000</v>
      </c>
      <c r="G110" s="119"/>
    </row>
    <row r="111" spans="1:7" ht="14.25" customHeight="1">
      <c r="A111" s="117">
        <f t="shared" si="1"/>
        <v>98</v>
      </c>
      <c r="B111" s="156"/>
      <c r="C111" s="519" t="s">
        <v>219</v>
      </c>
      <c r="D111" s="520"/>
      <c r="E111" s="521"/>
      <c r="F111" s="139"/>
      <c r="G111" s="119">
        <f>F114</f>
        <v>12364761</v>
      </c>
    </row>
    <row r="112" spans="1:7" ht="13.5" customHeight="1">
      <c r="A112" s="117">
        <f t="shared" si="1"/>
        <v>99</v>
      </c>
      <c r="B112" s="156"/>
      <c r="C112" s="522"/>
      <c r="D112" s="523"/>
      <c r="E112" s="524"/>
      <c r="F112" s="139"/>
      <c r="G112" s="119">
        <f>F113</f>
        <v>-12364761</v>
      </c>
    </row>
    <row r="113" spans="1:7" ht="14.25" customHeight="1">
      <c r="A113" s="117">
        <f t="shared" si="1"/>
        <v>100</v>
      </c>
      <c r="B113" s="151"/>
      <c r="C113" s="155"/>
      <c r="D113" s="138" t="s">
        <v>142</v>
      </c>
      <c r="E113" s="134" t="s">
        <v>155</v>
      </c>
      <c r="F113" s="139">
        <v>-12364761</v>
      </c>
      <c r="G113" s="164"/>
    </row>
    <row r="114" spans="1:7" ht="13.5" customHeight="1">
      <c r="A114" s="117">
        <f t="shared" si="1"/>
        <v>101</v>
      </c>
      <c r="B114" s="151"/>
      <c r="C114" s="155"/>
      <c r="D114" s="138" t="s">
        <v>142</v>
      </c>
      <c r="E114" s="134" t="s">
        <v>157</v>
      </c>
      <c r="F114" s="135">
        <v>12364761</v>
      </c>
      <c r="G114" s="165"/>
    </row>
    <row r="115" spans="1:7" ht="13.5" customHeight="1">
      <c r="A115" s="117">
        <f t="shared" si="1"/>
        <v>102</v>
      </c>
      <c r="B115" s="151"/>
      <c r="C115" s="519" t="s">
        <v>220</v>
      </c>
      <c r="D115" s="520"/>
      <c r="E115" s="521"/>
      <c r="F115" s="166"/>
      <c r="G115" s="167">
        <f>F118</f>
        <v>102108</v>
      </c>
    </row>
    <row r="116" spans="1:7" ht="12.75" customHeight="1">
      <c r="A116" s="117">
        <f t="shared" si="1"/>
        <v>103</v>
      </c>
      <c r="B116" s="151"/>
      <c r="C116" s="522"/>
      <c r="D116" s="523"/>
      <c r="E116" s="524"/>
      <c r="F116" s="139"/>
      <c r="G116" s="119">
        <f>F117</f>
        <v>-102108</v>
      </c>
    </row>
    <row r="117" spans="1:7" ht="13.5" customHeight="1">
      <c r="A117" s="117">
        <f t="shared" si="1"/>
        <v>104</v>
      </c>
      <c r="B117" s="151"/>
      <c r="C117" s="155"/>
      <c r="D117" s="138" t="s">
        <v>142</v>
      </c>
      <c r="E117" s="134" t="s">
        <v>143</v>
      </c>
      <c r="F117" s="139">
        <v>-102108</v>
      </c>
      <c r="G117" s="119"/>
    </row>
    <row r="118" spans="1:7" ht="13.5" customHeight="1">
      <c r="A118" s="117">
        <f t="shared" si="1"/>
        <v>105</v>
      </c>
      <c r="B118" s="151"/>
      <c r="C118" s="155"/>
      <c r="D118" s="138" t="s">
        <v>142</v>
      </c>
      <c r="E118" s="134" t="s">
        <v>155</v>
      </c>
      <c r="F118" s="139">
        <v>102108</v>
      </c>
      <c r="G118" s="119"/>
    </row>
    <row r="119" spans="1:7" ht="13.5" customHeight="1">
      <c r="A119" s="117">
        <f t="shared" si="1"/>
        <v>106</v>
      </c>
      <c r="B119" s="151"/>
      <c r="C119" s="519" t="s">
        <v>221</v>
      </c>
      <c r="D119" s="520"/>
      <c r="E119" s="521"/>
      <c r="F119" s="139"/>
      <c r="G119" s="119">
        <f>F122</f>
        <v>10168</v>
      </c>
    </row>
    <row r="120" spans="1:7" ht="13.5" customHeight="1">
      <c r="A120" s="117">
        <f t="shared" si="1"/>
        <v>107</v>
      </c>
      <c r="B120" s="151"/>
      <c r="C120" s="522"/>
      <c r="D120" s="523"/>
      <c r="E120" s="524"/>
      <c r="F120" s="139"/>
      <c r="G120" s="119">
        <f>F121</f>
        <v>-10168</v>
      </c>
    </row>
    <row r="121" spans="1:7" ht="13.5" customHeight="1">
      <c r="A121" s="117">
        <f t="shared" si="1"/>
        <v>108</v>
      </c>
      <c r="B121" s="151"/>
      <c r="C121" s="178"/>
      <c r="D121" s="138" t="s">
        <v>142</v>
      </c>
      <c r="E121" s="180" t="s">
        <v>157</v>
      </c>
      <c r="F121" s="139">
        <v>-10168</v>
      </c>
      <c r="G121" s="119"/>
    </row>
    <row r="122" spans="1:7" ht="13.5" customHeight="1">
      <c r="A122" s="117">
        <f t="shared" si="1"/>
        <v>109</v>
      </c>
      <c r="B122" s="151"/>
      <c r="C122" s="178"/>
      <c r="D122" s="138" t="s">
        <v>142</v>
      </c>
      <c r="E122" s="179" t="s">
        <v>155</v>
      </c>
      <c r="F122" s="139">
        <v>10168</v>
      </c>
      <c r="G122" s="119"/>
    </row>
    <row r="123" spans="1:7" ht="13.5" customHeight="1">
      <c r="A123" s="117">
        <f t="shared" si="1"/>
        <v>110</v>
      </c>
      <c r="B123" s="151"/>
      <c r="C123" s="519" t="s">
        <v>158</v>
      </c>
      <c r="D123" s="520"/>
      <c r="E123" s="521"/>
      <c r="F123" s="139"/>
      <c r="G123" s="119">
        <f>F125+F126</f>
        <v>1063988</v>
      </c>
    </row>
    <row r="124" spans="1:7" ht="13.5" customHeight="1">
      <c r="A124" s="117">
        <f t="shared" si="1"/>
        <v>111</v>
      </c>
      <c r="B124" s="151"/>
      <c r="C124" s="522"/>
      <c r="D124" s="523"/>
      <c r="E124" s="524"/>
      <c r="F124" s="139"/>
      <c r="G124" s="119">
        <f>F127</f>
        <v>-1063988</v>
      </c>
    </row>
    <row r="125" spans="1:7" ht="15.75" customHeight="1">
      <c r="A125" s="117">
        <f t="shared" si="1"/>
        <v>112</v>
      </c>
      <c r="B125" s="151"/>
      <c r="C125" s="155"/>
      <c r="D125" s="138" t="s">
        <v>142</v>
      </c>
      <c r="E125" s="134" t="s">
        <v>155</v>
      </c>
      <c r="F125" s="139">
        <v>376178</v>
      </c>
      <c r="G125" s="119"/>
    </row>
    <row r="126" spans="1:7" ht="15.75" customHeight="1">
      <c r="A126" s="117">
        <f t="shared" si="1"/>
        <v>113</v>
      </c>
      <c r="B126" s="151"/>
      <c r="C126" s="155"/>
      <c r="D126" s="168" t="s">
        <v>142</v>
      </c>
      <c r="E126" s="134" t="s">
        <v>146</v>
      </c>
      <c r="F126" s="139">
        <v>687810</v>
      </c>
      <c r="G126" s="119"/>
    </row>
    <row r="127" spans="1:7" ht="15.75" customHeight="1">
      <c r="A127" s="117">
        <f t="shared" si="1"/>
        <v>114</v>
      </c>
      <c r="B127" s="151"/>
      <c r="C127" s="155"/>
      <c r="D127" s="168" t="s">
        <v>142</v>
      </c>
      <c r="E127" s="134" t="s">
        <v>157</v>
      </c>
      <c r="F127" s="139">
        <v>-1063988</v>
      </c>
      <c r="G127" s="119"/>
    </row>
    <row r="128" spans="1:7" ht="15.75" customHeight="1">
      <c r="A128" s="529" t="str">
        <f>A1</f>
        <v>7. sz. melléklet a 23./2017. (IX.04) önkormányzati rendelethez</v>
      </c>
      <c r="B128" s="530"/>
      <c r="C128" s="530"/>
      <c r="D128" s="530"/>
      <c r="E128" s="530"/>
      <c r="F128" s="530"/>
      <c r="G128" s="530"/>
    </row>
    <row r="129" ht="15.75" customHeight="1"/>
    <row r="130" spans="1:7" ht="15.75" customHeight="1">
      <c r="A130" s="117"/>
      <c r="B130" s="148" t="s">
        <v>0</v>
      </c>
      <c r="C130" s="148" t="s">
        <v>1</v>
      </c>
      <c r="D130" s="148" t="s">
        <v>2</v>
      </c>
      <c r="E130" s="148" t="s">
        <v>3</v>
      </c>
      <c r="F130" s="149" t="s">
        <v>4</v>
      </c>
      <c r="G130" s="149" t="s">
        <v>5</v>
      </c>
    </row>
    <row r="131" spans="1:7" ht="15.75" customHeight="1">
      <c r="A131" s="117"/>
      <c r="B131" s="238"/>
      <c r="C131" s="519" t="s">
        <v>64</v>
      </c>
      <c r="D131" s="520"/>
      <c r="E131" s="521"/>
      <c r="F131" s="119"/>
      <c r="G131" s="119">
        <f>F134</f>
        <v>47350</v>
      </c>
    </row>
    <row r="132" spans="1:7" ht="15.75" customHeight="1">
      <c r="A132" s="117"/>
      <c r="B132" s="239"/>
      <c r="C132" s="522"/>
      <c r="D132" s="523"/>
      <c r="E132" s="524"/>
      <c r="F132" s="119"/>
      <c r="G132" s="119">
        <f>F133</f>
        <v>-47350</v>
      </c>
    </row>
    <row r="133" spans="1:7" ht="15.75" customHeight="1">
      <c r="A133" s="117"/>
      <c r="B133" s="151"/>
      <c r="C133" s="155"/>
      <c r="D133" s="138" t="s">
        <v>142</v>
      </c>
      <c r="E133" s="134" t="s">
        <v>160</v>
      </c>
      <c r="F133" s="139">
        <v>-47350</v>
      </c>
      <c r="G133" s="119"/>
    </row>
    <row r="134" spans="1:7" ht="15.75" customHeight="1">
      <c r="A134" s="117"/>
      <c r="B134" s="151"/>
      <c r="C134" s="155"/>
      <c r="D134" s="138" t="s">
        <v>142</v>
      </c>
      <c r="E134" s="134" t="s">
        <v>146</v>
      </c>
      <c r="F134" s="139">
        <v>47350</v>
      </c>
      <c r="G134" s="119"/>
    </row>
    <row r="135" spans="1:7" ht="17.25" customHeight="1">
      <c r="A135" s="117">
        <f>A127+1</f>
        <v>115</v>
      </c>
      <c r="B135" s="151"/>
      <c r="C135" s="518" t="s">
        <v>222</v>
      </c>
      <c r="D135" s="526"/>
      <c r="E135" s="526"/>
      <c r="F135" s="139"/>
      <c r="G135" s="119">
        <f>F140+F141</f>
        <v>21144183</v>
      </c>
    </row>
    <row r="136" spans="1:7" ht="17.25" customHeight="1">
      <c r="A136" s="117">
        <f aca="true" t="shared" si="2" ref="A136:A146">A135+1</f>
        <v>116</v>
      </c>
      <c r="B136" s="151"/>
      <c r="C136" s="526"/>
      <c r="D136" s="526"/>
      <c r="E136" s="526"/>
      <c r="F136" s="139"/>
      <c r="G136" s="119">
        <f>F137+F138+F139</f>
        <v>-21144183</v>
      </c>
    </row>
    <row r="137" spans="1:7" ht="15" customHeight="1">
      <c r="A137" s="117">
        <f t="shared" si="2"/>
        <v>117</v>
      </c>
      <c r="B137" s="151"/>
      <c r="C137" s="155"/>
      <c r="D137" s="133" t="s">
        <v>142</v>
      </c>
      <c r="E137" s="134" t="s">
        <v>143</v>
      </c>
      <c r="F137" s="139">
        <v>-5770178</v>
      </c>
      <c r="G137" s="119"/>
    </row>
    <row r="138" spans="1:7" ht="17.25" customHeight="1">
      <c r="A138" s="117">
        <f t="shared" si="2"/>
        <v>118</v>
      </c>
      <c r="B138" s="151"/>
      <c r="C138" s="155"/>
      <c r="D138" s="133" t="s">
        <v>142</v>
      </c>
      <c r="E138" s="134" t="s">
        <v>144</v>
      </c>
      <c r="F138" s="139">
        <v>-390866</v>
      </c>
      <c r="G138" s="146"/>
    </row>
    <row r="139" spans="1:7" ht="17.25" customHeight="1">
      <c r="A139" s="117">
        <f t="shared" si="2"/>
        <v>119</v>
      </c>
      <c r="B139" s="151"/>
      <c r="C139" s="155"/>
      <c r="D139" s="133" t="s">
        <v>142</v>
      </c>
      <c r="E139" s="134" t="s">
        <v>160</v>
      </c>
      <c r="F139" s="139">
        <v>-14983139</v>
      </c>
      <c r="G139" s="146"/>
    </row>
    <row r="140" spans="1:7" ht="17.25" customHeight="1">
      <c r="A140" s="117">
        <f t="shared" si="2"/>
        <v>120</v>
      </c>
      <c r="B140" s="151"/>
      <c r="C140" s="155"/>
      <c r="D140" s="138" t="s">
        <v>142</v>
      </c>
      <c r="E140" s="134" t="s">
        <v>155</v>
      </c>
      <c r="F140" s="139">
        <v>19109023</v>
      </c>
      <c r="G140" s="146"/>
    </row>
    <row r="141" spans="1:7" ht="17.25" customHeight="1">
      <c r="A141" s="117">
        <f t="shared" si="2"/>
        <v>121</v>
      </c>
      <c r="B141" s="151"/>
      <c r="C141" s="155"/>
      <c r="D141" s="169" t="s">
        <v>142</v>
      </c>
      <c r="E141" s="134" t="s">
        <v>146</v>
      </c>
      <c r="F141" s="139">
        <v>2035160</v>
      </c>
      <c r="G141" s="146"/>
    </row>
    <row r="142" spans="1:7" ht="17.25" customHeight="1">
      <c r="A142" s="117">
        <f t="shared" si="2"/>
        <v>122</v>
      </c>
      <c r="B142" s="170"/>
      <c r="C142" s="518" t="s">
        <v>161</v>
      </c>
      <c r="D142" s="518"/>
      <c r="E142" s="518"/>
      <c r="F142" s="128"/>
      <c r="G142" s="128">
        <f>SUM(G69:G105)</f>
        <v>10950476</v>
      </c>
    </row>
    <row r="143" spans="1:7" ht="17.25" customHeight="1">
      <c r="A143" s="117">
        <f t="shared" si="2"/>
        <v>123</v>
      </c>
      <c r="B143" s="170"/>
      <c r="C143" s="518" t="s">
        <v>162</v>
      </c>
      <c r="D143" s="518"/>
      <c r="E143" s="518"/>
      <c r="F143" s="128"/>
      <c r="G143" s="128">
        <v>-45744641</v>
      </c>
    </row>
    <row r="144" spans="1:7" ht="17.25" customHeight="1">
      <c r="A144" s="117">
        <f t="shared" si="2"/>
        <v>124</v>
      </c>
      <c r="B144" s="142" t="s">
        <v>163</v>
      </c>
      <c r="C144" s="152"/>
      <c r="D144" s="152"/>
      <c r="E144" s="152"/>
      <c r="F144" s="152"/>
      <c r="G144" s="128">
        <f>SUM(G142:G143)</f>
        <v>-34794165</v>
      </c>
    </row>
    <row r="145" spans="1:7" ht="17.25" customHeight="1">
      <c r="A145" s="117">
        <f t="shared" si="2"/>
        <v>125</v>
      </c>
      <c r="B145" s="152" t="s">
        <v>164</v>
      </c>
      <c r="C145" s="171"/>
      <c r="D145" s="171"/>
      <c r="E145" s="172"/>
      <c r="F145" s="152"/>
      <c r="G145" s="128">
        <f>G52+G144</f>
        <v>807149314</v>
      </c>
    </row>
    <row r="146" spans="1:7" ht="17.25" customHeight="1">
      <c r="A146" s="117">
        <f t="shared" si="2"/>
        <v>126</v>
      </c>
      <c r="B146" s="143" t="s">
        <v>306</v>
      </c>
      <c r="C146" s="155"/>
      <c r="D146" s="171"/>
      <c r="E146" s="172"/>
      <c r="F146" s="152"/>
      <c r="G146" s="128">
        <v>4394045314</v>
      </c>
    </row>
    <row r="147" spans="6:7" ht="17.25" customHeight="1">
      <c r="F147" s="108"/>
      <c r="G147" s="108"/>
    </row>
    <row r="148" spans="6:7" ht="17.25" customHeight="1">
      <c r="F148" s="108"/>
      <c r="G148" s="108"/>
    </row>
    <row r="149" spans="6:7" ht="17.25" customHeight="1">
      <c r="F149" s="108"/>
      <c r="G149" s="108"/>
    </row>
    <row r="150" spans="6:7" ht="17.25" customHeight="1">
      <c r="F150" s="108"/>
      <c r="G150" s="108"/>
    </row>
    <row r="151" spans="6:7" ht="17.25" customHeight="1">
      <c r="F151" s="108"/>
      <c r="G151" s="108"/>
    </row>
    <row r="152" spans="6:7" ht="17.25" customHeight="1">
      <c r="F152" s="108"/>
      <c r="G152" s="108"/>
    </row>
    <row r="153" spans="6:7" ht="17.25" customHeight="1">
      <c r="F153" s="108"/>
      <c r="G153" s="108"/>
    </row>
    <row r="154" spans="6:7" ht="17.25" customHeight="1">
      <c r="F154" s="108"/>
      <c r="G154" s="108"/>
    </row>
    <row r="155" spans="6:7" ht="17.25" customHeight="1">
      <c r="F155" s="108"/>
      <c r="G155" s="108"/>
    </row>
    <row r="156" spans="6:7" ht="17.25" customHeight="1">
      <c r="F156" s="108"/>
      <c r="G156" s="108"/>
    </row>
    <row r="157" spans="6:7" ht="17.25" customHeight="1">
      <c r="F157" s="108"/>
      <c r="G157" s="108"/>
    </row>
    <row r="158" spans="6:7" ht="17.25" customHeight="1">
      <c r="F158" s="108"/>
      <c r="G158" s="108"/>
    </row>
    <row r="159" spans="6:7" ht="17.25" customHeight="1">
      <c r="F159" s="108"/>
      <c r="G159" s="108"/>
    </row>
    <row r="160" spans="6:7" ht="17.25" customHeight="1">
      <c r="F160" s="108"/>
      <c r="G160" s="108"/>
    </row>
    <row r="161" spans="6:7" ht="14.25" customHeight="1">
      <c r="F161" s="108"/>
      <c r="G161" s="108"/>
    </row>
    <row r="162" spans="6:7" ht="14.25" customHeight="1">
      <c r="F162" s="108"/>
      <c r="G162" s="108"/>
    </row>
    <row r="163" spans="6:7" ht="17.25" customHeight="1">
      <c r="F163" s="108"/>
      <c r="G163" s="108"/>
    </row>
    <row r="164" spans="6:7" ht="17.25" customHeight="1">
      <c r="F164" s="108"/>
      <c r="G164" s="108"/>
    </row>
    <row r="165" spans="3:7" ht="17.25" customHeight="1">
      <c r="C165" s="123"/>
      <c r="D165" s="123"/>
      <c r="E165" s="123"/>
      <c r="F165" s="108"/>
      <c r="G165" s="108"/>
    </row>
    <row r="166" spans="6:7" ht="17.25" customHeight="1">
      <c r="F166" s="108"/>
      <c r="G166" s="108"/>
    </row>
    <row r="167" spans="3:5" s="123" customFormat="1" ht="17.25" customHeight="1">
      <c r="C167" s="108"/>
      <c r="D167" s="108"/>
      <c r="E167" s="108"/>
    </row>
    <row r="168" spans="3:7" ht="17.25" customHeight="1">
      <c r="C168" s="123"/>
      <c r="D168" s="123"/>
      <c r="E168" s="123"/>
      <c r="F168" s="108"/>
      <c r="G168" s="108"/>
    </row>
    <row r="169" spans="6:7" ht="17.25" customHeight="1">
      <c r="F169" s="108"/>
      <c r="G169" s="108"/>
    </row>
    <row r="170" spans="3:5" s="123" customFormat="1" ht="17.25" customHeight="1">
      <c r="C170" s="108"/>
      <c r="D170" s="108"/>
      <c r="E170" s="108"/>
    </row>
    <row r="171" spans="6:7" ht="17.25" customHeight="1">
      <c r="F171" s="108"/>
      <c r="G171" s="108"/>
    </row>
    <row r="175" spans="6:7" ht="17.25" customHeight="1">
      <c r="F175" s="108"/>
      <c r="G175" s="108"/>
    </row>
    <row r="176" spans="6:7" ht="17.25" customHeight="1">
      <c r="F176" s="108"/>
      <c r="G176" s="108"/>
    </row>
    <row r="177" spans="6:7" ht="17.25" customHeight="1">
      <c r="F177" s="108"/>
      <c r="G177" s="108"/>
    </row>
    <row r="178" spans="6:7" ht="17.25" customHeight="1">
      <c r="F178" s="108"/>
      <c r="G178" s="108"/>
    </row>
    <row r="179" spans="6:7" ht="17.25" customHeight="1">
      <c r="F179" s="108"/>
      <c r="G179" s="108"/>
    </row>
    <row r="180" spans="6:8" ht="17.25" customHeight="1">
      <c r="F180" s="108"/>
      <c r="G180" s="108"/>
      <c r="H180" s="173"/>
    </row>
    <row r="181" spans="3:7" ht="17.25" customHeight="1">
      <c r="C181" s="123"/>
      <c r="D181" s="123"/>
      <c r="E181" s="123"/>
      <c r="F181" s="108"/>
      <c r="G181" s="108"/>
    </row>
    <row r="182" spans="3:7" ht="17.25" customHeight="1">
      <c r="C182" s="123"/>
      <c r="D182" s="123"/>
      <c r="E182" s="123"/>
      <c r="F182" s="108"/>
      <c r="G182" s="108"/>
    </row>
    <row r="183" s="123" customFormat="1" ht="17.25" customHeight="1"/>
    <row r="184" s="123" customFormat="1" ht="17.25" customHeight="1"/>
    <row r="185" s="123" customFormat="1" ht="17.25" customHeight="1"/>
    <row r="186" spans="3:5" s="123" customFormat="1" ht="17.25" customHeight="1">
      <c r="C186" s="108"/>
      <c r="D186" s="108"/>
      <c r="E186" s="108"/>
    </row>
    <row r="187" spans="3:5" s="123" customFormat="1" ht="17.25" customHeight="1">
      <c r="C187" s="108"/>
      <c r="D187" s="108"/>
      <c r="E187" s="108"/>
    </row>
    <row r="204" spans="2:7" s="174" customFormat="1" ht="17.25" customHeight="1">
      <c r="B204" s="108"/>
      <c r="C204" s="108"/>
      <c r="D204" s="108"/>
      <c r="E204" s="108"/>
      <c r="F204" s="112"/>
      <c r="G204" s="113"/>
    </row>
    <row r="205" spans="2:7" s="174" customFormat="1" ht="17.25" customHeight="1">
      <c r="B205" s="108"/>
      <c r="C205" s="108"/>
      <c r="D205" s="108"/>
      <c r="E205" s="108"/>
      <c r="F205" s="112"/>
      <c r="G205" s="113"/>
    </row>
    <row r="206" spans="2:7" s="174" customFormat="1" ht="17.25" customHeight="1">
      <c r="B206" s="108"/>
      <c r="C206" s="108"/>
      <c r="D206" s="108"/>
      <c r="E206" s="108"/>
      <c r="F206" s="112"/>
      <c r="G206" s="113"/>
    </row>
    <row r="210" spans="2:7" s="153" customFormat="1" ht="17.25" customHeight="1">
      <c r="B210" s="108"/>
      <c r="C210" s="108"/>
      <c r="D210" s="108"/>
      <c r="E210" s="108"/>
      <c r="F210" s="112"/>
      <c r="G210" s="113"/>
    </row>
    <row r="216" spans="2:7" s="174" customFormat="1" ht="17.25" customHeight="1">
      <c r="B216" s="108"/>
      <c r="C216" s="108"/>
      <c r="D216" s="108"/>
      <c r="E216" s="108"/>
      <c r="F216" s="112"/>
      <c r="G216" s="113"/>
    </row>
    <row r="217" spans="2:7" s="174" customFormat="1" ht="17.25" customHeight="1">
      <c r="B217" s="108"/>
      <c r="C217" s="108"/>
      <c r="D217" s="108"/>
      <c r="E217" s="108"/>
      <c r="F217" s="112"/>
      <c r="G217" s="113"/>
    </row>
  </sheetData>
  <sheetProtection/>
  <mergeCells count="75">
    <mergeCell ref="C38:E38"/>
    <mergeCell ref="C41:E42"/>
    <mergeCell ref="D15:E15"/>
    <mergeCell ref="D16:E16"/>
    <mergeCell ref="D24:E24"/>
    <mergeCell ref="C131:E132"/>
    <mergeCell ref="D32:E32"/>
    <mergeCell ref="C30:E30"/>
    <mergeCell ref="D31:E31"/>
    <mergeCell ref="D17:E17"/>
    <mergeCell ref="A1:G1"/>
    <mergeCell ref="A4:G4"/>
    <mergeCell ref="A5:G5"/>
    <mergeCell ref="B11:E11"/>
    <mergeCell ref="D26:E26"/>
    <mergeCell ref="D27:E27"/>
    <mergeCell ref="C12:E12"/>
    <mergeCell ref="D18:E18"/>
    <mergeCell ref="D19:E19"/>
    <mergeCell ref="C25:E25"/>
    <mergeCell ref="C13:E13"/>
    <mergeCell ref="D14:E14"/>
    <mergeCell ref="D20:E20"/>
    <mergeCell ref="D21:E21"/>
    <mergeCell ref="D22:E22"/>
    <mergeCell ref="D23:E23"/>
    <mergeCell ref="C28:E28"/>
    <mergeCell ref="D29:E29"/>
    <mergeCell ref="C52:E52"/>
    <mergeCell ref="D60:E60"/>
    <mergeCell ref="C73:E73"/>
    <mergeCell ref="D74:E74"/>
    <mergeCell ref="C68:E68"/>
    <mergeCell ref="D69:E69"/>
    <mergeCell ref="A64:G64"/>
    <mergeCell ref="D57:E57"/>
    <mergeCell ref="D61:E61"/>
    <mergeCell ref="D55:E55"/>
    <mergeCell ref="C143:E143"/>
    <mergeCell ref="C78:E78"/>
    <mergeCell ref="D79:E79"/>
    <mergeCell ref="C83:E83"/>
    <mergeCell ref="D84:E84"/>
    <mergeCell ref="C115:E116"/>
    <mergeCell ref="C97:E97"/>
    <mergeCell ref="A128:G128"/>
    <mergeCell ref="C135:E136"/>
    <mergeCell ref="C104:E105"/>
    <mergeCell ref="D98:E98"/>
    <mergeCell ref="C119:E120"/>
    <mergeCell ref="D100:E100"/>
    <mergeCell ref="D90:E90"/>
    <mergeCell ref="D91:E91"/>
    <mergeCell ref="C99:E99"/>
    <mergeCell ref="C103:E103"/>
    <mergeCell ref="C142:E142"/>
    <mergeCell ref="C111:E112"/>
    <mergeCell ref="C39:E39"/>
    <mergeCell ref="D40:E40"/>
    <mergeCell ref="D59:E59"/>
    <mergeCell ref="D63:E63"/>
    <mergeCell ref="D58:E58"/>
    <mergeCell ref="C123:E124"/>
    <mergeCell ref="C88:E88"/>
    <mergeCell ref="D89:E89"/>
    <mergeCell ref="D34:E34"/>
    <mergeCell ref="D35:E35"/>
    <mergeCell ref="C36:E36"/>
    <mergeCell ref="D37:E37"/>
    <mergeCell ref="D33:E33"/>
    <mergeCell ref="B67:E67"/>
    <mergeCell ref="D56:E56"/>
    <mergeCell ref="D53:E53"/>
    <mergeCell ref="D54:E54"/>
    <mergeCell ref="D62:E62"/>
  </mergeCells>
  <printOptions/>
  <pageMargins left="0" right="0" top="0" bottom="0" header="0" footer="0"/>
  <pageSetup horizontalDpi="600" verticalDpi="600" orientation="portrait" paperSize="9" scale="78" r:id="rId1"/>
  <rowBreaks count="2" manualBreakCount="2">
    <brk id="63" max="255" man="1"/>
    <brk id="12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Szabóné Vass Orsolya</cp:lastModifiedBy>
  <cp:lastPrinted>2017-08-22T10:08:47Z</cp:lastPrinted>
  <dcterms:created xsi:type="dcterms:W3CDTF">2017-07-26T07:31:30Z</dcterms:created>
  <dcterms:modified xsi:type="dcterms:W3CDTF">2017-09-04T13:44:22Z</dcterms:modified>
  <cp:category/>
  <cp:version/>
  <cp:contentType/>
  <cp:contentStatus/>
</cp:coreProperties>
</file>