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5" windowWidth="11700" windowHeight="6540" tabRatio="727" activeTab="1"/>
  </bookViews>
  <sheets>
    <sheet name="ÖSSZEFÜGGÉSEK" sheetId="75" r:id="rId1"/>
    <sheet name="1.sz.mell." sheetId="1" r:id="rId2"/>
    <sheet name="2.1.sz.mell  " sheetId="73" r:id="rId3"/>
    <sheet name="2.2.sz.mell  " sheetId="61" r:id="rId4"/>
  </sheets>
  <definedNames>
    <definedName name="_xlnm.Print_Area" localSheetId="1">'1.sz.mell.'!$A$1:$D$142</definedName>
  </definedNames>
  <calcPr calcId="124519"/>
</workbook>
</file>

<file path=xl/calcChain.xml><?xml version="1.0" encoding="utf-8"?>
<calcChain xmlns="http://schemas.openxmlformats.org/spreadsheetml/2006/main">
  <c r="E27" i="73"/>
  <c r="D78" i="1"/>
  <c r="D59"/>
  <c r="D142" l="1"/>
  <c r="D141"/>
  <c r="D139"/>
  <c r="D138"/>
  <c r="D131"/>
  <c r="D130"/>
  <c r="D111"/>
  <c r="D102" s="1"/>
  <c r="D140" s="1"/>
  <c r="D97"/>
  <c r="D86"/>
  <c r="D73"/>
  <c r="D53"/>
  <c r="D46"/>
  <c r="D43"/>
  <c r="D31"/>
  <c r="D21"/>
  <c r="D11"/>
  <c r="D6"/>
  <c r="C78"/>
  <c r="C73" s="1"/>
  <c r="C18" i="61"/>
  <c r="E18"/>
  <c r="E32" s="1"/>
  <c r="E34" s="1"/>
  <c r="E31"/>
  <c r="C142" i="1" s="1"/>
  <c r="C19" i="61"/>
  <c r="C141" i="1"/>
  <c r="E18" i="73"/>
  <c r="C18"/>
  <c r="C19"/>
  <c r="C25" i="61"/>
  <c r="C24" i="73"/>
  <c r="C103" i="1"/>
  <c r="C111"/>
  <c r="C53"/>
  <c r="C52" s="1"/>
  <c r="C137" s="1"/>
  <c r="C59"/>
  <c r="C37"/>
  <c r="C6"/>
  <c r="C11"/>
  <c r="C86"/>
  <c r="C97"/>
  <c r="C21"/>
  <c r="C31"/>
  <c r="C43"/>
  <c r="C46"/>
  <c r="C35" i="61" l="1"/>
  <c r="D5" i="1"/>
  <c r="C30"/>
  <c r="C31" i="73"/>
  <c r="E31"/>
  <c r="D101" i="1"/>
  <c r="D120" s="1"/>
  <c r="D122" s="1"/>
  <c r="C102"/>
  <c r="C140" s="1"/>
  <c r="C136" s="1"/>
  <c r="E28" i="73"/>
  <c r="E32" s="1"/>
  <c r="E35" i="61"/>
  <c r="C27" i="73"/>
  <c r="C28" s="1"/>
  <c r="C31" i="61"/>
  <c r="C139" i="1" s="1"/>
  <c r="C101"/>
  <c r="D132"/>
  <c r="D52"/>
  <c r="D137" s="1"/>
  <c r="D136" s="1"/>
  <c r="D30"/>
  <c r="D51" s="1"/>
  <c r="C51"/>
  <c r="C138"/>
  <c r="E36" i="61"/>
  <c r="C5" i="1"/>
  <c r="C36" i="61"/>
  <c r="C131" i="1" s="1"/>
  <c r="E30" i="73" l="1"/>
  <c r="C32"/>
  <c r="C130" i="1" s="1"/>
  <c r="C132" s="1"/>
  <c r="C32" i="61"/>
  <c r="C34" s="1"/>
  <c r="D126" i="1"/>
  <c r="C120"/>
  <c r="C122" s="1"/>
  <c r="C126"/>
  <c r="C65"/>
  <c r="C67" s="1"/>
  <c r="D65"/>
  <c r="D67" s="1"/>
  <c r="C30" i="73"/>
</calcChain>
</file>

<file path=xl/sharedStrings.xml><?xml version="1.0" encoding="utf-8"?>
<sst xmlns="http://schemas.openxmlformats.org/spreadsheetml/2006/main" count="465" uniqueCount="340">
  <si>
    <t>Kölcsön nyújtása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</si>
  <si>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</si>
  <si>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</si>
  <si>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</si>
  <si>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</si>
  <si>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</si>
  <si>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</si>
  <si>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</si>
  <si>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</si>
  <si>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</si>
  <si>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</si>
  <si>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</si>
  <si>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</si>
  <si>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</si>
  <si>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</si>
  <si>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</si>
  <si>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</si>
  <si>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</si>
  <si>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</si>
  <si>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</si>
  <si>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</si>
  <si>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</si>
  <si>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</si>
  <si>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</si>
  <si>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</si>
  <si>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</si>
  <si>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</si>
  <si>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</si>
  <si>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</si>
  <si>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</si>
  <si>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</si>
  <si>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</si>
  <si>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</si>
  <si>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</si>
  <si>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</si>
  <si>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</si>
  <si>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</si>
  <si>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</si>
  <si>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</si>
  <si>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</si>
  <si>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</si>
  <si>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</si>
  <si>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</si>
  <si>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</si>
  <si>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>Megnevezés</t>
  </si>
  <si>
    <t>Személyi juttatások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</si>
  <si>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</si>
  <si>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</si>
  <si>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</si>
  <si>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</si>
  <si>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</si>
  <si>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</si>
  <si>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</si>
  <si>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</si>
  <si>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</si>
  <si>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</si>
  <si>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</si>
  <si>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</si>
  <si>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</si>
  <si>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</si>
  <si>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</si>
  <si>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</si>
  <si>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</si>
  <si>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</si>
  <si>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</si>
  <si>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</si>
  <si>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</si>
  <si>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</si>
  <si>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</si>
  <si>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</si>
  <si>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</si>
  <si>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</si>
  <si>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</si>
  <si>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</si>
  <si>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</si>
  <si>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</si>
  <si>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</si>
  <si>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</si>
  <si>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</si>
  <si>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</si>
  <si>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</si>
  <si>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</si>
  <si>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</si>
  <si>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</si>
  <si>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</si>
  <si>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</si>
  <si>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</si>
  <si>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</si>
  <si>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31.</t>
  </si>
  <si>
    <t>Dologi  kiadások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</si>
  <si>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</si>
  <si>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</si>
  <si>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</si>
  <si>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</si>
  <si>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</si>
  <si>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</si>
  <si>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</si>
  <si>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</si>
  <si>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</si>
  <si>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</si>
  <si>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</si>
  <si>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</si>
  <si>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</si>
  <si>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</si>
  <si>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</si>
  <si>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</si>
  <si>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</si>
  <si>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</si>
  <si>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</si>
  <si>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</si>
  <si>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</si>
  <si>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</si>
  <si>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</si>
  <si>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</si>
  <si>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</si>
  <si>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</si>
  <si>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</si>
  <si>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</si>
  <si>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</si>
  <si>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</si>
  <si>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</si>
  <si>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</si>
  <si>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</si>
  <si>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</si>
  <si>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</si>
  <si>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</si>
  <si>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</si>
  <si>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</si>
  <si>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</si>
  <si>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</si>
  <si>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</si>
  <si>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</si>
  <si>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</si>
  <si>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</si>
  <si>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</si>
  <si>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</si>
  <si>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</si>
  <si>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</si>
  <si>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</si>
  <si>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</si>
  <si>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</si>
  <si>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</si>
  <si>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</si>
  <si>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</si>
  <si>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</si>
  <si>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</si>
  <si>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</si>
  <si>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</si>
  <si>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</si>
  <si>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</si>
  <si>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</si>
  <si>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</si>
  <si>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</si>
  <si>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</si>
  <si>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</si>
  <si>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</si>
  <si>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</si>
  <si>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</si>
  <si>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</si>
  <si>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</si>
  <si>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</si>
  <si>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</si>
  <si>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</si>
  <si>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</si>
  <si>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</si>
  <si>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</si>
  <si>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</si>
  <si>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</si>
  <si>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</si>
  <si>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</si>
  <si>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</si>
  <si>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</si>
  <si>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</si>
  <si>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</si>
  <si>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</si>
  <si>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</si>
  <si>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</si>
  <si>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</si>
  <si>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</si>
  <si>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</si>
  <si>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</si>
  <si>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</si>
  <si>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</si>
  <si>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</si>
  <si>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</si>
  <si>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</si>
  <si>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</si>
  <si>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</si>
  <si>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</si>
  <si>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</si>
  <si>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</si>
  <si>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</si>
  <si>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</si>
  <si>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</si>
  <si>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</si>
  <si>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</si>
  <si>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</si>
  <si>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</si>
  <si>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</si>
  <si>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</si>
  <si>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</si>
  <si>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</si>
  <si>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</si>
  <si>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</si>
  <si>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</si>
  <si>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</si>
  <si>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</si>
  <si>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</si>
  <si>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</si>
  <si>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</si>
  <si>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</si>
  <si>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</si>
  <si>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</si>
  <si>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</si>
  <si>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</si>
  <si>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</si>
  <si>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</si>
  <si>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</si>
  <si>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</si>
  <si>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</si>
  <si>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</si>
  <si>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</si>
  <si>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</si>
  <si>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</si>
  <si>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</si>
  <si>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</si>
  <si>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</si>
  <si>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</si>
  <si>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</si>
  <si>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</si>
  <si>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</si>
  <si>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</si>
  <si>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</si>
  <si>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</si>
  <si>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</si>
  <si>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</si>
  <si>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</si>
  <si>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</si>
  <si>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</si>
  <si>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</si>
  <si>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</si>
  <si>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</si>
  <si>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</si>
  <si>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</si>
  <si>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</si>
  <si>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</si>
  <si>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</si>
  <si>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</si>
  <si>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</si>
  <si>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2013. évi külső forrásból fedezhető összes hiány (1+2)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</si>
  <si>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</si>
  <si>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</si>
  <si>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</si>
  <si>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</si>
  <si>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</si>
  <si>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</si>
  <si>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</si>
  <si>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</si>
  <si>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</si>
  <si>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</si>
  <si>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</si>
  <si>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</si>
  <si>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</si>
  <si>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</si>
  <si>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</si>
  <si>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</si>
  <si>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</si>
  <si>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</si>
  <si>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</si>
  <si>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</si>
  <si>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</si>
  <si>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</si>
  <si>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</si>
  <si>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</si>
  <si>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</si>
  <si>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</si>
  <si>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</si>
  <si>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</si>
  <si>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</si>
  <si>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</si>
  <si>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</si>
  <si>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</si>
  <si>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</si>
  <si>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</si>
  <si>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</si>
  <si>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</si>
  <si>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</si>
  <si>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</si>
  <si>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</si>
  <si>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</si>
  <si>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</si>
  <si>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</si>
  <si>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</si>
  <si>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</si>
  <si>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</si>
  <si>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</si>
  <si>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</si>
  <si>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</si>
  <si>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</si>
  <si>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</si>
  <si>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</si>
  <si>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</si>
  <si>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</si>
  <si>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</si>
  <si>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</si>
  <si>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</si>
  <si>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</si>
  <si>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</si>
  <si>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</si>
  <si>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</si>
  <si>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</si>
  <si>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</si>
  <si>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</si>
  <si>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</si>
  <si>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</si>
  <si>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</si>
  <si>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</si>
  <si>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</si>
  <si>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 xml:space="preserve"> Finanszírozási műveletek egyenlege (1.1-1.2.) +/-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</si>
  <si>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</si>
  <si>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</si>
  <si>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</si>
  <si>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</si>
  <si>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</si>
  <si>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</si>
  <si>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</si>
  <si>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</si>
  <si>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</si>
  <si>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</si>
  <si>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</si>
  <si>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</si>
  <si>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</si>
  <si>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</si>
  <si>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</si>
  <si>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</si>
  <si>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2014. évi eredeti előirányzat</t>
  </si>
  <si>
    <t>2014. évi módosított előirányzat</t>
  </si>
  <si>
    <t xml:space="preserve"> - az 1.5-ből: - Elvonások és befizetések</t>
  </si>
  <si>
    <t xml:space="preserve">2.1. melléklet a 7/2015. (V.15.) önkormányzati rendelethez     </t>
  </si>
  <si>
    <t xml:space="preserve">2.2. melléklet a 7/2015. (V.15.) önkormányzati rendelethez     </t>
  </si>
</sst>
</file>

<file path=xl/styles.xml><?xml version="1.0" encoding="utf-8"?>
<styleSheet xmlns="http://schemas.openxmlformats.org/spreadsheetml/2006/main">
  <numFmts count="1">
    <numFmt numFmtId="164" formatCode="#,###"/>
  </numFmts>
  <fonts count="37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2">
    <xf numFmtId="0" fontId="0" fillId="0" borderId="0" xfId="0"/>
    <xf numFmtId="0" fontId="9" fillId="0" borderId="0" xfId="3" applyFont="1" applyFill="1"/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vertical="center" wrapText="1"/>
    </xf>
    <xf numFmtId="0" fontId="14" fillId="0" borderId="1" xfId="3" applyFont="1" applyFill="1" applyBorder="1" applyAlignment="1" applyProtection="1">
      <alignment horizontal="left" vertical="center" wrapText="1" indent="1"/>
    </xf>
    <xf numFmtId="0" fontId="14" fillId="0" borderId="2" xfId="3" applyFont="1" applyFill="1" applyBorder="1" applyAlignment="1" applyProtection="1">
      <alignment horizontal="left" vertical="center" wrapText="1" indent="1"/>
    </xf>
    <xf numFmtId="0" fontId="14" fillId="0" borderId="3" xfId="3" applyFont="1" applyFill="1" applyBorder="1" applyAlignment="1" applyProtection="1">
      <alignment horizontal="left" vertical="center" wrapText="1" indent="1"/>
    </xf>
    <xf numFmtId="0" fontId="14" fillId="0" borderId="4" xfId="3" applyFont="1" applyFill="1" applyBorder="1" applyAlignment="1" applyProtection="1">
      <alignment horizontal="left" vertical="center" wrapText="1" indent="1"/>
    </xf>
    <xf numFmtId="0" fontId="14" fillId="0" borderId="5" xfId="3" applyFont="1" applyFill="1" applyBorder="1" applyAlignment="1" applyProtection="1">
      <alignment horizontal="left" vertical="center" wrapText="1" indent="1"/>
    </xf>
    <xf numFmtId="0" fontId="14" fillId="0" borderId="6" xfId="3" applyFont="1" applyFill="1" applyBorder="1" applyAlignment="1" applyProtection="1">
      <alignment horizontal="left" vertical="center" wrapText="1" indent="1"/>
    </xf>
    <xf numFmtId="0" fontId="14" fillId="0" borderId="7" xfId="3" applyFont="1" applyFill="1" applyBorder="1" applyAlignment="1" applyProtection="1">
      <alignment horizontal="left" vertical="center" wrapText="1" indent="1"/>
    </xf>
    <xf numFmtId="49" fontId="14" fillId="0" borderId="8" xfId="3" applyNumberFormat="1" applyFont="1" applyFill="1" applyBorder="1" applyAlignment="1" applyProtection="1">
      <alignment horizontal="left" vertical="center" wrapText="1" indent="1"/>
    </xf>
    <xf numFmtId="49" fontId="14" fillId="0" borderId="9" xfId="3" applyNumberFormat="1" applyFont="1" applyFill="1" applyBorder="1" applyAlignment="1" applyProtection="1">
      <alignment horizontal="left" vertical="center" wrapText="1" indent="1"/>
    </xf>
    <xf numFmtId="49" fontId="14" fillId="0" borderId="10" xfId="3" applyNumberFormat="1" applyFont="1" applyFill="1" applyBorder="1" applyAlignment="1" applyProtection="1">
      <alignment horizontal="left" vertical="center" wrapText="1" indent="1"/>
    </xf>
    <xf numFmtId="49" fontId="14" fillId="0" borderId="11" xfId="3" applyNumberFormat="1" applyFont="1" applyFill="1" applyBorder="1" applyAlignment="1" applyProtection="1">
      <alignment horizontal="left" vertical="center" wrapText="1" indent="1"/>
    </xf>
    <xf numFmtId="49" fontId="14" fillId="0" borderId="12" xfId="3" applyNumberFormat="1" applyFont="1" applyFill="1" applyBorder="1" applyAlignment="1" applyProtection="1">
      <alignment horizontal="left" vertical="center" wrapText="1" indent="1"/>
    </xf>
    <xf numFmtId="49" fontId="14" fillId="0" borderId="13" xfId="3" applyNumberFormat="1" applyFont="1" applyFill="1" applyBorder="1" applyAlignment="1" applyProtection="1">
      <alignment horizontal="left" vertical="center" wrapText="1" indent="1"/>
    </xf>
    <xf numFmtId="49" fontId="14" fillId="0" borderId="14" xfId="3" applyNumberFormat="1" applyFont="1" applyFill="1" applyBorder="1" applyAlignment="1" applyProtection="1">
      <alignment horizontal="left" vertical="center" wrapText="1" indent="1"/>
    </xf>
    <xf numFmtId="0" fontId="14" fillId="0" borderId="0" xfId="3" applyFont="1" applyFill="1" applyBorder="1" applyAlignment="1" applyProtection="1">
      <alignment horizontal="left" vertical="center" wrapText="1" indent="1"/>
    </xf>
    <xf numFmtId="0" fontId="13" fillId="0" borderId="15" xfId="3" applyFont="1" applyFill="1" applyBorder="1" applyAlignment="1" applyProtection="1">
      <alignment horizontal="left" vertical="center" wrapText="1" indent="1"/>
    </xf>
    <xf numFmtId="0" fontId="13" fillId="0" borderId="16" xfId="3" applyFont="1" applyFill="1" applyBorder="1" applyAlignment="1" applyProtection="1">
      <alignment horizontal="left" vertical="center" wrapText="1" indent="1"/>
    </xf>
    <xf numFmtId="0" fontId="13" fillId="0" borderId="17" xfId="3" applyFont="1" applyFill="1" applyBorder="1" applyAlignment="1" applyProtection="1">
      <alignment horizontal="left" vertical="center" wrapText="1" indent="1"/>
    </xf>
    <xf numFmtId="0" fontId="15" fillId="0" borderId="16" xfId="3" applyFont="1" applyFill="1" applyBorder="1" applyAlignment="1" applyProtection="1">
      <alignment horizontal="left" vertical="center" wrapText="1" indent="1"/>
    </xf>
    <xf numFmtId="0" fontId="5" fillId="0" borderId="15" xfId="3" applyFont="1" applyFill="1" applyBorder="1" applyAlignment="1" applyProtection="1">
      <alignment horizontal="center" vertical="center" wrapText="1"/>
    </xf>
    <xf numFmtId="0" fontId="5" fillId="0" borderId="16" xfId="3" applyFont="1" applyFill="1" applyBorder="1" applyAlignment="1" applyProtection="1">
      <alignment horizontal="center" vertical="center" wrapText="1"/>
    </xf>
    <xf numFmtId="0" fontId="13" fillId="0" borderId="16" xfId="3" applyFont="1" applyFill="1" applyBorder="1" applyAlignment="1" applyProtection="1">
      <alignment vertical="center" wrapText="1"/>
    </xf>
    <xf numFmtId="0" fontId="13" fillId="0" borderId="18" xfId="3" applyFont="1" applyFill="1" applyBorder="1" applyAlignment="1" applyProtection="1">
      <alignment vertical="center" wrapText="1"/>
    </xf>
    <xf numFmtId="0" fontId="13" fillId="0" borderId="15" xfId="3" applyFont="1" applyFill="1" applyBorder="1" applyAlignment="1" applyProtection="1">
      <alignment horizontal="center" vertical="center" wrapText="1"/>
    </xf>
    <xf numFmtId="0" fontId="13" fillId="0" borderId="16" xfId="3" applyFont="1" applyFill="1" applyBorder="1" applyAlignment="1" applyProtection="1">
      <alignment horizontal="center" vertical="center" wrapText="1"/>
    </xf>
    <xf numFmtId="0" fontId="13" fillId="0" borderId="23" xfId="3" applyFont="1" applyFill="1" applyBorder="1" applyAlignment="1" applyProtection="1">
      <alignment horizontal="center" vertical="center" wrapText="1"/>
    </xf>
    <xf numFmtId="0" fontId="6" fillId="0" borderId="0" xfId="3" applyFill="1"/>
    <xf numFmtId="0" fontId="5" fillId="0" borderId="23" xfId="3" applyFont="1" applyFill="1" applyBorder="1" applyAlignment="1" applyProtection="1">
      <alignment horizontal="center" vertical="center" wrapText="1"/>
    </xf>
    <xf numFmtId="0" fontId="14" fillId="0" borderId="0" xfId="3" applyFont="1" applyFill="1"/>
    <xf numFmtId="0" fontId="17" fillId="0" borderId="0" xfId="3" applyFont="1" applyFill="1"/>
    <xf numFmtId="164" fontId="1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/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16" xfId="3" applyFont="1" applyFill="1" applyBorder="1" applyAlignment="1" applyProtection="1">
      <alignment horizontal="left" vertical="center" wrapText="1" indent="1"/>
    </xf>
    <xf numFmtId="0" fontId="16" fillId="0" borderId="0" xfId="3" applyFont="1" applyFill="1"/>
    <xf numFmtId="164" fontId="21" fillId="0" borderId="15" xfId="0" applyNumberFormat="1" applyFont="1" applyFill="1" applyBorder="1" applyAlignment="1" applyProtection="1">
      <alignment horizontal="left" vertical="center" wrapText="1" indent="1"/>
    </xf>
    <xf numFmtId="0" fontId="28" fillId="0" borderId="0" xfId="0" applyFont="1" applyFill="1"/>
    <xf numFmtId="0" fontId="3" fillId="0" borderId="36" xfId="0" applyFont="1" applyFill="1" applyBorder="1" applyAlignment="1" applyProtection="1">
      <alignment horizontal="right"/>
    </xf>
    <xf numFmtId="0" fontId="14" fillId="0" borderId="2" xfId="3" applyFont="1" applyFill="1" applyBorder="1" applyAlignment="1" applyProtection="1">
      <alignment horizontal="left" indent="6"/>
    </xf>
    <xf numFmtId="0" fontId="14" fillId="0" borderId="2" xfId="3" applyFont="1" applyFill="1" applyBorder="1" applyAlignment="1" applyProtection="1">
      <alignment horizontal="left" vertical="center" wrapText="1" indent="6"/>
    </xf>
    <xf numFmtId="0" fontId="14" fillId="0" borderId="7" xfId="3" applyFont="1" applyFill="1" applyBorder="1" applyAlignment="1" applyProtection="1">
      <alignment horizontal="left" vertical="center" wrapText="1" indent="6"/>
    </xf>
    <xf numFmtId="0" fontId="14" fillId="0" borderId="31" xfId="3" applyFont="1" applyFill="1" applyBorder="1" applyAlignment="1" applyProtection="1">
      <alignment horizontal="left" vertical="center" wrapText="1" indent="6"/>
    </xf>
    <xf numFmtId="0" fontId="30" fillId="0" borderId="0" xfId="0" applyFont="1" applyFill="1"/>
    <xf numFmtId="0" fontId="31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center" vertical="center" wrapText="1"/>
    </xf>
    <xf numFmtId="164" fontId="13" fillId="0" borderId="37" xfId="3" applyNumberFormat="1" applyFont="1" applyFill="1" applyBorder="1" applyAlignment="1" applyProtection="1">
      <alignment horizontal="right" vertical="center" wrapText="1" indent="1"/>
    </xf>
    <xf numFmtId="164" fontId="14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2" xfId="3" applyNumberFormat="1" applyFont="1" applyFill="1" applyBorder="1" applyAlignment="1" applyProtection="1">
      <alignment horizontal="right" vertical="center" wrapText="1" indent="1"/>
    </xf>
    <xf numFmtId="164" fontId="26" fillId="0" borderId="44" xfId="3" applyNumberFormat="1" applyFont="1" applyFill="1" applyBorder="1" applyAlignment="1" applyProtection="1">
      <alignment horizontal="right" vertical="center" wrapText="1" indent="1"/>
    </xf>
    <xf numFmtId="164" fontId="22" fillId="0" borderId="44" xfId="3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0" xfId="3" applyFont="1" applyFill="1" applyBorder="1" applyAlignment="1" applyProtection="1">
      <alignment horizontal="left" vertical="center" wrapText="1" indent="1"/>
    </xf>
    <xf numFmtId="49" fontId="14" fillId="0" borderId="45" xfId="3" applyNumberFormat="1" applyFont="1" applyFill="1" applyBorder="1" applyAlignment="1" applyProtection="1">
      <alignment horizontal="left" vertical="center" wrapText="1" indent="1"/>
    </xf>
    <xf numFmtId="49" fontId="14" fillId="0" borderId="46" xfId="3" applyNumberFormat="1" applyFont="1" applyFill="1" applyBorder="1" applyAlignment="1" applyProtection="1">
      <alignment horizontal="left" vertical="center" wrapText="1" indent="1"/>
    </xf>
    <xf numFmtId="49" fontId="14" fillId="0" borderId="38" xfId="3" applyNumberFormat="1" applyFont="1" applyFill="1" applyBorder="1" applyAlignment="1" applyProtection="1">
      <alignment horizontal="left" vertical="center" wrapText="1" indent="1"/>
    </xf>
    <xf numFmtId="0" fontId="13" fillId="0" borderId="8" xfId="3" applyFont="1" applyFill="1" applyBorder="1" applyAlignment="1" applyProtection="1">
      <alignment horizontal="left" vertical="center" wrapText="1" indent="1"/>
    </xf>
    <xf numFmtId="0" fontId="24" fillId="0" borderId="1" xfId="3" applyFont="1" applyFill="1" applyBorder="1" applyAlignment="1" applyProtection="1">
      <alignment horizontal="left" vertical="center" wrapText="1" indent="1"/>
    </xf>
    <xf numFmtId="0" fontId="6" fillId="0" borderId="0" xfId="3" applyFill="1" applyAlignment="1">
      <alignment horizontal="left" vertical="center" indent="1"/>
    </xf>
    <xf numFmtId="0" fontId="20" fillId="0" borderId="16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32" fillId="0" borderId="2" xfId="0" applyFont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indent="1"/>
    </xf>
    <xf numFmtId="0" fontId="19" fillId="0" borderId="31" xfId="0" applyFont="1" applyBorder="1" applyAlignment="1" applyProtection="1">
      <alignment horizontal="left" vertical="center" indent="1"/>
    </xf>
    <xf numFmtId="0" fontId="20" fillId="0" borderId="15" xfId="0" applyFont="1" applyBorder="1" applyAlignment="1" applyProtection="1">
      <alignment horizontal="left" vertical="center" wrapText="1" indent="1"/>
    </xf>
    <xf numFmtId="49" fontId="19" fillId="0" borderId="9" xfId="0" applyNumberFormat="1" applyFont="1" applyBorder="1" applyAlignment="1" applyProtection="1">
      <alignment horizontal="left" vertical="center" wrapText="1" indent="2"/>
    </xf>
    <xf numFmtId="49" fontId="20" fillId="0" borderId="9" xfId="0" applyNumberFormat="1" applyFont="1" applyBorder="1" applyAlignment="1" applyProtection="1">
      <alignment horizontal="left" vertical="center" wrapText="1" indent="1"/>
    </xf>
    <xf numFmtId="49" fontId="19" fillId="0" borderId="14" xfId="0" applyNumberFormat="1" applyFont="1" applyBorder="1" applyAlignment="1" applyProtection="1">
      <alignment horizontal="left" vertical="center" wrapText="1" indent="2"/>
    </xf>
    <xf numFmtId="0" fontId="19" fillId="0" borderId="31" xfId="0" applyFont="1" applyBorder="1" applyAlignment="1" applyProtection="1">
      <alignment horizontal="left" vertical="center" wrapText="1" indent="1"/>
    </xf>
    <xf numFmtId="0" fontId="18" fillId="0" borderId="15" xfId="0" applyFont="1" applyBorder="1" applyAlignment="1" applyProtection="1">
      <alignment horizontal="left" vertical="center" wrapText="1" indent="1"/>
    </xf>
    <xf numFmtId="0" fontId="29" fillId="0" borderId="10" xfId="0" applyFont="1" applyBorder="1" applyAlignment="1" applyProtection="1">
      <alignment horizontal="left" vertical="center" wrapText="1" indent="1"/>
    </xf>
    <xf numFmtId="49" fontId="19" fillId="0" borderId="11" xfId="0" applyNumberFormat="1" applyFont="1" applyBorder="1" applyAlignment="1" applyProtection="1">
      <alignment horizontal="left" vertical="center" wrapText="1" indent="2"/>
    </xf>
    <xf numFmtId="0" fontId="19" fillId="0" borderId="4" xfId="0" applyFont="1" applyBorder="1" applyAlignment="1" applyProtection="1">
      <alignment horizontal="left" vertical="center" wrapText="1" indent="1"/>
    </xf>
    <xf numFmtId="49" fontId="19" fillId="0" borderId="12" xfId="0" applyNumberFormat="1" applyFont="1" applyBorder="1" applyAlignment="1" applyProtection="1">
      <alignment horizontal="left" vertical="center" wrapText="1" indent="2"/>
    </xf>
    <xf numFmtId="0" fontId="19" fillId="0" borderId="7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33" fillId="0" borderId="16" xfId="0" applyFont="1" applyBorder="1" applyAlignment="1" applyProtection="1">
      <alignment horizontal="left" vertical="center" wrapText="1" indent="1"/>
    </xf>
    <xf numFmtId="49" fontId="19" fillId="0" borderId="15" xfId="0" applyNumberFormat="1" applyFont="1" applyBorder="1" applyAlignment="1" applyProtection="1">
      <alignment horizontal="left" vertical="center" wrapText="1" indent="1"/>
    </xf>
    <xf numFmtId="49" fontId="32" fillId="0" borderId="15" xfId="0" applyNumberFormat="1" applyFont="1" applyBorder="1" applyAlignment="1" applyProtection="1">
      <alignment horizontal="left" vertical="center" wrapText="1" indent="1"/>
    </xf>
    <xf numFmtId="164" fontId="13" fillId="0" borderId="33" xfId="3" applyNumberFormat="1" applyFont="1" applyFill="1" applyBorder="1" applyAlignment="1" applyProtection="1">
      <alignment horizontal="right" vertical="center" wrapText="1" indent="1"/>
    </xf>
    <xf numFmtId="164" fontId="13" fillId="0" borderId="23" xfId="3" applyNumberFormat="1" applyFont="1" applyFill="1" applyBorder="1" applyAlignment="1" applyProtection="1">
      <alignment horizontal="right" vertical="center" wrapText="1" indent="1"/>
    </xf>
    <xf numFmtId="164" fontId="14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4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3" applyNumberFormat="1" applyFont="1" applyFill="1" applyBorder="1" applyAlignment="1" applyProtection="1">
      <alignment horizontal="right" vertical="center" wrapText="1" indent="1"/>
    </xf>
    <xf numFmtId="164" fontId="21" fillId="0" borderId="23" xfId="3" applyNumberFormat="1" applyFont="1" applyFill="1" applyBorder="1" applyAlignment="1" applyProtection="1">
      <alignment horizontal="right" vertical="center" wrapText="1" indent="1"/>
    </xf>
    <xf numFmtId="164" fontId="26" fillId="0" borderId="30" xfId="3" applyNumberFormat="1" applyFont="1" applyFill="1" applyBorder="1" applyAlignment="1" applyProtection="1">
      <alignment horizontal="right" vertical="center" wrapText="1" indent="1"/>
    </xf>
    <xf numFmtId="164" fontId="26" fillId="0" borderId="19" xfId="3" applyNumberFormat="1" applyFont="1" applyFill="1" applyBorder="1" applyAlignment="1" applyProtection="1">
      <alignment horizontal="right" vertical="center" wrapText="1" indent="1"/>
    </xf>
    <xf numFmtId="164" fontId="22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3" applyNumberFormat="1" applyFont="1" applyFill="1" applyBorder="1" applyAlignment="1" applyProtection="1">
      <alignment horizontal="right" vertical="center" wrapText="1" indent="1"/>
    </xf>
    <xf numFmtId="164" fontId="14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0" applyNumberFormat="1" applyFont="1" applyBorder="1" applyAlignment="1" applyProtection="1">
      <alignment horizontal="right" vertical="center" wrapText="1" indent="1"/>
    </xf>
    <xf numFmtId="0" fontId="18" fillId="0" borderId="23" xfId="0" quotePrefix="1" applyFont="1" applyBorder="1" applyAlignment="1" applyProtection="1">
      <alignment horizontal="right" vertical="center" wrapText="1" indent="1"/>
      <protection locked="0"/>
    </xf>
    <xf numFmtId="164" fontId="13" fillId="0" borderId="34" xfId="3" applyNumberFormat="1" applyFont="1" applyFill="1" applyBorder="1" applyAlignment="1" applyProtection="1">
      <alignment horizontal="right" vertical="center" wrapText="1" indent="1"/>
    </xf>
    <xf numFmtId="0" fontId="19" fillId="0" borderId="23" xfId="0" applyFont="1" applyBorder="1" applyAlignment="1" applyProtection="1">
      <alignment horizontal="right" vertical="center" wrapText="1" indent="1"/>
    </xf>
    <xf numFmtId="0" fontId="3" fillId="0" borderId="36" xfId="0" applyFont="1" applyFill="1" applyBorder="1" applyAlignment="1" applyProtection="1">
      <alignment horizontal="right" vertical="center"/>
    </xf>
    <xf numFmtId="164" fontId="21" fillId="0" borderId="24" xfId="3" quotePrefix="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3" xfId="3" applyNumberFormat="1" applyFont="1" applyFill="1" applyBorder="1" applyAlignment="1" applyProtection="1">
      <alignment horizontal="right" vertical="center" wrapText="1" indent="1"/>
    </xf>
    <xf numFmtId="0" fontId="19" fillId="0" borderId="30" xfId="0" applyFont="1" applyBorder="1" applyAlignment="1" applyProtection="1">
      <alignment horizontal="right" vertical="center" wrapText="1" indent="1"/>
      <protection locked="0"/>
    </xf>
    <xf numFmtId="0" fontId="19" fillId="0" borderId="19" xfId="0" applyFont="1" applyBorder="1" applyAlignment="1" applyProtection="1">
      <alignment horizontal="right" vertical="center" wrapText="1" indent="1"/>
      <protection locked="0"/>
    </xf>
    <xf numFmtId="0" fontId="19" fillId="0" borderId="21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3" applyFill="1" applyAlignment="1"/>
    <xf numFmtId="164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3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15" xfId="0" applyNumberFormat="1" applyFont="1" applyFill="1" applyBorder="1" applyAlignment="1" applyProtection="1">
      <alignment horizontal="centerContinuous" vertical="center" wrapText="1"/>
    </xf>
    <xf numFmtId="164" fontId="5" fillId="0" borderId="16" xfId="0" applyNumberFormat="1" applyFont="1" applyFill="1" applyBorder="1" applyAlignment="1" applyProtection="1">
      <alignment horizontal="centerContinuous" vertical="center" wrapText="1"/>
    </xf>
    <xf numFmtId="164" fontId="5" fillId="0" borderId="23" xfId="0" applyNumberFormat="1" applyFont="1" applyFill="1" applyBorder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21" fillId="0" borderId="25" xfId="0" applyNumberFormat="1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center" vertical="center" wrapText="1"/>
    </xf>
    <xf numFmtId="164" fontId="21" fillId="0" borderId="16" xfId="0" applyNumberFormat="1" applyFont="1" applyFill="1" applyBorder="1" applyAlignment="1" applyProtection="1">
      <alignment horizontal="center" vertical="center" wrapText="1"/>
    </xf>
    <xf numFmtId="164" fontId="21" fillId="0" borderId="23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6" fillId="0" borderId="2" xfId="0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</xf>
    <xf numFmtId="164" fontId="2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14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2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1" xfId="0" applyNumberFormat="1" applyFont="1" applyFill="1" applyBorder="1" applyAlignment="1" applyProtection="1">
      <alignment horizontal="left" vertical="center" wrapText="1" indent="2"/>
    </xf>
    <xf numFmtId="164" fontId="14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" xfId="0" applyFont="1" applyBorder="1" applyAlignment="1" applyProtection="1">
      <alignment horizontal="left" vertical="center" wrapText="1" indent="1"/>
    </xf>
    <xf numFmtId="0" fontId="19" fillId="0" borderId="3" xfId="0" applyFont="1" applyBorder="1" applyAlignment="1" applyProtection="1">
      <alignment horizontal="left" vertical="center" wrapText="1" indent="1"/>
    </xf>
    <xf numFmtId="0" fontId="32" fillId="0" borderId="4" xfId="0" applyFont="1" applyBorder="1" applyAlignment="1" applyProtection="1">
      <alignment horizontal="left" vertical="center" wrapText="1" indent="1"/>
    </xf>
    <xf numFmtId="0" fontId="20" fillId="0" borderId="31" xfId="0" applyFont="1" applyBorder="1" applyAlignment="1" applyProtection="1">
      <alignment horizontal="left" vertical="center" wrapText="1" indent="1"/>
    </xf>
    <xf numFmtId="0" fontId="20" fillId="0" borderId="3" xfId="0" applyFont="1" applyBorder="1" applyAlignment="1" applyProtection="1">
      <alignment horizontal="left" vertical="center" wrapText="1" indent="1"/>
    </xf>
    <xf numFmtId="49" fontId="20" fillId="0" borderId="11" xfId="0" applyNumberFormat="1" applyFont="1" applyBorder="1" applyAlignment="1" applyProtection="1">
      <alignment horizontal="left" vertical="center" wrapText="1" indent="1"/>
    </xf>
    <xf numFmtId="0" fontId="18" fillId="0" borderId="16" xfId="0" applyFont="1" applyBorder="1" applyAlignment="1" applyProtection="1">
      <alignment horizontal="left" vertical="center" wrapText="1" indent="1"/>
    </xf>
    <xf numFmtId="0" fontId="18" fillId="0" borderId="3" xfId="0" applyFont="1" applyBorder="1" applyAlignment="1" applyProtection="1">
      <alignment horizontal="left" vertical="center" wrapText="1" indent="1"/>
    </xf>
    <xf numFmtId="0" fontId="19" fillId="0" borderId="2" xfId="0" quotePrefix="1" applyFont="1" applyBorder="1" applyAlignment="1" applyProtection="1">
      <alignment horizontal="left" vertical="center" wrapText="1" indent="6"/>
    </xf>
    <xf numFmtId="0" fontId="19" fillId="0" borderId="31" xfId="0" quotePrefix="1" applyFont="1" applyBorder="1" applyAlignment="1" applyProtection="1">
      <alignment horizontal="left" vertical="center" wrapText="1" indent="6"/>
    </xf>
    <xf numFmtId="0" fontId="32" fillId="0" borderId="16" xfId="0" applyFont="1" applyBorder="1" applyAlignment="1" applyProtection="1">
      <alignment horizontal="left" vertical="center" wrapText="1" indent="1"/>
    </xf>
    <xf numFmtId="0" fontId="6" fillId="0" borderId="0" xfId="3" applyFont="1" applyFill="1" applyProtection="1"/>
    <xf numFmtId="0" fontId="6" fillId="0" borderId="0" xfId="3" applyFont="1" applyFill="1" applyAlignment="1" applyProtection="1">
      <alignment horizontal="righ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right" vertical="center" indent="1"/>
    </xf>
    <xf numFmtId="0" fontId="35" fillId="0" borderId="16" xfId="0" applyFont="1" applyBorder="1" applyAlignment="1" applyProtection="1">
      <alignment horizontal="left" vertical="center" wrapText="1" indent="1"/>
    </xf>
    <xf numFmtId="0" fontId="36" fillId="0" borderId="16" xfId="0" applyFont="1" applyBorder="1" applyAlignment="1" applyProtection="1">
      <alignment horizontal="left" vertical="center" wrapText="1" indent="1"/>
    </xf>
    <xf numFmtId="0" fontId="6" fillId="0" borderId="0" xfId="3" applyFont="1" applyFill="1"/>
    <xf numFmtId="0" fontId="6" fillId="0" borderId="0" xfId="3" applyFont="1" applyFill="1" applyAlignment="1">
      <alignment horizontal="right" vertical="center" indent="1"/>
    </xf>
    <xf numFmtId="164" fontId="21" fillId="0" borderId="37" xfId="3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0" applyNumberFormat="1" applyFont="1" applyBorder="1" applyAlignment="1" applyProtection="1">
      <alignment horizontal="right" vertical="center" wrapText="1" indent="1"/>
    </xf>
    <xf numFmtId="164" fontId="26" fillId="0" borderId="23" xfId="3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9" xfId="3" applyNumberFormat="1" applyFont="1" applyFill="1" applyBorder="1" applyAlignment="1" applyProtection="1">
      <alignment horizontal="right" vertical="center" wrapText="1" indent="1"/>
    </xf>
    <xf numFmtId="164" fontId="14" fillId="0" borderId="48" xfId="3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3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1" xfId="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left" wrapText="1" indent="1"/>
    </xf>
    <xf numFmtId="164" fontId="27" fillId="0" borderId="36" xfId="3" applyNumberFormat="1" applyFont="1" applyFill="1" applyBorder="1" applyAlignment="1" applyProtection="1">
      <alignment horizontal="left" vertical="center"/>
    </xf>
    <xf numFmtId="164" fontId="27" fillId="0" borderId="36" xfId="3" applyNumberFormat="1" applyFont="1" applyFill="1" applyBorder="1" applyAlignment="1" applyProtection="1">
      <alignment horizontal="left"/>
    </xf>
    <xf numFmtId="0" fontId="16" fillId="0" borderId="0" xfId="3" applyFont="1" applyFill="1" applyAlignment="1" applyProtection="1">
      <alignment horizontal="center"/>
    </xf>
    <xf numFmtId="164" fontId="23" fillId="0" borderId="50" xfId="0" applyNumberFormat="1" applyFont="1" applyFill="1" applyBorder="1" applyAlignment="1" applyProtection="1">
      <alignment horizontal="center" vertical="center" wrapText="1"/>
    </xf>
    <xf numFmtId="164" fontId="23" fillId="0" borderId="51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3" fillId="0" borderId="52" xfId="0" applyNumberFormat="1" applyFont="1" applyFill="1" applyBorder="1" applyAlignment="1" applyProtection="1">
      <alignment horizontal="center" vertical="center" wrapText="1"/>
    </xf>
    <xf numFmtId="164" fontId="23" fillId="0" borderId="53" xfId="0" applyNumberFormat="1" applyFont="1" applyFill="1" applyBorder="1" applyAlignment="1" applyProtection="1">
      <alignment horizontal="center" vertical="center" wrapText="1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topLeftCell="A4" workbookViewId="0">
      <selection sqref="A1:D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94</v>
      </c>
    </row>
    <row r="4" spans="1:2">
      <c r="A4" s="46"/>
      <c r="B4" s="46"/>
    </row>
    <row r="5" spans="1:2" s="53" customFormat="1" ht="15.75">
      <c r="A5" s="41" t="s">
        <v>321</v>
      </c>
      <c r="B5" s="52"/>
    </row>
    <row r="6" spans="1:2">
      <c r="A6" s="46"/>
      <c r="B6" s="46"/>
    </row>
    <row r="7" spans="1:2">
      <c r="A7" s="46" t="s">
        <v>178</v>
      </c>
      <c r="B7" s="46" t="s">
        <v>323</v>
      </c>
    </row>
    <row r="8" spans="1:2">
      <c r="A8" s="46" t="s">
        <v>95</v>
      </c>
      <c r="B8" s="46" t="s">
        <v>324</v>
      </c>
    </row>
    <row r="9" spans="1:2">
      <c r="A9" s="46" t="s">
        <v>319</v>
      </c>
      <c r="B9" s="46" t="s">
        <v>325</v>
      </c>
    </row>
    <row r="10" spans="1:2">
      <c r="A10" s="46"/>
      <c r="B10" s="46"/>
    </row>
    <row r="11" spans="1:2">
      <c r="A11" s="46"/>
      <c r="B11" s="46"/>
    </row>
    <row r="12" spans="1:2" s="53" customFormat="1" ht="15.75">
      <c r="A12" s="41" t="s">
        <v>322</v>
      </c>
      <c r="B12" s="52"/>
    </row>
    <row r="13" spans="1:2">
      <c r="A13" s="46"/>
      <c r="B13" s="46"/>
    </row>
    <row r="14" spans="1:2">
      <c r="A14" s="46" t="s">
        <v>108</v>
      </c>
      <c r="B14" s="46" t="s">
        <v>326</v>
      </c>
    </row>
    <row r="15" spans="1:2">
      <c r="A15" s="46" t="s">
        <v>96</v>
      </c>
      <c r="B15" s="46" t="s">
        <v>327</v>
      </c>
    </row>
    <row r="16" spans="1:2">
      <c r="A16" s="46" t="s">
        <v>320</v>
      </c>
      <c r="B16" s="46" t="s">
        <v>328</v>
      </c>
    </row>
  </sheetData>
  <sheetProtection sheet="1"/>
  <phoneticPr fontId="22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H142"/>
  <sheetViews>
    <sheetView tabSelected="1" view="pageLayout" topLeftCell="A7" zoomScaleSheetLayoutView="100" workbookViewId="0">
      <selection activeCell="H3" sqref="H3"/>
    </sheetView>
  </sheetViews>
  <sheetFormatPr defaultRowHeight="15.75"/>
  <cols>
    <col min="1" max="1" width="9.5" style="198" customWidth="1"/>
    <col min="2" max="2" width="56.5" style="198" customWidth="1"/>
    <col min="3" max="3" width="16.6640625" style="199" customWidth="1"/>
    <col min="4" max="4" width="16.5" style="199" customWidth="1"/>
    <col min="5" max="16384" width="9.33203125" style="30"/>
  </cols>
  <sheetData>
    <row r="1" spans="1:4" ht="15.95" customHeight="1">
      <c r="A1" s="212" t="s">
        <v>1</v>
      </c>
      <c r="B1" s="212"/>
      <c r="C1" s="212"/>
      <c r="D1" s="30"/>
    </row>
    <row r="2" spans="1:4" ht="15.95" customHeight="1" thickBot="1">
      <c r="A2" s="214" t="s">
        <v>97</v>
      </c>
      <c r="B2" s="214"/>
      <c r="C2" s="117"/>
      <c r="D2" s="117"/>
    </row>
    <row r="3" spans="1:4" ht="38.1" customHeight="1" thickBot="1">
      <c r="A3" s="23" t="s">
        <v>46</v>
      </c>
      <c r="B3" s="24" t="s">
        <v>3</v>
      </c>
      <c r="C3" s="31" t="s">
        <v>335</v>
      </c>
      <c r="D3" s="31" t="s">
        <v>336</v>
      </c>
    </row>
    <row r="4" spans="1:4" s="32" customFormat="1" ht="12" customHeight="1" thickBot="1">
      <c r="A4" s="27">
        <v>1</v>
      </c>
      <c r="B4" s="28">
        <v>2</v>
      </c>
      <c r="C4" s="29">
        <v>3</v>
      </c>
      <c r="D4" s="29">
        <v>4</v>
      </c>
    </row>
    <row r="5" spans="1:4" s="1" customFormat="1" ht="12" customHeight="1" thickBot="1">
      <c r="A5" s="21" t="s">
        <v>4</v>
      </c>
      <c r="B5" s="20" t="s">
        <v>111</v>
      </c>
      <c r="C5" s="206">
        <f>+C6+C11+C20</f>
        <v>22045</v>
      </c>
      <c r="D5" s="95">
        <f>+D6+D11+D20</f>
        <v>26543</v>
      </c>
    </row>
    <row r="6" spans="1:4" s="1" customFormat="1" ht="12" customHeight="1" thickBot="1">
      <c r="A6" s="19" t="s">
        <v>5</v>
      </c>
      <c r="B6" s="75" t="s">
        <v>305</v>
      </c>
      <c r="C6" s="57">
        <f>+C7+C8+C9+C10</f>
        <v>6720</v>
      </c>
      <c r="D6" s="57">
        <f>+D7+D8+D9+D10</f>
        <v>9560</v>
      </c>
    </row>
    <row r="7" spans="1:4" s="1" customFormat="1" ht="12" customHeight="1">
      <c r="A7" s="12" t="s">
        <v>74</v>
      </c>
      <c r="B7" s="180" t="s">
        <v>39</v>
      </c>
      <c r="C7" s="58">
        <v>6320</v>
      </c>
      <c r="D7" s="58">
        <v>6977</v>
      </c>
    </row>
    <row r="8" spans="1:4" s="1" customFormat="1" ht="12" customHeight="1">
      <c r="A8" s="12" t="s">
        <v>75</v>
      </c>
      <c r="B8" s="88" t="s">
        <v>47</v>
      </c>
      <c r="C8" s="58"/>
      <c r="D8" s="58"/>
    </row>
    <row r="9" spans="1:4" s="1" customFormat="1" ht="12" customHeight="1">
      <c r="A9" s="12" t="s">
        <v>76</v>
      </c>
      <c r="B9" s="88" t="s">
        <v>112</v>
      </c>
      <c r="C9" s="58">
        <v>100</v>
      </c>
      <c r="D9" s="58"/>
    </row>
    <row r="10" spans="1:4" s="1" customFormat="1" ht="12" customHeight="1" thickBot="1">
      <c r="A10" s="12" t="s">
        <v>77</v>
      </c>
      <c r="B10" s="181" t="s">
        <v>113</v>
      </c>
      <c r="C10" s="58">
        <v>300</v>
      </c>
      <c r="D10" s="58">
        <v>2583</v>
      </c>
    </row>
    <row r="11" spans="1:4" s="1" customFormat="1" ht="12" customHeight="1" thickBot="1">
      <c r="A11" s="19" t="s">
        <v>6</v>
      </c>
      <c r="B11" s="20" t="s">
        <v>114</v>
      </c>
      <c r="C11" s="57">
        <f>+C12+C13+C14+C15+C16+C17+C18+C19</f>
        <v>13525</v>
      </c>
      <c r="D11" s="96">
        <f>+D12+D13+D14+D15+D16+D17+D18+D19</f>
        <v>15194</v>
      </c>
    </row>
    <row r="12" spans="1:4" s="1" customFormat="1" ht="12" customHeight="1">
      <c r="A12" s="16" t="s">
        <v>48</v>
      </c>
      <c r="B12" s="8" t="s">
        <v>119</v>
      </c>
      <c r="C12" s="207"/>
      <c r="D12" s="97"/>
    </row>
    <row r="13" spans="1:4" s="1" customFormat="1" ht="12" customHeight="1">
      <c r="A13" s="12" t="s">
        <v>49</v>
      </c>
      <c r="B13" s="5" t="s">
        <v>120</v>
      </c>
      <c r="C13" s="58"/>
      <c r="D13" s="98">
        <v>7272</v>
      </c>
    </row>
    <row r="14" spans="1:4" s="1" customFormat="1" ht="12" customHeight="1">
      <c r="A14" s="12" t="s">
        <v>50</v>
      </c>
      <c r="B14" s="5" t="s">
        <v>121</v>
      </c>
      <c r="C14" s="58">
        <v>1748</v>
      </c>
      <c r="D14" s="98">
        <v>2720</v>
      </c>
    </row>
    <row r="15" spans="1:4" s="1" customFormat="1" ht="12" customHeight="1">
      <c r="A15" s="12" t="s">
        <v>51</v>
      </c>
      <c r="B15" s="5" t="s">
        <v>122</v>
      </c>
      <c r="C15" s="58">
        <v>4749</v>
      </c>
      <c r="D15" s="98">
        <v>2271</v>
      </c>
    </row>
    <row r="16" spans="1:4" s="1" customFormat="1" ht="12" customHeight="1">
      <c r="A16" s="11" t="s">
        <v>115</v>
      </c>
      <c r="B16" s="4" t="s">
        <v>123</v>
      </c>
      <c r="C16" s="59"/>
      <c r="D16" s="99"/>
    </row>
    <row r="17" spans="1:4" s="1" customFormat="1" ht="12" customHeight="1">
      <c r="A17" s="12" t="s">
        <v>116</v>
      </c>
      <c r="B17" s="5" t="s">
        <v>179</v>
      </c>
      <c r="C17" s="58">
        <v>2484</v>
      </c>
      <c r="D17" s="98">
        <v>2570</v>
      </c>
    </row>
    <row r="18" spans="1:4" s="1" customFormat="1" ht="12" customHeight="1">
      <c r="A18" s="12" t="s">
        <v>117</v>
      </c>
      <c r="B18" s="5" t="s">
        <v>124</v>
      </c>
      <c r="C18" s="58">
        <v>5</v>
      </c>
      <c r="D18" s="98">
        <v>9</v>
      </c>
    </row>
    <row r="19" spans="1:4" s="1" customFormat="1" ht="12" customHeight="1" thickBot="1">
      <c r="A19" s="13" t="s">
        <v>118</v>
      </c>
      <c r="B19" s="6" t="s">
        <v>125</v>
      </c>
      <c r="C19" s="208">
        <v>4539</v>
      </c>
      <c r="D19" s="100">
        <v>352</v>
      </c>
    </row>
    <row r="20" spans="1:4" s="1" customFormat="1" ht="12" customHeight="1" thickBot="1">
      <c r="A20" s="19" t="s">
        <v>126</v>
      </c>
      <c r="B20" s="20" t="s">
        <v>180</v>
      </c>
      <c r="C20" s="209">
        <v>1800</v>
      </c>
      <c r="D20" s="101">
        <v>1789</v>
      </c>
    </row>
    <row r="21" spans="1:4" s="1" customFormat="1" ht="12" customHeight="1" thickBot="1">
      <c r="A21" s="19" t="s">
        <v>8</v>
      </c>
      <c r="B21" s="20" t="s">
        <v>128</v>
      </c>
      <c r="C21" s="57">
        <f>+C22+C23+C24+C25+C26+C27+C28+C29</f>
        <v>14414</v>
      </c>
      <c r="D21" s="96">
        <f>+D22+D23+D24+D25+D26+D27+D28+D29</f>
        <v>15025</v>
      </c>
    </row>
    <row r="22" spans="1:4" s="1" customFormat="1" ht="12" customHeight="1">
      <c r="A22" s="14" t="s">
        <v>52</v>
      </c>
      <c r="B22" s="7" t="s">
        <v>134</v>
      </c>
      <c r="C22" s="60">
        <v>12934</v>
      </c>
      <c r="D22" s="102">
        <v>13671</v>
      </c>
    </row>
    <row r="23" spans="1:4" s="1" customFormat="1" ht="12" customHeight="1">
      <c r="A23" s="12" t="s">
        <v>53</v>
      </c>
      <c r="B23" s="5" t="s">
        <v>135</v>
      </c>
      <c r="C23" s="58"/>
      <c r="D23" s="98"/>
    </row>
    <row r="24" spans="1:4" s="1" customFormat="1" ht="12" customHeight="1">
      <c r="A24" s="12" t="s">
        <v>54</v>
      </c>
      <c r="B24" s="5" t="s">
        <v>136</v>
      </c>
      <c r="C24" s="58">
        <v>0</v>
      </c>
      <c r="D24" s="98"/>
    </row>
    <row r="25" spans="1:4" s="1" customFormat="1" ht="12" customHeight="1">
      <c r="A25" s="15" t="s">
        <v>129</v>
      </c>
      <c r="B25" s="5" t="s">
        <v>57</v>
      </c>
      <c r="C25" s="61">
        <v>1480</v>
      </c>
      <c r="D25" s="103">
        <v>1354</v>
      </c>
    </row>
    <row r="26" spans="1:4" s="1" customFormat="1" ht="12" customHeight="1">
      <c r="A26" s="15" t="s">
        <v>130</v>
      </c>
      <c r="B26" s="5" t="s">
        <v>137</v>
      </c>
      <c r="C26" s="61"/>
      <c r="D26" s="103"/>
    </row>
    <row r="27" spans="1:4" s="1" customFormat="1" ht="12" customHeight="1">
      <c r="A27" s="12" t="s">
        <v>131</v>
      </c>
      <c r="B27" s="5" t="s">
        <v>138</v>
      </c>
      <c r="C27" s="58"/>
      <c r="D27" s="98"/>
    </row>
    <row r="28" spans="1:4" s="1" customFormat="1" ht="12" customHeight="1">
      <c r="A28" s="12" t="s">
        <v>132</v>
      </c>
      <c r="B28" s="5" t="s">
        <v>181</v>
      </c>
      <c r="C28" s="62"/>
      <c r="D28" s="104"/>
    </row>
    <row r="29" spans="1:4" s="1" customFormat="1" ht="12" customHeight="1" thickBot="1">
      <c r="A29" s="12" t="s">
        <v>133</v>
      </c>
      <c r="B29" s="10" t="s">
        <v>139</v>
      </c>
      <c r="C29" s="62"/>
      <c r="D29" s="104"/>
    </row>
    <row r="30" spans="1:4" s="1" customFormat="1" ht="12" customHeight="1" thickBot="1">
      <c r="A30" s="68" t="s">
        <v>9</v>
      </c>
      <c r="B30" s="20" t="s">
        <v>306</v>
      </c>
      <c r="C30" s="57">
        <f>+C31+C37</f>
        <v>3701</v>
      </c>
      <c r="D30" s="57">
        <f>+D31+D37</f>
        <v>3613</v>
      </c>
    </row>
    <row r="31" spans="1:4" s="1" customFormat="1" ht="12" customHeight="1">
      <c r="A31" s="69" t="s">
        <v>55</v>
      </c>
      <c r="B31" s="182" t="s">
        <v>307</v>
      </c>
      <c r="C31" s="66">
        <f>+C32+C33+C34+C35+C36</f>
        <v>3701</v>
      </c>
      <c r="D31" s="66">
        <f>+D32+D33+D34+D35+D36</f>
        <v>3613</v>
      </c>
    </row>
    <row r="32" spans="1:4" s="1" customFormat="1" ht="12" customHeight="1">
      <c r="A32" s="70" t="s">
        <v>58</v>
      </c>
      <c r="B32" s="76" t="s">
        <v>182</v>
      </c>
      <c r="C32" s="62">
        <v>2085</v>
      </c>
      <c r="D32" s="62"/>
    </row>
    <row r="33" spans="1:4" s="1" customFormat="1" ht="12" customHeight="1">
      <c r="A33" s="70" t="s">
        <v>59</v>
      </c>
      <c r="B33" s="76" t="s">
        <v>183</v>
      </c>
      <c r="C33" s="62">
        <v>0</v>
      </c>
      <c r="D33" s="62"/>
    </row>
    <row r="34" spans="1:4" s="1" customFormat="1" ht="12" customHeight="1">
      <c r="A34" s="70" t="s">
        <v>60</v>
      </c>
      <c r="B34" s="76" t="s">
        <v>184</v>
      </c>
      <c r="C34" s="62"/>
      <c r="D34" s="62"/>
    </row>
    <row r="35" spans="1:4" s="1" customFormat="1" ht="12" customHeight="1">
      <c r="A35" s="70" t="s">
        <v>61</v>
      </c>
      <c r="B35" s="76" t="s">
        <v>185</v>
      </c>
      <c r="C35" s="62"/>
      <c r="D35" s="62"/>
    </row>
    <row r="36" spans="1:4" s="1" customFormat="1" ht="12" customHeight="1">
      <c r="A36" s="70" t="s">
        <v>140</v>
      </c>
      <c r="B36" s="76" t="s">
        <v>308</v>
      </c>
      <c r="C36" s="62">
        <v>1616</v>
      </c>
      <c r="D36" s="62">
        <v>3613</v>
      </c>
    </row>
    <row r="37" spans="1:4" s="1" customFormat="1" ht="12" customHeight="1">
      <c r="A37" s="70" t="s">
        <v>56</v>
      </c>
      <c r="B37" s="77" t="s">
        <v>309</v>
      </c>
      <c r="C37" s="65">
        <f>+C38+C39+C40+C41+C42</f>
        <v>0</v>
      </c>
      <c r="D37" s="65"/>
    </row>
    <row r="38" spans="1:4" s="1" customFormat="1" ht="12" customHeight="1">
      <c r="A38" s="70" t="s">
        <v>64</v>
      </c>
      <c r="B38" s="76" t="s">
        <v>182</v>
      </c>
      <c r="C38" s="62"/>
      <c r="D38" s="62"/>
    </row>
    <row r="39" spans="1:4" s="1" customFormat="1" ht="12" customHeight="1">
      <c r="A39" s="70" t="s">
        <v>65</v>
      </c>
      <c r="B39" s="76" t="s">
        <v>183</v>
      </c>
      <c r="C39" s="62">
        <v>0</v>
      </c>
      <c r="D39" s="62"/>
    </row>
    <row r="40" spans="1:4" s="1" customFormat="1" ht="12" customHeight="1">
      <c r="A40" s="70" t="s">
        <v>66</v>
      </c>
      <c r="B40" s="76" t="s">
        <v>184</v>
      </c>
      <c r="C40" s="62"/>
      <c r="D40" s="62"/>
    </row>
    <row r="41" spans="1:4" s="1" customFormat="1" ht="12" customHeight="1">
      <c r="A41" s="70" t="s">
        <v>67</v>
      </c>
      <c r="B41" s="78" t="s">
        <v>185</v>
      </c>
      <c r="C41" s="62"/>
      <c r="D41" s="62"/>
    </row>
    <row r="42" spans="1:4" s="1" customFormat="1" ht="12" customHeight="1" thickBot="1">
      <c r="A42" s="71" t="s">
        <v>141</v>
      </c>
      <c r="B42" s="79" t="s">
        <v>310</v>
      </c>
      <c r="C42" s="63">
        <v>0</v>
      </c>
      <c r="D42" s="63"/>
    </row>
    <row r="43" spans="1:4" s="1" customFormat="1" ht="12" customHeight="1" thickBot="1">
      <c r="A43" s="19" t="s">
        <v>142</v>
      </c>
      <c r="B43" s="183" t="s">
        <v>186</v>
      </c>
      <c r="C43" s="57">
        <f>+C44+C45</f>
        <v>1870</v>
      </c>
      <c r="D43" s="57">
        <f>+D44+D45</f>
        <v>0</v>
      </c>
    </row>
    <row r="44" spans="1:4" s="1" customFormat="1" ht="12" customHeight="1">
      <c r="A44" s="14" t="s">
        <v>62</v>
      </c>
      <c r="B44" s="88" t="s">
        <v>187</v>
      </c>
      <c r="C44" s="60">
        <v>1500</v>
      </c>
      <c r="D44" s="60"/>
    </row>
    <row r="45" spans="1:4" s="1" customFormat="1" ht="12" customHeight="1" thickBot="1">
      <c r="A45" s="11" t="s">
        <v>63</v>
      </c>
      <c r="B45" s="84" t="s">
        <v>191</v>
      </c>
      <c r="C45" s="59">
        <v>370</v>
      </c>
      <c r="D45" s="59"/>
    </row>
    <row r="46" spans="1:4" s="1" customFormat="1" ht="12" customHeight="1" thickBot="1">
      <c r="A46" s="19" t="s">
        <v>11</v>
      </c>
      <c r="B46" s="183" t="s">
        <v>190</v>
      </c>
      <c r="C46" s="57">
        <f>+C47+C48+C49</f>
        <v>195</v>
      </c>
      <c r="D46" s="57">
        <f>+D47+D48+D49</f>
        <v>0</v>
      </c>
    </row>
    <row r="47" spans="1:4" s="1" customFormat="1" ht="12" customHeight="1">
      <c r="A47" s="14" t="s">
        <v>145</v>
      </c>
      <c r="B47" s="88" t="s">
        <v>143</v>
      </c>
      <c r="C47" s="67">
        <v>0</v>
      </c>
      <c r="D47" s="67"/>
    </row>
    <row r="48" spans="1:4" s="1" customFormat="1" ht="12" customHeight="1">
      <c r="A48" s="12" t="s">
        <v>146</v>
      </c>
      <c r="B48" s="76" t="s">
        <v>144</v>
      </c>
      <c r="C48" s="62">
        <v>195</v>
      </c>
      <c r="D48" s="104"/>
    </row>
    <row r="49" spans="1:4" s="1" customFormat="1" ht="12" customHeight="1" thickBot="1">
      <c r="A49" s="11" t="s">
        <v>243</v>
      </c>
      <c r="B49" s="84" t="s">
        <v>188</v>
      </c>
      <c r="C49" s="64">
        <v>0</v>
      </c>
      <c r="D49" s="64"/>
    </row>
    <row r="50" spans="1:4" s="1" customFormat="1" ht="17.25" customHeight="1" thickBot="1">
      <c r="A50" s="19" t="s">
        <v>147</v>
      </c>
      <c r="B50" s="184" t="s">
        <v>189</v>
      </c>
      <c r="C50" s="200">
        <v>200</v>
      </c>
      <c r="D50" s="105">
        <v>192</v>
      </c>
    </row>
    <row r="51" spans="1:4" s="1" customFormat="1" ht="12" customHeight="1" thickBot="1">
      <c r="A51" s="19" t="s">
        <v>13</v>
      </c>
      <c r="B51" s="22" t="s">
        <v>148</v>
      </c>
      <c r="C51" s="106">
        <f>+C6+C11+C20+C21+C30+C43+C46+C50</f>
        <v>42425</v>
      </c>
      <c r="D51" s="106">
        <f>+D6+D11+D20+D21+D30+D43+D46+D50</f>
        <v>45373</v>
      </c>
    </row>
    <row r="52" spans="1:4" s="1" customFormat="1" ht="12" customHeight="1" thickBot="1">
      <c r="A52" s="80" t="s">
        <v>14</v>
      </c>
      <c r="B52" s="75" t="s">
        <v>192</v>
      </c>
      <c r="C52" s="107">
        <f>+C53+C59</f>
        <v>4000</v>
      </c>
      <c r="D52" s="107">
        <f>+D53+D59</f>
        <v>37261</v>
      </c>
    </row>
    <row r="53" spans="1:4" s="1" customFormat="1" ht="12" customHeight="1">
      <c r="A53" s="185" t="s">
        <v>90</v>
      </c>
      <c r="B53" s="182" t="s">
        <v>273</v>
      </c>
      <c r="C53" s="108">
        <f>+C54+C55+C56+C57+C58</f>
        <v>4000</v>
      </c>
      <c r="D53" s="108">
        <f>+D54+D55+D56+D57+D58</f>
        <v>4633</v>
      </c>
    </row>
    <row r="54" spans="1:4" s="1" customFormat="1" ht="12" customHeight="1">
      <c r="A54" s="81" t="s">
        <v>204</v>
      </c>
      <c r="B54" s="76" t="s">
        <v>193</v>
      </c>
      <c r="C54" s="104">
        <v>4000</v>
      </c>
      <c r="D54" s="104">
        <v>4000</v>
      </c>
    </row>
    <row r="55" spans="1:4" s="1" customFormat="1" ht="12" customHeight="1">
      <c r="A55" s="81" t="s">
        <v>205</v>
      </c>
      <c r="B55" s="76" t="s">
        <v>194</v>
      </c>
      <c r="C55" s="104"/>
      <c r="D55" s="104"/>
    </row>
    <row r="56" spans="1:4" s="1" customFormat="1" ht="12" customHeight="1">
      <c r="A56" s="81" t="s">
        <v>206</v>
      </c>
      <c r="B56" s="76" t="s">
        <v>195</v>
      </c>
      <c r="C56" s="104"/>
      <c r="D56" s="104"/>
    </row>
    <row r="57" spans="1:4" s="1" customFormat="1" ht="12" customHeight="1">
      <c r="A57" s="81" t="s">
        <v>207</v>
      </c>
      <c r="B57" s="76" t="s">
        <v>196</v>
      </c>
      <c r="C57" s="104"/>
      <c r="D57" s="104"/>
    </row>
    <row r="58" spans="1:4" s="1" customFormat="1" ht="12" customHeight="1">
      <c r="A58" s="81" t="s">
        <v>208</v>
      </c>
      <c r="B58" s="76" t="s">
        <v>197</v>
      </c>
      <c r="C58" s="104"/>
      <c r="D58" s="104">
        <v>633</v>
      </c>
    </row>
    <row r="59" spans="1:4" s="1" customFormat="1" ht="12" customHeight="1">
      <c r="A59" s="82" t="s">
        <v>91</v>
      </c>
      <c r="B59" s="77" t="s">
        <v>272</v>
      </c>
      <c r="C59" s="109">
        <f>+C60+C61+C62+C63+C64</f>
        <v>0</v>
      </c>
      <c r="D59" s="109">
        <f>SUM(D60:D64)</f>
        <v>32628</v>
      </c>
    </row>
    <row r="60" spans="1:4" s="1" customFormat="1" ht="12" customHeight="1">
      <c r="A60" s="81" t="s">
        <v>209</v>
      </c>
      <c r="B60" s="76" t="s">
        <v>198</v>
      </c>
      <c r="C60" s="104"/>
      <c r="D60" s="104"/>
    </row>
    <row r="61" spans="1:4" s="1" customFormat="1" ht="12" customHeight="1">
      <c r="A61" s="81" t="s">
        <v>210</v>
      </c>
      <c r="B61" s="76" t="s">
        <v>199</v>
      </c>
      <c r="C61" s="104"/>
      <c r="D61" s="104">
        <v>32628</v>
      </c>
    </row>
    <row r="62" spans="1:4" s="1" customFormat="1" ht="12" customHeight="1">
      <c r="A62" s="81" t="s">
        <v>211</v>
      </c>
      <c r="B62" s="76" t="s">
        <v>200</v>
      </c>
      <c r="C62" s="104"/>
      <c r="D62" s="104"/>
    </row>
    <row r="63" spans="1:4" s="1" customFormat="1" ht="12" customHeight="1">
      <c r="A63" s="81" t="s">
        <v>212</v>
      </c>
      <c r="B63" s="76" t="s">
        <v>201</v>
      </c>
      <c r="C63" s="104"/>
      <c r="D63" s="104"/>
    </row>
    <row r="64" spans="1:4" s="1" customFormat="1" ht="12" customHeight="1" thickBot="1">
      <c r="A64" s="83" t="s">
        <v>213</v>
      </c>
      <c r="B64" s="84" t="s">
        <v>202</v>
      </c>
      <c r="C64" s="110"/>
      <c r="D64" s="110"/>
    </row>
    <row r="65" spans="1:4" s="1" customFormat="1" ht="12" customHeight="1" thickBot="1">
      <c r="A65" s="85" t="s">
        <v>15</v>
      </c>
      <c r="B65" s="186" t="s">
        <v>270</v>
      </c>
      <c r="C65" s="107">
        <f>+C51+C52</f>
        <v>46425</v>
      </c>
      <c r="D65" s="107">
        <f>+D51+D52</f>
        <v>82634</v>
      </c>
    </row>
    <row r="66" spans="1:4" s="1" customFormat="1" ht="13.5" customHeight="1" thickBot="1">
      <c r="A66" s="86" t="s">
        <v>16</v>
      </c>
      <c r="B66" s="187" t="s">
        <v>203</v>
      </c>
      <c r="C66" s="118"/>
      <c r="D66" s="118"/>
    </row>
    <row r="67" spans="1:4" s="1" customFormat="1" ht="12" customHeight="1" thickBot="1">
      <c r="A67" s="85" t="s">
        <v>17</v>
      </c>
      <c r="B67" s="186" t="s">
        <v>271</v>
      </c>
      <c r="C67" s="119">
        <f>+C65+C66</f>
        <v>46425</v>
      </c>
      <c r="D67" s="119">
        <f>+D65+D66</f>
        <v>82634</v>
      </c>
    </row>
    <row r="68" spans="1:4" s="1" customFormat="1" ht="83.25" customHeight="1">
      <c r="A68" s="2"/>
      <c r="B68" s="3"/>
      <c r="C68" s="111"/>
      <c r="D68" s="111"/>
    </row>
    <row r="69" spans="1:4" ht="16.5" customHeight="1">
      <c r="A69" s="212" t="s">
        <v>33</v>
      </c>
      <c r="B69" s="212"/>
      <c r="C69" s="212"/>
      <c r="D69" s="30"/>
    </row>
    <row r="70" spans="1:4" s="124" customFormat="1" ht="16.5" customHeight="1" thickBot="1">
      <c r="A70" s="215" t="s">
        <v>98</v>
      </c>
      <c r="B70" s="215"/>
      <c r="C70" s="47"/>
      <c r="D70" s="47"/>
    </row>
    <row r="71" spans="1:4" ht="38.1" customHeight="1" thickBot="1">
      <c r="A71" s="23" t="s">
        <v>2</v>
      </c>
      <c r="B71" s="24" t="s">
        <v>34</v>
      </c>
      <c r="C71" s="31" t="s">
        <v>335</v>
      </c>
      <c r="D71" s="31" t="s">
        <v>336</v>
      </c>
    </row>
    <row r="72" spans="1:4" s="32" customFormat="1" ht="12" customHeight="1" thickBot="1">
      <c r="A72" s="27">
        <v>1</v>
      </c>
      <c r="B72" s="28">
        <v>2</v>
      </c>
      <c r="C72" s="29">
        <v>4</v>
      </c>
      <c r="D72" s="29">
        <v>5</v>
      </c>
    </row>
    <row r="73" spans="1:4" ht="12" customHeight="1" thickBot="1">
      <c r="A73" s="21" t="s">
        <v>4</v>
      </c>
      <c r="B73" s="26" t="s">
        <v>149</v>
      </c>
      <c r="C73" s="95">
        <f>+C74+C75+C76+C77+C78</f>
        <v>44598</v>
      </c>
      <c r="D73" s="95">
        <f>+D74+D75+D76+D77+D78</f>
        <v>49852</v>
      </c>
    </row>
    <row r="74" spans="1:4" ht="12" customHeight="1">
      <c r="A74" s="16" t="s">
        <v>68</v>
      </c>
      <c r="B74" s="8" t="s">
        <v>35</v>
      </c>
      <c r="C74" s="97">
        <v>15677</v>
      </c>
      <c r="D74" s="97">
        <v>16500</v>
      </c>
    </row>
    <row r="75" spans="1:4" ht="12" customHeight="1">
      <c r="A75" s="12" t="s">
        <v>69</v>
      </c>
      <c r="B75" s="5" t="s">
        <v>150</v>
      </c>
      <c r="C75" s="98">
        <v>3993</v>
      </c>
      <c r="D75" s="98">
        <v>3969</v>
      </c>
    </row>
    <row r="76" spans="1:4" ht="12" customHeight="1">
      <c r="A76" s="12" t="s">
        <v>70</v>
      </c>
      <c r="B76" s="5" t="s">
        <v>89</v>
      </c>
      <c r="C76" s="103">
        <v>20917</v>
      </c>
      <c r="D76" s="103">
        <v>23507</v>
      </c>
    </row>
    <row r="77" spans="1:4" ht="12" customHeight="1">
      <c r="A77" s="12" t="s">
        <v>71</v>
      </c>
      <c r="B77" s="9" t="s">
        <v>151</v>
      </c>
      <c r="C77" s="103"/>
      <c r="D77" s="103"/>
    </row>
    <row r="78" spans="1:4" ht="12" customHeight="1">
      <c r="A78" s="12" t="s">
        <v>79</v>
      </c>
      <c r="B78" s="18" t="s">
        <v>152</v>
      </c>
      <c r="C78" s="103">
        <f>SUM(C79:C85)</f>
        <v>4011</v>
      </c>
      <c r="D78" s="103">
        <f t="shared" ref="D78" si="0">SUM(D79:D85)</f>
        <v>5876</v>
      </c>
    </row>
    <row r="79" spans="1:4" ht="12" customHeight="1">
      <c r="A79" s="12" t="s">
        <v>72</v>
      </c>
      <c r="B79" s="5" t="s">
        <v>337</v>
      </c>
      <c r="C79" s="103"/>
      <c r="D79" s="103">
        <v>2</v>
      </c>
    </row>
    <row r="80" spans="1:4" ht="12" customHeight="1">
      <c r="A80" s="12" t="s">
        <v>73</v>
      </c>
      <c r="B80" s="48" t="s">
        <v>173</v>
      </c>
      <c r="C80" s="103">
        <v>3002</v>
      </c>
      <c r="D80" s="103">
        <v>1589</v>
      </c>
    </row>
    <row r="81" spans="1:4" ht="12" customHeight="1">
      <c r="A81" s="12" t="s">
        <v>80</v>
      </c>
      <c r="B81" s="48" t="s">
        <v>214</v>
      </c>
      <c r="C81" s="103">
        <v>0</v>
      </c>
      <c r="D81" s="103"/>
    </row>
    <row r="82" spans="1:4" ht="12" customHeight="1">
      <c r="A82" s="12" t="s">
        <v>81</v>
      </c>
      <c r="B82" s="49" t="s">
        <v>174</v>
      </c>
      <c r="C82" s="103">
        <v>1009</v>
      </c>
      <c r="D82" s="103">
        <v>4285</v>
      </c>
    </row>
    <row r="83" spans="1:4" ht="12" customHeight="1">
      <c r="A83" s="11" t="s">
        <v>82</v>
      </c>
      <c r="B83" s="50" t="s">
        <v>175</v>
      </c>
      <c r="C83" s="103"/>
      <c r="D83" s="103"/>
    </row>
    <row r="84" spans="1:4" ht="12" customHeight="1">
      <c r="A84" s="12" t="s">
        <v>83</v>
      </c>
      <c r="B84" s="50" t="s">
        <v>176</v>
      </c>
      <c r="C84" s="103"/>
      <c r="D84" s="103"/>
    </row>
    <row r="85" spans="1:4" ht="12" customHeight="1" thickBot="1">
      <c r="A85" s="17" t="s">
        <v>85</v>
      </c>
      <c r="B85" s="51" t="s">
        <v>177</v>
      </c>
      <c r="C85" s="112"/>
      <c r="D85" s="112"/>
    </row>
    <row r="86" spans="1:4" ht="12" customHeight="1" thickBot="1">
      <c r="A86" s="19" t="s">
        <v>5</v>
      </c>
      <c r="B86" s="25" t="s">
        <v>244</v>
      </c>
      <c r="C86" s="96">
        <f>+C87+C88+C89</f>
        <v>1827</v>
      </c>
      <c r="D86" s="96">
        <f>+D87+D88+D89</f>
        <v>154</v>
      </c>
    </row>
    <row r="87" spans="1:4" ht="12" customHeight="1">
      <c r="A87" s="14" t="s">
        <v>74</v>
      </c>
      <c r="B87" s="5" t="s">
        <v>215</v>
      </c>
      <c r="C87" s="102">
        <v>1827</v>
      </c>
      <c r="D87" s="102">
        <v>154</v>
      </c>
    </row>
    <row r="88" spans="1:4" ht="12" customHeight="1">
      <c r="A88" s="14" t="s">
        <v>75</v>
      </c>
      <c r="B88" s="10" t="s">
        <v>153</v>
      </c>
      <c r="C88" s="58">
        <v>0</v>
      </c>
      <c r="D88" s="98"/>
    </row>
    <row r="89" spans="1:4" ht="12" customHeight="1">
      <c r="A89" s="14" t="s">
        <v>76</v>
      </c>
      <c r="B89" s="76" t="s">
        <v>245</v>
      </c>
      <c r="C89" s="58"/>
      <c r="D89" s="58"/>
    </row>
    <row r="90" spans="1:4" ht="12" customHeight="1">
      <c r="A90" s="14" t="s">
        <v>77</v>
      </c>
      <c r="B90" s="76" t="s">
        <v>311</v>
      </c>
      <c r="C90" s="58"/>
      <c r="D90" s="58"/>
    </row>
    <row r="91" spans="1:4" ht="12" customHeight="1">
      <c r="A91" s="14" t="s">
        <v>78</v>
      </c>
      <c r="B91" s="76" t="s">
        <v>246</v>
      </c>
      <c r="C91" s="58"/>
      <c r="D91" s="58"/>
    </row>
    <row r="92" spans="1:4">
      <c r="A92" s="14" t="s">
        <v>84</v>
      </c>
      <c r="B92" s="76" t="s">
        <v>247</v>
      </c>
      <c r="C92" s="58"/>
      <c r="D92" s="58"/>
    </row>
    <row r="93" spans="1:4" ht="12" customHeight="1">
      <c r="A93" s="14" t="s">
        <v>86</v>
      </c>
      <c r="B93" s="188" t="s">
        <v>218</v>
      </c>
      <c r="C93" s="58"/>
      <c r="D93" s="58"/>
    </row>
    <row r="94" spans="1:4" ht="12" customHeight="1">
      <c r="A94" s="14" t="s">
        <v>154</v>
      </c>
      <c r="B94" s="188" t="s">
        <v>219</v>
      </c>
      <c r="C94" s="58"/>
      <c r="D94" s="58"/>
    </row>
    <row r="95" spans="1:4" ht="12" customHeight="1">
      <c r="A95" s="14" t="s">
        <v>155</v>
      </c>
      <c r="B95" s="188" t="s">
        <v>217</v>
      </c>
      <c r="C95" s="58"/>
      <c r="D95" s="58"/>
    </row>
    <row r="96" spans="1:4" ht="24" customHeight="1" thickBot="1">
      <c r="A96" s="11" t="s">
        <v>156</v>
      </c>
      <c r="B96" s="189" t="s">
        <v>216</v>
      </c>
      <c r="C96" s="61"/>
      <c r="D96" s="61"/>
    </row>
    <row r="97" spans="1:4" ht="12" customHeight="1" thickBot="1">
      <c r="A97" s="19" t="s">
        <v>6</v>
      </c>
      <c r="B97" s="43" t="s">
        <v>248</v>
      </c>
      <c r="C97" s="96">
        <f>+C98+C99</f>
        <v>0</v>
      </c>
      <c r="D97" s="96">
        <f>+D98+D99</f>
        <v>0</v>
      </c>
    </row>
    <row r="98" spans="1:4" ht="12" customHeight="1">
      <c r="A98" s="14" t="s">
        <v>48</v>
      </c>
      <c r="B98" s="7" t="s">
        <v>42</v>
      </c>
      <c r="C98" s="102">
        <v>0</v>
      </c>
      <c r="D98" s="102"/>
    </row>
    <row r="99" spans="1:4" ht="12" customHeight="1" thickBot="1">
      <c r="A99" s="15" t="s">
        <v>49</v>
      </c>
      <c r="B99" s="10" t="s">
        <v>43</v>
      </c>
      <c r="C99" s="103"/>
      <c r="D99" s="103"/>
    </row>
    <row r="100" spans="1:4" s="74" customFormat="1" ht="12" customHeight="1" thickBot="1">
      <c r="A100" s="80" t="s">
        <v>7</v>
      </c>
      <c r="B100" s="75" t="s">
        <v>220</v>
      </c>
      <c r="C100" s="200"/>
      <c r="D100" s="200"/>
    </row>
    <row r="101" spans="1:4" ht="12" customHeight="1" thickBot="1">
      <c r="A101" s="72" t="s">
        <v>8</v>
      </c>
      <c r="B101" s="73" t="s">
        <v>102</v>
      </c>
      <c r="C101" s="95">
        <f>+C73+C86+C97+C100</f>
        <v>46425</v>
      </c>
      <c r="D101" s="95">
        <f>+D73+D86+D97+D100</f>
        <v>50006</v>
      </c>
    </row>
    <row r="102" spans="1:4" ht="12" customHeight="1" thickBot="1">
      <c r="A102" s="80" t="s">
        <v>9</v>
      </c>
      <c r="B102" s="75" t="s">
        <v>312</v>
      </c>
      <c r="C102" s="96">
        <f>+C103+C111</f>
        <v>0</v>
      </c>
      <c r="D102" s="96">
        <f>+D103+D111</f>
        <v>32628</v>
      </c>
    </row>
    <row r="103" spans="1:4" ht="12" customHeight="1" thickBot="1">
      <c r="A103" s="94" t="s">
        <v>55</v>
      </c>
      <c r="B103" s="190" t="s">
        <v>313</v>
      </c>
      <c r="C103" s="202">
        <f>+C104+C105+C106+C107+C108+C109+C110</f>
        <v>0</v>
      </c>
      <c r="D103" s="202"/>
    </row>
    <row r="104" spans="1:4" ht="12" customHeight="1">
      <c r="A104" s="87" t="s">
        <v>58</v>
      </c>
      <c r="B104" s="88" t="s">
        <v>221</v>
      </c>
      <c r="C104" s="120"/>
      <c r="D104" s="120"/>
    </row>
    <row r="105" spans="1:4" ht="12" customHeight="1">
      <c r="A105" s="81" t="s">
        <v>59</v>
      </c>
      <c r="B105" s="76" t="s">
        <v>222</v>
      </c>
      <c r="C105" s="121"/>
      <c r="D105" s="121"/>
    </row>
    <row r="106" spans="1:4" ht="12" customHeight="1">
      <c r="A106" s="81" t="s">
        <v>60</v>
      </c>
      <c r="B106" s="76" t="s">
        <v>223</v>
      </c>
      <c r="C106" s="121"/>
      <c r="D106" s="121"/>
    </row>
    <row r="107" spans="1:4" ht="12" customHeight="1">
      <c r="A107" s="81" t="s">
        <v>61</v>
      </c>
      <c r="B107" s="76" t="s">
        <v>224</v>
      </c>
      <c r="C107" s="121"/>
      <c r="D107" s="121"/>
    </row>
    <row r="108" spans="1:4" ht="12" customHeight="1">
      <c r="A108" s="81" t="s">
        <v>140</v>
      </c>
      <c r="B108" s="76" t="s">
        <v>225</v>
      </c>
      <c r="C108" s="121"/>
      <c r="D108" s="121"/>
    </row>
    <row r="109" spans="1:4" ht="12" customHeight="1">
      <c r="A109" s="81" t="s">
        <v>157</v>
      </c>
      <c r="B109" s="76" t="s">
        <v>226</v>
      </c>
      <c r="C109" s="121"/>
      <c r="D109" s="121"/>
    </row>
    <row r="110" spans="1:4" ht="12" customHeight="1" thickBot="1">
      <c r="A110" s="89" t="s">
        <v>158</v>
      </c>
      <c r="B110" s="90" t="s">
        <v>227</v>
      </c>
      <c r="C110" s="122"/>
      <c r="D110" s="122"/>
    </row>
    <row r="111" spans="1:4" ht="12" customHeight="1" thickBot="1">
      <c r="A111" s="94" t="s">
        <v>56</v>
      </c>
      <c r="B111" s="190" t="s">
        <v>314</v>
      </c>
      <c r="C111" s="202">
        <f>+C112+C113+C114+C115+C116+C117+C118+C119</f>
        <v>0</v>
      </c>
      <c r="D111" s="202">
        <f>+D112+D113+D114+D115+D116+D117+D118+D119</f>
        <v>32628</v>
      </c>
    </row>
    <row r="112" spans="1:4" ht="12" customHeight="1">
      <c r="A112" s="87" t="s">
        <v>64</v>
      </c>
      <c r="B112" s="88" t="s">
        <v>221</v>
      </c>
      <c r="C112" s="120"/>
      <c r="D112" s="120"/>
    </row>
    <row r="113" spans="1:8" ht="12" customHeight="1">
      <c r="A113" s="81" t="s">
        <v>65</v>
      </c>
      <c r="B113" s="76" t="s">
        <v>228</v>
      </c>
      <c r="C113" s="121"/>
      <c r="D113" s="121">
        <v>32628</v>
      </c>
    </row>
    <row r="114" spans="1:8" ht="12" customHeight="1">
      <c r="A114" s="81" t="s">
        <v>66</v>
      </c>
      <c r="B114" s="76" t="s">
        <v>223</v>
      </c>
      <c r="C114" s="121"/>
      <c r="D114" s="121"/>
    </row>
    <row r="115" spans="1:8" ht="12" customHeight="1">
      <c r="A115" s="81" t="s">
        <v>67</v>
      </c>
      <c r="B115" s="76" t="s">
        <v>224</v>
      </c>
      <c r="C115" s="121"/>
      <c r="D115" s="121"/>
    </row>
    <row r="116" spans="1:8" ht="12" customHeight="1">
      <c r="A116" s="81" t="s">
        <v>141</v>
      </c>
      <c r="B116" s="76" t="s">
        <v>225</v>
      </c>
      <c r="C116" s="121"/>
      <c r="D116" s="121"/>
    </row>
    <row r="117" spans="1:8" ht="12" customHeight="1">
      <c r="A117" s="81" t="s">
        <v>159</v>
      </c>
      <c r="B117" s="76" t="s">
        <v>229</v>
      </c>
      <c r="C117" s="121"/>
      <c r="D117" s="121"/>
    </row>
    <row r="118" spans="1:8" ht="12" customHeight="1">
      <c r="A118" s="81" t="s">
        <v>160</v>
      </c>
      <c r="B118" s="76" t="s">
        <v>227</v>
      </c>
      <c r="C118" s="121"/>
      <c r="D118" s="121"/>
    </row>
    <row r="119" spans="1:8" ht="12" customHeight="1" thickBot="1">
      <c r="A119" s="89" t="s">
        <v>161</v>
      </c>
      <c r="B119" s="90" t="s">
        <v>315</v>
      </c>
      <c r="C119" s="122"/>
      <c r="D119" s="122"/>
    </row>
    <row r="120" spans="1:8" ht="12" customHeight="1" thickBot="1">
      <c r="A120" s="80" t="s">
        <v>10</v>
      </c>
      <c r="B120" s="186" t="s">
        <v>230</v>
      </c>
      <c r="C120" s="113">
        <f>+C101+C102</f>
        <v>46425</v>
      </c>
      <c r="D120" s="113">
        <f>+D101+D102</f>
        <v>82634</v>
      </c>
    </row>
    <row r="121" spans="1:8" ht="15" customHeight="1" thickBot="1">
      <c r="A121" s="80" t="s">
        <v>11</v>
      </c>
      <c r="B121" s="186" t="s">
        <v>231</v>
      </c>
      <c r="C121" s="114"/>
      <c r="D121" s="114"/>
      <c r="E121" s="33"/>
      <c r="F121" s="44"/>
      <c r="G121" s="44"/>
      <c r="H121" s="44"/>
    </row>
    <row r="122" spans="1:8" s="1" customFormat="1" ht="12.95" customHeight="1" thickBot="1">
      <c r="A122" s="91" t="s">
        <v>12</v>
      </c>
      <c r="B122" s="187" t="s">
        <v>232</v>
      </c>
      <c r="C122" s="107">
        <f>+C120+C121</f>
        <v>46425</v>
      </c>
      <c r="D122" s="107">
        <f>+D120+D121</f>
        <v>82634</v>
      </c>
    </row>
    <row r="123" spans="1:8" ht="7.5" customHeight="1">
      <c r="A123" s="191"/>
      <c r="B123" s="191"/>
      <c r="C123" s="192"/>
      <c r="D123" s="192"/>
    </row>
    <row r="124" spans="1:8">
      <c r="A124" s="216" t="s">
        <v>105</v>
      </c>
      <c r="B124" s="216"/>
      <c r="C124" s="216"/>
      <c r="D124" s="30"/>
    </row>
    <row r="125" spans="1:8" ht="15" customHeight="1" thickBot="1">
      <c r="A125" s="214" t="s">
        <v>99</v>
      </c>
      <c r="B125" s="214"/>
      <c r="C125" s="117" t="s">
        <v>234</v>
      </c>
      <c r="D125" s="117" t="s">
        <v>234</v>
      </c>
    </row>
    <row r="126" spans="1:8" ht="13.5" customHeight="1" thickBot="1">
      <c r="A126" s="19">
        <v>1</v>
      </c>
      <c r="B126" s="25" t="s">
        <v>168</v>
      </c>
      <c r="C126" s="115">
        <f>+C51-C101</f>
        <v>-4000</v>
      </c>
      <c r="D126" s="115">
        <f>+D51-D101</f>
        <v>-4633</v>
      </c>
    </row>
    <row r="127" spans="1:8" ht="7.5" customHeight="1">
      <c r="A127" s="191"/>
      <c r="B127" s="191"/>
      <c r="C127" s="192"/>
      <c r="D127" s="192"/>
    </row>
    <row r="128" spans="1:8">
      <c r="A128" s="210" t="s">
        <v>233</v>
      </c>
      <c r="B128" s="210"/>
      <c r="C128" s="210"/>
      <c r="D128"/>
    </row>
    <row r="129" spans="1:4" ht="12.75" customHeight="1" thickBot="1">
      <c r="A129" s="213" t="s">
        <v>100</v>
      </c>
      <c r="B129" s="213"/>
      <c r="C129" s="123" t="s">
        <v>234</v>
      </c>
      <c r="D129" s="123" t="s">
        <v>234</v>
      </c>
    </row>
    <row r="130" spans="1:4" ht="13.5" customHeight="1" thickBot="1">
      <c r="A130" s="80" t="s">
        <v>4</v>
      </c>
      <c r="B130" s="92" t="s">
        <v>316</v>
      </c>
      <c r="C130" s="113">
        <f>IF('2.1.sz.mell  '!C32&lt;&gt;"-",'2.1.sz.mell  '!C32,0)</f>
        <v>32474</v>
      </c>
      <c r="D130" s="113" t="str">
        <f>IF('2.1.sz.mell  '!D32&lt;&gt;"-",'2.1.sz.mell  '!D32,0)</f>
        <v>Tárgyévi  többlet:</v>
      </c>
    </row>
    <row r="131" spans="1:4" ht="13.5" customHeight="1" thickBot="1">
      <c r="A131" s="80" t="s">
        <v>5</v>
      </c>
      <c r="B131" s="92" t="s">
        <v>317</v>
      </c>
      <c r="C131" s="113">
        <f>IF('2.2.sz.mell  '!C36&lt;&gt;"-",'2.2.sz.mell  '!C36,0)</f>
        <v>154</v>
      </c>
      <c r="D131" s="113" t="str">
        <f>IF('2.2.sz.mell  '!D36&lt;&gt;"-",'2.2.sz.mell  '!D36,0)</f>
        <v>Tárgyévi  többlet:</v>
      </c>
    </row>
    <row r="132" spans="1:4" ht="13.5" customHeight="1" thickBot="1">
      <c r="A132" s="80" t="s">
        <v>6</v>
      </c>
      <c r="B132" s="92" t="s">
        <v>249</v>
      </c>
      <c r="C132" s="113">
        <f>C131+C130</f>
        <v>32628</v>
      </c>
      <c r="D132" s="113" t="e">
        <f>D131+D130</f>
        <v>#VALUE!</v>
      </c>
    </row>
    <row r="133" spans="1:4" ht="7.5" customHeight="1">
      <c r="A133" s="193"/>
      <c r="B133" s="194"/>
      <c r="C133" s="195"/>
      <c r="D133" s="195"/>
    </row>
    <row r="134" spans="1:4">
      <c r="A134" s="211" t="s">
        <v>235</v>
      </c>
      <c r="B134" s="211"/>
      <c r="C134" s="211"/>
      <c r="D134" s="30"/>
    </row>
    <row r="135" spans="1:4" ht="12.75" customHeight="1" thickBot="1">
      <c r="A135" s="213" t="s">
        <v>236</v>
      </c>
      <c r="B135" s="213"/>
      <c r="C135" s="123" t="s">
        <v>234</v>
      </c>
      <c r="D135" s="123" t="s">
        <v>234</v>
      </c>
    </row>
    <row r="136" spans="1:4" ht="12.75" customHeight="1" thickBot="1">
      <c r="A136" s="80" t="s">
        <v>4</v>
      </c>
      <c r="B136" s="92" t="s">
        <v>318</v>
      </c>
      <c r="C136" s="113">
        <f>+C137-C140</f>
        <v>4000</v>
      </c>
      <c r="D136" s="113">
        <f>+D137-D140</f>
        <v>4633</v>
      </c>
    </row>
    <row r="137" spans="1:4" ht="12.75" customHeight="1" thickBot="1">
      <c r="A137" s="93" t="s">
        <v>68</v>
      </c>
      <c r="B137" s="196" t="s">
        <v>237</v>
      </c>
      <c r="C137" s="201">
        <f>+C52</f>
        <v>4000</v>
      </c>
      <c r="D137" s="201">
        <f>+D52</f>
        <v>37261</v>
      </c>
    </row>
    <row r="138" spans="1:4" ht="12.75" customHeight="1" thickBot="1">
      <c r="A138" s="94" t="s">
        <v>169</v>
      </c>
      <c r="B138" s="197" t="s">
        <v>238</v>
      </c>
      <c r="C138" s="116">
        <f>+'2.1.sz.mell  '!C27</f>
        <v>37261</v>
      </c>
      <c r="D138" s="116" t="str">
        <f>+'2.1.sz.mell  '!D27</f>
        <v>Működési célú finanszírozási kiadások összesen (14+...+21)</v>
      </c>
    </row>
    <row r="139" spans="1:4" ht="12.75" customHeight="1" thickBot="1">
      <c r="A139" s="94" t="s">
        <v>170</v>
      </c>
      <c r="B139" s="197" t="s">
        <v>239</v>
      </c>
      <c r="C139" s="116">
        <f>+'2.2.sz.mell  '!C31</f>
        <v>0</v>
      </c>
      <c r="D139" s="116" t="str">
        <f>+'2.2.sz.mell  '!D31</f>
        <v>Felhalmozási célú finanszírozási kiadások összesen
(14+...+25)</v>
      </c>
    </row>
    <row r="140" spans="1:4" ht="12.75" customHeight="1" thickBot="1">
      <c r="A140" s="93" t="s">
        <v>69</v>
      </c>
      <c r="B140" s="196" t="s">
        <v>240</v>
      </c>
      <c r="C140" s="201">
        <f>+C102</f>
        <v>0</v>
      </c>
      <c r="D140" s="201">
        <f>+D102</f>
        <v>32628</v>
      </c>
    </row>
    <row r="141" spans="1:4" ht="12.75" customHeight="1" thickBot="1">
      <c r="A141" s="94" t="s">
        <v>171</v>
      </c>
      <c r="B141" s="197" t="s">
        <v>241</v>
      </c>
      <c r="C141" s="116">
        <f>+'2.1.sz.mell  '!E27</f>
        <v>32628</v>
      </c>
      <c r="D141" s="116">
        <f>+'2.1.sz.mell  '!F27</f>
        <v>0</v>
      </c>
    </row>
    <row r="142" spans="1:4" ht="12.75" customHeight="1" thickBot="1">
      <c r="A142" s="94" t="s">
        <v>172</v>
      </c>
      <c r="B142" s="197" t="s">
        <v>242</v>
      </c>
      <c r="C142" s="116">
        <f>+'2.2.sz.mell  '!E31</f>
        <v>0</v>
      </c>
      <c r="D142" s="116">
        <f>+'2.2.sz.mell  '!F31</f>
        <v>0</v>
      </c>
    </row>
  </sheetData>
  <mergeCells count="10">
    <mergeCell ref="A128:C128"/>
    <mergeCell ref="A134:C134"/>
    <mergeCell ref="A1:C1"/>
    <mergeCell ref="A135:B135"/>
    <mergeCell ref="A129:B129"/>
    <mergeCell ref="A2:B2"/>
    <mergeCell ref="A70:B70"/>
    <mergeCell ref="A124:C124"/>
    <mergeCell ref="A125:B125"/>
    <mergeCell ref="A69:C69"/>
  </mergeCells>
  <phoneticPr fontId="0" type="noConversion"/>
  <printOptions horizontalCentered="1"/>
  <pageMargins left="0.23622047244094491" right="0.15748031496062992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Győrsövényház Község Önkormányzata
2014. ÉVI KÖLTSÉGVETÉSÉNEK ÖSSZEVONT MÉRLEGE&amp;10
&amp;R&amp;"Times New Roman CE,Félkövér dőlt"&amp;11 1. melléklet a 7/2015. (V.15.) önkormányzati rendelethez</oddHeader>
  </headerFooter>
  <rowBreaks count="1" manualBreakCount="1">
    <brk id="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SheetLayoutView="100" workbookViewId="0">
      <selection activeCell="F1" sqref="F1:F32"/>
    </sheetView>
  </sheetViews>
  <sheetFormatPr defaultRowHeight="12.75"/>
  <cols>
    <col min="1" max="1" width="6" style="36" customWidth="1"/>
    <col min="2" max="2" width="45.5" style="54" customWidth="1"/>
    <col min="3" max="3" width="16.1640625" style="36" customWidth="1"/>
    <col min="4" max="4" width="45.1640625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9.75" customHeight="1">
      <c r="B1" s="136" t="s">
        <v>106</v>
      </c>
      <c r="C1" s="137"/>
      <c r="D1" s="137"/>
      <c r="E1" s="137"/>
      <c r="F1" s="219" t="s">
        <v>338</v>
      </c>
    </row>
    <row r="2" spans="1:6" ht="14.25" thickBot="1">
      <c r="E2" s="138"/>
      <c r="F2" s="219"/>
    </row>
    <row r="3" spans="1:6" ht="18" customHeight="1" thickBot="1">
      <c r="A3" s="217" t="s">
        <v>46</v>
      </c>
      <c r="B3" s="139" t="s">
        <v>37</v>
      </c>
      <c r="C3" s="140"/>
      <c r="D3" s="139" t="s">
        <v>41</v>
      </c>
      <c r="E3" s="141"/>
      <c r="F3" s="219"/>
    </row>
    <row r="4" spans="1:6" s="142" customFormat="1" ht="35.25" customHeight="1" thickBot="1">
      <c r="A4" s="218"/>
      <c r="B4" s="55" t="s">
        <v>44</v>
      </c>
      <c r="C4" s="56" t="s">
        <v>336</v>
      </c>
      <c r="D4" s="55" t="s">
        <v>44</v>
      </c>
      <c r="E4" s="35" t="s">
        <v>336</v>
      </c>
      <c r="F4" s="219"/>
    </row>
    <row r="5" spans="1:6" s="147" customFormat="1" ht="12" customHeight="1" thickBot="1">
      <c r="A5" s="143">
        <v>1</v>
      </c>
      <c r="B5" s="144">
        <v>2</v>
      </c>
      <c r="C5" s="145" t="s">
        <v>6</v>
      </c>
      <c r="D5" s="144">
        <v>4</v>
      </c>
      <c r="E5" s="146">
        <v>5</v>
      </c>
      <c r="F5" s="219"/>
    </row>
    <row r="6" spans="1:6" ht="12.95" customHeight="1">
      <c r="A6" s="148" t="s">
        <v>4</v>
      </c>
      <c r="B6" s="149" t="s">
        <v>127</v>
      </c>
      <c r="C6" s="125">
        <v>9560</v>
      </c>
      <c r="D6" s="149" t="s">
        <v>45</v>
      </c>
      <c r="E6" s="131">
        <v>16500</v>
      </c>
      <c r="F6" s="219"/>
    </row>
    <row r="7" spans="1:6" ht="12.95" customHeight="1">
      <c r="A7" s="150" t="s">
        <v>5</v>
      </c>
      <c r="B7" s="151" t="s">
        <v>38</v>
      </c>
      <c r="C7" s="126">
        <v>15194</v>
      </c>
      <c r="D7" s="151" t="s">
        <v>150</v>
      </c>
      <c r="E7" s="132">
        <v>3969</v>
      </c>
      <c r="F7" s="219"/>
    </row>
    <row r="8" spans="1:6" ht="12.95" customHeight="1">
      <c r="A8" s="150" t="s">
        <v>6</v>
      </c>
      <c r="B8" s="151" t="s">
        <v>40</v>
      </c>
      <c r="C8" s="126">
        <v>1789</v>
      </c>
      <c r="D8" s="151" t="s">
        <v>263</v>
      </c>
      <c r="E8" s="132">
        <v>23507</v>
      </c>
      <c r="F8" s="219"/>
    </row>
    <row r="9" spans="1:6" ht="12.95" customHeight="1">
      <c r="A9" s="150" t="s">
        <v>7</v>
      </c>
      <c r="B9" s="152" t="s">
        <v>250</v>
      </c>
      <c r="C9" s="126">
        <v>15025</v>
      </c>
      <c r="D9" s="151" t="s">
        <v>151</v>
      </c>
      <c r="E9" s="132">
        <v>1589</v>
      </c>
      <c r="F9" s="219"/>
    </row>
    <row r="10" spans="1:6" ht="12.95" customHeight="1">
      <c r="A10" s="150" t="s">
        <v>8</v>
      </c>
      <c r="B10" s="151" t="s">
        <v>251</v>
      </c>
      <c r="C10" s="126">
        <v>3613</v>
      </c>
      <c r="D10" s="151" t="s">
        <v>152</v>
      </c>
      <c r="E10" s="132">
        <v>4287</v>
      </c>
      <c r="F10" s="219"/>
    </row>
    <row r="11" spans="1:6" ht="12.95" customHeight="1">
      <c r="A11" s="150" t="s">
        <v>9</v>
      </c>
      <c r="B11" s="151" t="s">
        <v>284</v>
      </c>
      <c r="C11" s="127"/>
      <c r="D11" s="151" t="s">
        <v>36</v>
      </c>
      <c r="E11" s="132"/>
      <c r="F11" s="219"/>
    </row>
    <row r="12" spans="1:6" ht="12.95" customHeight="1">
      <c r="A12" s="150" t="s">
        <v>10</v>
      </c>
      <c r="B12" s="151" t="s">
        <v>252</v>
      </c>
      <c r="C12" s="126">
        <v>0</v>
      </c>
      <c r="D12" s="151" t="s">
        <v>0</v>
      </c>
      <c r="E12" s="132"/>
      <c r="F12" s="219"/>
    </row>
    <row r="13" spans="1:6" ht="12.95" customHeight="1">
      <c r="A13" s="150" t="s">
        <v>11</v>
      </c>
      <c r="B13" s="151" t="s">
        <v>253</v>
      </c>
      <c r="C13" s="126">
        <v>192</v>
      </c>
      <c r="D13" s="34"/>
      <c r="E13" s="132"/>
      <c r="F13" s="219"/>
    </row>
    <row r="14" spans="1:6" ht="12.95" customHeight="1">
      <c r="A14" s="150" t="s">
        <v>12</v>
      </c>
      <c r="B14" s="153" t="s">
        <v>254</v>
      </c>
      <c r="C14" s="127"/>
      <c r="D14" s="34"/>
      <c r="E14" s="132"/>
      <c r="F14" s="219"/>
    </row>
    <row r="15" spans="1:6" ht="12.95" customHeight="1">
      <c r="A15" s="150" t="s">
        <v>13</v>
      </c>
      <c r="B15" s="34"/>
      <c r="C15" s="126"/>
      <c r="D15" s="34"/>
      <c r="E15" s="132"/>
      <c r="F15" s="219"/>
    </row>
    <row r="16" spans="1:6" ht="12.95" customHeight="1">
      <c r="A16" s="150" t="s">
        <v>14</v>
      </c>
      <c r="B16" s="34"/>
      <c r="C16" s="126"/>
      <c r="D16" s="34"/>
      <c r="E16" s="132"/>
      <c r="F16" s="219"/>
    </row>
    <row r="17" spans="1:6" ht="12.95" customHeight="1" thickBot="1">
      <c r="A17" s="150" t="s">
        <v>15</v>
      </c>
      <c r="B17" s="37"/>
      <c r="C17" s="128"/>
      <c r="D17" s="34"/>
      <c r="E17" s="133"/>
      <c r="F17" s="219"/>
    </row>
    <row r="18" spans="1:6" ht="15.95" customHeight="1" thickBot="1">
      <c r="A18" s="154" t="s">
        <v>16</v>
      </c>
      <c r="B18" s="45" t="s">
        <v>277</v>
      </c>
      <c r="C18" s="129">
        <f>+C6+C7+C8+C9+C10+C12+C13+C14+C15+C16+C17</f>
        <v>45373</v>
      </c>
      <c r="D18" s="45" t="s">
        <v>276</v>
      </c>
      <c r="E18" s="134">
        <f>SUM(E6:E17)</f>
        <v>49852</v>
      </c>
      <c r="F18" s="219"/>
    </row>
    <row r="19" spans="1:6" ht="12.95" customHeight="1">
      <c r="A19" s="155" t="s">
        <v>17</v>
      </c>
      <c r="B19" s="156" t="s">
        <v>255</v>
      </c>
      <c r="C19" s="157">
        <f>+C20+C21+C22+C23</f>
        <v>4633</v>
      </c>
      <c r="D19" s="158" t="s">
        <v>162</v>
      </c>
      <c r="E19" s="135"/>
      <c r="F19" s="219"/>
    </row>
    <row r="20" spans="1:6" ht="12.95" customHeight="1">
      <c r="A20" s="159" t="s">
        <v>18</v>
      </c>
      <c r="B20" s="158" t="s">
        <v>193</v>
      </c>
      <c r="C20" s="39">
        <v>4000</v>
      </c>
      <c r="D20" s="158" t="s">
        <v>163</v>
      </c>
      <c r="E20" s="40">
        <v>32628</v>
      </c>
      <c r="F20" s="219"/>
    </row>
    <row r="21" spans="1:6" ht="12.95" customHeight="1">
      <c r="A21" s="159" t="s">
        <v>19</v>
      </c>
      <c r="B21" s="158" t="s">
        <v>194</v>
      </c>
      <c r="C21" s="39"/>
      <c r="D21" s="158" t="s">
        <v>103</v>
      </c>
      <c r="E21" s="40"/>
      <c r="F21" s="219"/>
    </row>
    <row r="22" spans="1:6" ht="12.95" customHeight="1">
      <c r="A22" s="159" t="s">
        <v>20</v>
      </c>
      <c r="B22" s="158" t="s">
        <v>256</v>
      </c>
      <c r="C22" s="39"/>
      <c r="D22" s="158" t="s">
        <v>104</v>
      </c>
      <c r="E22" s="40"/>
      <c r="F22" s="219"/>
    </row>
    <row r="23" spans="1:6" ht="12.95" customHeight="1">
      <c r="A23" s="159" t="s">
        <v>21</v>
      </c>
      <c r="B23" s="158" t="s">
        <v>257</v>
      </c>
      <c r="C23" s="39">
        <v>633</v>
      </c>
      <c r="D23" s="156" t="s">
        <v>264</v>
      </c>
      <c r="E23" s="40"/>
      <c r="F23" s="219"/>
    </row>
    <row r="24" spans="1:6" ht="12.95" customHeight="1">
      <c r="A24" s="159" t="s">
        <v>22</v>
      </c>
      <c r="B24" s="158" t="s">
        <v>258</v>
      </c>
      <c r="C24" s="160">
        <f>+C25+C26</f>
        <v>32628</v>
      </c>
      <c r="D24" s="158" t="s">
        <v>164</v>
      </c>
      <c r="E24" s="40"/>
      <c r="F24" s="219"/>
    </row>
    <row r="25" spans="1:6" ht="12.95" customHeight="1">
      <c r="A25" s="155" t="s">
        <v>23</v>
      </c>
      <c r="B25" s="156" t="s">
        <v>259</v>
      </c>
      <c r="C25" s="130">
        <v>32628</v>
      </c>
      <c r="D25" s="149" t="s">
        <v>165</v>
      </c>
      <c r="E25" s="135"/>
      <c r="F25" s="219"/>
    </row>
    <row r="26" spans="1:6" ht="12.95" customHeight="1" thickBot="1">
      <c r="A26" s="159" t="s">
        <v>24</v>
      </c>
      <c r="B26" s="158" t="s">
        <v>202</v>
      </c>
      <c r="C26" s="39"/>
      <c r="D26" s="34"/>
      <c r="E26" s="40"/>
      <c r="F26" s="219"/>
    </row>
    <row r="27" spans="1:6" ht="15.95" customHeight="1" thickBot="1">
      <c r="A27" s="154" t="s">
        <v>25</v>
      </c>
      <c r="B27" s="45" t="s">
        <v>274</v>
      </c>
      <c r="C27" s="129">
        <f>+C19+C24</f>
        <v>37261</v>
      </c>
      <c r="D27" s="45" t="s">
        <v>275</v>
      </c>
      <c r="E27" s="134">
        <f>SUM(E19:E26)</f>
        <v>32628</v>
      </c>
      <c r="F27" s="219"/>
    </row>
    <row r="28" spans="1:6" ht="18" customHeight="1" thickBot="1">
      <c r="A28" s="154" t="s">
        <v>26</v>
      </c>
      <c r="B28" s="161" t="s">
        <v>262</v>
      </c>
      <c r="C28" s="129">
        <f>+C18+C27</f>
        <v>82634</v>
      </c>
      <c r="D28" s="161" t="s">
        <v>265</v>
      </c>
      <c r="E28" s="134">
        <f>+E18+E27</f>
        <v>82480</v>
      </c>
      <c r="F28" s="219"/>
    </row>
    <row r="29" spans="1:6" ht="18" customHeight="1" thickBot="1">
      <c r="A29" s="154" t="s">
        <v>27</v>
      </c>
      <c r="B29" s="45" t="s">
        <v>260</v>
      </c>
      <c r="C29" s="165"/>
      <c r="D29" s="45" t="s">
        <v>266</v>
      </c>
      <c r="E29" s="164"/>
      <c r="F29" s="219"/>
    </row>
    <row r="30" spans="1:6" ht="13.5" thickBot="1">
      <c r="A30" s="154" t="s">
        <v>28</v>
      </c>
      <c r="B30" s="162" t="s">
        <v>261</v>
      </c>
      <c r="C30" s="163">
        <f>+C28+C29</f>
        <v>82634</v>
      </c>
      <c r="D30" s="162" t="s">
        <v>267</v>
      </c>
      <c r="E30" s="163">
        <f>+E28+E29</f>
        <v>82480</v>
      </c>
      <c r="F30" s="219"/>
    </row>
    <row r="31" spans="1:6" ht="13.5" thickBot="1">
      <c r="A31" s="154" t="s">
        <v>29</v>
      </c>
      <c r="B31" s="162" t="s">
        <v>109</v>
      </c>
      <c r="C31" s="163">
        <f>IF(C18-E18&lt;0,E18-C18,"-")</f>
        <v>4479</v>
      </c>
      <c r="D31" s="162" t="s">
        <v>110</v>
      </c>
      <c r="E31" s="163" t="str">
        <f>IF(C18-E18&gt;0,C18-E18,"-")</f>
        <v>-</v>
      </c>
      <c r="F31" s="219"/>
    </row>
    <row r="32" spans="1:6" ht="13.5" thickBot="1">
      <c r="A32" s="154" t="s">
        <v>30</v>
      </c>
      <c r="B32" s="162" t="s">
        <v>268</v>
      </c>
      <c r="C32" s="163">
        <f>IF(C18+C19-E28&lt;0,E28-(C18+C19),"-")</f>
        <v>32474</v>
      </c>
      <c r="D32" s="162" t="s">
        <v>269</v>
      </c>
      <c r="E32" s="163" t="str">
        <f>IF(C18+C19-E28&gt;0,C18+C19-E28,"-")</f>
        <v>-</v>
      </c>
      <c r="F32" s="219"/>
    </row>
  </sheetData>
  <mergeCells count="2">
    <mergeCell ref="A3:A4"/>
    <mergeCell ref="F1:F32"/>
  </mergeCells>
  <phoneticPr fontId="0" type="noConversion"/>
  <printOptions horizontalCentered="1"/>
  <pageMargins left="0.15748031496062992" right="0.15748031496062992" top="0.6692913385826772" bottom="0.43307086614173229" header="0.5118110236220472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6"/>
  <sheetViews>
    <sheetView zoomScaleSheetLayoutView="115" workbookViewId="0">
      <selection activeCell="F1" sqref="F1:F36"/>
    </sheetView>
  </sheetViews>
  <sheetFormatPr defaultRowHeight="12.75"/>
  <cols>
    <col min="1" max="1" width="6.83203125" style="36" customWidth="1"/>
    <col min="2" max="2" width="47.1640625" style="54" customWidth="1"/>
    <col min="3" max="3" width="16.33203125" style="36" customWidth="1"/>
    <col min="4" max="4" width="47" style="36" customWidth="1"/>
    <col min="5" max="5" width="16.33203125" style="36" customWidth="1"/>
    <col min="6" max="6" width="4.83203125" style="36" customWidth="1"/>
    <col min="7" max="16384" width="9.33203125" style="36"/>
  </cols>
  <sheetData>
    <row r="1" spans="1:6" ht="31.5">
      <c r="B1" s="136" t="s">
        <v>107</v>
      </c>
      <c r="C1" s="137"/>
      <c r="D1" s="137"/>
      <c r="E1" s="137"/>
      <c r="F1" s="219" t="s">
        <v>339</v>
      </c>
    </row>
    <row r="2" spans="1:6" ht="14.25" thickBot="1">
      <c r="E2" s="138"/>
      <c r="F2" s="219"/>
    </row>
    <row r="3" spans="1:6" ht="13.5" thickBot="1">
      <c r="A3" s="220" t="s">
        <v>46</v>
      </c>
      <c r="B3" s="139" t="s">
        <v>37</v>
      </c>
      <c r="C3" s="140"/>
      <c r="D3" s="139" t="s">
        <v>41</v>
      </c>
      <c r="E3" s="141"/>
      <c r="F3" s="219"/>
    </row>
    <row r="4" spans="1:6" s="142" customFormat="1" ht="36.75" thickBot="1">
      <c r="A4" s="221"/>
      <c r="B4" s="55" t="s">
        <v>44</v>
      </c>
      <c r="C4" s="56" t="s">
        <v>336</v>
      </c>
      <c r="D4" s="55" t="s">
        <v>44</v>
      </c>
      <c r="E4" s="35" t="s">
        <v>336</v>
      </c>
      <c r="F4" s="219"/>
    </row>
    <row r="5" spans="1:6" s="142" customFormat="1" ht="13.5" thickBot="1">
      <c r="A5" s="143">
        <v>1</v>
      </c>
      <c r="B5" s="144">
        <v>2</v>
      </c>
      <c r="C5" s="145">
        <v>3</v>
      </c>
      <c r="D5" s="144">
        <v>4</v>
      </c>
      <c r="E5" s="146">
        <v>5</v>
      </c>
      <c r="F5" s="219"/>
    </row>
    <row r="6" spans="1:6" ht="12.95" customHeight="1">
      <c r="A6" s="148" t="s">
        <v>4</v>
      </c>
      <c r="B6" s="149" t="s">
        <v>304</v>
      </c>
      <c r="C6" s="125"/>
      <c r="D6" s="149" t="s">
        <v>215</v>
      </c>
      <c r="E6" s="131">
        <v>154</v>
      </c>
      <c r="F6" s="219"/>
    </row>
    <row r="7" spans="1:6" ht="22.5" customHeight="1">
      <c r="A7" s="150" t="s">
        <v>5</v>
      </c>
      <c r="B7" s="151" t="s">
        <v>278</v>
      </c>
      <c r="C7" s="126"/>
      <c r="D7" s="151" t="s">
        <v>153</v>
      </c>
      <c r="E7" s="132"/>
      <c r="F7" s="219"/>
    </row>
    <row r="8" spans="1:6" ht="12.95" customHeight="1">
      <c r="A8" s="150" t="s">
        <v>6</v>
      </c>
      <c r="B8" s="151" t="s">
        <v>101</v>
      </c>
      <c r="C8" s="126"/>
      <c r="D8" s="151" t="s">
        <v>245</v>
      </c>
      <c r="E8" s="132"/>
      <c r="F8" s="219"/>
    </row>
    <row r="9" spans="1:6" ht="12.95" customHeight="1">
      <c r="A9" s="150" t="s">
        <v>7</v>
      </c>
      <c r="B9" s="151" t="s">
        <v>138</v>
      </c>
      <c r="C9" s="126"/>
      <c r="D9" s="151" t="s">
        <v>285</v>
      </c>
      <c r="E9" s="132"/>
      <c r="F9" s="219"/>
    </row>
    <row r="10" spans="1:6" ht="12.75" customHeight="1">
      <c r="A10" s="150" t="s">
        <v>8</v>
      </c>
      <c r="B10" s="151" t="s">
        <v>181</v>
      </c>
      <c r="C10" s="126"/>
      <c r="D10" s="151" t="s">
        <v>286</v>
      </c>
      <c r="E10" s="132"/>
      <c r="F10" s="219"/>
    </row>
    <row r="11" spans="1:6" ht="12.95" customHeight="1">
      <c r="A11" s="150" t="s">
        <v>9</v>
      </c>
      <c r="B11" s="151" t="s">
        <v>279</v>
      </c>
      <c r="C11" s="127"/>
      <c r="D11" s="167" t="s">
        <v>287</v>
      </c>
      <c r="E11" s="132"/>
      <c r="F11" s="219"/>
    </row>
    <row r="12" spans="1:6" ht="12.95" customHeight="1">
      <c r="A12" s="150" t="s">
        <v>10</v>
      </c>
      <c r="B12" s="151" t="s">
        <v>280</v>
      </c>
      <c r="C12" s="126"/>
      <c r="D12" s="167" t="s">
        <v>218</v>
      </c>
      <c r="E12" s="132"/>
      <c r="F12" s="219"/>
    </row>
    <row r="13" spans="1:6" ht="12.95" customHeight="1">
      <c r="A13" s="150" t="s">
        <v>11</v>
      </c>
      <c r="B13" s="151" t="s">
        <v>283</v>
      </c>
      <c r="C13" s="126"/>
      <c r="D13" s="168" t="s">
        <v>219</v>
      </c>
      <c r="E13" s="132"/>
      <c r="F13" s="219"/>
    </row>
    <row r="14" spans="1:6" ht="12.95" customHeight="1">
      <c r="A14" s="150" t="s">
        <v>12</v>
      </c>
      <c r="B14" s="169" t="s">
        <v>302</v>
      </c>
      <c r="C14" s="127"/>
      <c r="D14" s="167" t="s">
        <v>288</v>
      </c>
      <c r="E14" s="132"/>
      <c r="F14" s="219"/>
    </row>
    <row r="15" spans="1:6" ht="22.5" customHeight="1">
      <c r="A15" s="150" t="s">
        <v>13</v>
      </c>
      <c r="B15" s="151" t="s">
        <v>281</v>
      </c>
      <c r="C15" s="127"/>
      <c r="D15" s="167" t="s">
        <v>289</v>
      </c>
      <c r="E15" s="132"/>
      <c r="F15" s="219"/>
    </row>
    <row r="16" spans="1:6" ht="12.95" customHeight="1">
      <c r="A16" s="150" t="s">
        <v>14</v>
      </c>
      <c r="B16" s="151" t="s">
        <v>282</v>
      </c>
      <c r="C16" s="132"/>
      <c r="D16" s="151" t="s">
        <v>36</v>
      </c>
      <c r="E16" s="132"/>
      <c r="F16" s="219"/>
    </row>
    <row r="17" spans="1:6" ht="12.95" customHeight="1" thickBot="1">
      <c r="A17" s="203" t="s">
        <v>15</v>
      </c>
      <c r="B17" s="204"/>
      <c r="C17" s="205"/>
      <c r="D17" s="204" t="s">
        <v>0</v>
      </c>
      <c r="E17" s="179"/>
      <c r="F17" s="219"/>
    </row>
    <row r="18" spans="1:6" ht="15.95" customHeight="1" thickBot="1">
      <c r="A18" s="154" t="s">
        <v>16</v>
      </c>
      <c r="B18" s="45" t="s">
        <v>92</v>
      </c>
      <c r="C18" s="129">
        <f>+C6+C7+C8+C9+C10+C11+C12+C13+C15+C16+C17</f>
        <v>0</v>
      </c>
      <c r="D18" s="45" t="s">
        <v>93</v>
      </c>
      <c r="E18" s="134">
        <f>+E6+E7+E8+E16+E17</f>
        <v>154</v>
      </c>
      <c r="F18" s="219"/>
    </row>
    <row r="19" spans="1:6" ht="12.95" customHeight="1">
      <c r="A19" s="170" t="s">
        <v>17</v>
      </c>
      <c r="B19" s="171" t="s">
        <v>301</v>
      </c>
      <c r="C19" s="178">
        <f>+C20+C21+C22+C23+C24</f>
        <v>0</v>
      </c>
      <c r="D19" s="158" t="s">
        <v>162</v>
      </c>
      <c r="E19" s="38"/>
      <c r="F19" s="219"/>
    </row>
    <row r="20" spans="1:6" ht="12.95" customHeight="1">
      <c r="A20" s="150" t="s">
        <v>18</v>
      </c>
      <c r="B20" s="172" t="s">
        <v>290</v>
      </c>
      <c r="C20" s="39"/>
      <c r="D20" s="158" t="s">
        <v>166</v>
      </c>
      <c r="E20" s="40"/>
      <c r="F20" s="219"/>
    </row>
    <row r="21" spans="1:6" ht="12.95" customHeight="1">
      <c r="A21" s="170" t="s">
        <v>19</v>
      </c>
      <c r="B21" s="172" t="s">
        <v>291</v>
      </c>
      <c r="C21" s="39"/>
      <c r="D21" s="158" t="s">
        <v>103</v>
      </c>
      <c r="E21" s="40"/>
      <c r="F21" s="219"/>
    </row>
    <row r="22" spans="1:6" ht="12.95" customHeight="1">
      <c r="A22" s="150" t="s">
        <v>20</v>
      </c>
      <c r="B22" s="172" t="s">
        <v>292</v>
      </c>
      <c r="C22" s="39"/>
      <c r="D22" s="158" t="s">
        <v>104</v>
      </c>
      <c r="E22" s="40"/>
      <c r="F22" s="219"/>
    </row>
    <row r="23" spans="1:6" ht="12.95" customHeight="1">
      <c r="A23" s="170" t="s">
        <v>21</v>
      </c>
      <c r="B23" s="172" t="s">
        <v>293</v>
      </c>
      <c r="C23" s="39"/>
      <c r="D23" s="156" t="s">
        <v>264</v>
      </c>
      <c r="E23" s="40"/>
      <c r="F23" s="219"/>
    </row>
    <row r="24" spans="1:6" ht="12.95" customHeight="1">
      <c r="A24" s="150" t="s">
        <v>22</v>
      </c>
      <c r="B24" s="173" t="s">
        <v>294</v>
      </c>
      <c r="C24" s="39"/>
      <c r="D24" s="158" t="s">
        <v>167</v>
      </c>
      <c r="E24" s="40"/>
      <c r="F24" s="219"/>
    </row>
    <row r="25" spans="1:6" ht="12.95" customHeight="1">
      <c r="A25" s="170" t="s">
        <v>23</v>
      </c>
      <c r="B25" s="174" t="s">
        <v>295</v>
      </c>
      <c r="C25" s="160">
        <f>+C26+C27+C28+C29+C30</f>
        <v>0</v>
      </c>
      <c r="D25" s="175" t="s">
        <v>165</v>
      </c>
      <c r="E25" s="40"/>
      <c r="F25" s="219"/>
    </row>
    <row r="26" spans="1:6" ht="12.95" customHeight="1">
      <c r="A26" s="150" t="s">
        <v>24</v>
      </c>
      <c r="B26" s="173" t="s">
        <v>296</v>
      </c>
      <c r="C26" s="39"/>
      <c r="D26" s="175" t="s">
        <v>303</v>
      </c>
      <c r="E26" s="40"/>
      <c r="F26" s="219"/>
    </row>
    <row r="27" spans="1:6" ht="12.95" customHeight="1">
      <c r="A27" s="170" t="s">
        <v>25</v>
      </c>
      <c r="B27" s="173" t="s">
        <v>297</v>
      </c>
      <c r="C27" s="39"/>
      <c r="D27" s="166"/>
      <c r="E27" s="40"/>
      <c r="F27" s="219"/>
    </row>
    <row r="28" spans="1:6" ht="12.95" customHeight="1">
      <c r="A28" s="150" t="s">
        <v>26</v>
      </c>
      <c r="B28" s="172" t="s">
        <v>298</v>
      </c>
      <c r="C28" s="39"/>
      <c r="D28" s="42"/>
      <c r="E28" s="40"/>
      <c r="F28" s="219"/>
    </row>
    <row r="29" spans="1:6" ht="12.95" customHeight="1">
      <c r="A29" s="170" t="s">
        <v>27</v>
      </c>
      <c r="B29" s="176" t="s">
        <v>299</v>
      </c>
      <c r="C29" s="39"/>
      <c r="D29" s="34"/>
      <c r="E29" s="40"/>
      <c r="F29" s="219"/>
    </row>
    <row r="30" spans="1:6" ht="12.95" customHeight="1" thickBot="1">
      <c r="A30" s="150" t="s">
        <v>28</v>
      </c>
      <c r="B30" s="177" t="s">
        <v>300</v>
      </c>
      <c r="C30" s="39"/>
      <c r="D30" s="42"/>
      <c r="E30" s="40"/>
      <c r="F30" s="219"/>
    </row>
    <row r="31" spans="1:6" ht="21.75" customHeight="1" thickBot="1">
      <c r="A31" s="154" t="s">
        <v>29</v>
      </c>
      <c r="B31" s="45" t="s">
        <v>331</v>
      </c>
      <c r="C31" s="129">
        <f>+C19+C25</f>
        <v>0</v>
      </c>
      <c r="D31" s="45" t="s">
        <v>332</v>
      </c>
      <c r="E31" s="134">
        <f>SUM(E19:E30)</f>
        <v>0</v>
      </c>
      <c r="F31" s="219"/>
    </row>
    <row r="32" spans="1:6" ht="18" customHeight="1" thickBot="1">
      <c r="A32" s="154" t="s">
        <v>30</v>
      </c>
      <c r="B32" s="161" t="s">
        <v>329</v>
      </c>
      <c r="C32" s="129">
        <f>+C18+C31</f>
        <v>0</v>
      </c>
      <c r="D32" s="161" t="s">
        <v>333</v>
      </c>
      <c r="E32" s="134">
        <f>+E18+E31</f>
        <v>154</v>
      </c>
      <c r="F32" s="219"/>
    </row>
    <row r="33" spans="1:6" ht="18" customHeight="1" thickBot="1">
      <c r="A33" s="154" t="s">
        <v>31</v>
      </c>
      <c r="B33" s="45" t="s">
        <v>260</v>
      </c>
      <c r="C33" s="165"/>
      <c r="D33" s="45" t="s">
        <v>266</v>
      </c>
      <c r="E33" s="164"/>
      <c r="F33" s="219"/>
    </row>
    <row r="34" spans="1:6" ht="13.5" thickBot="1">
      <c r="A34" s="154" t="s">
        <v>32</v>
      </c>
      <c r="B34" s="162" t="s">
        <v>330</v>
      </c>
      <c r="C34" s="163">
        <f>+C32+C33</f>
        <v>0</v>
      </c>
      <c r="D34" s="162" t="s">
        <v>334</v>
      </c>
      <c r="E34" s="163">
        <f>+E32+E33</f>
        <v>154</v>
      </c>
      <c r="F34" s="219"/>
    </row>
    <row r="35" spans="1:6" ht="13.5" thickBot="1">
      <c r="A35" s="154" t="s">
        <v>87</v>
      </c>
      <c r="B35" s="162" t="s">
        <v>109</v>
      </c>
      <c r="C35" s="163">
        <f>IF(C18-E18&lt;0,E18-C18,"-")</f>
        <v>154</v>
      </c>
      <c r="D35" s="162" t="s">
        <v>110</v>
      </c>
      <c r="E35" s="163" t="str">
        <f>IF(C18-E18&gt;0,C18-E18,"-")</f>
        <v>-</v>
      </c>
      <c r="F35" s="219"/>
    </row>
    <row r="36" spans="1:6" ht="13.5" thickBot="1">
      <c r="A36" s="154" t="s">
        <v>88</v>
      </c>
      <c r="B36" s="162" t="s">
        <v>268</v>
      </c>
      <c r="C36" s="163">
        <f>IF(C18+C19-E32&lt;0,E32-(C18+C19),"-")</f>
        <v>154</v>
      </c>
      <c r="D36" s="162" t="s">
        <v>269</v>
      </c>
      <c r="E36" s="163" t="str">
        <f>IF(C18+C19-E32&gt;0,C18+C19-E32,"-")</f>
        <v>-</v>
      </c>
      <c r="F36" s="219"/>
    </row>
  </sheetData>
  <mergeCells count="2">
    <mergeCell ref="A3:A4"/>
    <mergeCell ref="F1:F36"/>
  </mergeCells>
  <phoneticPr fontId="0" type="noConversion"/>
  <printOptions horizontalCentered="1"/>
  <pageMargins left="0.15748031496062992" right="0.15748031496062992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ÖSSZEFÜGGÉSEK</vt:lpstr>
      <vt:lpstr>1.sz.mell.</vt:lpstr>
      <vt:lpstr>2.1.sz.mell  </vt:lpstr>
      <vt:lpstr>2.2.sz.mell  </vt:lpstr>
      <vt:lpstr>'1.sz.mell.'!Nyomtatási_terület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ENESE PH 3</cp:lastModifiedBy>
  <cp:lastPrinted>2015-05-12T09:58:29Z</cp:lastPrinted>
  <dcterms:created xsi:type="dcterms:W3CDTF">1999-10-30T10:30:45Z</dcterms:created>
  <dcterms:modified xsi:type="dcterms:W3CDTF">2015-05-21T12:56:47Z</dcterms:modified>
</cp:coreProperties>
</file>