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30" windowWidth="20115" windowHeight="7515"/>
  </bookViews>
  <sheets>
    <sheet name="összevont" sheetId="2" r:id="rId1"/>
  </sheets>
  <calcPr calcId="114210"/>
</workbook>
</file>

<file path=xl/calcChain.xml><?xml version="1.0" encoding="utf-8"?>
<calcChain xmlns="http://schemas.openxmlformats.org/spreadsheetml/2006/main">
  <c r="W15" i="2"/>
  <c r="W23"/>
  <c r="M38"/>
  <c r="L38"/>
  <c r="W36"/>
  <c r="X36"/>
  <c r="AA36"/>
  <c r="J36"/>
  <c r="J35"/>
  <c r="J38"/>
  <c r="J23"/>
  <c r="J21"/>
  <c r="M21"/>
  <c r="J20"/>
  <c r="J19"/>
  <c r="M19"/>
  <c r="J18"/>
  <c r="J17"/>
  <c r="M17"/>
  <c r="J16"/>
  <c r="J15"/>
  <c r="M15"/>
  <c r="J14"/>
  <c r="J13"/>
  <c r="M13"/>
  <c r="J12"/>
  <c r="J11"/>
  <c r="M11"/>
  <c r="J10"/>
  <c r="J9"/>
  <c r="J8"/>
  <c r="I23"/>
  <c r="X34"/>
  <c r="X33"/>
  <c r="X32"/>
  <c r="AA32"/>
  <c r="X31"/>
  <c r="AA31"/>
  <c r="X30"/>
  <c r="X29"/>
  <c r="X28"/>
  <c r="AA28"/>
  <c r="X27"/>
  <c r="X26"/>
  <c r="AA26"/>
  <c r="X25"/>
  <c r="AA25"/>
  <c r="X21"/>
  <c r="X20"/>
  <c r="X19"/>
  <c r="AA19"/>
  <c r="X18"/>
  <c r="X17"/>
  <c r="AA17"/>
  <c r="X16"/>
  <c r="X15"/>
  <c r="AA15"/>
  <c r="X14"/>
  <c r="X13"/>
  <c r="AA13"/>
  <c r="X12"/>
  <c r="X11"/>
  <c r="AA11"/>
  <c r="X10"/>
  <c r="X9"/>
  <c r="AA9"/>
  <c r="X8"/>
  <c r="AA8"/>
  <c r="Z36"/>
  <c r="Y36"/>
  <c r="AA35"/>
  <c r="Z35"/>
  <c r="Y35"/>
  <c r="AA34"/>
  <c r="Z34"/>
  <c r="Y34"/>
  <c r="AA33"/>
  <c r="Z33"/>
  <c r="Y33"/>
  <c r="Z32"/>
  <c r="Y32"/>
  <c r="Z31"/>
  <c r="Y31"/>
  <c r="AA30"/>
  <c r="Z30"/>
  <c r="Y30"/>
  <c r="AA29"/>
  <c r="Z29"/>
  <c r="Y29"/>
  <c r="Z28"/>
  <c r="Y28"/>
  <c r="AA27"/>
  <c r="Z27"/>
  <c r="Y27"/>
  <c r="Z26"/>
  <c r="Y26"/>
  <c r="Z25"/>
  <c r="Y25"/>
  <c r="AA21"/>
  <c r="AA22"/>
  <c r="AA20"/>
  <c r="AA18"/>
  <c r="AA16"/>
  <c r="AA14"/>
  <c r="AA12"/>
  <c r="AA10"/>
  <c r="Z22"/>
  <c r="Z21"/>
  <c r="Z20"/>
  <c r="Z19"/>
  <c r="Z18"/>
  <c r="Z17"/>
  <c r="Z16"/>
  <c r="Z15"/>
  <c r="Z14"/>
  <c r="Z13"/>
  <c r="Z12"/>
  <c r="Z11"/>
  <c r="Z10"/>
  <c r="Z9"/>
  <c r="Y22"/>
  <c r="Y21"/>
  <c r="Y20"/>
  <c r="Y19"/>
  <c r="Y18"/>
  <c r="Y17"/>
  <c r="Y16"/>
  <c r="Y15"/>
  <c r="Y14"/>
  <c r="Y13"/>
  <c r="Y12"/>
  <c r="Y11"/>
  <c r="Y10"/>
  <c r="Y9"/>
  <c r="Y8"/>
  <c r="Z8"/>
  <c r="L36"/>
  <c r="M35"/>
  <c r="L35"/>
  <c r="M34"/>
  <c r="L34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L21"/>
  <c r="M20"/>
  <c r="L20"/>
  <c r="L19"/>
  <c r="M18"/>
  <c r="L18"/>
  <c r="L17"/>
  <c r="M16"/>
  <c r="L16"/>
  <c r="L15"/>
  <c r="M14"/>
  <c r="L14"/>
  <c r="L13"/>
  <c r="M12"/>
  <c r="L12"/>
  <c r="L11"/>
  <c r="M10"/>
  <c r="L10"/>
  <c r="M9"/>
  <c r="L9"/>
  <c r="M8"/>
  <c r="L8"/>
  <c r="U38"/>
  <c r="U23"/>
  <c r="U10"/>
  <c r="U9"/>
  <c r="U8"/>
  <c r="T23"/>
  <c r="R38"/>
  <c r="R23"/>
  <c r="R8"/>
  <c r="G23"/>
  <c r="D38"/>
  <c r="D23"/>
  <c r="D16"/>
  <c r="K22"/>
  <c r="K21"/>
  <c r="K20"/>
  <c r="K19"/>
  <c r="K18"/>
  <c r="K17"/>
  <c r="K16"/>
  <c r="K15"/>
  <c r="K14"/>
  <c r="K13"/>
  <c r="K12"/>
  <c r="K11"/>
  <c r="K10"/>
  <c r="K9"/>
  <c r="K8"/>
  <c r="X23"/>
  <c r="AA23"/>
  <c r="W38"/>
  <c r="X38"/>
  <c r="Z23"/>
  <c r="Z38"/>
  <c r="AA38"/>
  <c r="V36"/>
  <c r="K36"/>
  <c r="H14"/>
  <c r="V18"/>
  <c r="H9"/>
  <c r="S18"/>
  <c r="P18"/>
  <c r="H18"/>
  <c r="H23"/>
  <c r="H38"/>
  <c r="E18"/>
  <c r="B18"/>
  <c r="K23"/>
  <c r="P36"/>
  <c r="V23"/>
  <c r="V38"/>
  <c r="S23"/>
  <c r="S38"/>
  <c r="P23"/>
  <c r="H36"/>
  <c r="E23"/>
  <c r="E38"/>
  <c r="B23"/>
  <c r="B38"/>
  <c r="P38"/>
  <c r="Y23"/>
  <c r="Y38"/>
  <c r="Y39"/>
  <c r="K38"/>
  <c r="Y40"/>
  <c r="Y41"/>
</calcChain>
</file>

<file path=xl/sharedStrings.xml><?xml version="1.0" encoding="utf-8"?>
<sst xmlns="http://schemas.openxmlformats.org/spreadsheetml/2006/main" count="93" uniqueCount="61">
  <si>
    <t>Napsugár Óvoda</t>
  </si>
  <si>
    <t>Intézményi működési bevételek</t>
  </si>
  <si>
    <t>Működési kiadások</t>
  </si>
  <si>
    <t>Öskü Község Önkormányzatának összevont mérlege</t>
  </si>
  <si>
    <t>Bevételek</t>
  </si>
  <si>
    <t>Kiadások</t>
  </si>
  <si>
    <t>Működési bevételek</t>
  </si>
  <si>
    <t>Ösküi Közös Önk. Hiv.</t>
  </si>
  <si>
    <t>Öskü Község Önkorm.</t>
  </si>
  <si>
    <t>Összesen</t>
  </si>
  <si>
    <t>Összesen:</t>
  </si>
  <si>
    <t>Működési célú átvett pénzeszközök</t>
  </si>
  <si>
    <t>Finanszírozási bevételek</t>
  </si>
  <si>
    <t>Összesen működési bevételek</t>
  </si>
  <si>
    <t>Felhalmozási bevételek</t>
  </si>
  <si>
    <t>Kiadások összesen:</t>
  </si>
  <si>
    <t>Összesen felhalmozási bevételek</t>
  </si>
  <si>
    <t>Bevételek összesen:</t>
  </si>
  <si>
    <t>Dologi kiadások</t>
  </si>
  <si>
    <t>Ellátottak pénzbeli juttatásai</t>
  </si>
  <si>
    <t>Közhatalmi bevételek</t>
  </si>
  <si>
    <t>Önkormányzatok működési támogatása (állami tám.)</t>
  </si>
  <si>
    <t>Működési célú támogatás értékű bevételek áh. belülről</t>
  </si>
  <si>
    <t>- helyi önkormányzatoktól és költségvet. szerveitől</t>
  </si>
  <si>
    <t>- társulások és költségvetési szerveiktől</t>
  </si>
  <si>
    <t>- nemzetiségi önk. és költségvet. szerveiktől</t>
  </si>
  <si>
    <t>- fejezeti kez. elői. EU-s progr. és azok társfin.</t>
  </si>
  <si>
    <t>- értékpapír értékesítés bevételei</t>
  </si>
  <si>
    <t>- előző évi maradvány igénybevétele</t>
  </si>
  <si>
    <t>- intézményfinanszírozás</t>
  </si>
  <si>
    <t>Személyi jellegű kiadások</t>
  </si>
  <si>
    <t>Járulék kiadások és szocho.</t>
  </si>
  <si>
    <t>Működési célú támogatások áh. belülre</t>
  </si>
  <si>
    <t>Működési célú támogatások áh. kívülre</t>
  </si>
  <si>
    <t>Egyéb működési kiadások</t>
  </si>
  <si>
    <t>Tartalékok</t>
  </si>
  <si>
    <t>- likviditási célú hitel felvétel</t>
  </si>
  <si>
    <t>Felhalmozási célú támogatások államháztartáson b.</t>
  </si>
  <si>
    <t>Felhalmozási célú önkormányzati támogatások</t>
  </si>
  <si>
    <t>- elkül. állami pénzalaptól</t>
  </si>
  <si>
    <t>Egyéb felhalmozási célú bevételek</t>
  </si>
  <si>
    <t>Immat. javak, ingatlanok egyé t. eszközök ért. bev.</t>
  </si>
  <si>
    <t>Finanszírozási kiadások</t>
  </si>
  <si>
    <t>- likviditási célú hitel törlesztés</t>
  </si>
  <si>
    <t>- forgatási célú értékpapír vásárlás</t>
  </si>
  <si>
    <t>Összesen működési kiadások</t>
  </si>
  <si>
    <t>Felhalmozási kiadások</t>
  </si>
  <si>
    <t>Beruházások</t>
  </si>
  <si>
    <t>Felújítások</t>
  </si>
  <si>
    <t>- ebből fejezeti kez. elői. EU-s progr. és azok társfin.</t>
  </si>
  <si>
    <t>Egyéb felhalmozási célú támogatások államh. belülre</t>
  </si>
  <si>
    <t>Egyéb felhalmozási célú támogatások államh. kívülre</t>
  </si>
  <si>
    <t>Felhalmozási hiány/többlet</t>
  </si>
  <si>
    <t>Működési hiány/többlet</t>
  </si>
  <si>
    <t>Összes hiány/többlet</t>
  </si>
  <si>
    <t>Felhalmozási c. intézményfinanszírozás</t>
  </si>
  <si>
    <t>Felhalmozási céltartalék</t>
  </si>
  <si>
    <t>Eredeti ei.</t>
  </si>
  <si>
    <t>Módosítás május</t>
  </si>
  <si>
    <t>Mód. ei.</t>
  </si>
  <si>
    <t>1. sz. mellékelt a 6/2014. (05.30.) önkormányzati rendelethez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</si>
</sst>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0" fillId="0" borderId="0" xfId="0" applyFont="1"/>
    <xf numFmtId="0" fontId="0" fillId="0" borderId="0" xfId="0" applyFont="1" applyBorder="1"/>
    <xf numFmtId="3" fontId="0" fillId="0" borderId="1" xfId="0" applyNumberFormat="1" applyFont="1" applyBorder="1"/>
    <xf numFmtId="10" fontId="0" fillId="0" borderId="0" xfId="0" applyNumberFormat="1" applyFont="1" applyBorder="1"/>
    <xf numFmtId="3" fontId="0" fillId="0" borderId="2" xfId="0" applyNumberFormat="1" applyFont="1" applyBorder="1"/>
    <xf numFmtId="3" fontId="2" fillId="0" borderId="3" xfId="0" applyNumberFormat="1" applyFont="1" applyBorder="1"/>
    <xf numFmtId="0" fontId="8" fillId="0" borderId="0" xfId="0" applyFont="1"/>
    <xf numFmtId="0" fontId="2" fillId="0" borderId="0" xfId="0" applyFont="1" applyFill="1" applyBorder="1"/>
    <xf numFmtId="3" fontId="2" fillId="0" borderId="0" xfId="0" applyNumberFormat="1" applyFont="1"/>
    <xf numFmtId="3" fontId="0" fillId="0" borderId="0" xfId="0" applyNumberFormat="1" applyFont="1"/>
    <xf numFmtId="0" fontId="2" fillId="0" borderId="0" xfId="0" applyFont="1"/>
    <xf numFmtId="0" fontId="0" fillId="0" borderId="4" xfId="0" applyFont="1" applyBorder="1"/>
    <xf numFmtId="0" fontId="0" fillId="0" borderId="4" xfId="0" quotePrefix="1" applyFont="1" applyBorder="1"/>
    <xf numFmtId="0" fontId="0" fillId="0" borderId="4" xfId="0" quotePrefix="1" applyFont="1" applyFill="1" applyBorder="1"/>
    <xf numFmtId="0" fontId="0" fillId="0" borderId="4" xfId="0" applyFont="1" applyFill="1" applyBorder="1"/>
    <xf numFmtId="0" fontId="0" fillId="0" borderId="5" xfId="0" applyFont="1" applyBorder="1"/>
    <xf numFmtId="0" fontId="2" fillId="0" borderId="6" xfId="0" applyFont="1" applyBorder="1"/>
    <xf numFmtId="3" fontId="0" fillId="0" borderId="7" xfId="0" applyNumberFormat="1" applyFont="1" applyBorder="1"/>
    <xf numFmtId="0" fontId="2" fillId="0" borderId="8" xfId="0" applyFont="1" applyFill="1" applyBorder="1"/>
    <xf numFmtId="0" fontId="2" fillId="0" borderId="8" xfId="0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4" xfId="0" applyFont="1" applyFill="1" applyBorder="1"/>
    <xf numFmtId="0" fontId="9" fillId="0" borderId="4" xfId="0" applyFont="1" applyBorder="1"/>
    <xf numFmtId="3" fontId="0" fillId="0" borderId="0" xfId="0" applyNumberFormat="1" applyFont="1" applyFill="1" applyBorder="1"/>
    <xf numFmtId="3" fontId="0" fillId="0" borderId="4" xfId="0" applyNumberFormat="1" applyFont="1" applyFill="1" applyBorder="1"/>
    <xf numFmtId="3" fontId="0" fillId="0" borderId="11" xfId="0" applyNumberFormat="1" applyFont="1" applyFill="1" applyBorder="1"/>
    <xf numFmtId="0" fontId="6" fillId="0" borderId="11" xfId="0" applyFont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3" fontId="2" fillId="0" borderId="11" xfId="0" applyNumberFormat="1" applyFont="1" applyFill="1" applyBorder="1"/>
    <xf numFmtId="3" fontId="0" fillId="0" borderId="11" xfId="0" quotePrefix="1" applyNumberFormat="1" applyFont="1" applyFill="1" applyBorder="1"/>
    <xf numFmtId="3" fontId="0" fillId="0" borderId="12" xfId="0" quotePrefix="1" applyNumberFormat="1" applyFont="1" applyFill="1" applyBorder="1"/>
    <xf numFmtId="3" fontId="2" fillId="0" borderId="13" xfId="0" quotePrefix="1" applyNumberFormat="1" applyFont="1" applyFill="1" applyBorder="1"/>
    <xf numFmtId="0" fontId="2" fillId="0" borderId="14" xfId="0" applyFont="1" applyBorder="1"/>
    <xf numFmtId="0" fontId="0" fillId="0" borderId="11" xfId="0" applyFont="1" applyBorder="1"/>
    <xf numFmtId="0" fontId="0" fillId="0" borderId="11" xfId="0" quotePrefix="1" applyFont="1" applyBorder="1"/>
    <xf numFmtId="0" fontId="0" fillId="0" borderId="11" xfId="0" quotePrefix="1" applyFont="1" applyFill="1" applyBorder="1"/>
    <xf numFmtId="0" fontId="0" fillId="0" borderId="12" xfId="0" quotePrefix="1" applyFont="1" applyFill="1" applyBorder="1"/>
    <xf numFmtId="0" fontId="2" fillId="0" borderId="13" xfId="0" applyFont="1" applyFill="1" applyBorder="1"/>
    <xf numFmtId="3" fontId="0" fillId="0" borderId="15" xfId="0" applyNumberFormat="1" applyFont="1" applyBorder="1"/>
    <xf numFmtId="0" fontId="0" fillId="0" borderId="16" xfId="0" quotePrefix="1" applyFont="1" applyFill="1" applyBorder="1"/>
    <xf numFmtId="3" fontId="0" fillId="0" borderId="5" xfId="0" applyNumberFormat="1" applyFont="1" applyFill="1" applyBorder="1"/>
    <xf numFmtId="0" fontId="0" fillId="0" borderId="17" xfId="0" applyFont="1" applyBorder="1"/>
    <xf numFmtId="3" fontId="0" fillId="0" borderId="17" xfId="0" applyNumberFormat="1" applyFont="1" applyFill="1" applyBorder="1"/>
    <xf numFmtId="0" fontId="0" fillId="0" borderId="6" xfId="0" applyFont="1" applyBorder="1"/>
    <xf numFmtId="3" fontId="0" fillId="0" borderId="4" xfId="0" applyNumberFormat="1" applyFont="1" applyBorder="1"/>
    <xf numFmtId="3" fontId="0" fillId="0" borderId="8" xfId="0" applyNumberFormat="1" applyFont="1" applyBorder="1"/>
    <xf numFmtId="0" fontId="2" fillId="0" borderId="18" xfId="0" applyFont="1" applyBorder="1" applyAlignment="1">
      <alignment horizontal="center" vertical="center" wrapText="1"/>
    </xf>
    <xf numFmtId="3" fontId="0" fillId="0" borderId="19" xfId="0" applyNumberFormat="1" applyFont="1" applyBorder="1"/>
    <xf numFmtId="3" fontId="0" fillId="0" borderId="20" xfId="0" applyNumberFormat="1" applyFont="1" applyBorder="1"/>
    <xf numFmtId="3" fontId="0" fillId="0" borderId="21" xfId="0" applyNumberFormat="1" applyFont="1" applyBorder="1"/>
    <xf numFmtId="3" fontId="0" fillId="0" borderId="18" xfId="0" applyNumberFormat="1" applyFont="1" applyBorder="1"/>
    <xf numFmtId="3" fontId="7" fillId="0" borderId="4" xfId="0" applyNumberFormat="1" applyFont="1" applyFill="1" applyBorder="1" applyAlignment="1">
      <alignment horizontal="right" vertical="center" wrapText="1"/>
    </xf>
    <xf numFmtId="3" fontId="6" fillId="0" borderId="4" xfId="0" applyNumberFormat="1" applyFont="1" applyFill="1" applyBorder="1"/>
    <xf numFmtId="3" fontId="2" fillId="0" borderId="22" xfId="0" applyNumberFormat="1" applyFont="1" applyBorder="1"/>
    <xf numFmtId="0" fontId="8" fillId="0" borderId="6" xfId="0" applyFont="1" applyBorder="1"/>
    <xf numFmtId="3" fontId="8" fillId="0" borderId="4" xfId="0" applyNumberFormat="1" applyFont="1" applyBorder="1"/>
    <xf numFmtId="0" fontId="0" fillId="0" borderId="23" xfId="0" applyFont="1" applyBorder="1"/>
    <xf numFmtId="3" fontId="0" fillId="0" borderId="24" xfId="0" applyNumberFormat="1" applyFont="1" applyBorder="1"/>
    <xf numFmtId="3" fontId="0" fillId="0" borderId="24" xfId="0" applyNumberFormat="1" applyFont="1" applyFill="1" applyBorder="1"/>
    <xf numFmtId="3" fontId="0" fillId="0" borderId="25" xfId="0" applyNumberFormat="1" applyFont="1" applyFill="1" applyBorder="1"/>
    <xf numFmtId="3" fontId="0" fillId="0" borderId="6" xfId="0" applyNumberFormat="1" applyFont="1" applyBorder="1"/>
    <xf numFmtId="3" fontId="0" fillId="0" borderId="26" xfId="0" applyNumberFormat="1" applyFont="1" applyFill="1" applyBorder="1"/>
    <xf numFmtId="3" fontId="2" fillId="0" borderId="27" xfId="0" applyNumberFormat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3" fontId="0" fillId="0" borderId="29" xfId="0" applyNumberFormat="1" applyFont="1" applyBorder="1"/>
    <xf numFmtId="3" fontId="0" fillId="0" borderId="27" xfId="0" applyNumberFormat="1" applyFont="1" applyBorder="1"/>
    <xf numFmtId="3" fontId="0" fillId="0" borderId="10" xfId="0" applyNumberFormat="1" applyFont="1" applyBorder="1"/>
    <xf numFmtId="3" fontId="0" fillId="0" borderId="30" xfId="0" applyNumberFormat="1" applyFont="1" applyBorder="1"/>
    <xf numFmtId="3" fontId="0" fillId="0" borderId="31" xfId="0" applyNumberFormat="1" applyFont="1" applyBorder="1"/>
    <xf numFmtId="3" fontId="0" fillId="0" borderId="32" xfId="0" applyNumberFormat="1" applyFont="1" applyBorder="1"/>
    <xf numFmtId="3" fontId="0" fillId="0" borderId="33" xfId="0" applyNumberFormat="1" applyFont="1" applyBorder="1"/>
    <xf numFmtId="0" fontId="0" fillId="0" borderId="34" xfId="0" applyFont="1" applyBorder="1"/>
    <xf numFmtId="3" fontId="0" fillId="0" borderId="35" xfId="0" applyNumberFormat="1" applyFont="1" applyBorder="1"/>
    <xf numFmtId="3" fontId="0" fillId="0" borderId="34" xfId="0" applyNumberFormat="1" applyFont="1" applyBorder="1"/>
    <xf numFmtId="3" fontId="0" fillId="0" borderId="3" xfId="0" applyNumberFormat="1" applyFont="1" applyBorder="1"/>
    <xf numFmtId="0" fontId="0" fillId="0" borderId="36" xfId="0" applyFont="1" applyBorder="1"/>
    <xf numFmtId="3" fontId="0" fillId="0" borderId="28" xfId="0" applyNumberFormat="1" applyFont="1" applyBorder="1"/>
    <xf numFmtId="3" fontId="0" fillId="0" borderId="37" xfId="0" applyNumberFormat="1" applyFont="1" applyBorder="1"/>
    <xf numFmtId="3" fontId="0" fillId="0" borderId="38" xfId="0" applyNumberFormat="1" applyFont="1" applyFill="1" applyBorder="1"/>
    <xf numFmtId="3" fontId="0" fillId="0" borderId="39" xfId="0" applyNumberFormat="1" applyFont="1" applyFill="1" applyBorder="1"/>
    <xf numFmtId="3" fontId="7" fillId="0" borderId="39" xfId="0" applyNumberFormat="1" applyFont="1" applyFill="1" applyBorder="1" applyAlignment="1">
      <alignment horizontal="right" vertical="center" wrapText="1"/>
    </xf>
    <xf numFmtId="3" fontId="6" fillId="0" borderId="39" xfId="0" applyNumberFormat="1" applyFont="1" applyFill="1" applyBorder="1"/>
    <xf numFmtId="3" fontId="2" fillId="0" borderId="35" xfId="0" applyNumberFormat="1" applyFont="1" applyBorder="1"/>
    <xf numFmtId="3" fontId="0" fillId="0" borderId="34" xfId="0" applyNumberFormat="1" applyFont="1" applyFill="1" applyBorder="1"/>
    <xf numFmtId="3" fontId="0" fillId="0" borderId="21" xfId="0" applyNumberFormat="1" applyFont="1" applyFill="1" applyBorder="1"/>
    <xf numFmtId="3" fontId="7" fillId="0" borderId="21" xfId="0" applyNumberFormat="1" applyFont="1" applyFill="1" applyBorder="1" applyAlignment="1">
      <alignment horizontal="right" vertical="center" wrapText="1"/>
    </xf>
    <xf numFmtId="3" fontId="6" fillId="0" borderId="21" xfId="0" applyNumberFormat="1" applyFont="1" applyFill="1" applyBorder="1"/>
    <xf numFmtId="0" fontId="8" fillId="0" borderId="40" xfId="0" applyFont="1" applyBorder="1"/>
    <xf numFmtId="3" fontId="8" fillId="0" borderId="39" xfId="0" applyNumberFormat="1" applyFont="1" applyBorder="1"/>
    <xf numFmtId="3" fontId="0" fillId="0" borderId="39" xfId="0" applyNumberFormat="1" applyFont="1" applyBorder="1"/>
    <xf numFmtId="3" fontId="0" fillId="0" borderId="41" xfId="0" applyNumberFormat="1" applyFont="1" applyBorder="1"/>
    <xf numFmtId="0" fontId="8" fillId="0" borderId="34" xfId="0" applyFont="1" applyBorder="1"/>
    <xf numFmtId="3" fontId="8" fillId="0" borderId="21" xfId="0" applyNumberFormat="1" applyFont="1" applyBorder="1"/>
    <xf numFmtId="3" fontId="2" fillId="0" borderId="33" xfId="0" applyNumberFormat="1" applyFont="1" applyBorder="1"/>
    <xf numFmtId="0" fontId="0" fillId="0" borderId="40" xfId="0" applyFont="1" applyBorder="1"/>
    <xf numFmtId="3" fontId="0" fillId="0" borderId="42" xfId="0" applyNumberFormat="1" applyFont="1" applyFill="1" applyBorder="1"/>
    <xf numFmtId="3" fontId="0" fillId="0" borderId="43" xfId="0" applyNumberFormat="1" applyFont="1" applyFill="1" applyBorder="1"/>
    <xf numFmtId="3" fontId="0" fillId="0" borderId="44" xfId="0" applyNumberFormat="1" applyFont="1" applyFill="1" applyBorder="1"/>
    <xf numFmtId="3" fontId="0" fillId="0" borderId="8" xfId="0" applyNumberFormat="1" applyFont="1" applyFill="1" applyBorder="1"/>
    <xf numFmtId="3" fontId="7" fillId="0" borderId="4" xfId="0" applyNumberFormat="1" applyFont="1" applyFill="1" applyBorder="1" applyAlignment="1"/>
    <xf numFmtId="3" fontId="2" fillId="0" borderId="22" xfId="0" applyNumberFormat="1" applyFont="1" applyFill="1" applyBorder="1"/>
    <xf numFmtId="3" fontId="7" fillId="0" borderId="31" xfId="0" applyNumberFormat="1" applyFont="1" applyFill="1" applyBorder="1" applyAlignment="1"/>
    <xf numFmtId="3" fontId="0" fillId="0" borderId="31" xfId="0" applyNumberFormat="1" applyFont="1" applyFill="1" applyBorder="1"/>
    <xf numFmtId="3" fontId="0" fillId="0" borderId="45" xfId="0" applyNumberFormat="1" applyFont="1" applyFill="1" applyBorder="1"/>
    <xf numFmtId="3" fontId="2" fillId="0" borderId="33" xfId="0" applyNumberFormat="1" applyFont="1" applyFill="1" applyBorder="1"/>
    <xf numFmtId="3" fontId="7" fillId="0" borderId="34" xfId="0" applyNumberFormat="1" applyFont="1" applyFill="1" applyBorder="1" applyAlignment="1"/>
    <xf numFmtId="3" fontId="7" fillId="0" borderId="21" xfId="0" applyNumberFormat="1" applyFont="1" applyFill="1" applyBorder="1" applyAlignment="1"/>
    <xf numFmtId="3" fontId="0" fillId="0" borderId="28" xfId="0" applyNumberFormat="1" applyFont="1" applyFill="1" applyBorder="1"/>
    <xf numFmtId="3" fontId="2" fillId="0" borderId="3" xfId="0" applyNumberFormat="1" applyFont="1" applyFill="1" applyBorder="1"/>
    <xf numFmtId="3" fontId="0" fillId="0" borderId="6" xfId="0" applyNumberFormat="1" applyFont="1" applyFill="1" applyBorder="1"/>
    <xf numFmtId="3" fontId="0" fillId="0" borderId="30" xfId="0" applyNumberFormat="1" applyFont="1" applyFill="1" applyBorder="1"/>
    <xf numFmtId="3" fontId="0" fillId="0" borderId="46" xfId="0" applyNumberFormat="1" applyFont="1" applyFill="1" applyBorder="1"/>
    <xf numFmtId="3" fontId="0" fillId="0" borderId="47" xfId="0" applyNumberFormat="1" applyFont="1" applyFill="1" applyBorder="1"/>
    <xf numFmtId="3" fontId="10" fillId="0" borderId="0" xfId="0" applyNumberFormat="1" applyFont="1"/>
    <xf numFmtId="3" fontId="0" fillId="0" borderId="29" xfId="0" applyNumberFormat="1" applyFont="1" applyFill="1" applyBorder="1"/>
    <xf numFmtId="3" fontId="0" fillId="0" borderId="1" xfId="0" applyNumberFormat="1" applyFont="1" applyFill="1" applyBorder="1"/>
    <xf numFmtId="3" fontId="0" fillId="0" borderId="2" xfId="0" applyNumberFormat="1" applyFont="1" applyFill="1" applyBorder="1"/>
    <xf numFmtId="3" fontId="0" fillId="0" borderId="48" xfId="0" applyNumberFormat="1" applyFont="1" applyFill="1" applyBorder="1"/>
    <xf numFmtId="0" fontId="5" fillId="0" borderId="49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42"/>
  <sheetViews>
    <sheetView tabSelected="1" zoomScaleNormal="100" workbookViewId="0"/>
  </sheetViews>
  <sheetFormatPr defaultRowHeight="15"/>
  <cols>
    <col min="1" max="1" width="50.28515625" customWidth="1"/>
    <col min="2" max="4" width="11.140625" customWidth="1"/>
    <col min="5" max="7" width="11.5703125" customWidth="1"/>
    <col min="8" max="10" width="12" customWidth="1"/>
    <col min="11" max="13" width="14" customWidth="1"/>
    <col min="15" max="15" width="50.28515625" customWidth="1"/>
    <col min="16" max="18" width="11.140625" customWidth="1"/>
    <col min="19" max="21" width="12.5703125" customWidth="1"/>
    <col min="22" max="24" width="12.140625" customWidth="1"/>
    <col min="25" max="25" width="15.28515625" customWidth="1"/>
    <col min="26" max="26" width="12.42578125" customWidth="1"/>
    <col min="27" max="27" width="10.7109375" customWidth="1"/>
  </cols>
  <sheetData>
    <row r="1" spans="1:31">
      <c r="A1" s="1" t="s">
        <v>60</v>
      </c>
    </row>
    <row r="3" spans="1:31" ht="15.75">
      <c r="A3" s="3" t="s">
        <v>3</v>
      </c>
    </row>
    <row r="5" spans="1:31" ht="16.5" thickBot="1">
      <c r="A5" s="2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2" t="s">
        <v>5</v>
      </c>
      <c r="P5" s="4"/>
      <c r="Q5" s="4"/>
      <c r="R5" s="4"/>
      <c r="S5" s="4"/>
      <c r="T5" s="4"/>
      <c r="U5" s="4"/>
      <c r="V5" s="4"/>
      <c r="W5" s="4"/>
      <c r="X5" s="4"/>
    </row>
    <row r="6" spans="1:31" ht="45" customHeight="1">
      <c r="A6" s="123" t="s">
        <v>6</v>
      </c>
      <c r="B6" s="127" t="s">
        <v>0</v>
      </c>
      <c r="C6" s="128"/>
      <c r="D6" s="129"/>
      <c r="E6" s="130" t="s">
        <v>7</v>
      </c>
      <c r="F6" s="131"/>
      <c r="G6" s="132"/>
      <c r="H6" s="130" t="s">
        <v>8</v>
      </c>
      <c r="I6" s="131"/>
      <c r="J6" s="132"/>
      <c r="K6" s="130" t="s">
        <v>9</v>
      </c>
      <c r="L6" s="131"/>
      <c r="M6" s="132"/>
      <c r="N6" s="5"/>
      <c r="O6" s="125" t="s">
        <v>2</v>
      </c>
      <c r="P6" s="127" t="s">
        <v>0</v>
      </c>
      <c r="Q6" s="128"/>
      <c r="R6" s="129"/>
      <c r="S6" s="130" t="s">
        <v>7</v>
      </c>
      <c r="T6" s="131"/>
      <c r="U6" s="132"/>
      <c r="V6" s="130" t="s">
        <v>8</v>
      </c>
      <c r="W6" s="131"/>
      <c r="X6" s="132"/>
      <c r="Y6" s="130" t="s">
        <v>9</v>
      </c>
      <c r="Z6" s="131"/>
      <c r="AA6" s="132"/>
    </row>
    <row r="7" spans="1:31" ht="30.75" thickBot="1">
      <c r="A7" s="124"/>
      <c r="B7" s="67" t="s">
        <v>57</v>
      </c>
      <c r="C7" s="68" t="s">
        <v>58</v>
      </c>
      <c r="D7" s="51" t="s">
        <v>59</v>
      </c>
      <c r="E7" s="67" t="s">
        <v>57</v>
      </c>
      <c r="F7" s="68" t="s">
        <v>58</v>
      </c>
      <c r="G7" s="51" t="s">
        <v>59</v>
      </c>
      <c r="H7" s="67" t="s">
        <v>57</v>
      </c>
      <c r="I7" s="68" t="s">
        <v>58</v>
      </c>
      <c r="J7" s="51" t="s">
        <v>59</v>
      </c>
      <c r="K7" s="67" t="s">
        <v>57</v>
      </c>
      <c r="L7" s="68" t="s">
        <v>58</v>
      </c>
      <c r="M7" s="51" t="s">
        <v>59</v>
      </c>
      <c r="N7" s="7"/>
      <c r="O7" s="126"/>
      <c r="P7" s="67" t="s">
        <v>57</v>
      </c>
      <c r="Q7" s="68" t="s">
        <v>58</v>
      </c>
      <c r="R7" s="51" t="s">
        <v>59</v>
      </c>
      <c r="S7" s="67" t="s">
        <v>57</v>
      </c>
      <c r="T7" s="68" t="s">
        <v>58</v>
      </c>
      <c r="U7" s="51" t="s">
        <v>59</v>
      </c>
      <c r="V7" s="67" t="s">
        <v>57</v>
      </c>
      <c r="W7" s="68" t="s">
        <v>58</v>
      </c>
      <c r="X7" s="51" t="s">
        <v>59</v>
      </c>
      <c r="Y7" s="67" t="s">
        <v>57</v>
      </c>
      <c r="Z7" s="68" t="s">
        <v>58</v>
      </c>
      <c r="AA7" s="51" t="s">
        <v>59</v>
      </c>
    </row>
    <row r="8" spans="1:31">
      <c r="A8" s="19" t="s">
        <v>21</v>
      </c>
      <c r="B8" s="45"/>
      <c r="C8" s="88"/>
      <c r="D8" s="83"/>
      <c r="E8" s="45"/>
      <c r="F8" s="88"/>
      <c r="G8" s="83"/>
      <c r="H8" s="45">
        <v>149216</v>
      </c>
      <c r="I8" s="88"/>
      <c r="J8" s="83">
        <f>SUM(H8:I8)</f>
        <v>149216</v>
      </c>
      <c r="K8" s="43">
        <f>B8+E8+H8</f>
        <v>149216</v>
      </c>
      <c r="L8" s="72">
        <f>C8+F8+I8</f>
        <v>0</v>
      </c>
      <c r="M8" s="69">
        <f t="shared" ref="M8:M35" si="0">D8+G8+J8</f>
        <v>149216</v>
      </c>
      <c r="N8" s="7"/>
      <c r="O8" s="31" t="s">
        <v>30</v>
      </c>
      <c r="P8" s="104">
        <v>35066</v>
      </c>
      <c r="Q8" s="110">
        <v>20</v>
      </c>
      <c r="R8" s="106">
        <f>SUM(P8:Q8)</f>
        <v>35086</v>
      </c>
      <c r="S8" s="49">
        <v>37194</v>
      </c>
      <c r="T8" s="78">
        <v>1240</v>
      </c>
      <c r="U8" s="73">
        <f>SUM(S8:T8)</f>
        <v>38434</v>
      </c>
      <c r="V8" s="29">
        <v>32727</v>
      </c>
      <c r="W8" s="88"/>
      <c r="X8" s="84">
        <f>SUM(V8:W8)</f>
        <v>32727</v>
      </c>
      <c r="Y8" s="29">
        <f>P8+S8+V8</f>
        <v>104987</v>
      </c>
      <c r="Z8" s="88">
        <f>Q8+T8+W8</f>
        <v>1260</v>
      </c>
      <c r="AA8" s="119">
        <f t="shared" ref="AA8:AA22" si="1">R8+U8+X8</f>
        <v>106247</v>
      </c>
    </row>
    <row r="9" spans="1:31">
      <c r="A9" s="15" t="s">
        <v>22</v>
      </c>
      <c r="B9" s="29"/>
      <c r="C9" s="89"/>
      <c r="D9" s="84"/>
      <c r="E9" s="29"/>
      <c r="F9" s="89">
        <v>1784</v>
      </c>
      <c r="G9" s="84">
        <v>1784</v>
      </c>
      <c r="H9" s="29">
        <f>SUM(H10:H14)</f>
        <v>18525</v>
      </c>
      <c r="I9" s="101"/>
      <c r="J9" s="83">
        <f>SUM(H9:I9)</f>
        <v>18525</v>
      </c>
      <c r="K9" s="21">
        <f t="shared" ref="K9:K22" si="2">B9+E9+H9</f>
        <v>18525</v>
      </c>
      <c r="L9" s="73">
        <f t="shared" ref="L9:L36" si="3">C9+F9+I9</f>
        <v>1784</v>
      </c>
      <c r="M9" s="6">
        <f t="shared" si="0"/>
        <v>20309</v>
      </c>
      <c r="N9" s="5"/>
      <c r="O9" s="31" t="s">
        <v>31</v>
      </c>
      <c r="P9" s="104">
        <v>9386</v>
      </c>
      <c r="Q9" s="111"/>
      <c r="R9" s="106">
        <v>9386</v>
      </c>
      <c r="S9" s="49">
        <v>9264</v>
      </c>
      <c r="T9" s="54">
        <v>346</v>
      </c>
      <c r="U9" s="73">
        <f>SUM(S9:T9)</f>
        <v>9610</v>
      </c>
      <c r="V9" s="29">
        <v>7220</v>
      </c>
      <c r="W9" s="89"/>
      <c r="X9" s="84">
        <f>SUM(V9:W9)</f>
        <v>7220</v>
      </c>
      <c r="Y9" s="29">
        <f t="shared" ref="Y9:Y22" si="4">P9+S9+V9</f>
        <v>25870</v>
      </c>
      <c r="Z9" s="89">
        <f t="shared" ref="Z9:Z22" si="5">Q9+T9+W9</f>
        <v>346</v>
      </c>
      <c r="AA9" s="120">
        <f t="shared" si="1"/>
        <v>26216</v>
      </c>
    </row>
    <row r="10" spans="1:31">
      <c r="A10" s="16" t="s">
        <v>39</v>
      </c>
      <c r="B10" s="29"/>
      <c r="C10" s="89"/>
      <c r="D10" s="84"/>
      <c r="E10" s="29"/>
      <c r="F10" s="89"/>
      <c r="G10" s="84"/>
      <c r="H10" s="29"/>
      <c r="I10" s="89"/>
      <c r="J10" s="83">
        <f t="shared" ref="J10:J21" si="6">SUM(H10:I10)</f>
        <v>0</v>
      </c>
      <c r="K10" s="21">
        <f t="shared" si="2"/>
        <v>0</v>
      </c>
      <c r="L10" s="73">
        <f t="shared" si="3"/>
        <v>0</v>
      </c>
      <c r="M10" s="6">
        <f t="shared" si="0"/>
        <v>0</v>
      </c>
      <c r="N10" s="46"/>
      <c r="O10" s="31" t="s">
        <v>18</v>
      </c>
      <c r="P10" s="104">
        <v>4325</v>
      </c>
      <c r="Q10" s="111"/>
      <c r="R10" s="106">
        <v>4325</v>
      </c>
      <c r="S10" s="49">
        <v>13853</v>
      </c>
      <c r="T10" s="54">
        <v>198</v>
      </c>
      <c r="U10" s="73">
        <f>SUM(S10:T10)</f>
        <v>14051</v>
      </c>
      <c r="V10" s="29">
        <v>36109</v>
      </c>
      <c r="W10" s="89">
        <v>1228</v>
      </c>
      <c r="X10" s="84">
        <f t="shared" ref="X10:X21" si="7">SUM(V10:W10)</f>
        <v>37337</v>
      </c>
      <c r="Y10" s="29">
        <f t="shared" si="4"/>
        <v>54287</v>
      </c>
      <c r="Z10" s="89">
        <f t="shared" si="5"/>
        <v>1426</v>
      </c>
      <c r="AA10" s="120">
        <f t="shared" si="1"/>
        <v>55713</v>
      </c>
    </row>
    <row r="11" spans="1:31">
      <c r="A11" s="17" t="s">
        <v>23</v>
      </c>
      <c r="B11" s="29"/>
      <c r="C11" s="89"/>
      <c r="D11" s="84"/>
      <c r="E11" s="29"/>
      <c r="F11" s="89"/>
      <c r="G11" s="84"/>
      <c r="H11" s="29">
        <v>2702</v>
      </c>
      <c r="I11" s="89"/>
      <c r="J11" s="83">
        <f t="shared" si="6"/>
        <v>2702</v>
      </c>
      <c r="K11" s="21">
        <f t="shared" si="2"/>
        <v>2702</v>
      </c>
      <c r="L11" s="73">
        <f t="shared" si="3"/>
        <v>0</v>
      </c>
      <c r="M11" s="6">
        <f t="shared" si="0"/>
        <v>2702</v>
      </c>
      <c r="N11" s="47"/>
      <c r="O11" s="32" t="s">
        <v>19</v>
      </c>
      <c r="P11" s="104"/>
      <c r="Q11" s="111"/>
      <c r="R11" s="106"/>
      <c r="S11" s="49"/>
      <c r="T11" s="54"/>
      <c r="U11" s="73"/>
      <c r="V11" s="29">
        <v>15807</v>
      </c>
      <c r="W11" s="89"/>
      <c r="X11" s="84">
        <f t="shared" si="7"/>
        <v>15807</v>
      </c>
      <c r="Y11" s="29">
        <f t="shared" si="4"/>
        <v>15807</v>
      </c>
      <c r="Z11" s="89">
        <f t="shared" si="5"/>
        <v>0</v>
      </c>
      <c r="AA11" s="120">
        <f t="shared" si="1"/>
        <v>15807</v>
      </c>
      <c r="AB11" s="28"/>
      <c r="AC11" s="28"/>
      <c r="AD11" s="28"/>
      <c r="AE11" s="28"/>
    </row>
    <row r="12" spans="1:31">
      <c r="A12" s="16" t="s">
        <v>24</v>
      </c>
      <c r="B12" s="29"/>
      <c r="C12" s="89"/>
      <c r="D12" s="84"/>
      <c r="E12" s="29"/>
      <c r="F12" s="89"/>
      <c r="G12" s="84"/>
      <c r="H12" s="29"/>
      <c r="I12" s="89"/>
      <c r="J12" s="83">
        <f t="shared" si="6"/>
        <v>0</v>
      </c>
      <c r="K12" s="21">
        <f t="shared" si="2"/>
        <v>0</v>
      </c>
      <c r="L12" s="73">
        <f t="shared" si="3"/>
        <v>0</v>
      </c>
      <c r="M12" s="6">
        <f t="shared" si="0"/>
        <v>0</v>
      </c>
      <c r="N12" s="47"/>
      <c r="O12" s="30" t="s">
        <v>32</v>
      </c>
      <c r="P12" s="29"/>
      <c r="Q12" s="89"/>
      <c r="R12" s="107"/>
      <c r="S12" s="29">
        <v>340</v>
      </c>
      <c r="T12" s="89"/>
      <c r="U12" s="107">
        <v>340</v>
      </c>
      <c r="V12" s="29">
        <v>1452</v>
      </c>
      <c r="W12" s="89"/>
      <c r="X12" s="84">
        <f t="shared" si="7"/>
        <v>1452</v>
      </c>
      <c r="Y12" s="29">
        <f t="shared" si="4"/>
        <v>1792</v>
      </c>
      <c r="Z12" s="89">
        <f t="shared" si="5"/>
        <v>0</v>
      </c>
      <c r="AA12" s="120">
        <f t="shared" si="1"/>
        <v>1792</v>
      </c>
      <c r="AB12" s="28"/>
      <c r="AC12" s="28"/>
      <c r="AD12" s="28"/>
      <c r="AE12" s="28"/>
    </row>
    <row r="13" spans="1:31">
      <c r="A13" s="17" t="s">
        <v>25</v>
      </c>
      <c r="B13" s="29"/>
      <c r="C13" s="89"/>
      <c r="D13" s="84"/>
      <c r="E13" s="29"/>
      <c r="F13" s="89"/>
      <c r="G13" s="84"/>
      <c r="H13" s="29"/>
      <c r="I13" s="89"/>
      <c r="J13" s="83">
        <f t="shared" si="6"/>
        <v>0</v>
      </c>
      <c r="K13" s="21">
        <f t="shared" si="2"/>
        <v>0</v>
      </c>
      <c r="L13" s="73">
        <f t="shared" si="3"/>
        <v>0</v>
      </c>
      <c r="M13" s="6">
        <f t="shared" si="0"/>
        <v>0</v>
      </c>
      <c r="N13" s="47"/>
      <c r="O13" s="30" t="s">
        <v>33</v>
      </c>
      <c r="P13" s="29"/>
      <c r="Q13" s="89"/>
      <c r="R13" s="107"/>
      <c r="S13" s="29"/>
      <c r="T13" s="89"/>
      <c r="U13" s="107"/>
      <c r="V13" s="29">
        <v>950</v>
      </c>
      <c r="W13" s="89"/>
      <c r="X13" s="84">
        <f t="shared" si="7"/>
        <v>950</v>
      </c>
      <c r="Y13" s="29">
        <f t="shared" si="4"/>
        <v>950</v>
      </c>
      <c r="Z13" s="89">
        <f t="shared" si="5"/>
        <v>0</v>
      </c>
      <c r="AA13" s="120">
        <f t="shared" si="1"/>
        <v>950</v>
      </c>
      <c r="AB13" s="28"/>
      <c r="AC13" s="28"/>
      <c r="AD13" s="28"/>
      <c r="AE13" s="28"/>
    </row>
    <row r="14" spans="1:31">
      <c r="A14" s="17" t="s">
        <v>26</v>
      </c>
      <c r="B14" s="29"/>
      <c r="C14" s="89"/>
      <c r="D14" s="84"/>
      <c r="E14" s="29"/>
      <c r="F14" s="89">
        <v>1784</v>
      </c>
      <c r="G14" s="84">
        <v>1784</v>
      </c>
      <c r="H14" s="29">
        <f>10584+1653+3370+216</f>
        <v>15823</v>
      </c>
      <c r="I14" s="89"/>
      <c r="J14" s="83">
        <f t="shared" si="6"/>
        <v>15823</v>
      </c>
      <c r="K14" s="21">
        <f t="shared" si="2"/>
        <v>15823</v>
      </c>
      <c r="L14" s="73">
        <f t="shared" si="3"/>
        <v>1784</v>
      </c>
      <c r="M14" s="6">
        <f t="shared" si="0"/>
        <v>17607</v>
      </c>
      <c r="N14" s="47"/>
      <c r="O14" s="30" t="s">
        <v>34</v>
      </c>
      <c r="P14" s="29"/>
      <c r="Q14" s="89"/>
      <c r="R14" s="107"/>
      <c r="S14" s="29"/>
      <c r="T14" s="89"/>
      <c r="U14" s="107"/>
      <c r="V14" s="29"/>
      <c r="W14" s="89"/>
      <c r="X14" s="84">
        <f t="shared" si="7"/>
        <v>0</v>
      </c>
      <c r="Y14" s="29">
        <f t="shared" si="4"/>
        <v>0</v>
      </c>
      <c r="Z14" s="89">
        <f t="shared" si="5"/>
        <v>0</v>
      </c>
      <c r="AA14" s="120">
        <f t="shared" si="1"/>
        <v>0</v>
      </c>
      <c r="AB14" s="28"/>
      <c r="AC14" s="28"/>
      <c r="AD14" s="28"/>
      <c r="AE14" s="28"/>
    </row>
    <row r="15" spans="1:31">
      <c r="A15" s="17" t="s">
        <v>20</v>
      </c>
      <c r="B15" s="29"/>
      <c r="C15" s="89"/>
      <c r="D15" s="84"/>
      <c r="E15" s="29"/>
      <c r="F15" s="89"/>
      <c r="G15" s="84"/>
      <c r="H15" s="29">
        <v>27148</v>
      </c>
      <c r="I15" s="89"/>
      <c r="J15" s="83">
        <f t="shared" si="6"/>
        <v>27148</v>
      </c>
      <c r="K15" s="21">
        <f t="shared" si="2"/>
        <v>27148</v>
      </c>
      <c r="L15" s="73">
        <f t="shared" si="3"/>
        <v>0</v>
      </c>
      <c r="M15" s="6">
        <f t="shared" si="0"/>
        <v>27148</v>
      </c>
      <c r="N15" s="47"/>
      <c r="O15" s="30" t="s">
        <v>35</v>
      </c>
      <c r="P15" s="29"/>
      <c r="Q15" s="89"/>
      <c r="R15" s="107"/>
      <c r="S15" s="29"/>
      <c r="T15" s="89"/>
      <c r="U15" s="107"/>
      <c r="V15" s="29"/>
      <c r="W15" s="89">
        <f>4083+1853</f>
        <v>5936</v>
      </c>
      <c r="X15" s="84">
        <f t="shared" si="7"/>
        <v>5936</v>
      </c>
      <c r="Y15" s="29">
        <f t="shared" si="4"/>
        <v>0</v>
      </c>
      <c r="Z15" s="89">
        <f t="shared" si="5"/>
        <v>5936</v>
      </c>
      <c r="AA15" s="120">
        <f t="shared" si="1"/>
        <v>5936</v>
      </c>
      <c r="AB15" s="28"/>
      <c r="AC15" s="28"/>
      <c r="AD15" s="28"/>
      <c r="AE15" s="28"/>
    </row>
    <row r="16" spans="1:31">
      <c r="A16" s="18" t="s">
        <v>1</v>
      </c>
      <c r="B16" s="29">
        <v>5</v>
      </c>
      <c r="C16" s="89">
        <v>20</v>
      </c>
      <c r="D16" s="84">
        <f>SUM(B16:C16)</f>
        <v>25</v>
      </c>
      <c r="E16" s="29">
        <v>105</v>
      </c>
      <c r="F16" s="89"/>
      <c r="G16" s="84">
        <v>105</v>
      </c>
      <c r="H16" s="29">
        <v>13151</v>
      </c>
      <c r="I16" s="89"/>
      <c r="J16" s="83">
        <f t="shared" si="6"/>
        <v>13151</v>
      </c>
      <c r="K16" s="21">
        <f t="shared" si="2"/>
        <v>13261</v>
      </c>
      <c r="L16" s="73">
        <f t="shared" si="3"/>
        <v>20</v>
      </c>
      <c r="M16" s="6">
        <f t="shared" si="0"/>
        <v>13281</v>
      </c>
      <c r="N16" s="47"/>
      <c r="O16" s="30"/>
      <c r="P16" s="29"/>
      <c r="Q16" s="89"/>
      <c r="R16" s="107"/>
      <c r="S16" s="29"/>
      <c r="T16" s="89"/>
      <c r="U16" s="107"/>
      <c r="V16" s="29"/>
      <c r="W16" s="89"/>
      <c r="X16" s="84">
        <f t="shared" si="7"/>
        <v>0</v>
      </c>
      <c r="Y16" s="29">
        <f t="shared" si="4"/>
        <v>0</v>
      </c>
      <c r="Z16" s="89">
        <f t="shared" si="5"/>
        <v>0</v>
      </c>
      <c r="AA16" s="120">
        <f t="shared" si="1"/>
        <v>0</v>
      </c>
      <c r="AB16" s="28"/>
      <c r="AC16" s="28"/>
      <c r="AD16" s="28"/>
      <c r="AE16" s="28"/>
    </row>
    <row r="17" spans="1:31">
      <c r="A17" s="18" t="s">
        <v>11</v>
      </c>
      <c r="B17" s="29"/>
      <c r="C17" s="89"/>
      <c r="D17" s="84"/>
      <c r="E17" s="29"/>
      <c r="F17" s="89"/>
      <c r="G17" s="84"/>
      <c r="H17" s="29">
        <v>150</v>
      </c>
      <c r="I17" s="89"/>
      <c r="J17" s="83">
        <f t="shared" si="6"/>
        <v>150</v>
      </c>
      <c r="K17" s="21">
        <f t="shared" si="2"/>
        <v>150</v>
      </c>
      <c r="L17" s="73">
        <f t="shared" si="3"/>
        <v>0</v>
      </c>
      <c r="M17" s="6">
        <f t="shared" si="0"/>
        <v>150</v>
      </c>
      <c r="N17" s="47"/>
      <c r="O17" s="30"/>
      <c r="P17" s="29"/>
      <c r="Q17" s="89"/>
      <c r="R17" s="107"/>
      <c r="S17" s="29"/>
      <c r="T17" s="89"/>
      <c r="U17" s="107"/>
      <c r="V17" s="29"/>
      <c r="W17" s="89"/>
      <c r="X17" s="84">
        <f t="shared" si="7"/>
        <v>0</v>
      </c>
      <c r="Y17" s="29">
        <f t="shared" si="4"/>
        <v>0</v>
      </c>
      <c r="Z17" s="89">
        <f t="shared" si="5"/>
        <v>0</v>
      </c>
      <c r="AA17" s="120">
        <f t="shared" si="1"/>
        <v>0</v>
      </c>
      <c r="AB17" s="28"/>
      <c r="AC17" s="28"/>
      <c r="AD17" s="28"/>
      <c r="AE17" s="28"/>
    </row>
    <row r="18" spans="1:31">
      <c r="A18" s="26" t="s">
        <v>12</v>
      </c>
      <c r="B18" s="29">
        <f>SUM(B19:B22)</f>
        <v>48772</v>
      </c>
      <c r="C18" s="89"/>
      <c r="D18" s="63">
        <v>48772</v>
      </c>
      <c r="E18" s="29">
        <f>SUM(E19:E22)</f>
        <v>60546</v>
      </c>
      <c r="F18" s="89"/>
      <c r="G18" s="63">
        <v>60546</v>
      </c>
      <c r="H18" s="29">
        <f>SUM(H19:H22)</f>
        <v>0</v>
      </c>
      <c r="I18" s="89"/>
      <c r="J18" s="83">
        <f t="shared" si="6"/>
        <v>0</v>
      </c>
      <c r="K18" s="21">
        <f t="shared" si="2"/>
        <v>109318</v>
      </c>
      <c r="L18" s="73">
        <f t="shared" si="3"/>
        <v>0</v>
      </c>
      <c r="M18" s="6">
        <f t="shared" si="0"/>
        <v>109318</v>
      </c>
      <c r="N18" s="47"/>
      <c r="O18" s="33" t="s">
        <v>42</v>
      </c>
      <c r="P18" s="29">
        <f>SUM(P19:P21)</f>
        <v>0</v>
      </c>
      <c r="Q18" s="89"/>
      <c r="R18" s="107"/>
      <c r="S18" s="29">
        <f>SUM(S19:S21)</f>
        <v>0</v>
      </c>
      <c r="T18" s="89"/>
      <c r="U18" s="107"/>
      <c r="V18" s="29">
        <f>SUM(V19:V21)</f>
        <v>109185</v>
      </c>
      <c r="W18" s="89"/>
      <c r="X18" s="84">
        <f t="shared" si="7"/>
        <v>109185</v>
      </c>
      <c r="Y18" s="29">
        <f t="shared" si="4"/>
        <v>109185</v>
      </c>
      <c r="Z18" s="89">
        <f t="shared" si="5"/>
        <v>0</v>
      </c>
      <c r="AA18" s="120">
        <f t="shared" si="1"/>
        <v>109185</v>
      </c>
      <c r="AB18" s="28"/>
      <c r="AC18" s="28"/>
      <c r="AD18" s="28"/>
      <c r="AE18" s="28"/>
    </row>
    <row r="19" spans="1:31">
      <c r="A19" s="17" t="s">
        <v>36</v>
      </c>
      <c r="B19" s="29"/>
      <c r="C19" s="89"/>
      <c r="D19" s="84"/>
      <c r="E19" s="29"/>
      <c r="F19" s="89"/>
      <c r="G19" s="84"/>
      <c r="H19" s="29"/>
      <c r="I19" s="89"/>
      <c r="J19" s="83">
        <f t="shared" si="6"/>
        <v>0</v>
      </c>
      <c r="K19" s="21">
        <f t="shared" si="2"/>
        <v>0</v>
      </c>
      <c r="L19" s="73">
        <f t="shared" si="3"/>
        <v>0</v>
      </c>
      <c r="M19" s="6">
        <f t="shared" si="0"/>
        <v>0</v>
      </c>
      <c r="N19" s="47"/>
      <c r="O19" s="34" t="s">
        <v>43</v>
      </c>
      <c r="P19" s="29"/>
      <c r="Q19" s="89"/>
      <c r="R19" s="107"/>
      <c r="S19" s="29"/>
      <c r="T19" s="89"/>
      <c r="U19" s="107"/>
      <c r="V19" s="29"/>
      <c r="W19" s="89"/>
      <c r="X19" s="84">
        <f t="shared" si="7"/>
        <v>0</v>
      </c>
      <c r="Y19" s="29">
        <f t="shared" si="4"/>
        <v>0</v>
      </c>
      <c r="Z19" s="89">
        <f t="shared" si="5"/>
        <v>0</v>
      </c>
      <c r="AA19" s="120">
        <f t="shared" si="1"/>
        <v>0</v>
      </c>
      <c r="AB19" s="28"/>
      <c r="AC19" s="28"/>
      <c r="AD19" s="28"/>
      <c r="AE19" s="28"/>
    </row>
    <row r="20" spans="1:31">
      <c r="A20" s="17" t="s">
        <v>27</v>
      </c>
      <c r="B20" s="56"/>
      <c r="C20" s="90"/>
      <c r="D20" s="85"/>
      <c r="E20" s="29"/>
      <c r="F20" s="89"/>
      <c r="G20" s="84"/>
      <c r="H20" s="29"/>
      <c r="I20" s="89"/>
      <c r="J20" s="83">
        <f t="shared" si="6"/>
        <v>0</v>
      </c>
      <c r="K20" s="21">
        <f t="shared" si="2"/>
        <v>0</v>
      </c>
      <c r="L20" s="73">
        <f t="shared" si="3"/>
        <v>0</v>
      </c>
      <c r="M20" s="6">
        <f t="shared" si="0"/>
        <v>0</v>
      </c>
      <c r="N20" s="47"/>
      <c r="O20" s="34" t="s">
        <v>44</v>
      </c>
      <c r="P20" s="29"/>
      <c r="Q20" s="89"/>
      <c r="R20" s="107"/>
      <c r="S20" s="29"/>
      <c r="T20" s="89"/>
      <c r="U20" s="107"/>
      <c r="V20" s="29"/>
      <c r="W20" s="89"/>
      <c r="X20" s="84">
        <f t="shared" si="7"/>
        <v>0</v>
      </c>
      <c r="Y20" s="29">
        <f t="shared" si="4"/>
        <v>0</v>
      </c>
      <c r="Z20" s="89">
        <f t="shared" si="5"/>
        <v>0</v>
      </c>
      <c r="AA20" s="120">
        <f t="shared" si="1"/>
        <v>0</v>
      </c>
      <c r="AB20" s="28"/>
      <c r="AC20" s="28"/>
      <c r="AD20" s="28"/>
      <c r="AE20" s="28"/>
    </row>
    <row r="21" spans="1:31">
      <c r="A21" s="17" t="s">
        <v>28</v>
      </c>
      <c r="B21" s="29"/>
      <c r="C21" s="89"/>
      <c r="D21" s="84"/>
      <c r="E21" s="29">
        <v>133</v>
      </c>
      <c r="F21" s="89"/>
      <c r="G21" s="84">
        <v>133</v>
      </c>
      <c r="H21" s="29"/>
      <c r="I21" s="89">
        <v>19186</v>
      </c>
      <c r="J21" s="83">
        <f t="shared" si="6"/>
        <v>19186</v>
      </c>
      <c r="K21" s="21">
        <f t="shared" si="2"/>
        <v>133</v>
      </c>
      <c r="L21" s="73">
        <f t="shared" si="3"/>
        <v>19186</v>
      </c>
      <c r="M21" s="6">
        <f t="shared" si="0"/>
        <v>19319</v>
      </c>
      <c r="N21" s="47"/>
      <c r="O21" s="34" t="s">
        <v>29</v>
      </c>
      <c r="P21" s="29"/>
      <c r="Q21" s="89"/>
      <c r="R21" s="107"/>
      <c r="S21" s="29"/>
      <c r="T21" s="89"/>
      <c r="U21" s="107"/>
      <c r="V21" s="29">
        <v>109185</v>
      </c>
      <c r="W21" s="89"/>
      <c r="X21" s="84">
        <f t="shared" si="7"/>
        <v>109185</v>
      </c>
      <c r="Y21" s="29">
        <f t="shared" si="4"/>
        <v>109185</v>
      </c>
      <c r="Z21" s="89">
        <f t="shared" si="5"/>
        <v>0</v>
      </c>
      <c r="AA21" s="120">
        <f>R21+U21+X21</f>
        <v>109185</v>
      </c>
      <c r="AB21" s="28"/>
      <c r="AC21" s="28"/>
      <c r="AD21" s="28"/>
      <c r="AE21" s="28"/>
    </row>
    <row r="22" spans="1:31" ht="15.75" thickBot="1">
      <c r="A22" s="17" t="s">
        <v>29</v>
      </c>
      <c r="B22" s="57">
        <v>48772</v>
      </c>
      <c r="C22" s="91"/>
      <c r="D22" s="86">
        <v>48772</v>
      </c>
      <c r="E22" s="29">
        <v>60413</v>
      </c>
      <c r="F22" s="89"/>
      <c r="G22" s="84">
        <v>60413</v>
      </c>
      <c r="H22" s="29"/>
      <c r="I22" s="102"/>
      <c r="J22" s="100"/>
      <c r="K22" s="70">
        <f t="shared" si="2"/>
        <v>109185</v>
      </c>
      <c r="L22" s="74">
        <f t="shared" si="3"/>
        <v>0</v>
      </c>
      <c r="M22" s="8">
        <f t="shared" si="0"/>
        <v>109185</v>
      </c>
      <c r="N22" s="4"/>
      <c r="O22" s="35"/>
      <c r="P22" s="103"/>
      <c r="Q22" s="112"/>
      <c r="R22" s="108"/>
      <c r="S22" s="103"/>
      <c r="T22" s="112"/>
      <c r="U22" s="108"/>
      <c r="V22" s="103"/>
      <c r="W22" s="102"/>
      <c r="X22" s="100"/>
      <c r="Y22" s="103">
        <f t="shared" si="4"/>
        <v>0</v>
      </c>
      <c r="Z22" s="102">
        <f t="shared" si="5"/>
        <v>0</v>
      </c>
      <c r="AA22" s="121">
        <f t="shared" si="1"/>
        <v>0</v>
      </c>
    </row>
    <row r="23" spans="1:31" ht="15.75" thickBot="1">
      <c r="A23" s="22" t="s">
        <v>13</v>
      </c>
      <c r="B23" s="58">
        <f>B8+B9+B15+B16+B17+B18</f>
        <v>48777</v>
      </c>
      <c r="C23" s="9">
        <v>20</v>
      </c>
      <c r="D23" s="87">
        <f>SUM(B23:C23)</f>
        <v>48797</v>
      </c>
      <c r="E23" s="58">
        <f>E8+E9+E15+E16+E17+E18</f>
        <v>60651</v>
      </c>
      <c r="F23" s="9">
        <v>1784</v>
      </c>
      <c r="G23" s="98">
        <f>SUM(E23:F23)</f>
        <v>62435</v>
      </c>
      <c r="H23" s="58">
        <f>H8+H9+H15+H16+H17+H18</f>
        <v>208190</v>
      </c>
      <c r="I23" s="9">
        <f>SUM(I20:I21)</f>
        <v>19186</v>
      </c>
      <c r="J23" s="87">
        <f>SUM(H23:I23)</f>
        <v>227376</v>
      </c>
      <c r="K23" s="24">
        <f>K8+K9+K15+K16+K17+K18</f>
        <v>317618</v>
      </c>
      <c r="L23" s="75">
        <f t="shared" si="3"/>
        <v>20990</v>
      </c>
      <c r="M23" s="71">
        <f t="shared" si="0"/>
        <v>338608</v>
      </c>
      <c r="N23" s="7"/>
      <c r="O23" s="36" t="s">
        <v>45</v>
      </c>
      <c r="P23" s="105">
        <f>P8+P9+P10+P11+P12+P13+P14+P15+P18</f>
        <v>48777</v>
      </c>
      <c r="Q23" s="113">
        <v>20</v>
      </c>
      <c r="R23" s="109">
        <f>SUM(P23:Q23)</f>
        <v>48797</v>
      </c>
      <c r="S23" s="58">
        <f>S8+S9+S10+S11+S12+S13+S14+S15+S18</f>
        <v>60651</v>
      </c>
      <c r="T23" s="9">
        <f>SUM(T8:T22)</f>
        <v>1784</v>
      </c>
      <c r="U23" s="98">
        <f>SUM(S23:T23)</f>
        <v>62435</v>
      </c>
      <c r="V23" s="58">
        <f>V8+V9+V10+V11+V12+V13+V14+V15+V18</f>
        <v>203450</v>
      </c>
      <c r="W23" s="9">
        <f>SUM(W8:W19)</f>
        <v>7164</v>
      </c>
      <c r="X23" s="87">
        <f>SUM(V23:W23)</f>
        <v>210614</v>
      </c>
      <c r="Y23" s="58">
        <f>Y8+Y9+Y10+Y11+Y12+Y13+Y14+Y15+Y18</f>
        <v>312878</v>
      </c>
      <c r="Z23" s="9">
        <f>Q23+T23+W23</f>
        <v>8968</v>
      </c>
      <c r="AA23" s="25">
        <f>R23+U23+X23</f>
        <v>321846</v>
      </c>
    </row>
    <row r="24" spans="1:31" ht="15.75" thickBot="1">
      <c r="A24" s="4"/>
      <c r="B24" s="10"/>
      <c r="C24" s="10"/>
      <c r="D24" s="10"/>
      <c r="E24" s="4"/>
      <c r="F24" s="4"/>
      <c r="G24" s="4"/>
      <c r="H24" s="4"/>
      <c r="I24" s="4"/>
      <c r="J24" s="4"/>
      <c r="K24" s="5"/>
      <c r="L24" s="77">
        <f t="shared" si="3"/>
        <v>0</v>
      </c>
      <c r="M24" s="77">
        <f t="shared" si="0"/>
        <v>0</v>
      </c>
      <c r="N24" s="4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1:31">
      <c r="A25" s="20" t="s">
        <v>14</v>
      </c>
      <c r="B25" s="59"/>
      <c r="C25" s="96"/>
      <c r="D25" s="92"/>
      <c r="E25" s="48"/>
      <c r="F25" s="76"/>
      <c r="G25" s="99"/>
      <c r="H25" s="48"/>
      <c r="I25" s="76"/>
      <c r="J25" s="61"/>
      <c r="K25" s="80"/>
      <c r="L25" s="78">
        <f t="shared" si="3"/>
        <v>0</v>
      </c>
      <c r="M25" s="69">
        <f t="shared" si="0"/>
        <v>0</v>
      </c>
      <c r="N25" s="4"/>
      <c r="O25" s="37" t="s">
        <v>46</v>
      </c>
      <c r="P25" s="114">
        <v>0</v>
      </c>
      <c r="Q25" s="88"/>
      <c r="R25" s="115">
        <v>0</v>
      </c>
      <c r="S25" s="65">
        <v>0</v>
      </c>
      <c r="T25" s="78"/>
      <c r="U25" s="72"/>
      <c r="V25" s="65"/>
      <c r="W25" s="78"/>
      <c r="X25" s="78">
        <f>SUM(V25:W25)</f>
        <v>0</v>
      </c>
      <c r="Y25" s="65">
        <f t="shared" ref="Y25:Y36" si="8">P25+S25+V25</f>
        <v>0</v>
      </c>
      <c r="Z25" s="78">
        <f t="shared" ref="Z25:Z36" si="9">Q25+T25+W25</f>
        <v>0</v>
      </c>
      <c r="AA25" s="69">
        <f t="shared" ref="AA25:AA36" si="10">R25+U25+X25</f>
        <v>0</v>
      </c>
    </row>
    <row r="26" spans="1:31">
      <c r="A26" s="27" t="s">
        <v>38</v>
      </c>
      <c r="B26" s="60"/>
      <c r="C26" s="97"/>
      <c r="D26" s="93"/>
      <c r="E26" s="49"/>
      <c r="F26" s="54"/>
      <c r="G26" s="94"/>
      <c r="H26" s="49"/>
      <c r="I26" s="54"/>
      <c r="J26" s="62"/>
      <c r="K26" s="52"/>
      <c r="L26" s="54">
        <f t="shared" si="3"/>
        <v>0</v>
      </c>
      <c r="M26" s="6">
        <f t="shared" si="0"/>
        <v>0</v>
      </c>
      <c r="N26" s="4"/>
      <c r="O26" s="38" t="s">
        <v>47</v>
      </c>
      <c r="P26" s="29">
        <v>200</v>
      </c>
      <c r="Q26" s="89"/>
      <c r="R26" s="107">
        <v>200</v>
      </c>
      <c r="S26" s="49">
        <v>0</v>
      </c>
      <c r="T26" s="54"/>
      <c r="U26" s="73"/>
      <c r="V26" s="49">
        <v>1187</v>
      </c>
      <c r="W26" s="54">
        <v>4895</v>
      </c>
      <c r="X26" s="54">
        <f>SUM(V26:W26)</f>
        <v>6082</v>
      </c>
      <c r="Y26" s="49">
        <f t="shared" si="8"/>
        <v>1387</v>
      </c>
      <c r="Z26" s="54">
        <f t="shared" si="9"/>
        <v>4895</v>
      </c>
      <c r="AA26" s="6">
        <f t="shared" si="10"/>
        <v>6282</v>
      </c>
    </row>
    <row r="27" spans="1:31">
      <c r="A27" s="27" t="s">
        <v>37</v>
      </c>
      <c r="B27" s="49"/>
      <c r="C27" s="54"/>
      <c r="D27" s="94"/>
      <c r="E27" s="49"/>
      <c r="F27" s="54"/>
      <c r="G27" s="94"/>
      <c r="H27" s="29"/>
      <c r="I27" s="89"/>
      <c r="J27" s="63"/>
      <c r="K27" s="52"/>
      <c r="L27" s="54">
        <f t="shared" si="3"/>
        <v>0</v>
      </c>
      <c r="M27" s="6">
        <f t="shared" si="0"/>
        <v>0</v>
      </c>
      <c r="N27" s="4"/>
      <c r="O27" s="39" t="s">
        <v>49</v>
      </c>
      <c r="P27" s="29">
        <v>0</v>
      </c>
      <c r="Q27" s="89"/>
      <c r="R27" s="107">
        <v>0</v>
      </c>
      <c r="S27" s="49">
        <v>0</v>
      </c>
      <c r="T27" s="54"/>
      <c r="U27" s="73"/>
      <c r="V27" s="49"/>
      <c r="W27" s="54"/>
      <c r="X27" s="54">
        <f t="shared" ref="X27:X34" si="11">SUM(V27:W27)</f>
        <v>0</v>
      </c>
      <c r="Y27" s="49">
        <f t="shared" si="8"/>
        <v>0</v>
      </c>
      <c r="Z27" s="54">
        <f t="shared" si="9"/>
        <v>0</v>
      </c>
      <c r="AA27" s="6">
        <f t="shared" si="10"/>
        <v>0</v>
      </c>
    </row>
    <row r="28" spans="1:31">
      <c r="A28" s="16" t="s">
        <v>39</v>
      </c>
      <c r="B28" s="49"/>
      <c r="C28" s="54"/>
      <c r="D28" s="94"/>
      <c r="E28" s="49"/>
      <c r="F28" s="54"/>
      <c r="G28" s="94"/>
      <c r="H28" s="29"/>
      <c r="I28" s="89"/>
      <c r="J28" s="63"/>
      <c r="K28" s="52"/>
      <c r="L28" s="54">
        <f t="shared" si="3"/>
        <v>0</v>
      </c>
      <c r="M28" s="6">
        <f t="shared" si="0"/>
        <v>0</v>
      </c>
      <c r="N28" s="4"/>
      <c r="O28" s="40" t="s">
        <v>48</v>
      </c>
      <c r="P28" s="29">
        <v>0</v>
      </c>
      <c r="Q28" s="89"/>
      <c r="R28" s="107">
        <v>0</v>
      </c>
      <c r="S28" s="49">
        <v>0</v>
      </c>
      <c r="T28" s="54"/>
      <c r="U28" s="73"/>
      <c r="V28" s="49"/>
      <c r="W28" s="54">
        <v>833</v>
      </c>
      <c r="X28" s="54">
        <f t="shared" si="11"/>
        <v>833</v>
      </c>
      <c r="Y28" s="49">
        <f t="shared" si="8"/>
        <v>0</v>
      </c>
      <c r="Z28" s="54">
        <f t="shared" si="9"/>
        <v>833</v>
      </c>
      <c r="AA28" s="6">
        <f t="shared" si="10"/>
        <v>833</v>
      </c>
    </row>
    <row r="29" spans="1:31">
      <c r="A29" s="17" t="s">
        <v>23</v>
      </c>
      <c r="B29" s="49"/>
      <c r="C29" s="54"/>
      <c r="D29" s="94"/>
      <c r="E29" s="49"/>
      <c r="F29" s="54"/>
      <c r="G29" s="94"/>
      <c r="H29" s="29"/>
      <c r="I29" s="89"/>
      <c r="J29" s="63"/>
      <c r="K29" s="52"/>
      <c r="L29" s="54">
        <f t="shared" si="3"/>
        <v>0</v>
      </c>
      <c r="M29" s="6">
        <f t="shared" si="0"/>
        <v>0</v>
      </c>
      <c r="N29" s="4"/>
      <c r="O29" s="40" t="s">
        <v>49</v>
      </c>
      <c r="P29" s="29"/>
      <c r="Q29" s="89"/>
      <c r="R29" s="107"/>
      <c r="S29" s="49"/>
      <c r="T29" s="54"/>
      <c r="U29" s="73"/>
      <c r="V29" s="49"/>
      <c r="W29" s="54"/>
      <c r="X29" s="54">
        <f t="shared" si="11"/>
        <v>0</v>
      </c>
      <c r="Y29" s="49">
        <f t="shared" si="8"/>
        <v>0</v>
      </c>
      <c r="Z29" s="54">
        <f t="shared" si="9"/>
        <v>0</v>
      </c>
      <c r="AA29" s="6">
        <f t="shared" si="10"/>
        <v>0</v>
      </c>
    </row>
    <row r="30" spans="1:31">
      <c r="A30" s="16" t="s">
        <v>24</v>
      </c>
      <c r="B30" s="49"/>
      <c r="C30" s="54"/>
      <c r="D30" s="94"/>
      <c r="E30" s="49"/>
      <c r="F30" s="54"/>
      <c r="G30" s="94"/>
      <c r="H30" s="29"/>
      <c r="I30" s="89"/>
      <c r="J30" s="63"/>
      <c r="K30" s="52"/>
      <c r="L30" s="54">
        <f t="shared" si="3"/>
        <v>0</v>
      </c>
      <c r="M30" s="6">
        <f t="shared" si="0"/>
        <v>0</v>
      </c>
      <c r="N30" s="4"/>
      <c r="O30" s="40" t="s">
        <v>50</v>
      </c>
      <c r="P30" s="29"/>
      <c r="Q30" s="89"/>
      <c r="R30" s="107"/>
      <c r="S30" s="49"/>
      <c r="T30" s="54"/>
      <c r="U30" s="73"/>
      <c r="V30" s="49"/>
      <c r="W30" s="54"/>
      <c r="X30" s="54">
        <f t="shared" si="11"/>
        <v>0</v>
      </c>
      <c r="Y30" s="49">
        <f t="shared" si="8"/>
        <v>0</v>
      </c>
      <c r="Z30" s="54">
        <f t="shared" si="9"/>
        <v>0</v>
      </c>
      <c r="AA30" s="6">
        <f t="shared" si="10"/>
        <v>0</v>
      </c>
    </row>
    <row r="31" spans="1:31">
      <c r="A31" s="17" t="s">
        <v>25</v>
      </c>
      <c r="B31" s="49"/>
      <c r="C31" s="54"/>
      <c r="D31" s="94"/>
      <c r="E31" s="49"/>
      <c r="F31" s="54"/>
      <c r="G31" s="94"/>
      <c r="H31" s="29"/>
      <c r="I31" s="89"/>
      <c r="J31" s="63"/>
      <c r="K31" s="52"/>
      <c r="L31" s="54">
        <f t="shared" si="3"/>
        <v>0</v>
      </c>
      <c r="M31" s="6">
        <f t="shared" si="0"/>
        <v>0</v>
      </c>
      <c r="N31" s="4"/>
      <c r="O31" s="40" t="s">
        <v>51</v>
      </c>
      <c r="P31" s="29"/>
      <c r="Q31" s="89"/>
      <c r="R31" s="107"/>
      <c r="S31" s="29"/>
      <c r="T31" s="89"/>
      <c r="U31" s="107"/>
      <c r="V31" s="29">
        <v>4000</v>
      </c>
      <c r="W31" s="89">
        <v>-1000</v>
      </c>
      <c r="X31" s="54">
        <f t="shared" si="11"/>
        <v>3000</v>
      </c>
      <c r="Y31" s="29">
        <f t="shared" si="8"/>
        <v>4000</v>
      </c>
      <c r="Z31" s="89">
        <f t="shared" si="9"/>
        <v>-1000</v>
      </c>
      <c r="AA31" s="120">
        <f t="shared" si="10"/>
        <v>3000</v>
      </c>
    </row>
    <row r="32" spans="1:31">
      <c r="A32" s="17" t="s">
        <v>26</v>
      </c>
      <c r="B32" s="49"/>
      <c r="C32" s="54"/>
      <c r="D32" s="94"/>
      <c r="E32" s="49"/>
      <c r="F32" s="54"/>
      <c r="G32" s="94"/>
      <c r="H32" s="29"/>
      <c r="I32" s="89"/>
      <c r="J32" s="63"/>
      <c r="K32" s="52"/>
      <c r="L32" s="54">
        <f t="shared" si="3"/>
        <v>0</v>
      </c>
      <c r="M32" s="6">
        <f t="shared" si="0"/>
        <v>0</v>
      </c>
      <c r="N32" s="4"/>
      <c r="O32" s="44" t="s">
        <v>56</v>
      </c>
      <c r="P32" s="29"/>
      <c r="Q32" s="89"/>
      <c r="R32" s="107"/>
      <c r="S32" s="29"/>
      <c r="T32" s="89"/>
      <c r="U32" s="107"/>
      <c r="V32" s="29">
        <v>700</v>
      </c>
      <c r="W32" s="89">
        <v>9147</v>
      </c>
      <c r="X32" s="54">
        <f t="shared" si="11"/>
        <v>9847</v>
      </c>
      <c r="Y32" s="29">
        <f t="shared" si="8"/>
        <v>700</v>
      </c>
      <c r="Z32" s="89">
        <f t="shared" si="9"/>
        <v>9147</v>
      </c>
      <c r="AA32" s="120">
        <f t="shared" si="10"/>
        <v>9847</v>
      </c>
    </row>
    <row r="33" spans="1:27">
      <c r="A33" s="17" t="s">
        <v>55</v>
      </c>
      <c r="B33" s="49">
        <v>200</v>
      </c>
      <c r="C33" s="54"/>
      <c r="D33" s="94">
        <v>200</v>
      </c>
      <c r="E33" s="49"/>
      <c r="F33" s="54"/>
      <c r="G33" s="94"/>
      <c r="H33" s="29"/>
      <c r="I33" s="89"/>
      <c r="J33" s="63"/>
      <c r="K33" s="52">
        <v>200</v>
      </c>
      <c r="L33" s="54">
        <f t="shared" si="3"/>
        <v>0</v>
      </c>
      <c r="M33" s="6">
        <v>200</v>
      </c>
      <c r="N33" s="4"/>
      <c r="O33" s="44"/>
      <c r="P33" s="29"/>
      <c r="Q33" s="89"/>
      <c r="R33" s="107"/>
      <c r="S33" s="29"/>
      <c r="T33" s="89"/>
      <c r="U33" s="107"/>
      <c r="V33" s="29"/>
      <c r="W33" s="89"/>
      <c r="X33" s="54">
        <f t="shared" si="11"/>
        <v>0</v>
      </c>
      <c r="Y33" s="29">
        <f t="shared" si="8"/>
        <v>0</v>
      </c>
      <c r="Z33" s="89">
        <f t="shared" si="9"/>
        <v>0</v>
      </c>
      <c r="AA33" s="120">
        <f t="shared" si="10"/>
        <v>0</v>
      </c>
    </row>
    <row r="34" spans="1:27">
      <c r="A34" s="27" t="s">
        <v>41</v>
      </c>
      <c r="B34" s="49"/>
      <c r="C34" s="54"/>
      <c r="D34" s="94"/>
      <c r="E34" s="49"/>
      <c r="F34" s="54"/>
      <c r="G34" s="94"/>
      <c r="H34" s="29"/>
      <c r="I34" s="89"/>
      <c r="J34" s="63"/>
      <c r="K34" s="52"/>
      <c r="L34" s="54">
        <f t="shared" si="3"/>
        <v>0</v>
      </c>
      <c r="M34" s="6">
        <f t="shared" si="0"/>
        <v>0</v>
      </c>
      <c r="O34" s="40"/>
      <c r="P34" s="29"/>
      <c r="Q34" s="89"/>
      <c r="R34" s="107"/>
      <c r="S34" s="29"/>
      <c r="T34" s="89"/>
      <c r="U34" s="107"/>
      <c r="V34" s="29"/>
      <c r="W34" s="89"/>
      <c r="X34" s="54">
        <f t="shared" si="11"/>
        <v>0</v>
      </c>
      <c r="Y34" s="29">
        <f t="shared" si="8"/>
        <v>0</v>
      </c>
      <c r="Z34" s="89">
        <f t="shared" si="9"/>
        <v>0</v>
      </c>
      <c r="AA34" s="120">
        <f t="shared" si="10"/>
        <v>0</v>
      </c>
    </row>
    <row r="35" spans="1:27" ht="15.75" thickBot="1">
      <c r="A35" s="27" t="s">
        <v>40</v>
      </c>
      <c r="B35" s="50"/>
      <c r="C35" s="81"/>
      <c r="D35" s="95"/>
      <c r="E35" s="50"/>
      <c r="F35" s="81"/>
      <c r="G35" s="95"/>
      <c r="H35" s="103">
        <v>3000</v>
      </c>
      <c r="I35" s="102"/>
      <c r="J35" s="64">
        <f>SUM(H35:I35)</f>
        <v>3000</v>
      </c>
      <c r="K35" s="53">
        <v>3000</v>
      </c>
      <c r="L35" s="81">
        <f t="shared" si="3"/>
        <v>0</v>
      </c>
      <c r="M35" s="55">
        <f t="shared" si="0"/>
        <v>3000</v>
      </c>
      <c r="O35" s="41"/>
      <c r="P35" s="66"/>
      <c r="Q35" s="117"/>
      <c r="R35" s="116"/>
      <c r="S35" s="66"/>
      <c r="T35" s="102"/>
      <c r="U35" s="116"/>
      <c r="V35" s="66"/>
      <c r="W35" s="117"/>
      <c r="X35" s="117"/>
      <c r="Y35" s="66">
        <f t="shared" si="8"/>
        <v>0</v>
      </c>
      <c r="Z35" s="117">
        <f t="shared" si="9"/>
        <v>0</v>
      </c>
      <c r="AA35" s="122">
        <f t="shared" si="10"/>
        <v>0</v>
      </c>
    </row>
    <row r="36" spans="1:27" ht="15.75" thickBot="1">
      <c r="A36" s="23" t="s">
        <v>16</v>
      </c>
      <c r="B36" s="58">
        <v>200</v>
      </c>
      <c r="C36" s="9"/>
      <c r="D36" s="87">
        <v>200</v>
      </c>
      <c r="E36" s="58"/>
      <c r="F36" s="9"/>
      <c r="G36" s="98"/>
      <c r="H36" s="58">
        <f>H26+H27+H34+H35</f>
        <v>3000</v>
      </c>
      <c r="I36" s="9">
        <v>0</v>
      </c>
      <c r="J36" s="87">
        <f>SUM(J35)</f>
        <v>3000</v>
      </c>
      <c r="K36" s="58">
        <f>K26+K27+K34+K35+K33</f>
        <v>3200</v>
      </c>
      <c r="L36" s="79">
        <f t="shared" si="3"/>
        <v>0</v>
      </c>
      <c r="M36" s="82">
        <v>3200</v>
      </c>
      <c r="O36" s="42" t="s">
        <v>10</v>
      </c>
      <c r="P36" s="105">
        <f>P26+P28+P30+P31</f>
        <v>200</v>
      </c>
      <c r="Q36" s="113">
        <v>0</v>
      </c>
      <c r="R36" s="109">
        <v>200</v>
      </c>
      <c r="S36" s="58">
        <v>0</v>
      </c>
      <c r="T36" s="9">
        <v>0</v>
      </c>
      <c r="U36" s="98">
        <v>0</v>
      </c>
      <c r="V36" s="58">
        <f>V26+V28+V30+V31+V32</f>
        <v>5887</v>
      </c>
      <c r="W36" s="9">
        <f>SUM(W26:W32)</f>
        <v>13875</v>
      </c>
      <c r="X36" s="9">
        <f>SUM(V36:W36)</f>
        <v>19762</v>
      </c>
      <c r="Y36" s="58">
        <f t="shared" si="8"/>
        <v>6087</v>
      </c>
      <c r="Z36" s="9">
        <f t="shared" si="9"/>
        <v>13875</v>
      </c>
      <c r="AA36" s="25">
        <f t="shared" si="10"/>
        <v>19962</v>
      </c>
    </row>
    <row r="37" spans="1:27">
      <c r="A37" s="4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7">
      <c r="A38" s="11" t="s">
        <v>17</v>
      </c>
      <c r="B38" s="12">
        <f>B23+B36</f>
        <v>48977</v>
      </c>
      <c r="C38" s="12">
        <v>20</v>
      </c>
      <c r="D38" s="12">
        <f>SUM(B38:C38)</f>
        <v>48997</v>
      </c>
      <c r="E38" s="12">
        <f>E23+E36</f>
        <v>60651</v>
      </c>
      <c r="F38" s="12">
        <v>1784</v>
      </c>
      <c r="G38" s="12">
        <v>62435</v>
      </c>
      <c r="H38" s="12">
        <f>H23+H36</f>
        <v>211190</v>
      </c>
      <c r="I38" s="12">
        <v>19186</v>
      </c>
      <c r="J38" s="12">
        <f>J23+J36</f>
        <v>230376</v>
      </c>
      <c r="K38" s="12">
        <f>K23+K36</f>
        <v>320818</v>
      </c>
      <c r="L38" s="12">
        <f>L23+L36</f>
        <v>20990</v>
      </c>
      <c r="M38" s="12">
        <f>M23+M36</f>
        <v>341808</v>
      </c>
      <c r="O38" s="11" t="s">
        <v>15</v>
      </c>
      <c r="P38" s="12">
        <f>P23+P36</f>
        <v>48977</v>
      </c>
      <c r="Q38" s="12">
        <v>20</v>
      </c>
      <c r="R38" s="12">
        <f>SUM(P38:Q38)</f>
        <v>48997</v>
      </c>
      <c r="S38" s="12">
        <f>S23+S36</f>
        <v>60651</v>
      </c>
      <c r="T38" s="12">
        <v>1784</v>
      </c>
      <c r="U38" s="12">
        <f>SUM(S38:T38)</f>
        <v>62435</v>
      </c>
      <c r="V38" s="12">
        <f>V23+V36</f>
        <v>209337</v>
      </c>
      <c r="W38" s="12">
        <f>W23+W36</f>
        <v>21039</v>
      </c>
      <c r="X38" s="12">
        <f>SUM(V38:W38)</f>
        <v>230376</v>
      </c>
      <c r="Y38" s="12">
        <f>Y23+Y36</f>
        <v>318965</v>
      </c>
      <c r="Z38" s="118">
        <f>Z23+Z36</f>
        <v>22843</v>
      </c>
      <c r="AA38" s="118">
        <f>SUM(Y38:Z38)</f>
        <v>341808</v>
      </c>
    </row>
    <row r="39" spans="1:27">
      <c r="O39" s="14" t="s">
        <v>52</v>
      </c>
      <c r="P39" s="4"/>
      <c r="Q39" s="4"/>
      <c r="R39" s="4"/>
      <c r="S39" s="4"/>
      <c r="T39" s="4"/>
      <c r="U39" s="4"/>
      <c r="V39" s="4"/>
      <c r="W39" s="4"/>
      <c r="X39" s="4"/>
      <c r="Y39" s="12">
        <f>K36-Y36</f>
        <v>-2887</v>
      </c>
    </row>
    <row r="40" spans="1:27">
      <c r="O40" s="14" t="s">
        <v>53</v>
      </c>
      <c r="P40" s="4"/>
      <c r="Q40" s="4"/>
      <c r="R40" s="4"/>
      <c r="S40" s="4"/>
      <c r="T40" s="4"/>
      <c r="U40" s="4"/>
      <c r="V40" s="4"/>
      <c r="W40" s="4"/>
      <c r="X40" s="4"/>
      <c r="Y40" s="12">
        <f>K23-Y23</f>
        <v>4740</v>
      </c>
    </row>
    <row r="41" spans="1:27">
      <c r="O41" s="11" t="s">
        <v>54</v>
      </c>
      <c r="P41" s="4"/>
      <c r="Q41" s="4"/>
      <c r="R41" s="4"/>
      <c r="S41" s="4"/>
      <c r="T41" s="4"/>
      <c r="U41" s="4"/>
      <c r="V41" s="4"/>
      <c r="W41" s="4"/>
      <c r="X41" s="4"/>
      <c r="Y41" s="12">
        <f>SUM(Y39:Y40)</f>
        <v>1853</v>
      </c>
    </row>
    <row r="42" spans="1:27">
      <c r="O42" s="4"/>
      <c r="P42" s="4"/>
      <c r="Q42" s="4"/>
      <c r="R42" s="4"/>
      <c r="S42" s="4"/>
      <c r="T42" s="4"/>
      <c r="U42" s="4"/>
      <c r="V42" s="4"/>
      <c r="W42" s="4"/>
      <c r="X42" s="4"/>
    </row>
  </sheetData>
  <mergeCells count="10">
    <mergeCell ref="P6:R6"/>
    <mergeCell ref="S6:U6"/>
    <mergeCell ref="V6:X6"/>
    <mergeCell ref="Y6:AA6"/>
    <mergeCell ref="A6:A7"/>
    <mergeCell ref="O6:O7"/>
    <mergeCell ref="B6:D6"/>
    <mergeCell ref="E6:G6"/>
    <mergeCell ref="H6:J6"/>
    <mergeCell ref="K6:M6"/>
  </mergeCells>
  <phoneticPr fontId="0" type="noConversion"/>
  <pageMargins left="0.19685039370078741" right="0.19685039370078741" top="0.15748031496062992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összevont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vezér</cp:lastModifiedBy>
  <cp:lastPrinted>2014-05-23T11:31:47Z</cp:lastPrinted>
  <dcterms:created xsi:type="dcterms:W3CDTF">2014-01-20T22:36:11Z</dcterms:created>
  <dcterms:modified xsi:type="dcterms:W3CDTF">2014-06-03T13:03:18Z</dcterms:modified>
</cp:coreProperties>
</file>