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235" windowHeight="7740"/>
  </bookViews>
  <sheets>
    <sheet name="01 űrlap " sheetId="1" r:id="rId1"/>
    <sheet name="02 űrlap" sheetId="2" r:id="rId2"/>
    <sheet name="03 űrlap" sheetId="3" r:id="rId3"/>
    <sheet name="04 űrlap" sheetId="4" r:id="rId4"/>
    <sheet name="összesítés" sheetId="5" r:id="rId5"/>
  </sheets>
  <calcPr calcId="145621"/>
</workbook>
</file>

<file path=xl/calcChain.xml><?xml version="1.0" encoding="utf-8"?>
<calcChain xmlns="http://schemas.openxmlformats.org/spreadsheetml/2006/main">
  <c r="D84" i="1" l="1"/>
  <c r="D80" i="1"/>
  <c r="D71" i="1"/>
  <c r="D69" i="1"/>
  <c r="D39" i="1"/>
  <c r="D38" i="1"/>
  <c r="D49" i="1"/>
  <c r="D48" i="1" l="1"/>
  <c r="D38" i="2" l="1"/>
  <c r="D17" i="2" l="1"/>
  <c r="D24" i="2"/>
  <c r="D23" i="2"/>
  <c r="D15" i="3"/>
  <c r="D58" i="2" l="1"/>
  <c r="D59" i="2" s="1"/>
  <c r="D40" i="2"/>
  <c r="D49" i="2" s="1"/>
  <c r="E49" i="2" s="1"/>
  <c r="E38" i="2"/>
  <c r="D8" i="2"/>
  <c r="D12" i="2" s="1"/>
  <c r="E12" i="2" s="1"/>
  <c r="D19" i="3"/>
  <c r="B15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4" i="4"/>
  <c r="E5" i="3"/>
  <c r="E6" i="3"/>
  <c r="E7" i="3"/>
  <c r="E8" i="3"/>
  <c r="E9" i="3"/>
  <c r="E10" i="3"/>
  <c r="E11" i="3"/>
  <c r="E12" i="3"/>
  <c r="E13" i="3"/>
  <c r="E14" i="3"/>
  <c r="E16" i="3"/>
  <c r="E17" i="3"/>
  <c r="E18" i="3"/>
  <c r="E20" i="3"/>
  <c r="E21" i="3"/>
  <c r="E22" i="3"/>
  <c r="E23" i="3"/>
  <c r="E24" i="3"/>
  <c r="E25" i="3"/>
  <c r="E4" i="3"/>
  <c r="E7" i="2"/>
  <c r="E8" i="2"/>
  <c r="E9" i="2"/>
  <c r="E10" i="2"/>
  <c r="E11" i="2"/>
  <c r="E13" i="2"/>
  <c r="E14" i="2"/>
  <c r="E15" i="2"/>
  <c r="E16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9" i="2"/>
  <c r="E40" i="2"/>
  <c r="E41" i="2"/>
  <c r="E42" i="2"/>
  <c r="E43" i="2"/>
  <c r="E44" i="2"/>
  <c r="E45" i="2"/>
  <c r="E46" i="2"/>
  <c r="E47" i="2"/>
  <c r="E48" i="2"/>
  <c r="E50" i="2"/>
  <c r="E51" i="2"/>
  <c r="E52" i="2"/>
  <c r="E53" i="2"/>
  <c r="E54" i="2"/>
  <c r="E55" i="2"/>
  <c r="E56" i="2"/>
  <c r="E57" i="2"/>
  <c r="E60" i="2"/>
  <c r="E61" i="2"/>
  <c r="E62" i="2"/>
  <c r="E63" i="2"/>
  <c r="E6" i="2"/>
  <c r="D64" i="2" l="1"/>
  <c r="E59" i="2"/>
  <c r="E18" i="2"/>
  <c r="E58" i="2"/>
  <c r="E15" i="3"/>
  <c r="D18" i="2"/>
  <c r="E64" i="2"/>
  <c r="B3" i="5" s="1"/>
  <c r="E17" i="2"/>
  <c r="E19" i="3"/>
  <c r="D26" i="3"/>
  <c r="E26" i="3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5" i="1"/>
  <c r="B5" i="5" l="1"/>
  <c r="B4" i="5"/>
</calcChain>
</file>

<file path=xl/sharedStrings.xml><?xml version="1.0" encoding="utf-8"?>
<sst xmlns="http://schemas.openxmlformats.org/spreadsheetml/2006/main" count="224" uniqueCount="210">
  <si>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</si>
  <si>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</si>
  <si>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</si>
  <si>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</si>
  <si>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</si>
  <si>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</si>
  <si>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</si>
  <si>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</si>
  <si>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</si>
  <si>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</si>
  <si>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</si>
  <si>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</si>
  <si>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</si>
  <si>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</si>
  <si>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</si>
  <si>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</si>
  <si>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</si>
  <si>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 (K12)</t>
  </si>
  <si>
    <t>Személyi juttatások  (K1)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</si>
  <si>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</si>
  <si>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</si>
  <si>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</si>
  <si>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</si>
  <si>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Készletbeszerzés  (K31)</t>
  </si>
  <si>
    <t>Informatikai szolgáltatások igénybevétele (K321)</t>
  </si>
  <si>
    <t>Egyéb kommunikációs szolgáltatások (K322)</t>
  </si>
  <si>
    <t>Kommunikációs szolgáltatások 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</si>
  <si>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</si>
  <si>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</si>
  <si>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</si>
  <si>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</si>
  <si>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</si>
  <si>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</si>
  <si>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</si>
  <si>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Szolgáltatási kiadások  (K33)</t>
  </si>
  <si>
    <t>Kiküldetések kiadásai (K341)</t>
  </si>
  <si>
    <t>Reklám- és propagandakiadások (K342)</t>
  </si>
  <si>
    <t>Kiküldetések, reklám- és propagandakiadások 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</si>
  <si>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</si>
  <si>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</si>
  <si>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</si>
  <si>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</si>
  <si>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</si>
  <si>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Különféle befizetések és egyéb dologi kiadások  (K35)</t>
  </si>
  <si>
    <t>Dologi kiadások  (K3)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</si>
  <si>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</si>
  <si>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</si>
  <si>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</si>
  <si>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</si>
  <si>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</si>
  <si>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</si>
  <si>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</si>
  <si>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</si>
  <si>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Ellátottak pénzbeli juttatásai  (K4)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</si>
  <si>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</si>
  <si>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</si>
  <si>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</si>
  <si>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</si>
  <si>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</si>
  <si>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</si>
  <si>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</si>
  <si>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</si>
  <si>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</si>
  <si>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</si>
  <si>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Egyéb működési célú támogatások államháztartáson kívülre (K511)</t>
  </si>
  <si>
    <t>Tartalékok (K512)</t>
  </si>
  <si>
    <t>Egyéb működési célú kiadások  (K5)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</si>
  <si>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</si>
  <si>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</si>
  <si>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</si>
  <si>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</si>
  <si>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</si>
  <si>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</si>
  <si>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</si>
  <si>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</si>
  <si>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</si>
  <si>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</si>
  <si>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</si>
  <si>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</si>
  <si>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</si>
  <si>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</si>
  <si>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</si>
  <si>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</si>
  <si>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</si>
  <si>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</si>
  <si>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</si>
  <si>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</si>
  <si>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Egyéb felhalmozási célú támogatások államháztartáson kívülre  (K88)</t>
  </si>
  <si>
    <t>Egyéb felhalmozási célú kiadások  (K8)</t>
  </si>
  <si>
    <t>Költségvetési kiadások 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</si>
  <si>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</si>
  <si>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</si>
  <si>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</si>
  <si>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</si>
  <si>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</si>
  <si>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</si>
  <si>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Önkormányzatok működési támogatásai 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</si>
  <si>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</si>
  <si>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</si>
  <si>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</si>
  <si>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</si>
  <si>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</si>
  <si>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</si>
  <si>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</si>
  <si>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</si>
  <si>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</si>
  <si>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</si>
  <si>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</si>
  <si>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 (B2)</t>
  </si>
  <si>
    <t>Magánszemélyek jövedelemadói (B311)</t>
  </si>
  <si>
    <t>Társaságok jövedelemadói  (B312)</t>
  </si>
  <si>
    <t>Jövedelemadók  (B31)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</si>
  <si>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</si>
  <si>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</si>
  <si>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</si>
  <si>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</si>
  <si>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</si>
  <si>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</si>
  <si>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</si>
  <si>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</si>
  <si>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Termékek és szolgáltatások adói   (B35)</t>
  </si>
  <si>
    <t>Egyéb közhatalmi bevételek  (B36)</t>
  </si>
  <si>
    <t>Közhatalmi bevételek 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</si>
  <si>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</si>
  <si>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</si>
  <si>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</si>
  <si>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</si>
  <si>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</si>
  <si>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</si>
  <si>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</si>
  <si>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</si>
  <si>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pénzügyi műveletek bevételei (B409)</t>
  </si>
  <si>
    <t>Egyéb működési bevételek (B410)</t>
  </si>
  <si>
    <t>Működési bevételek 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</si>
  <si>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</si>
  <si>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</si>
  <si>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</si>
  <si>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</si>
  <si>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</si>
  <si>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 (B5)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</si>
  <si>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</si>
  <si>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(B62)</t>
  </si>
  <si>
    <t>Egyéb működési célú átvett pénzeszközök (B63)</t>
  </si>
  <si>
    <t>Működési célú átvett pénzeszközök  (B6)</t>
  </si>
  <si>
    <t>Felhalmozási célú garancia- és kezességvállalásból származó megtérülések államháztartáson kívülről (B71)</t>
  </si>
  <si>
    <t>Felhalmozási célú visszatérítendő támogatások, kölcsönök visszatérülése államháztartáson kívülről (B72)</t>
  </si>
  <si>
    <t>Egyéb felhalmozási célú átvett pénzeszközök (B73)</t>
  </si>
  <si>
    <t>Felhalmozási célú átvett pénzeszközök  (B7)</t>
  </si>
  <si>
    <t>Költségvetési bevételek  (B1-B7)</t>
  </si>
  <si>
    <t>Hosszú lejáratú hitelek, kölcsönök törlesztése  (K9111)</t>
  </si>
  <si>
    <t>Likviditási célú hitelek, kölcsönök törlesztése pénzügyi vállalkozásnak (K9112)</t>
  </si>
  <si>
    <t>Rövid lejáratú hitelek, kölcsönök törlesztése  (K9113)</t>
  </si>
  <si>
    <t>Hitel-, kölcsöntörlesztés államháztartáson kívülre  (K911)</t>
  </si>
  <si>
    <t>Forgatási célú belföldi értékpapírok vásárlása (K9121)</t>
  </si>
  <si>
    <t>Forgatási célú belföldi értékpapírok beváltása (K9122)</t>
  </si>
  <si>
    <t>Befektetési célú belföldi értékpapírok vásárlása (K9123)</t>
  </si>
  <si>
    <t>Befektetési célú belföldi értékpapírok beváltása (K9124)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</si>
  <si>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</si>
  <si>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</si>
  <si>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</si>
  <si>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</si>
  <si>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betétként elhelyezése (K916)</t>
  </si>
  <si>
    <t>Pénzügyi lízing kiadásai (K917)</t>
  </si>
  <si>
    <t>Központi költségvetés sajátos finanszírozási kiadásai (K918)</t>
  </si>
  <si>
    <t>Belföldi finanszírozás kiadásai 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</si>
  <si>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</si>
  <si>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</si>
  <si>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</si>
  <si>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Külföldi hitelek, kölcsönök törlesztése (K924)</t>
  </si>
  <si>
    <t>Külföldi finanszírozás kiadásai  (K92)</t>
  </si>
  <si>
    <t>Adóssághoz nem kapcsolódó származékos ügyletek kiadásai (K93)</t>
  </si>
  <si>
    <t>Finanszírozási kiadások  (K9)</t>
  </si>
  <si>
    <t>Hosszú lejáratú hitelek, kölcsönök felvétele  (B8111)</t>
  </si>
  <si>
    <t>Likviditási célú hitelek, kölcsönök felvétele pénzügyi vállalkozástól (B8112)</t>
  </si>
  <si>
    <t>Rövid lejáratú hitelek, kölcsönök felvétele   (B8113)</t>
  </si>
  <si>
    <t>Hitel-, kölcsönfelvétel államháztartáson kívülről  (B811)</t>
  </si>
  <si>
    <t>Forgatási célú belföldi értékpapírok beváltása, értékesítése (B8121)</t>
  </si>
  <si>
    <t>Forgatási célú belföldi értékpapírok kibocsátása (B8122)</t>
  </si>
  <si>
    <t>Befektetési célú belföldi értékpapírok beváltása,  értékesítése (B8123)</t>
  </si>
  <si>
    <t>Befektetési célú belföldi értékpapírok kibocsátása (B8124)</t>
  </si>
  <si>
    <t>Belföldi értékpapírok bevételei  (B812)</t>
  </si>
  <si>
    <t>Előző év költségvetési maradványának igénybevétele (B8131)</t>
  </si>
  <si>
    <t>Előző év vállalkozási maradványának igénybevétele (B8132)</t>
  </si>
  <si>
    <t>Maradvány igénybevétele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</si>
  <si>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</si>
  <si>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</si>
  <si>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</si>
  <si>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(B817)</t>
  </si>
  <si>
    <t>Központi költségvetés sajátos finanszírozási bevételei (B818)</t>
  </si>
  <si>
    <t>Belföldi finanszírozás bevételei 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</si>
  <si>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</si>
  <si>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</si>
  <si>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</si>
  <si>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Külföldi hitelek, kölcsönök felvétele  (B824)</t>
  </si>
  <si>
    <t>Külföldi finanszírozás bevételei  (B82)</t>
  </si>
  <si>
    <t>Adóssághoz nem kapcsolódó származékos ügyletek bevételei (B83)</t>
  </si>
  <si>
    <t>Finanszírozási bevételek  (B8)</t>
  </si>
  <si>
    <t>Polg.Hiv</t>
  </si>
  <si>
    <t>ÁMK</t>
  </si>
  <si>
    <t>Önkormányzat</t>
  </si>
  <si>
    <t>Összesen</t>
  </si>
  <si>
    <t>Polg Hiv</t>
  </si>
  <si>
    <t>Költségvetés 2015</t>
  </si>
  <si>
    <t>01.űrlap költségvetési kiadás</t>
  </si>
  <si>
    <t>02.űrlap költségvetési bevétel</t>
  </si>
  <si>
    <t>03.űrlap finanszírozási kiadás</t>
  </si>
  <si>
    <t>04.űrlap finanszírozási bevétel</t>
  </si>
  <si>
    <t>Összesítő</t>
  </si>
  <si>
    <t>Bevétel</t>
  </si>
  <si>
    <t>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</si>
</sst>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1" fontId="2" fillId="0" borderId="0" xfId="0" applyNumberFormat="1" applyFont="1" applyFill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5" fillId="0" borderId="0" xfId="0" applyFont="1"/>
    <xf numFmtId="0" fontId="5" fillId="2" borderId="0" xfId="0" applyFont="1" applyFill="1"/>
    <xf numFmtId="0" fontId="1" fillId="0" borderId="0" xfId="0" applyFont="1" applyFill="1"/>
    <xf numFmtId="3" fontId="4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 applyAlignment="1">
      <alignment horizontal="right" vertical="top" wrapText="1"/>
    </xf>
    <xf numFmtId="0" fontId="0" fillId="0" borderId="0" xfId="0" applyFont="1"/>
    <xf numFmtId="0" fontId="6" fillId="0" borderId="0" xfId="0" applyFont="1"/>
    <xf numFmtId="0" fontId="6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4" fillId="0" borderId="0" xfId="0" applyFont="1" applyFill="1"/>
    <xf numFmtId="1" fontId="0" fillId="0" borderId="0" xfId="0" applyNumberFormat="1" applyFill="1"/>
    <xf numFmtId="1" fontId="9" fillId="0" borderId="0" xfId="0" applyNumberFormat="1" applyFont="1" applyFill="1"/>
    <xf numFmtId="0" fontId="7" fillId="3" borderId="0" xfId="0" applyFont="1" applyFill="1"/>
    <xf numFmtId="0" fontId="8" fillId="3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topLeftCell="A84" workbookViewId="0">
      <selection activeCell="G92" sqref="G92"/>
    </sheetView>
  </sheetViews>
  <sheetFormatPr defaultRowHeight="15" x14ac:dyDescent="0.25"/>
  <cols>
    <col min="1" max="1" width="74.5703125" customWidth="1"/>
    <col min="4" max="4" width="14" style="1" bestFit="1" customWidth="1"/>
    <col min="5" max="5" width="10" style="5" bestFit="1" customWidth="1"/>
  </cols>
  <sheetData>
    <row r="1" spans="1:5" x14ac:dyDescent="0.25">
      <c r="A1" t="s">
        <v>202</v>
      </c>
      <c r="C1" s="26" t="s">
        <v>203</v>
      </c>
      <c r="D1" s="26"/>
      <c r="E1" s="26"/>
    </row>
    <row r="4" spans="1:5" x14ac:dyDescent="0.25">
      <c r="B4" t="s">
        <v>201</v>
      </c>
      <c r="C4" t="s">
        <v>198</v>
      </c>
      <c r="D4" s="1" t="s">
        <v>199</v>
      </c>
      <c r="E4" s="5" t="s">
        <v>200</v>
      </c>
    </row>
    <row r="5" spans="1:5" x14ac:dyDescent="0.25">
      <c r="A5" t="s">
        <v>0</v>
      </c>
      <c r="B5">
        <v>22783800</v>
      </c>
      <c r="C5">
        <v>47809200</v>
      </c>
      <c r="D5" s="1">
        <v>67864088</v>
      </c>
      <c r="E5" s="5">
        <f>SUM(B5:D5)</f>
        <v>138457088</v>
      </c>
    </row>
    <row r="6" spans="1:5" x14ac:dyDescent="0.25">
      <c r="A6" t="s">
        <v>1</v>
      </c>
      <c r="C6">
        <v>0</v>
      </c>
      <c r="E6" s="5">
        <f t="shared" ref="E6:E69" si="0">SUM(B6:D6)</f>
        <v>0</v>
      </c>
    </row>
    <row r="7" spans="1:5" x14ac:dyDescent="0.25">
      <c r="A7" t="s">
        <v>2</v>
      </c>
      <c r="C7">
        <v>0</v>
      </c>
      <c r="E7" s="5">
        <f t="shared" si="0"/>
        <v>0</v>
      </c>
    </row>
    <row r="8" spans="1:5" x14ac:dyDescent="0.25">
      <c r="A8" t="s">
        <v>3</v>
      </c>
      <c r="C8">
        <v>0</v>
      </c>
      <c r="D8" s="1">
        <v>1246080</v>
      </c>
      <c r="E8" s="5">
        <f t="shared" si="0"/>
        <v>1246080</v>
      </c>
    </row>
    <row r="9" spans="1:5" x14ac:dyDescent="0.25">
      <c r="A9" t="s">
        <v>4</v>
      </c>
      <c r="C9">
        <v>0</v>
      </c>
      <c r="D9" s="1">
        <v>0</v>
      </c>
      <c r="E9" s="5">
        <f t="shared" si="0"/>
        <v>0</v>
      </c>
    </row>
    <row r="10" spans="1:5" x14ac:dyDescent="0.25">
      <c r="A10" t="s">
        <v>5</v>
      </c>
      <c r="B10">
        <v>0</v>
      </c>
      <c r="C10">
        <v>0</v>
      </c>
      <c r="D10" s="1">
        <v>0</v>
      </c>
      <c r="E10" s="5">
        <f t="shared" si="0"/>
        <v>0</v>
      </c>
    </row>
    <row r="11" spans="1:5" x14ac:dyDescent="0.25">
      <c r="A11" t="s">
        <v>6</v>
      </c>
      <c r="B11">
        <v>1150400</v>
      </c>
      <c r="C11">
        <v>1110000</v>
      </c>
      <c r="D11" s="1">
        <v>202800</v>
      </c>
      <c r="E11" s="5">
        <f t="shared" si="0"/>
        <v>2463200</v>
      </c>
    </row>
    <row r="12" spans="1:5" x14ac:dyDescent="0.25">
      <c r="A12" t="s">
        <v>7</v>
      </c>
      <c r="C12">
        <v>0</v>
      </c>
      <c r="D12" s="1">
        <v>0</v>
      </c>
      <c r="E12" s="5">
        <f t="shared" si="0"/>
        <v>0</v>
      </c>
    </row>
    <row r="13" spans="1:5" x14ac:dyDescent="0.25">
      <c r="A13" t="s">
        <v>8</v>
      </c>
      <c r="C13">
        <v>0</v>
      </c>
      <c r="D13" s="1">
        <v>0</v>
      </c>
      <c r="E13" s="5">
        <f t="shared" si="0"/>
        <v>0</v>
      </c>
    </row>
    <row r="14" spans="1:5" x14ac:dyDescent="0.25">
      <c r="A14" t="s">
        <v>9</v>
      </c>
      <c r="C14">
        <v>0</v>
      </c>
      <c r="D14" s="1">
        <v>0</v>
      </c>
      <c r="E14" s="5">
        <f t="shared" si="0"/>
        <v>0</v>
      </c>
    </row>
    <row r="15" spans="1:5" x14ac:dyDescent="0.25">
      <c r="A15" t="s">
        <v>10</v>
      </c>
      <c r="C15">
        <v>0</v>
      </c>
      <c r="D15" s="1">
        <v>0</v>
      </c>
      <c r="E15" s="5">
        <f t="shared" si="0"/>
        <v>0</v>
      </c>
    </row>
    <row r="16" spans="1:5" x14ac:dyDescent="0.25">
      <c r="A16" t="s">
        <v>11</v>
      </c>
      <c r="C16">
        <v>0</v>
      </c>
      <c r="D16" s="1">
        <v>0</v>
      </c>
      <c r="E16" s="5">
        <f t="shared" si="0"/>
        <v>0</v>
      </c>
    </row>
    <row r="17" spans="1:5" x14ac:dyDescent="0.25">
      <c r="A17" t="s">
        <v>12</v>
      </c>
      <c r="C17">
        <v>0</v>
      </c>
      <c r="D17" s="1">
        <v>2020000</v>
      </c>
      <c r="E17" s="5">
        <f t="shared" si="0"/>
        <v>2020000</v>
      </c>
    </row>
    <row r="18" spans="1:5" s="6" customFormat="1" x14ac:dyDescent="0.25">
      <c r="A18" s="6" t="s">
        <v>13</v>
      </c>
      <c r="B18" s="6">
        <v>23934200</v>
      </c>
      <c r="C18" s="6">
        <v>48919200</v>
      </c>
      <c r="D18" s="2">
        <v>71332968</v>
      </c>
      <c r="E18" s="7">
        <f t="shared" si="0"/>
        <v>144186368</v>
      </c>
    </row>
    <row r="19" spans="1:5" x14ac:dyDescent="0.25">
      <c r="A19" t="s">
        <v>14</v>
      </c>
      <c r="C19">
        <v>0</v>
      </c>
      <c r="D19" s="1">
        <v>11849640</v>
      </c>
      <c r="E19" s="5">
        <f t="shared" si="0"/>
        <v>11849640</v>
      </c>
    </row>
    <row r="20" spans="1:5" ht="30" x14ac:dyDescent="0.25">
      <c r="A20" s="16" t="s">
        <v>15</v>
      </c>
      <c r="C20">
        <v>0</v>
      </c>
      <c r="D20" s="1">
        <v>2436000</v>
      </c>
      <c r="E20" s="5">
        <f t="shared" si="0"/>
        <v>2436000</v>
      </c>
    </row>
    <row r="21" spans="1:5" x14ac:dyDescent="0.25">
      <c r="A21" t="s">
        <v>16</v>
      </c>
      <c r="C21">
        <v>0</v>
      </c>
      <c r="D21" s="1">
        <v>600000</v>
      </c>
      <c r="E21" s="5">
        <f t="shared" si="0"/>
        <v>600000</v>
      </c>
    </row>
    <row r="22" spans="1:5" s="6" customFormat="1" x14ac:dyDescent="0.25">
      <c r="A22" s="6" t="s">
        <v>17</v>
      </c>
      <c r="B22" s="6">
        <v>0</v>
      </c>
      <c r="C22" s="6">
        <v>0</v>
      </c>
      <c r="D22" s="2">
        <v>14885640</v>
      </c>
      <c r="E22" s="7">
        <f t="shared" si="0"/>
        <v>14885640</v>
      </c>
    </row>
    <row r="23" spans="1:5" s="6" customFormat="1" x14ac:dyDescent="0.25">
      <c r="A23" s="6" t="s">
        <v>18</v>
      </c>
      <c r="B23" s="6">
        <v>23934200</v>
      </c>
      <c r="C23" s="6">
        <v>48919200</v>
      </c>
      <c r="D23" s="3">
        <v>86218608</v>
      </c>
      <c r="E23" s="7">
        <f t="shared" si="0"/>
        <v>159072008</v>
      </c>
    </row>
    <row r="24" spans="1:5" s="6" customFormat="1" x14ac:dyDescent="0.25">
      <c r="A24" s="6" t="s">
        <v>19</v>
      </c>
      <c r="B24" s="6">
        <v>6562868.7999999998</v>
      </c>
      <c r="C24" s="6">
        <v>13304754</v>
      </c>
      <c r="D24" s="4">
        <v>14229293.760000002</v>
      </c>
      <c r="E24" s="7">
        <f t="shared" si="0"/>
        <v>34096916.560000002</v>
      </c>
    </row>
    <row r="25" spans="1:5" x14ac:dyDescent="0.25">
      <c r="A25" t="s">
        <v>20</v>
      </c>
      <c r="B25">
        <v>475000</v>
      </c>
      <c r="C25">
        <v>190000</v>
      </c>
      <c r="D25" s="1">
        <v>130000</v>
      </c>
      <c r="E25" s="5">
        <f t="shared" si="0"/>
        <v>795000</v>
      </c>
    </row>
    <row r="26" spans="1:5" x14ac:dyDescent="0.25">
      <c r="A26" t="s">
        <v>21</v>
      </c>
      <c r="B26">
        <v>1385471</v>
      </c>
      <c r="C26">
        <v>3500000</v>
      </c>
      <c r="D26" s="1">
        <v>1050000</v>
      </c>
      <c r="E26" s="5">
        <f t="shared" si="0"/>
        <v>5935471</v>
      </c>
    </row>
    <row r="27" spans="1:5" x14ac:dyDescent="0.25">
      <c r="A27" t="s">
        <v>22</v>
      </c>
      <c r="C27">
        <v>0</v>
      </c>
      <c r="D27" s="1">
        <v>25000</v>
      </c>
      <c r="E27" s="5">
        <f t="shared" si="0"/>
        <v>25000</v>
      </c>
    </row>
    <row r="28" spans="1:5" s="6" customFormat="1" x14ac:dyDescent="0.25">
      <c r="A28" s="6" t="s">
        <v>23</v>
      </c>
      <c r="B28" s="6">
        <v>1860471</v>
      </c>
      <c r="C28" s="6">
        <v>3690000</v>
      </c>
      <c r="D28" s="2">
        <v>1205000</v>
      </c>
      <c r="E28" s="7">
        <f t="shared" si="0"/>
        <v>6755471</v>
      </c>
    </row>
    <row r="29" spans="1:5" x14ac:dyDescent="0.25">
      <c r="A29" t="s">
        <v>24</v>
      </c>
      <c r="B29">
        <v>585000</v>
      </c>
      <c r="C29">
        <v>0</v>
      </c>
      <c r="D29" s="1">
        <v>5500</v>
      </c>
      <c r="E29" s="5">
        <f t="shared" si="0"/>
        <v>590500</v>
      </c>
    </row>
    <row r="30" spans="1:5" x14ac:dyDescent="0.25">
      <c r="A30" t="s">
        <v>25</v>
      </c>
      <c r="B30">
        <v>880000</v>
      </c>
      <c r="C30">
        <v>380000</v>
      </c>
      <c r="D30" s="1">
        <v>200000</v>
      </c>
      <c r="E30" s="5">
        <f t="shared" si="0"/>
        <v>1460000</v>
      </c>
    </row>
    <row r="31" spans="1:5" s="6" customFormat="1" x14ac:dyDescent="0.25">
      <c r="A31" s="6" t="s">
        <v>26</v>
      </c>
      <c r="B31" s="6">
        <v>1465000</v>
      </c>
      <c r="C31" s="6">
        <v>380000</v>
      </c>
      <c r="D31" s="3">
        <v>205500</v>
      </c>
      <c r="E31" s="7">
        <f t="shared" si="0"/>
        <v>2050500</v>
      </c>
    </row>
    <row r="32" spans="1:5" x14ac:dyDescent="0.25">
      <c r="A32" t="s">
        <v>27</v>
      </c>
      <c r="B32">
        <v>1600000</v>
      </c>
      <c r="C32">
        <v>3200000</v>
      </c>
      <c r="D32" s="1">
        <v>9067302</v>
      </c>
      <c r="E32" s="5">
        <f t="shared" si="0"/>
        <v>13867302</v>
      </c>
    </row>
    <row r="33" spans="1:5" x14ac:dyDescent="0.25">
      <c r="A33" t="s">
        <v>28</v>
      </c>
      <c r="C33">
        <v>8700000</v>
      </c>
      <c r="D33" s="1">
        <v>0</v>
      </c>
      <c r="E33" s="5">
        <f t="shared" si="0"/>
        <v>8700000</v>
      </c>
    </row>
    <row r="34" spans="1:5" x14ac:dyDescent="0.25">
      <c r="A34" t="s">
        <v>29</v>
      </c>
      <c r="B34">
        <v>0</v>
      </c>
      <c r="C34">
        <v>0</v>
      </c>
      <c r="D34" s="1">
        <v>1050000</v>
      </c>
      <c r="E34" s="5">
        <f t="shared" si="0"/>
        <v>1050000</v>
      </c>
    </row>
    <row r="35" spans="1:5" x14ac:dyDescent="0.25">
      <c r="A35" t="s">
        <v>30</v>
      </c>
      <c r="B35">
        <v>110000</v>
      </c>
      <c r="C35">
        <v>50000</v>
      </c>
      <c r="D35" s="1">
        <v>1074000</v>
      </c>
      <c r="E35" s="5">
        <f t="shared" si="0"/>
        <v>1234000</v>
      </c>
    </row>
    <row r="36" spans="1:5" x14ac:dyDescent="0.25">
      <c r="A36" t="s">
        <v>31</v>
      </c>
      <c r="C36">
        <v>0</v>
      </c>
      <c r="E36" s="5">
        <f t="shared" si="0"/>
        <v>0</v>
      </c>
    </row>
    <row r="37" spans="1:5" x14ac:dyDescent="0.25">
      <c r="A37" t="s">
        <v>32</v>
      </c>
      <c r="B37">
        <v>150000</v>
      </c>
      <c r="C37">
        <v>575000</v>
      </c>
      <c r="D37" s="1">
        <v>9427000</v>
      </c>
      <c r="E37" s="5">
        <f t="shared" si="0"/>
        <v>10152000</v>
      </c>
    </row>
    <row r="38" spans="1:5" x14ac:dyDescent="0.25">
      <c r="A38" t="s">
        <v>33</v>
      </c>
      <c r="B38">
        <v>246660</v>
      </c>
      <c r="C38">
        <v>1250000</v>
      </c>
      <c r="D38" s="1">
        <f>21921668-30000</f>
        <v>21891668</v>
      </c>
      <c r="E38" s="5">
        <f t="shared" si="0"/>
        <v>23388328</v>
      </c>
    </row>
    <row r="39" spans="1:5" s="6" customFormat="1" x14ac:dyDescent="0.25">
      <c r="A39" s="6" t="s">
        <v>34</v>
      </c>
      <c r="B39" s="6">
        <v>2106660</v>
      </c>
      <c r="C39" s="6">
        <v>13775000</v>
      </c>
      <c r="D39" s="2">
        <f>SUM(D32:D38)</f>
        <v>42509970</v>
      </c>
      <c r="E39" s="7">
        <f t="shared" si="0"/>
        <v>58391630</v>
      </c>
    </row>
    <row r="40" spans="1:5" x14ac:dyDescent="0.25">
      <c r="A40" t="s">
        <v>35</v>
      </c>
      <c r="B40">
        <v>200000</v>
      </c>
      <c r="C40">
        <v>0</v>
      </c>
      <c r="D40" s="1">
        <v>10000</v>
      </c>
      <c r="E40" s="5">
        <f t="shared" si="0"/>
        <v>210000</v>
      </c>
    </row>
    <row r="41" spans="1:5" x14ac:dyDescent="0.25">
      <c r="A41" t="s">
        <v>36</v>
      </c>
      <c r="C41">
        <v>0</v>
      </c>
      <c r="D41" s="1">
        <v>600000</v>
      </c>
      <c r="E41" s="5">
        <f t="shared" si="0"/>
        <v>600000</v>
      </c>
    </row>
    <row r="42" spans="1:5" s="6" customFormat="1" x14ac:dyDescent="0.25">
      <c r="A42" s="6" t="s">
        <v>37</v>
      </c>
      <c r="B42" s="6">
        <v>200000</v>
      </c>
      <c r="C42" s="6">
        <v>0</v>
      </c>
      <c r="D42" s="2">
        <v>610000</v>
      </c>
      <c r="E42" s="7">
        <f t="shared" si="0"/>
        <v>810000</v>
      </c>
    </row>
    <row r="43" spans="1:5" x14ac:dyDescent="0.25">
      <c r="A43" t="s">
        <v>38</v>
      </c>
      <c r="B43">
        <v>1300000</v>
      </c>
      <c r="C43">
        <v>4500000</v>
      </c>
      <c r="D43" s="1">
        <v>10545000</v>
      </c>
      <c r="E43" s="5">
        <f t="shared" si="0"/>
        <v>16345000</v>
      </c>
    </row>
    <row r="44" spans="1:5" x14ac:dyDescent="0.25">
      <c r="A44" t="s">
        <v>39</v>
      </c>
      <c r="C44">
        <v>675000</v>
      </c>
      <c r="D44" s="1">
        <v>0</v>
      </c>
      <c r="E44" s="5">
        <f t="shared" si="0"/>
        <v>675000</v>
      </c>
    </row>
    <row r="45" spans="1:5" x14ac:dyDescent="0.25">
      <c r="A45" t="s">
        <v>40</v>
      </c>
      <c r="B45">
        <v>10000</v>
      </c>
      <c r="C45">
        <v>3000</v>
      </c>
      <c r="D45" s="1">
        <v>30000</v>
      </c>
      <c r="E45" s="5">
        <f t="shared" si="0"/>
        <v>43000</v>
      </c>
    </row>
    <row r="46" spans="1:5" x14ac:dyDescent="0.25">
      <c r="A46" t="s">
        <v>41</v>
      </c>
      <c r="C46">
        <v>0</v>
      </c>
      <c r="D46" s="1">
        <v>0</v>
      </c>
      <c r="E46" s="5">
        <f t="shared" si="0"/>
        <v>0</v>
      </c>
    </row>
    <row r="47" spans="1:5" x14ac:dyDescent="0.25">
      <c r="A47" t="s">
        <v>42</v>
      </c>
      <c r="C47">
        <v>20000</v>
      </c>
      <c r="D47" s="1">
        <v>3822000</v>
      </c>
      <c r="E47" s="5">
        <f t="shared" si="0"/>
        <v>3842000</v>
      </c>
    </row>
    <row r="48" spans="1:5" s="6" customFormat="1" x14ac:dyDescent="0.25">
      <c r="A48" s="6" t="s">
        <v>43</v>
      </c>
      <c r="B48" s="6">
        <v>1310000</v>
      </c>
      <c r="C48" s="6">
        <v>5198000</v>
      </c>
      <c r="D48" s="3">
        <f>SUM(D43:D47)</f>
        <v>14397000</v>
      </c>
      <c r="E48" s="7">
        <f t="shared" si="0"/>
        <v>20905000</v>
      </c>
    </row>
    <row r="49" spans="1:5" s="6" customFormat="1" x14ac:dyDescent="0.25">
      <c r="A49" s="6" t="s">
        <v>44</v>
      </c>
      <c r="B49" s="6">
        <v>6942131</v>
      </c>
      <c r="C49" s="6">
        <v>23043000</v>
      </c>
      <c r="D49" s="3">
        <f>D48+D42+D39+D31+D28</f>
        <v>58927470</v>
      </c>
      <c r="E49" s="7">
        <f t="shared" si="0"/>
        <v>88912601</v>
      </c>
    </row>
    <row r="50" spans="1:5" x14ac:dyDescent="0.25">
      <c r="A50" t="s">
        <v>45</v>
      </c>
      <c r="C50">
        <v>0</v>
      </c>
      <c r="D50" s="1">
        <v>0</v>
      </c>
      <c r="E50" s="5">
        <f t="shared" si="0"/>
        <v>0</v>
      </c>
    </row>
    <row r="51" spans="1:5" x14ac:dyDescent="0.25">
      <c r="A51" t="s">
        <v>46</v>
      </c>
      <c r="C51">
        <v>0</v>
      </c>
      <c r="D51" s="1">
        <v>130000</v>
      </c>
      <c r="E51" s="5">
        <f t="shared" si="0"/>
        <v>130000</v>
      </c>
    </row>
    <row r="52" spans="1:5" x14ac:dyDescent="0.25">
      <c r="A52" t="s">
        <v>47</v>
      </c>
      <c r="C52">
        <v>0</v>
      </c>
      <c r="D52" s="1">
        <v>0</v>
      </c>
      <c r="E52" s="5">
        <f t="shared" si="0"/>
        <v>0</v>
      </c>
    </row>
    <row r="53" spans="1:5" x14ac:dyDescent="0.25">
      <c r="A53" t="s">
        <v>48</v>
      </c>
      <c r="C53">
        <v>0</v>
      </c>
      <c r="D53" s="1">
        <v>30000</v>
      </c>
      <c r="E53" s="5">
        <f t="shared" si="0"/>
        <v>30000</v>
      </c>
    </row>
    <row r="54" spans="1:5" x14ac:dyDescent="0.25">
      <c r="A54" t="s">
        <v>49</v>
      </c>
      <c r="C54">
        <v>0</v>
      </c>
      <c r="D54" s="1">
        <v>2000000</v>
      </c>
      <c r="E54" s="5">
        <f t="shared" si="0"/>
        <v>2000000</v>
      </c>
    </row>
    <row r="55" spans="1:5" x14ac:dyDescent="0.25">
      <c r="A55" t="s">
        <v>50</v>
      </c>
      <c r="C55">
        <v>0</v>
      </c>
      <c r="D55" s="1">
        <v>2200000</v>
      </c>
      <c r="E55" s="5">
        <f t="shared" si="0"/>
        <v>2200000</v>
      </c>
    </row>
    <row r="56" spans="1:5" x14ac:dyDescent="0.25">
      <c r="A56" t="s">
        <v>51</v>
      </c>
      <c r="C56">
        <v>0</v>
      </c>
      <c r="D56" s="1">
        <v>260000</v>
      </c>
      <c r="E56" s="5">
        <f t="shared" si="0"/>
        <v>260000</v>
      </c>
    </row>
    <row r="57" spans="1:5" x14ac:dyDescent="0.25">
      <c r="A57" t="s">
        <v>52</v>
      </c>
      <c r="C57">
        <v>0</v>
      </c>
      <c r="D57" s="1">
        <v>6500000</v>
      </c>
      <c r="E57" s="5">
        <f t="shared" si="0"/>
        <v>6500000</v>
      </c>
    </row>
    <row r="58" spans="1:5" s="6" customFormat="1" x14ac:dyDescent="0.25">
      <c r="A58" s="6" t="s">
        <v>53</v>
      </c>
      <c r="C58" s="6">
        <v>0</v>
      </c>
      <c r="D58" s="3">
        <v>11120000</v>
      </c>
      <c r="E58" s="7">
        <f t="shared" si="0"/>
        <v>11120000</v>
      </c>
    </row>
    <row r="59" spans="1:5" x14ac:dyDescent="0.25">
      <c r="A59" t="s">
        <v>54</v>
      </c>
      <c r="C59">
        <v>0</v>
      </c>
      <c r="D59" s="1">
        <v>0</v>
      </c>
      <c r="E59" s="5">
        <f t="shared" si="0"/>
        <v>0</v>
      </c>
    </row>
    <row r="60" spans="1:5" x14ac:dyDescent="0.25">
      <c r="A60" t="s">
        <v>55</v>
      </c>
      <c r="C60">
        <v>0</v>
      </c>
      <c r="D60" s="1">
        <v>5000000</v>
      </c>
      <c r="E60" s="5">
        <f t="shared" si="0"/>
        <v>5000000</v>
      </c>
    </row>
    <row r="61" spans="1:5" ht="30" x14ac:dyDescent="0.25">
      <c r="A61" s="16" t="s">
        <v>56</v>
      </c>
      <c r="C61">
        <v>0</v>
      </c>
      <c r="D61" s="1">
        <v>0</v>
      </c>
      <c r="E61" s="5">
        <f t="shared" si="0"/>
        <v>0</v>
      </c>
    </row>
    <row r="62" spans="1:5" ht="30" x14ac:dyDescent="0.25">
      <c r="A62" s="16" t="s">
        <v>57</v>
      </c>
      <c r="C62">
        <v>0</v>
      </c>
      <c r="D62" s="1">
        <v>0</v>
      </c>
      <c r="E62" s="5">
        <f t="shared" si="0"/>
        <v>0</v>
      </c>
    </row>
    <row r="63" spans="1:5" ht="30" x14ac:dyDescent="0.25">
      <c r="A63" s="16" t="s">
        <v>58</v>
      </c>
      <c r="C63">
        <v>0</v>
      </c>
      <c r="D63" s="1">
        <v>0</v>
      </c>
      <c r="E63" s="5">
        <f t="shared" si="0"/>
        <v>0</v>
      </c>
    </row>
    <row r="64" spans="1:5" x14ac:dyDescent="0.25">
      <c r="A64" t="s">
        <v>59</v>
      </c>
      <c r="C64">
        <v>0</v>
      </c>
      <c r="D64" s="1">
        <v>22000000</v>
      </c>
      <c r="E64" s="5">
        <f t="shared" si="0"/>
        <v>22000000</v>
      </c>
    </row>
    <row r="65" spans="1:5" ht="30" x14ac:dyDescent="0.25">
      <c r="A65" s="16" t="s">
        <v>60</v>
      </c>
      <c r="C65">
        <v>0</v>
      </c>
      <c r="D65" s="1">
        <v>0</v>
      </c>
      <c r="E65" s="5">
        <f t="shared" si="0"/>
        <v>0</v>
      </c>
    </row>
    <row r="66" spans="1:5" ht="30" x14ac:dyDescent="0.25">
      <c r="A66" s="16" t="s">
        <v>61</v>
      </c>
      <c r="C66">
        <v>0</v>
      </c>
      <c r="D66" s="1">
        <v>0</v>
      </c>
      <c r="E66" s="5">
        <f t="shared" si="0"/>
        <v>0</v>
      </c>
    </row>
    <row r="67" spans="1:5" x14ac:dyDescent="0.25">
      <c r="A67" t="s">
        <v>62</v>
      </c>
      <c r="C67">
        <v>0</v>
      </c>
      <c r="D67" s="1">
        <v>0</v>
      </c>
      <c r="E67" s="5">
        <f t="shared" si="0"/>
        <v>0</v>
      </c>
    </row>
    <row r="68" spans="1:5" x14ac:dyDescent="0.25">
      <c r="A68" t="s">
        <v>63</v>
      </c>
      <c r="C68">
        <v>0</v>
      </c>
      <c r="D68" s="1">
        <v>0</v>
      </c>
      <c r="E68" s="5">
        <f t="shared" si="0"/>
        <v>0</v>
      </c>
    </row>
    <row r="69" spans="1:5" x14ac:dyDescent="0.25">
      <c r="A69" t="s">
        <v>64</v>
      </c>
      <c r="C69">
        <v>0</v>
      </c>
      <c r="D69" s="1">
        <f>13204000+30000</f>
        <v>13234000</v>
      </c>
      <c r="E69" s="5">
        <f t="shared" si="0"/>
        <v>13234000</v>
      </c>
    </row>
    <row r="70" spans="1:5" x14ac:dyDescent="0.25">
      <c r="A70" t="s">
        <v>65</v>
      </c>
      <c r="B70">
        <v>189458</v>
      </c>
      <c r="C70">
        <v>0</v>
      </c>
      <c r="D70" s="1">
        <v>44094000</v>
      </c>
      <c r="E70" s="5">
        <f t="shared" ref="E70:E94" si="1">SUM(B70:D70)</f>
        <v>44283458</v>
      </c>
    </row>
    <row r="71" spans="1:5" s="6" customFormat="1" x14ac:dyDescent="0.25">
      <c r="A71" s="6" t="s">
        <v>66</v>
      </c>
      <c r="B71" s="6">
        <v>189458</v>
      </c>
      <c r="C71" s="6">
        <v>0</v>
      </c>
      <c r="D71" s="3">
        <f>SUM(D59:D70)</f>
        <v>84328000</v>
      </c>
      <c r="E71" s="7">
        <f t="shared" si="1"/>
        <v>84517458</v>
      </c>
    </row>
    <row r="72" spans="1:5" x14ac:dyDescent="0.25">
      <c r="A72" t="s">
        <v>67</v>
      </c>
      <c r="C72">
        <v>0</v>
      </c>
      <c r="E72" s="5">
        <f t="shared" si="1"/>
        <v>0</v>
      </c>
    </row>
    <row r="73" spans="1:5" x14ac:dyDescent="0.25">
      <c r="A73" t="s">
        <v>68</v>
      </c>
      <c r="C73">
        <v>0</v>
      </c>
      <c r="E73" s="5">
        <f t="shared" si="1"/>
        <v>0</v>
      </c>
    </row>
    <row r="74" spans="1:5" x14ac:dyDescent="0.25">
      <c r="A74" t="s">
        <v>69</v>
      </c>
      <c r="C74">
        <v>0</v>
      </c>
      <c r="E74" s="5">
        <f t="shared" si="1"/>
        <v>0</v>
      </c>
    </row>
    <row r="75" spans="1:5" x14ac:dyDescent="0.25">
      <c r="A75" t="s">
        <v>70</v>
      </c>
      <c r="B75">
        <v>236220</v>
      </c>
      <c r="C75">
        <v>0</v>
      </c>
      <c r="D75" s="22">
        <v>43107311.023622043</v>
      </c>
      <c r="E75" s="5">
        <f t="shared" si="1"/>
        <v>43343531.023622043</v>
      </c>
    </row>
    <row r="76" spans="1:5" x14ac:dyDescent="0.25">
      <c r="A76" t="s">
        <v>71</v>
      </c>
      <c r="C76">
        <v>0</v>
      </c>
      <c r="E76" s="5">
        <f t="shared" si="1"/>
        <v>0</v>
      </c>
    </row>
    <row r="77" spans="1:5" x14ac:dyDescent="0.25">
      <c r="A77" t="s">
        <v>72</v>
      </c>
      <c r="C77">
        <v>0</v>
      </c>
      <c r="E77" s="5">
        <f t="shared" si="1"/>
        <v>0</v>
      </c>
    </row>
    <row r="78" spans="1:5" x14ac:dyDescent="0.25">
      <c r="A78" t="s">
        <v>73</v>
      </c>
      <c r="B78">
        <v>63780</v>
      </c>
      <c r="C78">
        <v>0</v>
      </c>
      <c r="D78" s="22">
        <v>11638973.976377953</v>
      </c>
      <c r="E78" s="5">
        <f t="shared" si="1"/>
        <v>11702753.976377953</v>
      </c>
    </row>
    <row r="79" spans="1:5" s="6" customFormat="1" x14ac:dyDescent="0.25">
      <c r="A79" s="6" t="s">
        <v>74</v>
      </c>
      <c r="B79" s="6">
        <v>300000</v>
      </c>
      <c r="C79" s="6">
        <v>0</v>
      </c>
      <c r="D79" s="2">
        <v>54746285</v>
      </c>
      <c r="E79" s="7">
        <f t="shared" si="1"/>
        <v>55046285</v>
      </c>
    </row>
    <row r="80" spans="1:5" x14ac:dyDescent="0.25">
      <c r="A80" t="s">
        <v>75</v>
      </c>
      <c r="B80">
        <v>0</v>
      </c>
      <c r="C80">
        <v>0</v>
      </c>
      <c r="D80" s="22">
        <f>20529921+3000000</f>
        <v>23529921</v>
      </c>
      <c r="E80" s="5">
        <f t="shared" si="1"/>
        <v>23529921</v>
      </c>
    </row>
    <row r="81" spans="1:5" x14ac:dyDescent="0.25">
      <c r="A81" t="s">
        <v>76</v>
      </c>
      <c r="C81">
        <v>0</v>
      </c>
      <c r="E81" s="5">
        <f t="shared" si="1"/>
        <v>0</v>
      </c>
    </row>
    <row r="82" spans="1:5" x14ac:dyDescent="0.25">
      <c r="A82" t="s">
        <v>77</v>
      </c>
      <c r="C82">
        <v>0</v>
      </c>
      <c r="E82" s="5">
        <f t="shared" si="1"/>
        <v>0</v>
      </c>
    </row>
    <row r="83" spans="1:5" x14ac:dyDescent="0.25">
      <c r="A83" t="s">
        <v>78</v>
      </c>
      <c r="C83">
        <v>0</v>
      </c>
      <c r="D83" s="22">
        <v>5543078.7401574804</v>
      </c>
      <c r="E83" s="5">
        <f t="shared" si="1"/>
        <v>5543078.7401574804</v>
      </c>
    </row>
    <row r="84" spans="1:5" s="6" customFormat="1" x14ac:dyDescent="0.25">
      <c r="A84" s="6" t="s">
        <v>79</v>
      </c>
      <c r="B84" s="6">
        <v>0</v>
      </c>
      <c r="C84" s="6">
        <v>0</v>
      </c>
      <c r="D84" s="4">
        <f>SUM(D80:D83)</f>
        <v>29072999.740157481</v>
      </c>
      <c r="E84" s="7">
        <f t="shared" si="1"/>
        <v>29072999.740157481</v>
      </c>
    </row>
    <row r="85" spans="1:5" ht="30" x14ac:dyDescent="0.25">
      <c r="A85" s="16" t="s">
        <v>80</v>
      </c>
      <c r="C85">
        <v>0</v>
      </c>
      <c r="E85" s="5">
        <f t="shared" si="1"/>
        <v>0</v>
      </c>
    </row>
    <row r="86" spans="1:5" ht="30" x14ac:dyDescent="0.25">
      <c r="A86" s="16" t="s">
        <v>81</v>
      </c>
      <c r="C86">
        <v>0</v>
      </c>
      <c r="E86" s="5">
        <f t="shared" si="1"/>
        <v>0</v>
      </c>
    </row>
    <row r="87" spans="1:5" ht="30" x14ac:dyDescent="0.25">
      <c r="A87" s="16" t="s">
        <v>82</v>
      </c>
      <c r="C87">
        <v>0</v>
      </c>
      <c r="E87" s="5">
        <f t="shared" si="1"/>
        <v>0</v>
      </c>
    </row>
    <row r="88" spans="1:5" x14ac:dyDescent="0.25">
      <c r="A88" t="s">
        <v>83</v>
      </c>
      <c r="C88">
        <v>0</v>
      </c>
      <c r="D88" s="1">
        <v>0</v>
      </c>
      <c r="E88" s="5">
        <f t="shared" si="1"/>
        <v>0</v>
      </c>
    </row>
    <row r="89" spans="1:5" ht="30" x14ac:dyDescent="0.25">
      <c r="A89" s="16" t="s">
        <v>84</v>
      </c>
      <c r="C89">
        <v>0</v>
      </c>
      <c r="E89" s="5">
        <f t="shared" si="1"/>
        <v>0</v>
      </c>
    </row>
    <row r="90" spans="1:5" ht="30" x14ac:dyDescent="0.25">
      <c r="A90" s="16" t="s">
        <v>85</v>
      </c>
      <c r="C90">
        <v>0</v>
      </c>
      <c r="E90" s="5">
        <f t="shared" si="1"/>
        <v>0</v>
      </c>
    </row>
    <row r="91" spans="1:5" x14ac:dyDescent="0.25">
      <c r="A91" t="s">
        <v>86</v>
      </c>
      <c r="C91">
        <v>0</v>
      </c>
      <c r="E91" s="5">
        <f t="shared" si="1"/>
        <v>0</v>
      </c>
    </row>
    <row r="92" spans="1:5" x14ac:dyDescent="0.25">
      <c r="A92" t="s">
        <v>87</v>
      </c>
      <c r="C92">
        <v>0</v>
      </c>
      <c r="E92" s="5">
        <f t="shared" si="1"/>
        <v>0</v>
      </c>
    </row>
    <row r="93" spans="1:5" s="6" customFormat="1" x14ac:dyDescent="0.25">
      <c r="A93" s="6" t="s">
        <v>88</v>
      </c>
      <c r="C93" s="6">
        <v>0</v>
      </c>
      <c r="D93" s="10">
        <v>0</v>
      </c>
      <c r="E93" s="7">
        <f t="shared" si="1"/>
        <v>0</v>
      </c>
    </row>
    <row r="94" spans="1:5" s="8" customFormat="1" x14ac:dyDescent="0.25">
      <c r="A94" s="8" t="s">
        <v>89</v>
      </c>
      <c r="B94" s="8">
        <v>37928657.799999997</v>
      </c>
      <c r="C94" s="8">
        <v>85266954</v>
      </c>
      <c r="D94" s="23">
        <v>338641657</v>
      </c>
      <c r="E94" s="9">
        <f t="shared" si="1"/>
        <v>461837268.80000001</v>
      </c>
    </row>
  </sheetData>
  <mergeCells count="1">
    <mergeCell ref="C1:E1"/>
  </mergeCells>
  <pageMargins left="0.7" right="0.7" top="0.75" bottom="0.75" header="0.3" footer="0.3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55" workbookViewId="0">
      <selection activeCell="G35" sqref="F33:G35"/>
    </sheetView>
  </sheetViews>
  <sheetFormatPr defaultRowHeight="15" x14ac:dyDescent="0.25"/>
  <cols>
    <col min="1" max="1" width="78.7109375" customWidth="1"/>
    <col min="3" max="3" width="11.28515625" style="1" bestFit="1" customWidth="1"/>
    <col min="4" max="4" width="14" style="1" bestFit="1" customWidth="1"/>
    <col min="5" max="5" width="14.5703125" style="5" customWidth="1"/>
  </cols>
  <sheetData>
    <row r="1" spans="1:5" x14ac:dyDescent="0.25">
      <c r="A1" t="s">
        <v>202</v>
      </c>
      <c r="C1" s="27" t="s">
        <v>204</v>
      </c>
      <c r="D1" s="27"/>
      <c r="E1" s="27"/>
    </row>
    <row r="5" spans="1:5" x14ac:dyDescent="0.25">
      <c r="B5" t="s">
        <v>201</v>
      </c>
      <c r="C5" s="1" t="s">
        <v>198</v>
      </c>
      <c r="D5" s="1" t="s">
        <v>199</v>
      </c>
      <c r="E5" s="5" t="s">
        <v>200</v>
      </c>
    </row>
    <row r="6" spans="1:5" x14ac:dyDescent="0.25">
      <c r="A6" t="s">
        <v>90</v>
      </c>
      <c r="C6" s="11">
        <v>0</v>
      </c>
      <c r="D6" s="21">
        <v>44753064</v>
      </c>
      <c r="E6" s="5">
        <f>SUM(B6:D6)</f>
        <v>44753064</v>
      </c>
    </row>
    <row r="7" spans="1:5" x14ac:dyDescent="0.25">
      <c r="A7" t="s">
        <v>91</v>
      </c>
      <c r="C7" s="11">
        <v>0</v>
      </c>
      <c r="D7" s="21">
        <v>50012434</v>
      </c>
      <c r="E7" s="5">
        <f t="shared" ref="E7:E64" si="0">SUM(B7:D7)</f>
        <v>50012434</v>
      </c>
    </row>
    <row r="8" spans="1:5" ht="30" x14ac:dyDescent="0.25">
      <c r="A8" s="16" t="s">
        <v>92</v>
      </c>
      <c r="C8" s="11">
        <v>0</v>
      </c>
      <c r="D8" s="21">
        <f>10784500+8464979+9155520</f>
        <v>28404999</v>
      </c>
      <c r="E8" s="5">
        <f t="shared" si="0"/>
        <v>28404999</v>
      </c>
    </row>
    <row r="9" spans="1:5" x14ac:dyDescent="0.25">
      <c r="A9" t="s">
        <v>93</v>
      </c>
      <c r="C9" s="11">
        <v>0</v>
      </c>
      <c r="D9" s="21">
        <v>3511200</v>
      </c>
      <c r="E9" s="5">
        <f t="shared" si="0"/>
        <v>3511200</v>
      </c>
    </row>
    <row r="10" spans="1:5" x14ac:dyDescent="0.25">
      <c r="A10" t="s">
        <v>94</v>
      </c>
      <c r="C10" s="11">
        <v>0</v>
      </c>
      <c r="D10" s="21"/>
      <c r="E10" s="5">
        <f t="shared" si="0"/>
        <v>0</v>
      </c>
    </row>
    <row r="11" spans="1:5" x14ac:dyDescent="0.25">
      <c r="A11" t="s">
        <v>95</v>
      </c>
      <c r="C11" s="11">
        <v>0</v>
      </c>
      <c r="D11" s="21">
        <v>0</v>
      </c>
      <c r="E11" s="5">
        <f t="shared" si="0"/>
        <v>0</v>
      </c>
    </row>
    <row r="12" spans="1:5" s="6" customFormat="1" x14ac:dyDescent="0.25">
      <c r="A12" s="6" t="s">
        <v>96</v>
      </c>
      <c r="C12" s="12">
        <v>0</v>
      </c>
      <c r="D12" s="3">
        <f>SUM(D6:D11)</f>
        <v>126681697</v>
      </c>
      <c r="E12" s="7">
        <f t="shared" si="0"/>
        <v>126681697</v>
      </c>
    </row>
    <row r="13" spans="1:5" x14ac:dyDescent="0.25">
      <c r="A13" t="s">
        <v>97</v>
      </c>
      <c r="C13" s="11">
        <v>0</v>
      </c>
      <c r="D13" s="21"/>
      <c r="E13" s="5">
        <f t="shared" si="0"/>
        <v>0</v>
      </c>
    </row>
    <row r="14" spans="1:5" ht="30" x14ac:dyDescent="0.25">
      <c r="A14" s="16" t="s">
        <v>98</v>
      </c>
      <c r="C14" s="11">
        <v>0</v>
      </c>
      <c r="D14" s="21"/>
      <c r="E14" s="5">
        <f t="shared" si="0"/>
        <v>0</v>
      </c>
    </row>
    <row r="15" spans="1:5" ht="30" x14ac:dyDescent="0.25">
      <c r="A15" s="16" t="s">
        <v>99</v>
      </c>
      <c r="C15" s="11">
        <v>0</v>
      </c>
      <c r="D15" s="21"/>
      <c r="E15" s="5">
        <f t="shared" si="0"/>
        <v>0</v>
      </c>
    </row>
    <row r="16" spans="1:5" ht="30" x14ac:dyDescent="0.25">
      <c r="A16" s="16" t="s">
        <v>100</v>
      </c>
      <c r="C16" s="11">
        <v>0</v>
      </c>
      <c r="D16" s="21"/>
      <c r="E16" s="5">
        <f t="shared" si="0"/>
        <v>0</v>
      </c>
    </row>
    <row r="17" spans="1:5" x14ac:dyDescent="0.25">
      <c r="A17" t="s">
        <v>101</v>
      </c>
      <c r="C17" s="11">
        <v>0</v>
      </c>
      <c r="D17" s="21">
        <f>6015000+57885000</f>
        <v>63900000</v>
      </c>
      <c r="E17" s="5">
        <f t="shared" si="0"/>
        <v>63900000</v>
      </c>
    </row>
    <row r="18" spans="1:5" s="6" customFormat="1" x14ac:dyDescent="0.25">
      <c r="A18" s="6" t="s">
        <v>102</v>
      </c>
      <c r="C18" s="12">
        <v>0</v>
      </c>
      <c r="D18" s="3">
        <f>SUM(D17+D16+D15+D14+D13+D12)</f>
        <v>190581697</v>
      </c>
      <c r="E18" s="7">
        <f t="shared" si="0"/>
        <v>190581697</v>
      </c>
    </row>
    <row r="19" spans="1:5" x14ac:dyDescent="0.25">
      <c r="A19" t="s">
        <v>103</v>
      </c>
      <c r="C19" s="11">
        <v>0</v>
      </c>
      <c r="D19" s="21"/>
      <c r="E19" s="5">
        <f t="shared" si="0"/>
        <v>0</v>
      </c>
    </row>
    <row r="20" spans="1:5" ht="30" x14ac:dyDescent="0.25">
      <c r="A20" s="16" t="s">
        <v>104</v>
      </c>
      <c r="C20" s="11">
        <v>0</v>
      </c>
      <c r="D20" s="21"/>
      <c r="E20" s="5">
        <f t="shared" si="0"/>
        <v>0</v>
      </c>
    </row>
    <row r="21" spans="1:5" ht="30" x14ac:dyDescent="0.25">
      <c r="A21" s="16" t="s">
        <v>105</v>
      </c>
      <c r="C21" s="11">
        <v>0</v>
      </c>
      <c r="D21" s="21"/>
      <c r="E21" s="5">
        <f t="shared" si="0"/>
        <v>0</v>
      </c>
    </row>
    <row r="22" spans="1:5" ht="30" x14ac:dyDescent="0.25">
      <c r="A22" s="16" t="s">
        <v>106</v>
      </c>
      <c r="C22" s="11">
        <v>0</v>
      </c>
      <c r="D22" s="21"/>
      <c r="E22" s="5">
        <f t="shared" si="0"/>
        <v>0</v>
      </c>
    </row>
    <row r="23" spans="1:5" x14ac:dyDescent="0.25">
      <c r="A23" t="s">
        <v>107</v>
      </c>
      <c r="C23" s="11">
        <v>0</v>
      </c>
      <c r="D23" s="21">
        <f>23655130+18200000</f>
        <v>41855130</v>
      </c>
      <c r="E23" s="5">
        <f t="shared" si="0"/>
        <v>41855130</v>
      </c>
    </row>
    <row r="24" spans="1:5" s="6" customFormat="1" x14ac:dyDescent="0.25">
      <c r="A24" s="6" t="s">
        <v>108</v>
      </c>
      <c r="C24" s="12">
        <v>0</v>
      </c>
      <c r="D24" s="3">
        <f>D23</f>
        <v>41855130</v>
      </c>
      <c r="E24" s="7">
        <f t="shared" si="0"/>
        <v>41855130</v>
      </c>
    </row>
    <row r="25" spans="1:5" x14ac:dyDescent="0.25">
      <c r="A25" t="s">
        <v>109</v>
      </c>
      <c r="C25" s="11">
        <v>0</v>
      </c>
      <c r="D25" s="21"/>
      <c r="E25" s="5">
        <f t="shared" si="0"/>
        <v>0</v>
      </c>
    </row>
    <row r="26" spans="1:5" x14ac:dyDescent="0.25">
      <c r="A26" t="s">
        <v>110</v>
      </c>
      <c r="C26" s="11">
        <v>0</v>
      </c>
      <c r="D26" s="21"/>
      <c r="E26" s="5">
        <f t="shared" si="0"/>
        <v>0</v>
      </c>
    </row>
    <row r="27" spans="1:5" x14ac:dyDescent="0.25">
      <c r="A27" t="s">
        <v>111</v>
      </c>
      <c r="C27" s="12">
        <v>0</v>
      </c>
      <c r="D27" s="21"/>
      <c r="E27" s="5">
        <f t="shared" si="0"/>
        <v>0</v>
      </c>
    </row>
    <row r="28" spans="1:5" x14ac:dyDescent="0.25">
      <c r="A28" t="s">
        <v>112</v>
      </c>
      <c r="C28" s="11">
        <v>0</v>
      </c>
      <c r="D28" s="21"/>
      <c r="E28" s="5">
        <f t="shared" si="0"/>
        <v>0</v>
      </c>
    </row>
    <row r="29" spans="1:5" x14ac:dyDescent="0.25">
      <c r="A29" t="s">
        <v>113</v>
      </c>
      <c r="C29" s="11">
        <v>0</v>
      </c>
      <c r="D29" s="21"/>
      <c r="E29" s="5">
        <f t="shared" si="0"/>
        <v>0</v>
      </c>
    </row>
    <row r="30" spans="1:5" x14ac:dyDescent="0.25">
      <c r="A30" t="s">
        <v>114</v>
      </c>
      <c r="C30" s="11">
        <v>0</v>
      </c>
      <c r="D30" s="21">
        <v>6500000</v>
      </c>
      <c r="E30" s="5">
        <f t="shared" si="0"/>
        <v>6500000</v>
      </c>
    </row>
    <row r="31" spans="1:5" x14ac:dyDescent="0.25">
      <c r="A31" t="s">
        <v>115</v>
      </c>
      <c r="C31" s="11">
        <v>0</v>
      </c>
      <c r="D31" s="21">
        <v>81150000</v>
      </c>
      <c r="E31" s="5">
        <f t="shared" si="0"/>
        <v>81150000</v>
      </c>
    </row>
    <row r="32" spans="1:5" x14ac:dyDescent="0.25">
      <c r="A32" t="s">
        <v>116</v>
      </c>
      <c r="C32" s="11">
        <v>0</v>
      </c>
      <c r="D32" s="21"/>
      <c r="E32" s="5">
        <f t="shared" si="0"/>
        <v>0</v>
      </c>
    </row>
    <row r="33" spans="1:5" x14ac:dyDescent="0.25">
      <c r="A33" t="s">
        <v>117</v>
      </c>
      <c r="C33" s="11">
        <v>0</v>
      </c>
      <c r="D33" s="21"/>
      <c r="E33" s="5">
        <f t="shared" si="0"/>
        <v>0</v>
      </c>
    </row>
    <row r="34" spans="1:5" x14ac:dyDescent="0.25">
      <c r="A34" t="s">
        <v>118</v>
      </c>
      <c r="C34" s="11">
        <v>0</v>
      </c>
      <c r="D34" s="21">
        <v>4000000</v>
      </c>
      <c r="E34" s="5">
        <f t="shared" si="0"/>
        <v>4000000</v>
      </c>
    </row>
    <row r="35" spans="1:5" x14ac:dyDescent="0.25">
      <c r="A35" t="s">
        <v>119</v>
      </c>
      <c r="C35" s="11">
        <v>0</v>
      </c>
      <c r="D35" s="21"/>
      <c r="E35" s="5">
        <f t="shared" si="0"/>
        <v>0</v>
      </c>
    </row>
    <row r="36" spans="1:5" x14ac:dyDescent="0.25">
      <c r="A36" t="s">
        <v>120</v>
      </c>
      <c r="C36" s="12">
        <v>0</v>
      </c>
      <c r="D36" s="21">
        <v>4000000</v>
      </c>
      <c r="E36" s="5">
        <f t="shared" si="0"/>
        <v>4000000</v>
      </c>
    </row>
    <row r="37" spans="1:5" x14ac:dyDescent="0.25">
      <c r="A37" t="s">
        <v>121</v>
      </c>
      <c r="C37" s="11">
        <v>0</v>
      </c>
      <c r="D37" s="21">
        <v>950000</v>
      </c>
      <c r="E37" s="5">
        <f t="shared" si="0"/>
        <v>950000</v>
      </c>
    </row>
    <row r="38" spans="1:5" s="6" customFormat="1" x14ac:dyDescent="0.25">
      <c r="A38" s="6" t="s">
        <v>122</v>
      </c>
      <c r="C38" s="12">
        <v>0</v>
      </c>
      <c r="D38" s="3">
        <f>D30+D31+D34+D37</f>
        <v>92600000</v>
      </c>
      <c r="E38" s="7">
        <f t="shared" si="0"/>
        <v>92600000</v>
      </c>
    </row>
    <row r="39" spans="1:5" x14ac:dyDescent="0.25">
      <c r="A39" t="s">
        <v>123</v>
      </c>
      <c r="C39" s="11">
        <v>0</v>
      </c>
      <c r="D39" s="21">
        <v>0</v>
      </c>
      <c r="E39" s="5">
        <f t="shared" si="0"/>
        <v>0</v>
      </c>
    </row>
    <row r="40" spans="1:5" x14ac:dyDescent="0.25">
      <c r="A40" t="s">
        <v>124</v>
      </c>
      <c r="C40" s="11">
        <v>380000</v>
      </c>
      <c r="D40" s="21">
        <f>11500*12+1500*12</f>
        <v>156000</v>
      </c>
      <c r="E40" s="5">
        <f t="shared" si="0"/>
        <v>536000</v>
      </c>
    </row>
    <row r="41" spans="1:5" x14ac:dyDescent="0.25">
      <c r="A41" t="s">
        <v>125</v>
      </c>
      <c r="C41" s="11">
        <v>0</v>
      </c>
      <c r="D41" s="21"/>
      <c r="E41" s="5">
        <f t="shared" si="0"/>
        <v>0</v>
      </c>
    </row>
    <row r="42" spans="1:5" x14ac:dyDescent="0.25">
      <c r="A42" t="s">
        <v>126</v>
      </c>
      <c r="C42" s="11">
        <v>0</v>
      </c>
      <c r="D42" s="21">
        <v>1500000</v>
      </c>
      <c r="E42" s="5">
        <f t="shared" si="0"/>
        <v>1500000</v>
      </c>
    </row>
    <row r="43" spans="1:5" x14ac:dyDescent="0.25">
      <c r="A43" t="s">
        <v>127</v>
      </c>
      <c r="C43" s="11">
        <v>3600000</v>
      </c>
      <c r="D43" s="21">
        <v>0</v>
      </c>
      <c r="E43" s="5">
        <f t="shared" si="0"/>
        <v>3600000</v>
      </c>
    </row>
    <row r="44" spans="1:5" x14ac:dyDescent="0.25">
      <c r="A44" t="s">
        <v>128</v>
      </c>
      <c r="C44" s="11">
        <v>3000000</v>
      </c>
      <c r="D44" s="21"/>
      <c r="E44" s="5">
        <f t="shared" si="0"/>
        <v>3000000</v>
      </c>
    </row>
    <row r="45" spans="1:5" x14ac:dyDescent="0.25">
      <c r="A45" t="s">
        <v>129</v>
      </c>
      <c r="C45" s="11">
        <v>0</v>
      </c>
      <c r="D45" s="21"/>
      <c r="E45" s="5">
        <f t="shared" si="0"/>
        <v>0</v>
      </c>
    </row>
    <row r="46" spans="1:5" x14ac:dyDescent="0.25">
      <c r="A46" t="s">
        <v>130</v>
      </c>
      <c r="C46" s="11">
        <v>0</v>
      </c>
      <c r="D46" s="21">
        <v>500000</v>
      </c>
      <c r="E46" s="5">
        <f t="shared" si="0"/>
        <v>500000</v>
      </c>
    </row>
    <row r="47" spans="1:5" x14ac:dyDescent="0.25">
      <c r="A47" t="s">
        <v>131</v>
      </c>
      <c r="C47" s="11">
        <v>0</v>
      </c>
      <c r="D47" s="21"/>
      <c r="E47" s="5">
        <f t="shared" si="0"/>
        <v>0</v>
      </c>
    </row>
    <row r="48" spans="1:5" x14ac:dyDescent="0.25">
      <c r="A48" t="s">
        <v>132</v>
      </c>
      <c r="C48" s="11">
        <v>0</v>
      </c>
      <c r="D48" s="21">
        <v>3100000</v>
      </c>
      <c r="E48" s="5">
        <f t="shared" si="0"/>
        <v>3100000</v>
      </c>
    </row>
    <row r="49" spans="1:5" s="6" customFormat="1" x14ac:dyDescent="0.25">
      <c r="A49" s="6" t="s">
        <v>133</v>
      </c>
      <c r="C49" s="12">
        <v>6980000</v>
      </c>
      <c r="D49" s="3">
        <f>SUM(D39:D48)</f>
        <v>5256000</v>
      </c>
      <c r="E49" s="7">
        <f t="shared" si="0"/>
        <v>12236000</v>
      </c>
    </row>
    <row r="50" spans="1:5" x14ac:dyDescent="0.25">
      <c r="A50" t="s">
        <v>134</v>
      </c>
      <c r="C50" s="11">
        <v>0</v>
      </c>
      <c r="D50" s="21"/>
      <c r="E50" s="5">
        <f t="shared" si="0"/>
        <v>0</v>
      </c>
    </row>
    <row r="51" spans="1:5" x14ac:dyDescent="0.25">
      <c r="A51" t="s">
        <v>135</v>
      </c>
      <c r="C51" s="11">
        <v>0</v>
      </c>
      <c r="D51" s="21"/>
      <c r="E51" s="5">
        <f t="shared" si="0"/>
        <v>0</v>
      </c>
    </row>
    <row r="52" spans="1:5" x14ac:dyDescent="0.25">
      <c r="A52" t="s">
        <v>136</v>
      </c>
      <c r="C52" s="11">
        <v>0</v>
      </c>
      <c r="D52" s="21"/>
      <c r="E52" s="5">
        <f t="shared" si="0"/>
        <v>0</v>
      </c>
    </row>
    <row r="53" spans="1:5" x14ac:dyDescent="0.25">
      <c r="A53" t="s">
        <v>137</v>
      </c>
      <c r="C53" s="11">
        <v>0</v>
      </c>
      <c r="D53" s="21"/>
      <c r="E53" s="5">
        <f t="shared" si="0"/>
        <v>0</v>
      </c>
    </row>
    <row r="54" spans="1:5" x14ac:dyDescent="0.25">
      <c r="A54" t="s">
        <v>138</v>
      </c>
      <c r="C54" s="11">
        <v>0</v>
      </c>
      <c r="D54" s="21"/>
      <c r="E54" s="5">
        <f t="shared" si="0"/>
        <v>0</v>
      </c>
    </row>
    <row r="55" spans="1:5" s="6" customFormat="1" x14ac:dyDescent="0.25">
      <c r="A55" s="6" t="s">
        <v>139</v>
      </c>
      <c r="C55" s="12">
        <v>0</v>
      </c>
      <c r="D55" s="21"/>
      <c r="E55" s="7">
        <f t="shared" si="0"/>
        <v>0</v>
      </c>
    </row>
    <row r="56" spans="1:5" ht="30" x14ac:dyDescent="0.25">
      <c r="A56" s="16" t="s">
        <v>140</v>
      </c>
      <c r="C56" s="11">
        <v>0</v>
      </c>
      <c r="D56" s="21"/>
      <c r="E56" s="5">
        <f t="shared" si="0"/>
        <v>0</v>
      </c>
    </row>
    <row r="57" spans="1:5" ht="30" x14ac:dyDescent="0.25">
      <c r="A57" s="16" t="s">
        <v>141</v>
      </c>
      <c r="C57" s="11">
        <v>0</v>
      </c>
      <c r="D57" s="21"/>
      <c r="E57" s="5">
        <f t="shared" si="0"/>
        <v>0</v>
      </c>
    </row>
    <row r="58" spans="1:5" x14ac:dyDescent="0.25">
      <c r="A58" t="s">
        <v>142</v>
      </c>
      <c r="C58" s="11">
        <v>0</v>
      </c>
      <c r="D58" s="21">
        <f>416000*4</f>
        <v>1664000</v>
      </c>
      <c r="E58" s="5">
        <f t="shared" si="0"/>
        <v>1664000</v>
      </c>
    </row>
    <row r="59" spans="1:5" s="6" customFormat="1" x14ac:dyDescent="0.25">
      <c r="A59" s="6" t="s">
        <v>143</v>
      </c>
      <c r="C59" s="12">
        <v>0</v>
      </c>
      <c r="D59" s="3">
        <f>SUM(D58)</f>
        <v>1664000</v>
      </c>
      <c r="E59" s="7">
        <f t="shared" si="0"/>
        <v>1664000</v>
      </c>
    </row>
    <row r="60" spans="1:5" ht="30" x14ac:dyDescent="0.25">
      <c r="A60" s="16" t="s">
        <v>144</v>
      </c>
      <c r="C60" s="11">
        <v>0</v>
      </c>
      <c r="D60" s="21"/>
      <c r="E60" s="5">
        <f t="shared" si="0"/>
        <v>0</v>
      </c>
    </row>
    <row r="61" spans="1:5" ht="30" x14ac:dyDescent="0.25">
      <c r="A61" s="17" t="s">
        <v>145</v>
      </c>
      <c r="C61" s="11">
        <v>0</v>
      </c>
      <c r="D61" s="21"/>
      <c r="E61" s="5">
        <f t="shared" si="0"/>
        <v>0</v>
      </c>
    </row>
    <row r="62" spans="1:5" x14ac:dyDescent="0.25">
      <c r="A62" t="s">
        <v>146</v>
      </c>
      <c r="C62" s="11">
        <v>0</v>
      </c>
      <c r="D62" s="21"/>
      <c r="E62" s="5">
        <f t="shared" si="0"/>
        <v>0</v>
      </c>
    </row>
    <row r="63" spans="1:5" s="6" customFormat="1" x14ac:dyDescent="0.25">
      <c r="A63" s="6" t="s">
        <v>147</v>
      </c>
      <c r="C63" s="12">
        <v>0</v>
      </c>
      <c r="D63" s="21"/>
      <c r="E63" s="7">
        <f t="shared" si="0"/>
        <v>0</v>
      </c>
    </row>
    <row r="64" spans="1:5" s="8" customFormat="1" x14ac:dyDescent="0.25">
      <c r="A64" s="8" t="s">
        <v>148</v>
      </c>
      <c r="C64" s="2">
        <v>6980000</v>
      </c>
      <c r="D64" s="3">
        <f>SUM(D59+D55+D49+D38+D27+D24+D18)</f>
        <v>331956827</v>
      </c>
      <c r="E64" s="9">
        <f t="shared" si="0"/>
        <v>338936827</v>
      </c>
    </row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0" workbookViewId="0">
      <selection activeCell="D26" sqref="D26"/>
    </sheetView>
  </sheetViews>
  <sheetFormatPr defaultRowHeight="15" x14ac:dyDescent="0.25"/>
  <cols>
    <col min="1" max="1" width="69.140625" customWidth="1"/>
    <col min="4" max="4" width="14" bestFit="1" customWidth="1"/>
    <col min="5" max="5" width="10" style="5" bestFit="1" customWidth="1"/>
  </cols>
  <sheetData>
    <row r="1" spans="1:5" x14ac:dyDescent="0.25">
      <c r="A1" t="s">
        <v>202</v>
      </c>
      <c r="C1" s="26" t="s">
        <v>205</v>
      </c>
      <c r="D1" s="26"/>
      <c r="E1" s="26"/>
    </row>
    <row r="3" spans="1:5" x14ac:dyDescent="0.25">
      <c r="B3" t="s">
        <v>201</v>
      </c>
      <c r="C3" t="s">
        <v>198</v>
      </c>
      <c r="D3" t="s">
        <v>199</v>
      </c>
      <c r="E3" s="5" t="s">
        <v>200</v>
      </c>
    </row>
    <row r="4" spans="1:5" x14ac:dyDescent="0.25">
      <c r="A4" t="s">
        <v>149</v>
      </c>
      <c r="D4" s="18"/>
      <c r="E4" s="5">
        <f>SUM(B4:D4)</f>
        <v>0</v>
      </c>
    </row>
    <row r="5" spans="1:5" x14ac:dyDescent="0.25">
      <c r="A5" t="s">
        <v>150</v>
      </c>
      <c r="D5" s="18"/>
      <c r="E5" s="5">
        <f t="shared" ref="E5:E26" si="0">SUM(B5:D5)</f>
        <v>0</v>
      </c>
    </row>
    <row r="6" spans="1:5" x14ac:dyDescent="0.25">
      <c r="A6" t="s">
        <v>151</v>
      </c>
      <c r="D6" s="18"/>
      <c r="E6" s="5">
        <f t="shared" si="0"/>
        <v>0</v>
      </c>
    </row>
    <row r="7" spans="1:5" s="6" customFormat="1" x14ac:dyDescent="0.25">
      <c r="A7" s="6" t="s">
        <v>152</v>
      </c>
      <c r="D7" s="19">
        <v>0</v>
      </c>
      <c r="E7" s="5">
        <f t="shared" si="0"/>
        <v>0</v>
      </c>
    </row>
    <row r="8" spans="1:5" x14ac:dyDescent="0.25">
      <c r="A8" t="s">
        <v>153</v>
      </c>
      <c r="D8" s="18"/>
      <c r="E8" s="5">
        <f t="shared" si="0"/>
        <v>0</v>
      </c>
    </row>
    <row r="9" spans="1:5" x14ac:dyDescent="0.25">
      <c r="A9" t="s">
        <v>154</v>
      </c>
      <c r="D9" s="18"/>
      <c r="E9" s="5">
        <f t="shared" si="0"/>
        <v>0</v>
      </c>
    </row>
    <row r="10" spans="1:5" x14ac:dyDescent="0.25">
      <c r="A10" t="s">
        <v>155</v>
      </c>
      <c r="D10" s="18"/>
      <c r="E10" s="5">
        <f t="shared" si="0"/>
        <v>0</v>
      </c>
    </row>
    <row r="11" spans="1:5" x14ac:dyDescent="0.25">
      <c r="A11" t="s">
        <v>156</v>
      </c>
      <c r="D11" s="18"/>
      <c r="E11" s="5">
        <f t="shared" si="0"/>
        <v>0</v>
      </c>
    </row>
    <row r="12" spans="1:5" s="6" customFormat="1" x14ac:dyDescent="0.25">
      <c r="A12" s="6" t="s">
        <v>157</v>
      </c>
      <c r="D12" s="19">
        <v>0</v>
      </c>
      <c r="E12" s="5">
        <f t="shared" si="0"/>
        <v>0</v>
      </c>
    </row>
    <row r="13" spans="1:5" x14ac:dyDescent="0.25">
      <c r="A13" t="s">
        <v>158</v>
      </c>
      <c r="D13" s="18"/>
      <c r="E13" s="5">
        <f t="shared" si="0"/>
        <v>0</v>
      </c>
    </row>
    <row r="14" spans="1:5" x14ac:dyDescent="0.25">
      <c r="A14" t="s">
        <v>159</v>
      </c>
      <c r="D14" s="18"/>
      <c r="E14" s="5">
        <f t="shared" si="0"/>
        <v>0</v>
      </c>
    </row>
    <row r="15" spans="1:5" x14ac:dyDescent="0.25">
      <c r="A15" t="s">
        <v>160</v>
      </c>
      <c r="D15" s="18">
        <f>37739200+78119286</f>
        <v>115858486</v>
      </c>
      <c r="E15" s="5">
        <f t="shared" si="0"/>
        <v>115858486</v>
      </c>
    </row>
    <row r="16" spans="1:5" x14ac:dyDescent="0.25">
      <c r="A16" t="s">
        <v>161</v>
      </c>
      <c r="D16" s="20"/>
      <c r="E16" s="5">
        <f t="shared" si="0"/>
        <v>0</v>
      </c>
    </row>
    <row r="17" spans="1:5" x14ac:dyDescent="0.25">
      <c r="A17" t="s">
        <v>162</v>
      </c>
      <c r="D17" s="18"/>
      <c r="E17" s="5">
        <f t="shared" si="0"/>
        <v>0</v>
      </c>
    </row>
    <row r="18" spans="1:5" x14ac:dyDescent="0.25">
      <c r="A18" t="s">
        <v>163</v>
      </c>
      <c r="D18" s="18"/>
      <c r="E18" s="5">
        <f t="shared" si="0"/>
        <v>0</v>
      </c>
    </row>
    <row r="19" spans="1:5" s="6" customFormat="1" x14ac:dyDescent="0.25">
      <c r="A19" s="6" t="s">
        <v>164</v>
      </c>
      <c r="D19" s="24">
        <f>SUM(D15:D18)</f>
        <v>115858486</v>
      </c>
      <c r="E19" s="5">
        <f t="shared" si="0"/>
        <v>115858486</v>
      </c>
    </row>
    <row r="20" spans="1:5" x14ac:dyDescent="0.25">
      <c r="A20" t="s">
        <v>165</v>
      </c>
      <c r="D20" s="18"/>
      <c r="E20" s="5">
        <f t="shared" si="0"/>
        <v>0</v>
      </c>
    </row>
    <row r="21" spans="1:5" x14ac:dyDescent="0.25">
      <c r="A21" t="s">
        <v>166</v>
      </c>
      <c r="D21" s="18"/>
      <c r="E21" s="5">
        <f t="shared" si="0"/>
        <v>0</v>
      </c>
    </row>
    <row r="22" spans="1:5" x14ac:dyDescent="0.25">
      <c r="A22" t="s">
        <v>167</v>
      </c>
      <c r="D22" s="18"/>
      <c r="E22" s="5">
        <f t="shared" si="0"/>
        <v>0</v>
      </c>
    </row>
    <row r="23" spans="1:5" x14ac:dyDescent="0.25">
      <c r="A23" t="s">
        <v>168</v>
      </c>
      <c r="D23" s="18"/>
      <c r="E23" s="5">
        <f t="shared" si="0"/>
        <v>0</v>
      </c>
    </row>
    <row r="24" spans="1:5" s="6" customFormat="1" x14ac:dyDescent="0.25">
      <c r="A24" s="6" t="s">
        <v>169</v>
      </c>
      <c r="D24" s="18">
        <v>0</v>
      </c>
      <c r="E24" s="5">
        <f t="shared" si="0"/>
        <v>0</v>
      </c>
    </row>
    <row r="25" spans="1:5" s="6" customFormat="1" x14ac:dyDescent="0.25">
      <c r="A25" s="6" t="s">
        <v>170</v>
      </c>
      <c r="D25" s="18"/>
      <c r="E25" s="5">
        <f t="shared" si="0"/>
        <v>0</v>
      </c>
    </row>
    <row r="26" spans="1:5" s="6" customFormat="1" x14ac:dyDescent="0.25">
      <c r="A26" s="6" t="s">
        <v>171</v>
      </c>
      <c r="D26" s="25">
        <f>SUM(D24+D19+D12+D7)</f>
        <v>115858486</v>
      </c>
      <c r="E26" s="5">
        <f t="shared" si="0"/>
        <v>115858486</v>
      </c>
    </row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8" workbookViewId="0">
      <selection activeCell="C19" sqref="C19"/>
    </sheetView>
  </sheetViews>
  <sheetFormatPr defaultRowHeight="15" x14ac:dyDescent="0.25"/>
  <cols>
    <col min="1" max="1" width="68.42578125" customWidth="1"/>
    <col min="2" max="2" width="10.28515625" bestFit="1" customWidth="1"/>
    <col min="4" max="4" width="14.42578125" bestFit="1" customWidth="1"/>
    <col min="5" max="5" width="11.7109375" style="5" bestFit="1" customWidth="1"/>
  </cols>
  <sheetData>
    <row r="1" spans="1:5" x14ac:dyDescent="0.25">
      <c r="A1" t="s">
        <v>202</v>
      </c>
      <c r="C1" s="26" t="s">
        <v>206</v>
      </c>
      <c r="D1" s="26"/>
      <c r="E1" s="26"/>
    </row>
    <row r="3" spans="1:5" ht="15.75" x14ac:dyDescent="0.25">
      <c r="B3" s="14" t="s">
        <v>197</v>
      </c>
      <c r="C3" s="14" t="s">
        <v>198</v>
      </c>
      <c r="D3" s="14" t="s">
        <v>199</v>
      </c>
      <c r="E3" s="15" t="s">
        <v>200</v>
      </c>
    </row>
    <row r="4" spans="1:5" x14ac:dyDescent="0.25">
      <c r="A4" t="s">
        <v>172</v>
      </c>
      <c r="E4" s="5">
        <f>SUM(B4:D4)</f>
        <v>0</v>
      </c>
    </row>
    <row r="5" spans="1:5" x14ac:dyDescent="0.25">
      <c r="A5" t="s">
        <v>173</v>
      </c>
      <c r="E5" s="5">
        <f t="shared" ref="E5:E28" si="0">SUM(B5:D5)</f>
        <v>0</v>
      </c>
    </row>
    <row r="6" spans="1:5" x14ac:dyDescent="0.25">
      <c r="A6" t="s">
        <v>174</v>
      </c>
      <c r="E6" s="5">
        <f t="shared" si="0"/>
        <v>0</v>
      </c>
    </row>
    <row r="7" spans="1:5" s="6" customFormat="1" x14ac:dyDescent="0.25">
      <c r="A7" s="6" t="s">
        <v>175</v>
      </c>
      <c r="D7" s="6">
        <v>0</v>
      </c>
      <c r="E7" s="5">
        <f t="shared" si="0"/>
        <v>0</v>
      </c>
    </row>
    <row r="8" spans="1:5" x14ac:dyDescent="0.25">
      <c r="A8" t="s">
        <v>176</v>
      </c>
      <c r="E8" s="5">
        <f t="shared" si="0"/>
        <v>0</v>
      </c>
    </row>
    <row r="9" spans="1:5" x14ac:dyDescent="0.25">
      <c r="A9" t="s">
        <v>177</v>
      </c>
      <c r="E9" s="5">
        <f t="shared" si="0"/>
        <v>0</v>
      </c>
    </row>
    <row r="10" spans="1:5" x14ac:dyDescent="0.25">
      <c r="A10" t="s">
        <v>178</v>
      </c>
      <c r="E10" s="5">
        <f t="shared" si="0"/>
        <v>0</v>
      </c>
    </row>
    <row r="11" spans="1:5" x14ac:dyDescent="0.25">
      <c r="A11" t="s">
        <v>179</v>
      </c>
      <c r="E11" s="5">
        <f t="shared" si="0"/>
        <v>0</v>
      </c>
    </row>
    <row r="12" spans="1:5" s="6" customFormat="1" x14ac:dyDescent="0.25">
      <c r="A12" s="6" t="s">
        <v>180</v>
      </c>
      <c r="D12" s="6">
        <v>0</v>
      </c>
      <c r="E12" s="5">
        <f t="shared" si="0"/>
        <v>0</v>
      </c>
    </row>
    <row r="13" spans="1:5" x14ac:dyDescent="0.25">
      <c r="A13" t="s">
        <v>181</v>
      </c>
      <c r="B13" s="13">
        <v>189458</v>
      </c>
      <c r="C13" s="13">
        <v>167668</v>
      </c>
      <c r="D13">
        <v>122543316</v>
      </c>
      <c r="E13" s="5">
        <f>SUM(B13:D13)</f>
        <v>122900442</v>
      </c>
    </row>
    <row r="14" spans="1:5" s="13" customFormat="1" x14ac:dyDescent="0.25">
      <c r="A14" s="13" t="s">
        <v>182</v>
      </c>
      <c r="E14" s="5">
        <f t="shared" si="0"/>
        <v>0</v>
      </c>
    </row>
    <row r="15" spans="1:5" s="6" customFormat="1" x14ac:dyDescent="0.25">
      <c r="A15" s="6" t="s">
        <v>183</v>
      </c>
      <c r="B15" s="6">
        <f>SUM(B13:B14)</f>
        <v>189458</v>
      </c>
      <c r="C15" s="6">
        <v>167668</v>
      </c>
      <c r="D15" s="6">
        <v>122543316</v>
      </c>
      <c r="E15" s="7">
        <f t="shared" si="0"/>
        <v>122900442</v>
      </c>
    </row>
    <row r="16" spans="1:5" x14ac:dyDescent="0.25">
      <c r="A16" t="s">
        <v>184</v>
      </c>
      <c r="E16" s="5">
        <f t="shared" si="0"/>
        <v>0</v>
      </c>
    </row>
    <row r="17" spans="1:5" x14ac:dyDescent="0.25">
      <c r="A17" t="s">
        <v>185</v>
      </c>
      <c r="E17" s="5">
        <f t="shared" si="0"/>
        <v>0</v>
      </c>
    </row>
    <row r="18" spans="1:5" x14ac:dyDescent="0.25">
      <c r="A18" t="s">
        <v>186</v>
      </c>
      <c r="B18">
        <v>37739200</v>
      </c>
      <c r="C18">
        <v>78119286</v>
      </c>
      <c r="E18" s="5">
        <f t="shared" si="0"/>
        <v>115858486</v>
      </c>
    </row>
    <row r="19" spans="1:5" x14ac:dyDescent="0.25">
      <c r="A19" t="s">
        <v>187</v>
      </c>
      <c r="E19" s="5">
        <f t="shared" si="0"/>
        <v>0</v>
      </c>
    </row>
    <row r="20" spans="1:5" x14ac:dyDescent="0.25">
      <c r="A20" t="s">
        <v>188</v>
      </c>
      <c r="E20" s="5">
        <f t="shared" si="0"/>
        <v>0</v>
      </c>
    </row>
    <row r="21" spans="1:5" s="6" customFormat="1" x14ac:dyDescent="0.25">
      <c r="A21" s="6" t="s">
        <v>189</v>
      </c>
      <c r="B21" s="6">
        <v>37739200</v>
      </c>
      <c r="C21" s="6">
        <v>78119286</v>
      </c>
      <c r="D21" s="6">
        <v>0</v>
      </c>
      <c r="E21" s="7">
        <f t="shared" si="0"/>
        <v>115858486</v>
      </c>
    </row>
    <row r="22" spans="1:5" x14ac:dyDescent="0.25">
      <c r="A22" t="s">
        <v>190</v>
      </c>
      <c r="E22" s="5">
        <f t="shared" si="0"/>
        <v>0</v>
      </c>
    </row>
    <row r="23" spans="1:5" x14ac:dyDescent="0.25">
      <c r="A23" t="s">
        <v>191</v>
      </c>
      <c r="E23" s="5">
        <f t="shared" si="0"/>
        <v>0</v>
      </c>
    </row>
    <row r="24" spans="1:5" x14ac:dyDescent="0.25">
      <c r="A24" t="s">
        <v>192</v>
      </c>
      <c r="E24" s="5">
        <f t="shared" si="0"/>
        <v>0</v>
      </c>
    </row>
    <row r="25" spans="1:5" x14ac:dyDescent="0.25">
      <c r="A25" t="s">
        <v>193</v>
      </c>
      <c r="E25" s="5">
        <f t="shared" si="0"/>
        <v>0</v>
      </c>
    </row>
    <row r="26" spans="1:5" x14ac:dyDescent="0.25">
      <c r="A26" t="s">
        <v>194</v>
      </c>
      <c r="D26">
        <v>0</v>
      </c>
      <c r="E26" s="5">
        <f t="shared" si="0"/>
        <v>0</v>
      </c>
    </row>
    <row r="27" spans="1:5" x14ac:dyDescent="0.25">
      <c r="A27" t="s">
        <v>195</v>
      </c>
      <c r="E27" s="5">
        <f t="shared" si="0"/>
        <v>0</v>
      </c>
    </row>
    <row r="28" spans="1:5" s="6" customFormat="1" x14ac:dyDescent="0.25">
      <c r="A28" s="6" t="s">
        <v>196</v>
      </c>
      <c r="B28" s="6">
        <v>37928658</v>
      </c>
      <c r="C28" s="6">
        <v>78286954</v>
      </c>
      <c r="D28" s="6">
        <v>122543316</v>
      </c>
      <c r="E28" s="7">
        <f t="shared" si="0"/>
        <v>238758928</v>
      </c>
    </row>
    <row r="29" spans="1:5" x14ac:dyDescent="0.25">
      <c r="B29" s="6"/>
    </row>
  </sheetData>
  <mergeCells count="1">
    <mergeCell ref="C1:E1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15" x14ac:dyDescent="0.25"/>
  <cols>
    <col min="2" max="2" width="10" bestFit="1" customWidth="1"/>
  </cols>
  <sheetData>
    <row r="1" spans="1:2" x14ac:dyDescent="0.25">
      <c r="A1" t="s">
        <v>207</v>
      </c>
    </row>
    <row r="3" spans="1:2" x14ac:dyDescent="0.25">
      <c r="A3" t="s">
        <v>208</v>
      </c>
      <c r="B3">
        <f>'04 űrlap'!E28+'02 űrlap'!E64</f>
        <v>577695755</v>
      </c>
    </row>
    <row r="4" spans="1:2" x14ac:dyDescent="0.25">
      <c r="A4" t="s">
        <v>209</v>
      </c>
      <c r="B4">
        <f>'03 űrlap'!E26+'01 űrlap '!E94</f>
        <v>577695754.79999995</v>
      </c>
    </row>
    <row r="5" spans="1:2" x14ac:dyDescent="0.25">
      <c r="B5">
        <f>B3-B4</f>
        <v>0.20000004768371582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01 űrlap </vt:lpstr>
      <vt:lpstr>02 űrlap</vt:lpstr>
      <vt:lpstr>03 űrlap</vt:lpstr>
      <vt:lpstr>04 űrlap</vt:lpstr>
      <vt:lpstr>összesítés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</dc:creator>
  <cp:lastModifiedBy>Polgármester</cp:lastModifiedBy>
  <cp:lastPrinted>2015-03-18T09:04:36Z</cp:lastPrinted>
  <dcterms:created xsi:type="dcterms:W3CDTF">2015-03-02T13:07:16Z</dcterms:created>
  <dcterms:modified xsi:type="dcterms:W3CDTF">2015-03-18T09:56:00Z</dcterms:modified>
</cp:coreProperties>
</file>