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kiadások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" l="1"/>
  <c r="D133" i="1"/>
  <c r="D132" i="1"/>
  <c r="E132" i="1" s="1"/>
  <c r="C132" i="1"/>
  <c r="B132" i="1"/>
  <c r="D131" i="1"/>
  <c r="E131" i="1" s="1"/>
  <c r="C131" i="1"/>
  <c r="C130" i="1" s="1"/>
  <c r="B131" i="1"/>
  <c r="B130" i="1"/>
  <c r="D126" i="1"/>
  <c r="E126" i="1" s="1"/>
  <c r="C126" i="1"/>
  <c r="B126" i="1"/>
  <c r="B136" i="1" s="1"/>
  <c r="D122" i="1"/>
  <c r="C122" i="1"/>
  <c r="B122" i="1"/>
  <c r="D119" i="1"/>
  <c r="E119" i="1" s="1"/>
  <c r="C119" i="1"/>
  <c r="B119" i="1"/>
  <c r="B118" i="1"/>
  <c r="D108" i="1"/>
  <c r="C104" i="1"/>
  <c r="C102" i="1" s="1"/>
  <c r="B104" i="1"/>
  <c r="B135" i="1" s="1"/>
  <c r="B133" i="1" s="1"/>
  <c r="E103" i="1"/>
  <c r="D102" i="1"/>
  <c r="E102" i="1" s="1"/>
  <c r="B98" i="1"/>
  <c r="B96" i="1" s="1"/>
  <c r="C96" i="1"/>
  <c r="E94" i="1"/>
  <c r="E93" i="1"/>
  <c r="E92" i="1"/>
  <c r="D91" i="1"/>
  <c r="C91" i="1"/>
  <c r="E91" i="1" s="1"/>
  <c r="D90" i="1"/>
  <c r="E87" i="1"/>
  <c r="E86" i="1"/>
  <c r="E85" i="1"/>
  <c r="D85" i="1"/>
  <c r="D84" i="1"/>
  <c r="E84" i="1" s="1"/>
  <c r="D81" i="1"/>
  <c r="E81" i="1" s="1"/>
  <c r="C81" i="1"/>
  <c r="C83" i="1" s="1"/>
  <c r="B81" i="1"/>
  <c r="C80" i="1"/>
  <c r="B80" i="1"/>
  <c r="C79" i="1"/>
  <c r="B79" i="1"/>
  <c r="C77" i="1"/>
  <c r="E75" i="1"/>
  <c r="D74" i="1"/>
  <c r="C74" i="1"/>
  <c r="E74" i="1" s="1"/>
  <c r="C73" i="1"/>
  <c r="E71" i="1"/>
  <c r="B71" i="1"/>
  <c r="D70" i="1"/>
  <c r="E70" i="1" s="1"/>
  <c r="C70" i="1"/>
  <c r="B70" i="1"/>
  <c r="C69" i="1"/>
  <c r="B69" i="1"/>
  <c r="B68" i="1" s="1"/>
  <c r="E67" i="1"/>
  <c r="B67" i="1"/>
  <c r="E66" i="1"/>
  <c r="D66" i="1"/>
  <c r="C66" i="1"/>
  <c r="B66" i="1"/>
  <c r="E64" i="1"/>
  <c r="E63" i="1"/>
  <c r="C62" i="1"/>
  <c r="E60" i="1"/>
  <c r="C59" i="1"/>
  <c r="E57" i="1"/>
  <c r="D57" i="1"/>
  <c r="C56" i="1"/>
  <c r="E54" i="1"/>
  <c r="D54" i="1"/>
  <c r="C53" i="1"/>
  <c r="D51" i="1"/>
  <c r="E51" i="1" s="1"/>
  <c r="C50" i="1"/>
  <c r="E48" i="1"/>
  <c r="C47" i="1"/>
  <c r="B47" i="1"/>
  <c r="B44" i="1" s="1"/>
  <c r="E45" i="1"/>
  <c r="D45" i="1"/>
  <c r="D44" i="1"/>
  <c r="E44" i="1" s="1"/>
  <c r="C44" i="1"/>
  <c r="D39" i="1"/>
  <c r="E39" i="1" s="1"/>
  <c r="C39" i="1"/>
  <c r="D38" i="1"/>
  <c r="E38" i="1" s="1"/>
  <c r="C38" i="1"/>
  <c r="B38" i="1"/>
  <c r="D37" i="1"/>
  <c r="E37" i="1" s="1"/>
  <c r="C37" i="1"/>
  <c r="B37" i="1"/>
  <c r="D36" i="1"/>
  <c r="E36" i="1" s="1"/>
  <c r="C36" i="1"/>
  <c r="B36" i="1"/>
  <c r="D35" i="1"/>
  <c r="D34" i="1" s="1"/>
  <c r="C35" i="1"/>
  <c r="B35" i="1"/>
  <c r="C34" i="1"/>
  <c r="C33" i="1" s="1"/>
  <c r="B34" i="1"/>
  <c r="B33" i="1"/>
  <c r="D31" i="1"/>
  <c r="E31" i="1" s="1"/>
  <c r="C31" i="1"/>
  <c r="B31" i="1"/>
  <c r="D30" i="1"/>
  <c r="E30" i="1" s="1"/>
  <c r="C30" i="1"/>
  <c r="B30" i="1"/>
  <c r="D29" i="1"/>
  <c r="E29" i="1" s="1"/>
  <c r="C29" i="1"/>
  <c r="B29" i="1"/>
  <c r="D28" i="1"/>
  <c r="E28" i="1" s="1"/>
  <c r="C28" i="1"/>
  <c r="B28" i="1"/>
  <c r="D25" i="1"/>
  <c r="E25" i="1" s="1"/>
  <c r="C25" i="1"/>
  <c r="B25" i="1"/>
  <c r="D23" i="1"/>
  <c r="E23" i="1" s="1"/>
  <c r="C23" i="1"/>
  <c r="B23" i="1"/>
  <c r="D22" i="1"/>
  <c r="E22" i="1" s="1"/>
  <c r="C22" i="1"/>
  <c r="B22" i="1"/>
  <c r="D21" i="1"/>
  <c r="E21" i="1" s="1"/>
  <c r="C21" i="1"/>
  <c r="B21" i="1"/>
  <c r="D20" i="1"/>
  <c r="E20" i="1" s="1"/>
  <c r="C20" i="1"/>
  <c r="B20" i="1"/>
  <c r="D19" i="1"/>
  <c r="E19" i="1" s="1"/>
  <c r="C19" i="1"/>
  <c r="B19" i="1"/>
  <c r="D17" i="1"/>
  <c r="E17" i="1" s="1"/>
  <c r="C17" i="1"/>
  <c r="B17" i="1"/>
  <c r="D16" i="1"/>
  <c r="E16" i="1" s="1"/>
  <c r="C16" i="1"/>
  <c r="B16" i="1"/>
  <c r="D15" i="1"/>
  <c r="E15" i="1" s="1"/>
  <c r="C15" i="1"/>
  <c r="B15" i="1"/>
  <c r="D14" i="1"/>
  <c r="E14" i="1" s="1"/>
  <c r="C14" i="1"/>
  <c r="B14" i="1"/>
  <c r="D13" i="1"/>
  <c r="E13" i="1" s="1"/>
  <c r="C13" i="1"/>
  <c r="B13" i="1"/>
  <c r="D11" i="1"/>
  <c r="E11" i="1" s="1"/>
  <c r="C11" i="1"/>
  <c r="B11" i="1"/>
  <c r="D10" i="1"/>
  <c r="E10" i="1" s="1"/>
  <c r="C10" i="1"/>
  <c r="B10" i="1"/>
  <c r="D9" i="1"/>
  <c r="E9" i="1" s="1"/>
  <c r="C9" i="1"/>
  <c r="B9" i="1"/>
  <c r="C8" i="1"/>
  <c r="C7" i="1" s="1"/>
  <c r="B8" i="1"/>
  <c r="B7" i="1"/>
  <c r="B120" i="1" s="1"/>
  <c r="C120" i="1" l="1"/>
  <c r="C118" i="1"/>
  <c r="D33" i="1"/>
  <c r="E33" i="1" s="1"/>
  <c r="E34" i="1"/>
  <c r="D8" i="1"/>
  <c r="B43" i="1"/>
  <c r="B41" i="1" s="1"/>
  <c r="B123" i="1" s="1"/>
  <c r="B121" i="1" s="1"/>
  <c r="B124" i="1"/>
  <c r="D43" i="1"/>
  <c r="C135" i="1"/>
  <c r="C133" i="1" s="1"/>
  <c r="E133" i="1" s="1"/>
  <c r="E104" i="1"/>
  <c r="D130" i="1"/>
  <c r="E130" i="1" s="1"/>
  <c r="E35" i="1"/>
  <c r="B83" i="1"/>
  <c r="C90" i="1"/>
  <c r="E90" i="1" s="1"/>
  <c r="B100" i="1"/>
  <c r="B102" i="1"/>
  <c r="E122" i="1"/>
  <c r="D80" i="1"/>
  <c r="C43" i="1"/>
  <c r="C41" i="1" l="1"/>
  <c r="B114" i="1"/>
  <c r="B106" i="1"/>
  <c r="D136" i="1"/>
  <c r="E136" i="1" s="1"/>
  <c r="C136" i="1"/>
  <c r="E80" i="1"/>
  <c r="D79" i="1"/>
  <c r="E79" i="1" s="1"/>
  <c r="E43" i="1"/>
  <c r="D7" i="1"/>
  <c r="E8" i="1"/>
  <c r="E135" i="1"/>
  <c r="D41" i="1" l="1"/>
  <c r="D120" i="1"/>
  <c r="E7" i="1"/>
  <c r="C123" i="1"/>
  <c r="C121" i="1" s="1"/>
  <c r="C124" i="1" s="1"/>
  <c r="C137" i="1" s="1"/>
  <c r="C100" i="1"/>
  <c r="E120" i="1" l="1"/>
  <c r="D118" i="1"/>
  <c r="C106" i="1"/>
  <c r="C114" i="1"/>
  <c r="D123" i="1"/>
  <c r="E41" i="1"/>
  <c r="D100" i="1"/>
  <c r="E100" i="1" l="1"/>
  <c r="D106" i="1"/>
  <c r="E118" i="1"/>
  <c r="D124" i="1"/>
  <c r="E124" i="1" s="1"/>
  <c r="E123" i="1"/>
  <c r="D121" i="1"/>
  <c r="E121" i="1" s="1"/>
  <c r="E106" i="1" l="1"/>
  <c r="D114" i="1"/>
  <c r="E114" i="1" s="1"/>
</calcChain>
</file>

<file path=xl/sharedStrings.xml><?xml version="1.0" encoding="utf-8"?>
<sst xmlns="http://schemas.openxmlformats.org/spreadsheetml/2006/main" count="118" uniqueCount="93">
  <si>
    <t>2019. évi költségvetési kiadások (adatok Ft-ban)</t>
  </si>
  <si>
    <t>Előirányzat</t>
  </si>
  <si>
    <t>Eredeti</t>
  </si>
  <si>
    <t>Módosított</t>
  </si>
  <si>
    <t>Teljesítés</t>
  </si>
  <si>
    <t>Telj.%-a</t>
  </si>
  <si>
    <t>I.  MŰKÖDÉSI KIADÁSOK ÖSSZESEN (1.+2.+3.+ 4.)</t>
  </si>
  <si>
    <t>1. Nagyszénás Nagyközség Önkormányzata</t>
  </si>
  <si>
    <t>2. Polgármesteri Hivatal</t>
  </si>
  <si>
    <t>3. Gondozási Központ</t>
  </si>
  <si>
    <t>4. Nagyszénási Önkormányzati Óvoda és Könyvtár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</si>
  <si>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</si>
  <si>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</si>
  <si>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</si>
  <si>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</si>
  <si>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</si>
  <si>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</si>
  <si>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</si>
  <si>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</si>
  <si>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</si>
  <si>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</si>
  <si>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</si>
  <si>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</si>
  <si>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</si>
  <si>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</si>
  <si>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</si>
  <si>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</si>
  <si>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</si>
  <si>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</si>
  <si>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</si>
  <si>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</si>
  <si>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</si>
  <si>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</si>
  <si>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</si>
  <si>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4.1.5. egyéb átadott pénzeszköz</t>
  </si>
  <si>
    <t>II. FELHALMOZÁSI, FELÚJÍTÁSI KIADÁSOK</t>
  </si>
  <si>
    <t>1. Beruházási kiadások</t>
  </si>
  <si>
    <t>1.1.1. Településrendezési eszközök felülvizsgálata</t>
  </si>
  <si>
    <t>Nettó</t>
  </si>
  <si>
    <t>ÁFA</t>
  </si>
  <si>
    <t>1.1.2. Szennyvízhálózat fejlesztése</t>
  </si>
  <si>
    <t>1.1.3. Kisértékű tárgyieszköz beruházás</t>
  </si>
  <si>
    <t>1.1.4. Kerékpártároló építése közfoglalkoztatás keretében</t>
  </si>
  <si>
    <t>1.1.5. Traktorvásárlás közfoglalkoztatás keretében</t>
  </si>
  <si>
    <t>1.1.6. Járdaépítés közfoglalkoztatás keretében</t>
  </si>
  <si>
    <t>1.1.7. Gyógyvízzé minősítés kiadásai</t>
  </si>
  <si>
    <t>1.1.8. Orvosi betegirányító rendszer kiépítése</t>
  </si>
  <si>
    <t>1.1.9. Járdaépítés</t>
  </si>
  <si>
    <t>1.2 Gondozási Központ</t>
  </si>
  <si>
    <t>1.2.1. Kisértékű tárgyieszköz beruházás</t>
  </si>
  <si>
    <t>1.3. Nagyszénási Önkormányzati Óvoda és Könyvtár</t>
  </si>
  <si>
    <t>1.3.1. Kisértékű tárgyieszköz beruházás</t>
  </si>
  <si>
    <t>1.4. Polgármesteri Hivatal</t>
  </si>
  <si>
    <t>1.4.1. Kisértékű tárgyieszköz beruházás</t>
  </si>
  <si>
    <t>2. Felújítási kiadások</t>
  </si>
  <si>
    <t>2.1.1. Ivóvízhálózat felújítási munkái</t>
  </si>
  <si>
    <t>2.1.2. Eötvös utca aszfaltozása</t>
  </si>
  <si>
    <t>2.1.3. Táncsics utcai óvoda lapostető-szigetelés felújítása</t>
  </si>
  <si>
    <t>2.1.4. Táncsics utcai óvoda  felújítása Magyar Falu Program</t>
  </si>
  <si>
    <t>2.1.5. Szolgálati lakás fűtés rekonstrukció</t>
  </si>
  <si>
    <t>2.1.6. Állatihulla lerakó korszerűsítése</t>
  </si>
  <si>
    <t>3. Egyéb felhalmozási kiadások</t>
  </si>
  <si>
    <t>3.1.1.  Iskola energetikai fejlesztésére kapott támogatás visszafizetése</t>
  </si>
  <si>
    <t>3.1.2. Nagyszénási SE felhalmozási támogatása</t>
  </si>
  <si>
    <t>3.1.3. Nagyszénási Kulturális Központ Kft. felhalmozási célú támogatása</t>
  </si>
  <si>
    <t>III. ÖNKORMÁNYZATI TARTALÉKOK</t>
  </si>
  <si>
    <t xml:space="preserve">1. Általános tartalék </t>
  </si>
  <si>
    <t xml:space="preserve">2. Fejlesztési céltartalék 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</si>
  <si>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</si>
  <si>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</si>
  <si>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</si>
  <si>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3. Termálvíz-hasznosítási program fejlesztési hitelének visszafizetése</t>
  </si>
  <si>
    <t>KIADÁSOK MINDÖSSZESEN (I+II+III+IV)</t>
  </si>
  <si>
    <t>V. Költségvetési maradványok</t>
  </si>
  <si>
    <t>KIADÁSOK MARADVÁNNYAL EGYÜTT(I+II+III+IV+V)</t>
  </si>
  <si>
    <t xml:space="preserve">                                       Költségvetés egyenlegének finanszírozási módja</t>
  </si>
  <si>
    <t>I. A KÖLTSÉGVETÉS EGYENLEGE A MÜKÖDÉSI BEVÉTELEK,  KIADÁSOK   ÉS A MŰKÖDÉSI CÉLÚ TARTALÉKOK ALAPJÁN(1. -2.):</t>
  </si>
  <si>
    <t xml:space="preserve">1. Működési célú bevételek összesen: </t>
  </si>
  <si>
    <t xml:space="preserve">2. Működési célú kiadások és működési célú tartalékok összesen: </t>
  </si>
  <si>
    <t>II. A  KÖLTSÉGVETÉS EGYENLEGE A FELHALMOZÁSI BEVÉTELEK, KIADÁSOK ÉS FELHALMOZÁSI CÉLÚ TARTALÉKOK  ALAPJÁN(1. -2.):</t>
  </si>
  <si>
    <t xml:space="preserve">1. Felhalmozási célú bevételek összesen: </t>
  </si>
  <si>
    <t xml:space="preserve">2. Felhalmozási célú kiadások és felhalmozási célú tartalékok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</si>
  <si>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</si>
  <si>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</si>
  <si>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</si>
  <si>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</si>
  <si>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</si>
  <si>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</si>
  <si>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</si>
  <si>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</si>
  <si>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</si>
  <si>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EGYENLEG</t>
  </si>
  <si>
    <t>2.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</si>
</sst>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i/>
      <u/>
      <sz val="8"/>
      <name val="Arial CE"/>
      <family val="2"/>
      <charset val="238"/>
    </font>
    <font>
      <i/>
      <u/>
      <sz val="8"/>
      <name val="Arial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8"/>
      <color rgb="FF00B050"/>
      <name val="Arial"/>
      <family val="2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6" fillId="0" borderId="0"/>
    <xf numFmtId="0" fontId="1" fillId="0" borderId="0"/>
  </cellStyleXfs>
  <cellXfs count="10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/>
    <xf numFmtId="3" fontId="7" fillId="2" borderId="3" xfId="0" applyNumberFormat="1" applyFont="1" applyFill="1" applyBorder="1"/>
    <xf numFmtId="3" fontId="7" fillId="3" borderId="4" xfId="0" applyNumberFormat="1" applyFont="1" applyFill="1" applyBorder="1"/>
    <xf numFmtId="2" fontId="7" fillId="3" borderId="4" xfId="0" applyNumberFormat="1" applyFont="1" applyFill="1" applyBorder="1"/>
    <xf numFmtId="0" fontId="4" fillId="0" borderId="0" xfId="0" applyFont="1" applyBorder="1"/>
    <xf numFmtId="3" fontId="5" fillId="0" borderId="0" xfId="0" applyNumberFormat="1" applyFont="1"/>
    <xf numFmtId="2" fontId="5" fillId="0" borderId="0" xfId="0" applyNumberFormat="1" applyFont="1"/>
    <xf numFmtId="0" fontId="8" fillId="0" borderId="0" xfId="0" applyFont="1" applyBorder="1"/>
    <xf numFmtId="0" fontId="8" fillId="0" borderId="0" xfId="0" applyFont="1"/>
    <xf numFmtId="0" fontId="6" fillId="4" borderId="2" xfId="0" applyFont="1" applyFill="1" applyBorder="1" applyAlignment="1">
      <alignment wrapText="1"/>
    </xf>
    <xf numFmtId="0" fontId="9" fillId="0" borderId="0" xfId="0" applyFont="1"/>
    <xf numFmtId="3" fontId="10" fillId="0" borderId="0" xfId="0" applyNumberFormat="1" applyFont="1"/>
    <xf numFmtId="0" fontId="6" fillId="2" borderId="5" xfId="0" applyFont="1" applyFill="1" applyBorder="1"/>
    <xf numFmtId="3" fontId="7" fillId="2" borderId="6" xfId="0" applyNumberFormat="1" applyFont="1" applyFill="1" applyBorder="1"/>
    <xf numFmtId="0" fontId="8" fillId="0" borderId="1" xfId="0" applyFont="1" applyBorder="1"/>
    <xf numFmtId="3" fontId="5" fillId="0" borderId="1" xfId="0" applyNumberFormat="1" applyFont="1" applyBorder="1"/>
    <xf numFmtId="3" fontId="7" fillId="0" borderId="0" xfId="0" applyNumberFormat="1" applyFont="1"/>
    <xf numFmtId="0" fontId="6" fillId="2" borderId="7" xfId="0" applyFont="1" applyFill="1" applyBorder="1"/>
    <xf numFmtId="3" fontId="7" fillId="2" borderId="1" xfId="0" applyNumberFormat="1" applyFont="1" applyFill="1" applyBorder="1"/>
    <xf numFmtId="0" fontId="11" fillId="0" borderId="0" xfId="0" applyFont="1" applyFill="1" applyBorder="1"/>
    <xf numFmtId="3" fontId="12" fillId="0" borderId="0" xfId="0" applyNumberFormat="1" applyFont="1" applyFill="1" applyBorder="1"/>
    <xf numFmtId="3" fontId="12" fillId="0" borderId="0" xfId="0" applyNumberFormat="1" applyFont="1"/>
    <xf numFmtId="2" fontId="12" fillId="0" borderId="0" xfId="0" applyNumberFormat="1" applyFont="1"/>
    <xf numFmtId="0" fontId="5" fillId="0" borderId="0" xfId="0" applyFont="1"/>
    <xf numFmtId="3" fontId="5" fillId="0" borderId="0" xfId="0" applyNumberFormat="1" applyFont="1" applyFill="1" applyBorder="1"/>
    <xf numFmtId="0" fontId="7" fillId="0" borderId="0" xfId="0" applyFont="1" applyAlignment="1">
      <alignment horizontal="right"/>
    </xf>
    <xf numFmtId="3" fontId="7" fillId="0" borderId="0" xfId="0" applyNumberFormat="1" applyFont="1" applyFill="1" applyBorder="1"/>
    <xf numFmtId="0" fontId="5" fillId="0" borderId="0" xfId="0" applyFont="1" applyAlignment="1">
      <alignment horizontal="left"/>
    </xf>
    <xf numFmtId="0" fontId="13" fillId="0" borderId="0" xfId="0" applyFont="1"/>
    <xf numFmtId="0" fontId="7" fillId="5" borderId="4" xfId="0" applyFont="1" applyFill="1" applyBorder="1"/>
    <xf numFmtId="3" fontId="7" fillId="5" borderId="4" xfId="0" applyNumberFormat="1" applyFont="1" applyFill="1" applyBorder="1"/>
    <xf numFmtId="0" fontId="14" fillId="0" borderId="0" xfId="0" applyFont="1" applyFill="1" applyBorder="1"/>
    <xf numFmtId="3" fontId="15" fillId="0" borderId="0" xfId="0" applyNumberFormat="1" applyFont="1" applyFill="1"/>
    <xf numFmtId="3" fontId="15" fillId="0" borderId="0" xfId="0" applyNumberFormat="1" applyFont="1"/>
    <xf numFmtId="2" fontId="15" fillId="0" borderId="0" xfId="0" applyNumberFormat="1" applyFont="1"/>
    <xf numFmtId="49" fontId="5" fillId="0" borderId="0" xfId="0" applyNumberFormat="1" applyFont="1"/>
    <xf numFmtId="3" fontId="5" fillId="0" borderId="0" xfId="1" applyNumberFormat="1" applyFont="1" applyFill="1" applyBorder="1" applyAlignment="1" applyProtection="1"/>
    <xf numFmtId="49" fontId="7" fillId="3" borderId="4" xfId="0" applyNumberFormat="1" applyFont="1" applyFill="1" applyBorder="1" applyAlignment="1">
      <alignment wrapText="1"/>
    </xf>
    <xf numFmtId="0" fontId="0" fillId="3" borderId="4" xfId="0" applyFont="1" applyFill="1" applyBorder="1"/>
    <xf numFmtId="0" fontId="17" fillId="0" borderId="0" xfId="2" applyFont="1" applyAlignment="1">
      <alignment wrapText="1"/>
    </xf>
    <xf numFmtId="3" fontId="18" fillId="0" borderId="0" xfId="0" applyNumberFormat="1" applyFont="1"/>
    <xf numFmtId="2" fontId="18" fillId="0" borderId="0" xfId="0" applyNumberFormat="1" applyFont="1"/>
    <xf numFmtId="14" fontId="5" fillId="0" borderId="0" xfId="0" applyNumberFormat="1" applyFont="1" applyAlignment="1">
      <alignment wrapText="1"/>
    </xf>
    <xf numFmtId="14" fontId="5" fillId="0" borderId="0" xfId="0" applyNumberFormat="1" applyFont="1" applyAlignment="1">
      <alignment horizontal="left"/>
    </xf>
    <xf numFmtId="49" fontId="5" fillId="0" borderId="1" xfId="0" applyNumberFormat="1" applyFont="1" applyBorder="1"/>
    <xf numFmtId="3" fontId="5" fillId="0" borderId="1" xfId="1" applyNumberFormat="1" applyFont="1" applyFill="1" applyBorder="1" applyAlignment="1" applyProtection="1"/>
    <xf numFmtId="3" fontId="5" fillId="3" borderId="1" xfId="1" applyNumberFormat="1" applyFont="1" applyFill="1" applyBorder="1" applyAlignment="1" applyProtection="1"/>
    <xf numFmtId="3" fontId="5" fillId="3" borderId="4" xfId="0" applyNumberFormat="1" applyFont="1" applyFill="1" applyBorder="1"/>
    <xf numFmtId="2" fontId="5" fillId="3" borderId="4" xfId="0" applyNumberFormat="1" applyFont="1" applyFill="1" applyBorder="1"/>
    <xf numFmtId="3" fontId="5" fillId="0" borderId="0" xfId="1" applyNumberFormat="1" applyFont="1" applyFill="1" applyBorder="1" applyAlignment="1" applyProtection="1">
      <alignment horizontal="right"/>
    </xf>
    <xf numFmtId="3" fontId="19" fillId="5" borderId="4" xfId="1" applyNumberFormat="1" applyFont="1" applyFill="1" applyBorder="1" applyAlignment="1" applyProtection="1"/>
    <xf numFmtId="0" fontId="6" fillId="0" borderId="1" xfId="0" applyFont="1" applyFill="1" applyBorder="1" applyAlignment="1"/>
    <xf numFmtId="3" fontId="19" fillId="0" borderId="1" xfId="1" applyNumberFormat="1" applyFont="1" applyFill="1" applyBorder="1" applyAlignment="1" applyProtection="1"/>
    <xf numFmtId="0" fontId="6" fillId="2" borderId="8" xfId="0" applyFont="1" applyFill="1" applyBorder="1"/>
    <xf numFmtId="3" fontId="7" fillId="2" borderId="1" xfId="1" applyNumberFormat="1" applyFont="1" applyFill="1" applyBorder="1" applyAlignment="1">
      <alignment horizontal="right"/>
    </xf>
    <xf numFmtId="0" fontId="8" fillId="0" borderId="0" xfId="0" applyFont="1" applyAlignment="1"/>
    <xf numFmtId="3" fontId="5" fillId="0" borderId="0" xfId="1" applyNumberFormat="1" applyFont="1" applyAlignment="1">
      <alignment horizontal="right"/>
    </xf>
    <xf numFmtId="2" fontId="4" fillId="0" borderId="0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3" fontId="0" fillId="0" borderId="0" xfId="0" applyNumberFormat="1"/>
    <xf numFmtId="3" fontId="5" fillId="3" borderId="4" xfId="1" applyNumberFormat="1" applyFont="1" applyFill="1" applyBorder="1" applyAlignment="1" applyProtection="1">
      <alignment horizontal="right"/>
    </xf>
    <xf numFmtId="3" fontId="7" fillId="3" borderId="4" xfId="1" applyNumberFormat="1" applyFont="1" applyFill="1" applyBorder="1" applyAlignment="1" applyProtection="1">
      <alignment horizontal="right"/>
    </xf>
    <xf numFmtId="3" fontId="20" fillId="0" borderId="0" xfId="0" applyNumberFormat="1" applyFont="1" applyBorder="1"/>
    <xf numFmtId="3" fontId="20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3" fontId="21" fillId="0" borderId="0" xfId="0" applyNumberFormat="1" applyFont="1" applyFill="1" applyBorder="1"/>
    <xf numFmtId="0" fontId="22" fillId="0" borderId="0" xfId="0" applyFont="1"/>
    <xf numFmtId="0" fontId="0" fillId="0" borderId="1" xfId="0" applyFont="1" applyBorder="1"/>
    <xf numFmtId="0" fontId="5" fillId="0" borderId="1" xfId="0" applyFont="1" applyBorder="1"/>
    <xf numFmtId="0" fontId="19" fillId="5" borderId="9" xfId="3" applyFont="1" applyFill="1" applyBorder="1" applyAlignment="1">
      <alignment vertical="center" wrapText="1"/>
    </xf>
    <xf numFmtId="3" fontId="19" fillId="5" borderId="1" xfId="3" applyNumberFormat="1" applyFont="1" applyFill="1" applyBorder="1"/>
    <xf numFmtId="0" fontId="19" fillId="5" borderId="9" xfId="3" applyFont="1" applyFill="1" applyBorder="1" applyAlignment="1">
      <alignment wrapText="1"/>
    </xf>
    <xf numFmtId="3" fontId="19" fillId="5" borderId="4" xfId="3" applyNumberFormat="1" applyFont="1" applyFill="1" applyBorder="1"/>
    <xf numFmtId="3" fontId="19" fillId="5" borderId="1" xfId="1" applyNumberFormat="1" applyFont="1" applyFill="1" applyBorder="1" applyAlignment="1" applyProtection="1"/>
    <xf numFmtId="0" fontId="19" fillId="0" borderId="0" xfId="3" applyFont="1" applyFill="1" applyBorder="1" applyAlignment="1">
      <alignment wrapText="1"/>
    </xf>
    <xf numFmtId="3" fontId="19" fillId="0" borderId="0" xfId="1" applyNumberFormat="1" applyFont="1" applyFill="1" applyBorder="1" applyAlignment="1" applyProtection="1"/>
    <xf numFmtId="0" fontId="6" fillId="2" borderId="9" xfId="0" applyFont="1" applyFill="1" applyBorder="1"/>
    <xf numFmtId="3" fontId="19" fillId="5" borderId="4" xfId="0" applyNumberFormat="1" applyFont="1" applyFill="1" applyBorder="1"/>
    <xf numFmtId="3" fontId="19" fillId="0" borderId="0" xfId="0" applyNumberFormat="1" applyFont="1" applyFill="1" applyBorder="1"/>
    <xf numFmtId="2" fontId="7" fillId="0" borderId="0" xfId="0" applyNumberFormat="1" applyFont="1" applyFill="1" applyBorder="1"/>
    <xf numFmtId="3" fontId="20" fillId="0" borderId="1" xfId="0" applyNumberFormat="1" applyFont="1" applyBorder="1"/>
    <xf numFmtId="0" fontId="6" fillId="5" borderId="1" xfId="2" applyFont="1" applyFill="1" applyBorder="1" applyAlignment="1">
      <alignment vertical="center" wrapText="1"/>
    </xf>
    <xf numFmtId="3" fontId="19" fillId="5" borderId="1" xfId="0" applyNumberFormat="1" applyFont="1" applyFill="1" applyBorder="1"/>
    <xf numFmtId="0" fontId="6" fillId="2" borderId="0" xfId="0" applyFont="1" applyFill="1" applyBorder="1"/>
    <xf numFmtId="0" fontId="0" fillId="0" borderId="0" xfId="0" applyFont="1" applyBorder="1"/>
    <xf numFmtId="165" fontId="5" fillId="0" borderId="0" xfId="1" applyNumberFormat="1" applyFont="1"/>
    <xf numFmtId="165" fontId="1" fillId="0" borderId="0" xfId="1" applyNumberFormat="1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&#225;prilis7/2019.%20&#233;vi%20k&#246;lts&#233;gvet&#233;s/F&#233;l&#233;ves%20besz&#225;mol&#243;/2019.%20&#233;vi%20k&#246;lts&#233;gvet&#233;s/Indul&#243;%20k&#246;lts&#233;gvet&#233;s/2019%20.%20&#233;vi%20k&#246;lts&#233;gvet&#233;s-indu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&#225;prilis7/2019%20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>
        <row r="72">
          <cell r="B72">
            <v>689598704</v>
          </cell>
        </row>
        <row r="77">
          <cell r="B77">
            <v>12000000</v>
          </cell>
        </row>
        <row r="81">
          <cell r="B81">
            <v>90000000</v>
          </cell>
        </row>
        <row r="85">
          <cell r="B85">
            <v>40069510</v>
          </cell>
        </row>
      </sheetData>
      <sheetData sheetId="2">
        <row r="6">
          <cell r="B6">
            <v>723335625</v>
          </cell>
        </row>
        <row r="62">
          <cell r="B62">
            <v>5000000</v>
          </cell>
        </row>
      </sheetData>
      <sheetData sheetId="3"/>
      <sheetData sheetId="4">
        <row r="12">
          <cell r="B12">
            <v>6300000</v>
          </cell>
        </row>
        <row r="18">
          <cell r="B18">
            <v>70766816</v>
          </cell>
        </row>
        <row r="27">
          <cell r="B27">
            <v>5050000</v>
          </cell>
        </row>
        <row r="31">
          <cell r="B31">
            <v>6600000</v>
          </cell>
        </row>
        <row r="39">
          <cell r="B39">
            <v>2570000</v>
          </cell>
        </row>
      </sheetData>
      <sheetData sheetId="5">
        <row r="190">
          <cell r="B190">
            <v>88416714</v>
          </cell>
        </row>
        <row r="191">
          <cell r="B191">
            <v>14092529</v>
          </cell>
        </row>
        <row r="192">
          <cell r="B192">
            <v>101074853</v>
          </cell>
        </row>
        <row r="287">
          <cell r="B287">
            <v>71966947</v>
          </cell>
        </row>
        <row r="288">
          <cell r="B288">
            <v>14755724</v>
          </cell>
        </row>
        <row r="289">
          <cell r="B289">
            <v>25039521</v>
          </cell>
        </row>
        <row r="516">
          <cell r="B516">
            <v>108384121</v>
          </cell>
        </row>
        <row r="517">
          <cell r="B517">
            <v>20868523</v>
          </cell>
        </row>
        <row r="518">
          <cell r="B518">
            <v>35940077</v>
          </cell>
        </row>
        <row r="619">
          <cell r="B619">
            <v>69356773</v>
          </cell>
        </row>
        <row r="620">
          <cell r="B620">
            <v>13428337</v>
          </cell>
        </row>
        <row r="621">
          <cell r="B621">
            <v>68724690</v>
          </cell>
        </row>
      </sheetData>
      <sheetData sheetId="6">
        <row r="19">
          <cell r="D19">
            <v>2164170</v>
          </cell>
        </row>
        <row r="23">
          <cell r="D23">
            <v>127000</v>
          </cell>
        </row>
        <row r="32">
          <cell r="D32">
            <v>431800</v>
          </cell>
        </row>
        <row r="41">
          <cell r="D41">
            <v>1297940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Finanszírozás"/>
    </sheetNames>
    <sheetDataSet>
      <sheetData sheetId="0"/>
      <sheetData sheetId="1">
        <row r="80">
          <cell r="C80">
            <v>779431795</v>
          </cell>
          <cell r="D80">
            <v>774527652</v>
          </cell>
        </row>
        <row r="82">
          <cell r="D82">
            <v>30628366</v>
          </cell>
        </row>
        <row r="94">
          <cell r="C94">
            <v>42628366</v>
          </cell>
        </row>
        <row r="98">
          <cell r="C98">
            <v>102476267</v>
          </cell>
          <cell r="D98">
            <v>40476267</v>
          </cell>
        </row>
        <row r="107">
          <cell r="C107">
            <v>40069510</v>
          </cell>
          <cell r="D107">
            <v>40069510</v>
          </cell>
        </row>
      </sheetData>
      <sheetData sheetId="2"/>
      <sheetData sheetId="3"/>
      <sheetData sheetId="4">
        <row r="12">
          <cell r="C12">
            <v>9980997</v>
          </cell>
          <cell r="I12">
            <v>9881767</v>
          </cell>
        </row>
        <row r="18">
          <cell r="C18">
            <v>42580801</v>
          </cell>
          <cell r="I18">
            <v>42539401</v>
          </cell>
        </row>
        <row r="28">
          <cell r="C28">
            <v>5050000</v>
          </cell>
          <cell r="I28">
            <v>5133523</v>
          </cell>
        </row>
        <row r="32">
          <cell r="C32">
            <v>6600000</v>
          </cell>
          <cell r="I32">
            <v>5105311</v>
          </cell>
        </row>
        <row r="38">
          <cell r="C38">
            <v>503409</v>
          </cell>
          <cell r="I38">
            <v>503409</v>
          </cell>
        </row>
        <row r="45">
          <cell r="C45">
            <v>3570000</v>
          </cell>
          <cell r="I45">
            <v>3515000</v>
          </cell>
        </row>
      </sheetData>
      <sheetData sheetId="5">
        <row r="215">
          <cell r="C215">
            <v>104865759</v>
          </cell>
          <cell r="D215">
            <v>103819476</v>
          </cell>
        </row>
        <row r="216">
          <cell r="C216">
            <v>17208841</v>
          </cell>
          <cell r="D216">
            <v>16462357</v>
          </cell>
        </row>
        <row r="217">
          <cell r="C217">
            <v>125162936</v>
          </cell>
          <cell r="D217">
            <v>122404324</v>
          </cell>
        </row>
        <row r="346">
          <cell r="C346">
            <v>75551832</v>
          </cell>
          <cell r="D346">
            <v>73389293</v>
          </cell>
        </row>
        <row r="347">
          <cell r="C347">
            <v>15344189</v>
          </cell>
          <cell r="D347">
            <v>14087353</v>
          </cell>
        </row>
        <row r="348">
          <cell r="C348">
            <v>25136327</v>
          </cell>
          <cell r="D348">
            <v>22214986</v>
          </cell>
        </row>
        <row r="594">
          <cell r="C594">
            <v>131384117</v>
          </cell>
          <cell r="D594">
            <v>125004225</v>
          </cell>
        </row>
        <row r="595">
          <cell r="C595">
            <v>23519926</v>
          </cell>
          <cell r="D595">
            <v>21720844</v>
          </cell>
        </row>
        <row r="596">
          <cell r="C596">
            <v>36478461</v>
          </cell>
          <cell r="D596">
            <v>34956937</v>
          </cell>
        </row>
        <row r="709">
          <cell r="C709">
            <v>74595058</v>
          </cell>
          <cell r="D709">
            <v>72669535</v>
          </cell>
        </row>
        <row r="710">
          <cell r="C710">
            <v>14027959</v>
          </cell>
          <cell r="D710">
            <v>13341074</v>
          </cell>
        </row>
        <row r="711">
          <cell r="C711">
            <v>68847690</v>
          </cell>
          <cell r="D711">
            <v>61488389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8"/>
  <sheetViews>
    <sheetView tabSelected="1" workbookViewId="0">
      <selection activeCell="A2" sqref="A2"/>
    </sheetView>
  </sheetViews>
  <sheetFormatPr defaultColWidth="11.5703125" defaultRowHeight="12.75" x14ac:dyDescent="0.2"/>
  <cols>
    <col min="1" max="1" width="51.7109375" customWidth="1"/>
    <col min="2" max="2" width="11.28515625" customWidth="1"/>
    <col min="3" max="3" width="11.7109375" style="31" customWidth="1"/>
    <col min="4" max="4" width="10.5703125" customWidth="1"/>
    <col min="5" max="5" width="6.5703125" customWidth="1"/>
    <col min="6" max="6" width="11.5703125" customWidth="1"/>
  </cols>
  <sheetData>
    <row r="1" spans="1:5" x14ac:dyDescent="0.2">
      <c r="A1" s="97" t="s">
        <v>92</v>
      </c>
      <c r="B1" s="97"/>
      <c r="C1" s="97"/>
      <c r="D1" s="97"/>
      <c r="E1" s="97"/>
    </row>
    <row r="2" spans="1:5" x14ac:dyDescent="0.2">
      <c r="A2" s="1"/>
      <c r="B2" s="1"/>
      <c r="C2" s="1"/>
      <c r="D2" s="1"/>
      <c r="E2" s="1"/>
    </row>
    <row r="3" spans="1:5" x14ac:dyDescent="0.2">
      <c r="A3" s="98" t="s">
        <v>0</v>
      </c>
      <c r="B3" s="98"/>
      <c r="C3" s="98"/>
      <c r="D3" s="98"/>
      <c r="E3" s="98"/>
    </row>
    <row r="4" spans="1:5" x14ac:dyDescent="0.2">
      <c r="A4" s="2"/>
      <c r="B4" s="2"/>
      <c r="C4" s="2"/>
    </row>
    <row r="5" spans="1:5" x14ac:dyDescent="0.2">
      <c r="A5" s="2"/>
      <c r="B5" s="99" t="s">
        <v>1</v>
      </c>
      <c r="C5" s="99"/>
      <c r="D5" s="3"/>
      <c r="E5" s="3"/>
    </row>
    <row r="6" spans="1:5" ht="13.5" thickBot="1" x14ac:dyDescent="0.25">
      <c r="A6" s="4"/>
      <c r="B6" s="5" t="s">
        <v>2</v>
      </c>
      <c r="C6" s="6" t="s">
        <v>3</v>
      </c>
      <c r="D6" s="7" t="s">
        <v>4</v>
      </c>
      <c r="E6" s="7" t="s">
        <v>5</v>
      </c>
    </row>
    <row r="7" spans="1:5" ht="13.5" thickBot="1" x14ac:dyDescent="0.25">
      <c r="A7" s="8" t="s">
        <v>6</v>
      </c>
      <c r="B7" s="9">
        <f>B8+B9+B10+B11</f>
        <v>723335625</v>
      </c>
      <c r="C7" s="9">
        <f>C8+C9+C10+C11</f>
        <v>780408302</v>
      </c>
      <c r="D7" s="10">
        <f>SUM(D8:D11)</f>
        <v>748237204</v>
      </c>
      <c r="E7" s="11">
        <f>D7/C7*100</f>
        <v>95.877658154384932</v>
      </c>
    </row>
    <row r="8" spans="1:5" x14ac:dyDescent="0.2">
      <c r="A8" s="12" t="s">
        <v>7</v>
      </c>
      <c r="B8" s="13">
        <f>B14+B20+B28+B34</f>
        <v>294870912</v>
      </c>
      <c r="C8" s="13">
        <f>C14+C20+C28+C34</f>
        <v>315522743</v>
      </c>
      <c r="D8" s="13">
        <f>D14+D20+D28+D34</f>
        <v>309364568</v>
      </c>
      <c r="E8" s="14">
        <f>D8/C8*100</f>
        <v>98.048262720636899</v>
      </c>
    </row>
    <row r="9" spans="1:5" x14ac:dyDescent="0.2">
      <c r="A9" s="15" t="s">
        <v>8</v>
      </c>
      <c r="B9" s="13">
        <f t="shared" ref="B9:D11" si="0">B15+B21+B29</f>
        <v>111762192</v>
      </c>
      <c r="C9" s="13">
        <f t="shared" si="0"/>
        <v>116032348</v>
      </c>
      <c r="D9" s="13">
        <f t="shared" si="0"/>
        <v>109691632</v>
      </c>
      <c r="E9" s="14">
        <f>D9/C9*100</f>
        <v>94.535389389862218</v>
      </c>
    </row>
    <row r="10" spans="1:5" x14ac:dyDescent="0.2">
      <c r="A10" s="15" t="s">
        <v>9</v>
      </c>
      <c r="B10" s="13">
        <f t="shared" si="0"/>
        <v>165192721</v>
      </c>
      <c r="C10" s="13">
        <f t="shared" si="0"/>
        <v>191382504</v>
      </c>
      <c r="D10" s="13">
        <f t="shared" si="0"/>
        <v>181682006</v>
      </c>
      <c r="E10" s="14">
        <f>D10/C10*100</f>
        <v>94.931355898656236</v>
      </c>
    </row>
    <row r="11" spans="1:5" x14ac:dyDescent="0.2">
      <c r="A11" s="15" t="s">
        <v>10</v>
      </c>
      <c r="B11" s="13">
        <f t="shared" si="0"/>
        <v>151509800</v>
      </c>
      <c r="C11" s="13">
        <f t="shared" si="0"/>
        <v>157470707</v>
      </c>
      <c r="D11" s="13">
        <f>D17+D23+D31</f>
        <v>147498998</v>
      </c>
      <c r="E11" s="14">
        <f>D11/C11*100</f>
        <v>93.667578440477811</v>
      </c>
    </row>
    <row r="12" spans="1:5" ht="8.25" customHeight="1" thickBot="1" x14ac:dyDescent="0.25">
      <c r="A12" s="16"/>
      <c r="B12" s="13"/>
      <c r="C12" s="13"/>
      <c r="D12" s="13"/>
      <c r="E12" s="14"/>
    </row>
    <row r="13" spans="1:5" ht="13.5" thickBot="1" x14ac:dyDescent="0.25">
      <c r="A13" s="8" t="s">
        <v>11</v>
      </c>
      <c r="B13" s="9">
        <f>SUM(B14:B17)</f>
        <v>338124555</v>
      </c>
      <c r="C13" s="9">
        <f>SUM(C14:C17)</f>
        <v>386396766</v>
      </c>
      <c r="D13" s="10">
        <f>SUM(D14:D17)</f>
        <v>374882529</v>
      </c>
      <c r="E13" s="11">
        <f>D13/C13*100</f>
        <v>97.020100059533107</v>
      </c>
    </row>
    <row r="14" spans="1:5" x14ac:dyDescent="0.2">
      <c r="A14" s="12" t="s">
        <v>12</v>
      </c>
      <c r="B14" s="13">
        <f>'[1]5_melléklet'!B190</f>
        <v>88416714</v>
      </c>
      <c r="C14" s="13">
        <f>'[2]5_melléklet'!C215</f>
        <v>104865759</v>
      </c>
      <c r="D14" s="13">
        <f>'[2]5_melléklet'!D215</f>
        <v>103819476</v>
      </c>
      <c r="E14" s="14">
        <f>D14/C14*100</f>
        <v>99.002264409300651</v>
      </c>
    </row>
    <row r="15" spans="1:5" x14ac:dyDescent="0.2">
      <c r="A15" s="15" t="s">
        <v>13</v>
      </c>
      <c r="B15" s="13">
        <f>'[1]5_melléklet'!B287</f>
        <v>71966947</v>
      </c>
      <c r="C15" s="13">
        <f>'[2]5_melléklet'!C346</f>
        <v>75551832</v>
      </c>
      <c r="D15" s="13">
        <f>'[2]5_melléklet'!D346</f>
        <v>73389293</v>
      </c>
      <c r="E15" s="14">
        <f>D15/C15*100</f>
        <v>97.137674967299276</v>
      </c>
    </row>
    <row r="16" spans="1:5" x14ac:dyDescent="0.2">
      <c r="A16" s="15" t="s">
        <v>14</v>
      </c>
      <c r="B16" s="13">
        <f>'[1]5_melléklet'!B516</f>
        <v>108384121</v>
      </c>
      <c r="C16" s="13">
        <f>'[2]5_melléklet'!C594</f>
        <v>131384117</v>
      </c>
      <c r="D16" s="13">
        <f>'[2]5_melléklet'!D594</f>
        <v>125004225</v>
      </c>
      <c r="E16" s="14">
        <f>D16/C16*100</f>
        <v>95.144091884409434</v>
      </c>
    </row>
    <row r="17" spans="1:5" x14ac:dyDescent="0.2">
      <c r="A17" s="15" t="s">
        <v>15</v>
      </c>
      <c r="B17" s="13">
        <f>'[1]5_melléklet'!B619</f>
        <v>69356773</v>
      </c>
      <c r="C17" s="13">
        <f>'[2]5_melléklet'!C709</f>
        <v>74595058</v>
      </c>
      <c r="D17" s="13">
        <f>'[2]5_melléklet'!D709</f>
        <v>72669535</v>
      </c>
      <c r="E17" s="14">
        <f>D17/C17*100</f>
        <v>97.418698970647625</v>
      </c>
    </row>
    <row r="18" spans="1:5" ht="9.75" customHeight="1" thickBot="1" x14ac:dyDescent="0.25">
      <c r="A18" s="16"/>
      <c r="B18" s="13"/>
      <c r="C18" s="13"/>
      <c r="D18" s="13"/>
      <c r="E18" s="14"/>
    </row>
    <row r="19" spans="1:5" ht="13.5" thickBot="1" x14ac:dyDescent="0.25">
      <c r="A19" s="8" t="s">
        <v>16</v>
      </c>
      <c r="B19" s="9">
        <f>SUM(B20:B23)</f>
        <v>63145113</v>
      </c>
      <c r="C19" s="9">
        <f>SUM(C20:C23)</f>
        <v>70100915</v>
      </c>
      <c r="D19" s="10">
        <f>SUM(D20:D23)</f>
        <v>65611628</v>
      </c>
      <c r="E19" s="11">
        <f>D19/C19*100</f>
        <v>93.595965188186199</v>
      </c>
    </row>
    <row r="20" spans="1:5" x14ac:dyDescent="0.2">
      <c r="A20" s="12" t="s">
        <v>17</v>
      </c>
      <c r="B20" s="13">
        <f>'[1]5_melléklet'!B191</f>
        <v>14092529</v>
      </c>
      <c r="C20" s="13">
        <f>'[2]5_melléklet'!C216</f>
        <v>17208841</v>
      </c>
      <c r="D20" s="13">
        <f>'[2]5_melléklet'!D216</f>
        <v>16462357</v>
      </c>
      <c r="E20" s="14">
        <f>D20/C20*100</f>
        <v>95.662206420525351</v>
      </c>
    </row>
    <row r="21" spans="1:5" x14ac:dyDescent="0.2">
      <c r="A21" s="15" t="s">
        <v>18</v>
      </c>
      <c r="B21" s="13">
        <f>'[1]5_melléklet'!B288</f>
        <v>14755724</v>
      </c>
      <c r="C21" s="13">
        <f>'[2]5_melléklet'!C347</f>
        <v>15344189</v>
      </c>
      <c r="D21" s="13">
        <f>'[2]5_melléklet'!D347</f>
        <v>14087353</v>
      </c>
      <c r="E21" s="14">
        <f>D21/C21*100</f>
        <v>91.809042498107914</v>
      </c>
    </row>
    <row r="22" spans="1:5" x14ac:dyDescent="0.2">
      <c r="A22" s="15" t="s">
        <v>19</v>
      </c>
      <c r="B22" s="13">
        <f>'[1]5_melléklet'!B517</f>
        <v>20868523</v>
      </c>
      <c r="C22" s="13">
        <f>'[2]5_melléklet'!C595</f>
        <v>23519926</v>
      </c>
      <c r="D22" s="13">
        <f>'[2]5_melléklet'!D595</f>
        <v>21720844</v>
      </c>
      <c r="E22" s="14">
        <f>D22/C22*100</f>
        <v>92.350817770430055</v>
      </c>
    </row>
    <row r="23" spans="1:5" x14ac:dyDescent="0.2">
      <c r="A23" s="15" t="s">
        <v>20</v>
      </c>
      <c r="B23" s="13">
        <f>'[1]5_melléklet'!B620</f>
        <v>13428337</v>
      </c>
      <c r="C23" s="13">
        <f>'[2]5_melléklet'!C710</f>
        <v>14027959</v>
      </c>
      <c r="D23" s="13">
        <f>'[2]5_melléklet'!D710</f>
        <v>13341074</v>
      </c>
      <c r="E23" s="14">
        <f>D23/C23*100</f>
        <v>95.10345731691973</v>
      </c>
    </row>
    <row r="24" spans="1:5" ht="8.25" customHeight="1" thickBot="1" x14ac:dyDescent="0.25">
      <c r="A24" s="16"/>
      <c r="B24" s="13"/>
      <c r="C24" s="13"/>
      <c r="D24" s="13"/>
      <c r="E24" s="14"/>
    </row>
    <row r="25" spans="1:5" ht="13.5" thickBot="1" x14ac:dyDescent="0.25">
      <c r="A25" s="8" t="s">
        <v>21</v>
      </c>
      <c r="B25" s="9">
        <f>SUM(B28:B31)</f>
        <v>230779141</v>
      </c>
      <c r="C25" s="9">
        <f>SUM(C28:C31)</f>
        <v>255625414</v>
      </c>
      <c r="D25" s="10">
        <f>SUM(D28:D31)</f>
        <v>241064636</v>
      </c>
      <c r="E25" s="11">
        <f>D25/C25*100</f>
        <v>94.303861352377112</v>
      </c>
    </row>
    <row r="26" spans="1:5" x14ac:dyDescent="0.2">
      <c r="A26" s="16" t="s">
        <v>22</v>
      </c>
      <c r="B26" s="13"/>
      <c r="C26" s="13"/>
      <c r="D26" s="13"/>
      <c r="E26" s="14"/>
    </row>
    <row r="27" spans="1:5" x14ac:dyDescent="0.2">
      <c r="A27" s="16" t="s">
        <v>23</v>
      </c>
      <c r="B27" s="13"/>
      <c r="C27" s="13"/>
      <c r="D27" s="13"/>
      <c r="E27" s="14"/>
    </row>
    <row r="28" spans="1:5" x14ac:dyDescent="0.2">
      <c r="A28" s="12" t="s">
        <v>24</v>
      </c>
      <c r="B28" s="13">
        <f>'[1]5_melléklet'!B192</f>
        <v>101074853</v>
      </c>
      <c r="C28" s="13">
        <f>'[2]5_melléklet'!C217</f>
        <v>125162936</v>
      </c>
      <c r="D28" s="13">
        <f>'[2]5_melléklet'!D217</f>
        <v>122404324</v>
      </c>
      <c r="E28" s="14">
        <f>D28/C28*100</f>
        <v>97.795983309308127</v>
      </c>
    </row>
    <row r="29" spans="1:5" x14ac:dyDescent="0.2">
      <c r="A29" s="15" t="s">
        <v>25</v>
      </c>
      <c r="B29" s="13">
        <f>'[1]5_melléklet'!B289</f>
        <v>25039521</v>
      </c>
      <c r="C29" s="13">
        <f>'[2]5_melléklet'!C348</f>
        <v>25136327</v>
      </c>
      <c r="D29" s="13">
        <f>'[2]5_melléklet'!D348</f>
        <v>22214986</v>
      </c>
      <c r="E29" s="14">
        <f>D29/C29*100</f>
        <v>88.378011632327983</v>
      </c>
    </row>
    <row r="30" spans="1:5" x14ac:dyDescent="0.2">
      <c r="A30" s="15" t="s">
        <v>26</v>
      </c>
      <c r="B30" s="13">
        <f>'[1]5_melléklet'!B518</f>
        <v>35940077</v>
      </c>
      <c r="C30" s="13">
        <f>'[2]5_melléklet'!C596</f>
        <v>36478461</v>
      </c>
      <c r="D30" s="13">
        <f>'[2]5_melléklet'!D596</f>
        <v>34956937</v>
      </c>
      <c r="E30" s="14">
        <f>D30/C30*100</f>
        <v>95.828979736837042</v>
      </c>
    </row>
    <row r="31" spans="1:5" x14ac:dyDescent="0.2">
      <c r="A31" s="15" t="s">
        <v>27</v>
      </c>
      <c r="B31" s="13">
        <f>'[1]5_melléklet'!B621</f>
        <v>68724690</v>
      </c>
      <c r="C31" s="13">
        <f>'[2]5_melléklet'!C711</f>
        <v>68847690</v>
      </c>
      <c r="D31" s="13">
        <f>'[2]5_melléklet'!D711</f>
        <v>61488389</v>
      </c>
      <c r="E31" s="14">
        <f>D31/C31*100</f>
        <v>89.310751021566588</v>
      </c>
    </row>
    <row r="32" spans="1:5" ht="9" customHeight="1" thickBot="1" x14ac:dyDescent="0.25">
      <c r="A32" s="16"/>
      <c r="B32" s="13"/>
      <c r="C32" s="13"/>
      <c r="D32" s="13"/>
      <c r="E32" s="14"/>
    </row>
    <row r="33" spans="1:5" ht="23.25" thickBot="1" x14ac:dyDescent="0.25">
      <c r="A33" s="17" t="s">
        <v>28</v>
      </c>
      <c r="B33" s="9">
        <f>B34</f>
        <v>91286816</v>
      </c>
      <c r="C33" s="9">
        <f>C34</f>
        <v>68285207</v>
      </c>
      <c r="D33" s="10">
        <f>D34</f>
        <v>66678411</v>
      </c>
      <c r="E33" s="11">
        <f t="shared" ref="E33:E39" si="1">D33/C33*100</f>
        <v>97.646933983812929</v>
      </c>
    </row>
    <row r="34" spans="1:5" x14ac:dyDescent="0.2">
      <c r="A34" s="18" t="s">
        <v>29</v>
      </c>
      <c r="B34" s="19">
        <f>SUM(B35:B40)</f>
        <v>91286816</v>
      </c>
      <c r="C34" s="19">
        <f>C35+C36+C37+C38+C39</f>
        <v>68285207</v>
      </c>
      <c r="D34" s="19">
        <f>SUM(D35:D39)</f>
        <v>66678411</v>
      </c>
      <c r="E34" s="14">
        <f t="shared" si="1"/>
        <v>97.646933983812929</v>
      </c>
    </row>
    <row r="35" spans="1:5" x14ac:dyDescent="0.2">
      <c r="A35" s="16" t="s">
        <v>30</v>
      </c>
      <c r="B35" s="13">
        <f>'[1]4_ melléklet'!B12</f>
        <v>6300000</v>
      </c>
      <c r="C35" s="13">
        <f>'[2]4_ melléklet'!C12</f>
        <v>9980997</v>
      </c>
      <c r="D35" s="13">
        <f>'[2]4_ melléklet'!I12</f>
        <v>9881767</v>
      </c>
      <c r="E35" s="14">
        <f t="shared" si="1"/>
        <v>99.005810742153315</v>
      </c>
    </row>
    <row r="36" spans="1:5" x14ac:dyDescent="0.2">
      <c r="A36" s="16" t="s">
        <v>31</v>
      </c>
      <c r="B36" s="13">
        <f>'[1]4_ melléklet'!B18</f>
        <v>70766816</v>
      </c>
      <c r="C36" s="13">
        <f>'[2]4_ melléklet'!C18</f>
        <v>42580801</v>
      </c>
      <c r="D36" s="13">
        <f>'[2]4_ melléklet'!I18</f>
        <v>42539401</v>
      </c>
      <c r="E36" s="14">
        <f t="shared" si="1"/>
        <v>99.902773083108514</v>
      </c>
    </row>
    <row r="37" spans="1:5" x14ac:dyDescent="0.2">
      <c r="A37" s="16" t="s">
        <v>32</v>
      </c>
      <c r="B37" s="13">
        <f>'[1]4_ melléklet'!B27</f>
        <v>5050000</v>
      </c>
      <c r="C37" s="13">
        <f>'[2]4_ melléklet'!C28</f>
        <v>5050000</v>
      </c>
      <c r="D37" s="13">
        <f>'[2]4_ melléklet'!I28</f>
        <v>5133523</v>
      </c>
      <c r="E37" s="14">
        <f t="shared" si="1"/>
        <v>101.65392079207921</v>
      </c>
    </row>
    <row r="38" spans="1:5" x14ac:dyDescent="0.2">
      <c r="A38" s="16" t="s">
        <v>33</v>
      </c>
      <c r="B38" s="13">
        <f>'[1]4_ melléklet'!B31+'[1]4_ melléklet'!B39</f>
        <v>9170000</v>
      </c>
      <c r="C38" s="13">
        <f>'[2]4_ melléklet'!C32+'[2]4_ melléklet'!C45</f>
        <v>10170000</v>
      </c>
      <c r="D38" s="13">
        <f>'[2]4_ melléklet'!I32+'[2]4_ melléklet'!I45</f>
        <v>8620311</v>
      </c>
      <c r="E38" s="14">
        <f t="shared" si="1"/>
        <v>84.76215339233039</v>
      </c>
    </row>
    <row r="39" spans="1:5" x14ac:dyDescent="0.2">
      <c r="A39" s="16" t="s">
        <v>34</v>
      </c>
      <c r="B39" s="13"/>
      <c r="C39" s="13">
        <f>'[2]4_ melléklet'!C38</f>
        <v>503409</v>
      </c>
      <c r="D39" s="13">
        <f>'[2]4_ melléklet'!I38</f>
        <v>503409</v>
      </c>
      <c r="E39" s="14">
        <f t="shared" si="1"/>
        <v>100</v>
      </c>
    </row>
    <row r="40" spans="1:5" ht="10.5" customHeight="1" thickBot="1" x14ac:dyDescent="0.25">
      <c r="A40" s="16"/>
      <c r="B40" s="13"/>
      <c r="C40" s="13"/>
      <c r="D40" s="13"/>
      <c r="E40" s="14"/>
    </row>
    <row r="41" spans="1:5" ht="13.5" thickBot="1" x14ac:dyDescent="0.25">
      <c r="A41" s="20" t="s">
        <v>35</v>
      </c>
      <c r="B41" s="21">
        <f>B43+B79</f>
        <v>23437980</v>
      </c>
      <c r="C41" s="21">
        <f>C43+C79+C90</f>
        <v>57787640</v>
      </c>
      <c r="D41" s="10">
        <f>D43+D79+D90</f>
        <v>50845343</v>
      </c>
      <c r="E41" s="11">
        <f>D41/C41*100</f>
        <v>87.986536567335165</v>
      </c>
    </row>
    <row r="42" spans="1:5" ht="10.5" customHeight="1" thickBot="1" x14ac:dyDescent="0.25">
      <c r="A42" s="22"/>
      <c r="B42" s="23"/>
      <c r="C42" s="23"/>
      <c r="D42" s="24"/>
      <c r="E42" s="14"/>
    </row>
    <row r="43" spans="1:5" ht="13.5" thickBot="1" x14ac:dyDescent="0.25">
      <c r="A43" s="25" t="s">
        <v>36</v>
      </c>
      <c r="B43" s="26">
        <f>B44+B66+B68+B70</f>
        <v>20351910</v>
      </c>
      <c r="C43" s="26">
        <f>C44+C66+C70+C74</f>
        <v>35304032</v>
      </c>
      <c r="D43" s="10">
        <f>D44+D66+D70+D74</f>
        <v>31066666</v>
      </c>
      <c r="E43" s="11">
        <f>D43/C43*100</f>
        <v>87.997501248582594</v>
      </c>
    </row>
    <row r="44" spans="1:5" x14ac:dyDescent="0.2">
      <c r="A44" s="27" t="s">
        <v>12</v>
      </c>
      <c r="B44" s="28">
        <f>SUM(B45:B50)</f>
        <v>18495170</v>
      </c>
      <c r="C44" s="28">
        <f>C45+C48+C51+C54+C57+C60+C63+C64</f>
        <v>32148676</v>
      </c>
      <c r="D44" s="29">
        <f>SUM(D45:D65)</f>
        <v>28529821</v>
      </c>
      <c r="E44" s="30">
        <f>D44/C44*100</f>
        <v>88.74337779882444</v>
      </c>
    </row>
    <row r="45" spans="1:5" x14ac:dyDescent="0.2">
      <c r="A45" s="31" t="s">
        <v>37</v>
      </c>
      <c r="B45" s="32">
        <v>7000000</v>
      </c>
      <c r="C45" s="32">
        <v>7000000</v>
      </c>
      <c r="D45" s="13">
        <f>1968504+531496+1000000</f>
        <v>3500000</v>
      </c>
      <c r="E45" s="14">
        <f>D45/C45*100</f>
        <v>50</v>
      </c>
    </row>
    <row r="46" spans="1:5" hidden="1" x14ac:dyDescent="0.2">
      <c r="A46" s="33" t="s">
        <v>38</v>
      </c>
      <c r="B46" s="32">
        <v>1000000</v>
      </c>
      <c r="C46" s="34">
        <v>5511811</v>
      </c>
      <c r="D46" s="13"/>
      <c r="E46" s="14"/>
    </row>
    <row r="47" spans="1:5" hidden="1" x14ac:dyDescent="0.2">
      <c r="A47" s="33" t="s">
        <v>39</v>
      </c>
      <c r="B47" s="32">
        <f>[1]kisértékű!D19</f>
        <v>2164170</v>
      </c>
      <c r="C47" s="34">
        <f>C45-C46</f>
        <v>1488189</v>
      </c>
      <c r="D47" s="13"/>
      <c r="E47" s="14"/>
    </row>
    <row r="48" spans="1:5" x14ac:dyDescent="0.2">
      <c r="A48" s="31" t="s">
        <v>40</v>
      </c>
      <c r="B48" s="13">
        <v>1488000</v>
      </c>
      <c r="C48" s="32">
        <v>1071988</v>
      </c>
      <c r="D48" s="13">
        <v>1071988</v>
      </c>
      <c r="E48" s="14">
        <f>D48/C48*100</f>
        <v>100</v>
      </c>
    </row>
    <row r="49" spans="1:5" hidden="1" x14ac:dyDescent="0.2">
      <c r="A49" s="33" t="s">
        <v>38</v>
      </c>
      <c r="B49" s="13">
        <v>5207000</v>
      </c>
      <c r="C49" s="34">
        <v>787402</v>
      </c>
      <c r="D49" s="13"/>
      <c r="E49" s="14"/>
    </row>
    <row r="50" spans="1:5" hidden="1" x14ac:dyDescent="0.2">
      <c r="A50" s="33" t="s">
        <v>39</v>
      </c>
      <c r="B50" s="13">
        <v>1636000</v>
      </c>
      <c r="C50" s="34">
        <f>C48-C49</f>
        <v>284586</v>
      </c>
      <c r="D50" s="13"/>
      <c r="E50" s="14"/>
    </row>
    <row r="51" spans="1:5" x14ac:dyDescent="0.2">
      <c r="A51" s="31" t="s">
        <v>41</v>
      </c>
      <c r="B51" s="13"/>
      <c r="C51" s="32">
        <v>3295370</v>
      </c>
      <c r="D51" s="13">
        <f>60831+331400+182898+61075+268882+746702+1227409+182624</f>
        <v>3061821</v>
      </c>
      <c r="E51" s="14">
        <f>D51/C51*100</f>
        <v>92.912814039091202</v>
      </c>
    </row>
    <row r="52" spans="1:5" hidden="1" x14ac:dyDescent="0.2">
      <c r="A52" s="33" t="s">
        <v>38</v>
      </c>
      <c r="B52" s="13"/>
      <c r="C52" s="34">
        <v>1704071</v>
      </c>
      <c r="D52" s="13"/>
      <c r="E52" s="14"/>
    </row>
    <row r="53" spans="1:5" hidden="1" x14ac:dyDescent="0.2">
      <c r="A53" s="33" t="s">
        <v>39</v>
      </c>
      <c r="B53" s="13"/>
      <c r="C53" s="34">
        <f>C51-C52</f>
        <v>1591299</v>
      </c>
      <c r="D53" s="13"/>
      <c r="E53" s="14"/>
    </row>
    <row r="54" spans="1:5" x14ac:dyDescent="0.2">
      <c r="A54" s="31" t="s">
        <v>42</v>
      </c>
      <c r="B54" s="13"/>
      <c r="C54" s="13">
        <v>1488000</v>
      </c>
      <c r="D54" s="13">
        <f>457354+164063+550814+44297+148720</f>
        <v>1365248</v>
      </c>
      <c r="E54" s="14">
        <f>D54/C54*100</f>
        <v>91.750537634408602</v>
      </c>
    </row>
    <row r="55" spans="1:5" hidden="1" x14ac:dyDescent="0.2">
      <c r="A55" s="33" t="s">
        <v>38</v>
      </c>
      <c r="B55" s="13"/>
      <c r="C55" s="24">
        <v>1171654</v>
      </c>
      <c r="D55" s="13"/>
      <c r="E55" s="14"/>
    </row>
    <row r="56" spans="1:5" hidden="1" x14ac:dyDescent="0.2">
      <c r="A56" s="33" t="s">
        <v>39</v>
      </c>
      <c r="B56" s="13"/>
      <c r="C56" s="34">
        <f>C54-C55</f>
        <v>316346</v>
      </c>
      <c r="D56" s="13"/>
      <c r="E56" s="14"/>
    </row>
    <row r="57" spans="1:5" x14ac:dyDescent="0.2">
      <c r="A57" s="31" t="s">
        <v>43</v>
      </c>
      <c r="B57" s="13"/>
      <c r="C57" s="13">
        <v>5207000</v>
      </c>
      <c r="D57" s="13">
        <f>4100000+1107000</f>
        <v>5207000</v>
      </c>
      <c r="E57" s="14">
        <f>D57/C57*100</f>
        <v>100</v>
      </c>
    </row>
    <row r="58" spans="1:5" hidden="1" x14ac:dyDescent="0.2">
      <c r="A58" s="33" t="s">
        <v>38</v>
      </c>
      <c r="B58" s="13"/>
      <c r="C58" s="24">
        <v>4100000</v>
      </c>
      <c r="D58" s="13"/>
      <c r="E58" s="14"/>
    </row>
    <row r="59" spans="1:5" hidden="1" x14ac:dyDescent="0.2">
      <c r="A59" s="33" t="s">
        <v>39</v>
      </c>
      <c r="B59" s="13"/>
      <c r="C59" s="34">
        <f>C57-C58</f>
        <v>1107000</v>
      </c>
      <c r="D59" s="13"/>
      <c r="E59" s="14"/>
    </row>
    <row r="60" spans="1:5" x14ac:dyDescent="0.2">
      <c r="A60" s="31" t="s">
        <v>44</v>
      </c>
      <c r="B60" s="13"/>
      <c r="C60" s="13">
        <v>1636000</v>
      </c>
      <c r="D60" s="13">
        <v>1618611</v>
      </c>
      <c r="E60" s="14">
        <f>D60/C60*100</f>
        <v>98.937102689486551</v>
      </c>
    </row>
    <row r="61" spans="1:5" hidden="1" x14ac:dyDescent="0.2">
      <c r="A61" s="33" t="s">
        <v>38</v>
      </c>
      <c r="B61" s="13"/>
      <c r="C61" s="24">
        <v>1288189</v>
      </c>
      <c r="D61" s="13"/>
      <c r="E61" s="14"/>
    </row>
    <row r="62" spans="1:5" hidden="1" x14ac:dyDescent="0.2">
      <c r="A62" s="33" t="s">
        <v>39</v>
      </c>
      <c r="B62" s="13"/>
      <c r="C62" s="34">
        <f>C60-C61</f>
        <v>347811</v>
      </c>
      <c r="D62" s="13"/>
      <c r="E62" s="14"/>
    </row>
    <row r="63" spans="1:5" x14ac:dyDescent="0.2">
      <c r="A63" s="35" t="s">
        <v>45</v>
      </c>
      <c r="B63" s="13"/>
      <c r="C63" s="32">
        <v>11734800</v>
      </c>
      <c r="D63" s="13">
        <v>11734800</v>
      </c>
      <c r="E63" s="14">
        <f>D63/C63*100</f>
        <v>100</v>
      </c>
    </row>
    <row r="64" spans="1:5" x14ac:dyDescent="0.2">
      <c r="A64" s="35" t="s">
        <v>46</v>
      </c>
      <c r="B64" s="13"/>
      <c r="C64" s="32">
        <v>715518</v>
      </c>
      <c r="D64" s="31">
        <v>0</v>
      </c>
      <c r="E64" s="14">
        <f>D64/C64*100</f>
        <v>0</v>
      </c>
    </row>
    <row r="65" spans="1:5" x14ac:dyDescent="0.2">
      <c r="A65" s="35" t="s">
        <v>47</v>
      </c>
      <c r="B65" s="13"/>
      <c r="C65" s="32"/>
      <c r="D65" s="13">
        <v>970353</v>
      </c>
      <c r="E65" s="14"/>
    </row>
    <row r="66" spans="1:5" x14ac:dyDescent="0.2">
      <c r="A66" s="36" t="s">
        <v>48</v>
      </c>
      <c r="B66" s="29">
        <f>SUM(B67)</f>
        <v>431800</v>
      </c>
      <c r="C66" s="29">
        <f>SUM(C67)</f>
        <v>1301416</v>
      </c>
      <c r="D66" s="29">
        <f>D67</f>
        <v>1297919</v>
      </c>
      <c r="E66" s="30">
        <f>D66/C66*100</f>
        <v>99.731292684276212</v>
      </c>
    </row>
    <row r="67" spans="1:5" x14ac:dyDescent="0.2">
      <c r="A67" s="31" t="s">
        <v>49</v>
      </c>
      <c r="B67" s="13">
        <f>[1]kisértékű!D32</f>
        <v>431800</v>
      </c>
      <c r="C67" s="13">
        <v>1301416</v>
      </c>
      <c r="D67" s="13">
        <v>1297919</v>
      </c>
      <c r="E67" s="14">
        <f>D67/C67*100</f>
        <v>99.731292684276212</v>
      </c>
    </row>
    <row r="68" spans="1:5" hidden="1" x14ac:dyDescent="0.2">
      <c r="A68" s="33" t="s">
        <v>38</v>
      </c>
      <c r="B68" s="29">
        <f>B69</f>
        <v>1297940</v>
      </c>
      <c r="C68" s="24">
        <v>340000</v>
      </c>
      <c r="D68" s="13"/>
      <c r="E68" s="14"/>
    </row>
    <row r="69" spans="1:5" hidden="1" x14ac:dyDescent="0.2">
      <c r="A69" s="33" t="s">
        <v>39</v>
      </c>
      <c r="B69" s="13">
        <f>[1]kisértékű!D41</f>
        <v>1297940</v>
      </c>
      <c r="C69" s="34">
        <f>C67-C68</f>
        <v>961416</v>
      </c>
      <c r="D69" s="13"/>
      <c r="E69" s="14"/>
    </row>
    <row r="70" spans="1:5" x14ac:dyDescent="0.2">
      <c r="A70" s="36" t="s">
        <v>50</v>
      </c>
      <c r="B70" s="29">
        <f>B71</f>
        <v>127000</v>
      </c>
      <c r="C70" s="29">
        <f>C71</f>
        <v>1717940</v>
      </c>
      <c r="D70" s="29">
        <f>D71</f>
        <v>1102926</v>
      </c>
      <c r="E70" s="30">
        <f>D70/C70*100</f>
        <v>64.200495942815223</v>
      </c>
    </row>
    <row r="71" spans="1:5" x14ac:dyDescent="0.2">
      <c r="A71" s="31" t="s">
        <v>51</v>
      </c>
      <c r="B71" s="13">
        <f>[1]kisértékű!D23</f>
        <v>127000</v>
      </c>
      <c r="C71" s="13">
        <v>1717940</v>
      </c>
      <c r="D71" s="13">
        <v>1102926</v>
      </c>
      <c r="E71" s="14">
        <f>D71/C71*100</f>
        <v>64.200495942815223</v>
      </c>
    </row>
    <row r="72" spans="1:5" hidden="1" x14ac:dyDescent="0.2">
      <c r="A72" s="33" t="s">
        <v>38</v>
      </c>
      <c r="B72" s="13"/>
      <c r="C72" s="24">
        <v>1022000</v>
      </c>
      <c r="D72" s="13"/>
      <c r="E72" s="14"/>
    </row>
    <row r="73" spans="1:5" hidden="1" x14ac:dyDescent="0.2">
      <c r="A73" s="33" t="s">
        <v>39</v>
      </c>
      <c r="B73" s="13"/>
      <c r="C73" s="34">
        <f>C71-C72</f>
        <v>695940</v>
      </c>
      <c r="D73" s="13"/>
      <c r="E73" s="14"/>
    </row>
    <row r="74" spans="1:5" x14ac:dyDescent="0.2">
      <c r="A74" s="36" t="s">
        <v>52</v>
      </c>
      <c r="B74" s="13"/>
      <c r="C74" s="29">
        <f>C75</f>
        <v>136000</v>
      </c>
      <c r="D74" s="29">
        <f>D75</f>
        <v>136000</v>
      </c>
      <c r="E74" s="30">
        <f>D74/C74*100</f>
        <v>100</v>
      </c>
    </row>
    <row r="75" spans="1:5" x14ac:dyDescent="0.2">
      <c r="A75" s="31" t="s">
        <v>53</v>
      </c>
      <c r="B75" s="13"/>
      <c r="C75" s="13">
        <v>136000</v>
      </c>
      <c r="D75" s="13">
        <v>136000</v>
      </c>
      <c r="E75" s="14">
        <f>D75/C75*100</f>
        <v>100</v>
      </c>
    </row>
    <row r="76" spans="1:5" hidden="1" x14ac:dyDescent="0.2">
      <c r="A76" s="33" t="s">
        <v>38</v>
      </c>
      <c r="B76" s="13"/>
      <c r="C76" s="24">
        <v>100000</v>
      </c>
      <c r="D76" s="13"/>
      <c r="E76" s="14"/>
    </row>
    <row r="77" spans="1:5" hidden="1" x14ac:dyDescent="0.2">
      <c r="A77" s="33" t="s">
        <v>39</v>
      </c>
      <c r="B77" s="13"/>
      <c r="C77" s="34">
        <f>C75-C76</f>
        <v>36000</v>
      </c>
      <c r="D77" s="13"/>
      <c r="E77" s="14"/>
    </row>
    <row r="78" spans="1:5" ht="13.5" thickBot="1" x14ac:dyDescent="0.25">
      <c r="A78" s="31"/>
      <c r="B78" s="13"/>
      <c r="C78" s="13"/>
      <c r="D78" s="13"/>
      <c r="E78" s="14"/>
    </row>
    <row r="79" spans="1:5" ht="13.5" thickBot="1" x14ac:dyDescent="0.25">
      <c r="A79" s="37" t="s">
        <v>54</v>
      </c>
      <c r="B79" s="38">
        <f>B80</f>
        <v>3086070</v>
      </c>
      <c r="C79" s="38">
        <f>C80</f>
        <v>20178512</v>
      </c>
      <c r="D79" s="10">
        <f>D80</f>
        <v>17473581</v>
      </c>
      <c r="E79" s="11">
        <f>D79/C79*100</f>
        <v>86.594992732863545</v>
      </c>
    </row>
    <row r="80" spans="1:5" x14ac:dyDescent="0.2">
      <c r="A80" s="39" t="s">
        <v>17</v>
      </c>
      <c r="B80" s="40">
        <f>SUM(B81:B81)</f>
        <v>3086070</v>
      </c>
      <c r="C80" s="40">
        <f>C81+C84+C85+C86+C87</f>
        <v>20178512</v>
      </c>
      <c r="D80" s="41">
        <f>SUM(D81:D89)</f>
        <v>17473581</v>
      </c>
      <c r="E80" s="42">
        <f>D80/C80*100</f>
        <v>86.594992732863545</v>
      </c>
    </row>
    <row r="81" spans="1:5" x14ac:dyDescent="0.2">
      <c r="A81" s="43" t="s">
        <v>55</v>
      </c>
      <c r="B81" s="13">
        <f>494000+2041000*1.27</f>
        <v>3086070</v>
      </c>
      <c r="C81" s="13">
        <f>494000+2041000*1.27</f>
        <v>3086070</v>
      </c>
      <c r="D81" s="13">
        <f>388660+24579+104938+6636</f>
        <v>524813</v>
      </c>
      <c r="E81" s="14">
        <f>D81/C81*100</f>
        <v>17.005868304996323</v>
      </c>
    </row>
    <row r="82" spans="1:5" ht="13.5" hidden="1" thickBot="1" x14ac:dyDescent="0.25">
      <c r="A82" s="43" t="s">
        <v>55</v>
      </c>
      <c r="B82" s="23"/>
      <c r="C82" s="13">
        <v>2429976</v>
      </c>
      <c r="D82" s="13"/>
      <c r="E82" s="14"/>
    </row>
    <row r="83" spans="1:5" ht="13.5" hidden="1" thickBot="1" x14ac:dyDescent="0.25">
      <c r="A83" s="43" t="s">
        <v>55</v>
      </c>
      <c r="B83" s="26">
        <f>B97+B98</f>
        <v>48872000</v>
      </c>
      <c r="C83" s="13">
        <f>C81-C82</f>
        <v>656094</v>
      </c>
      <c r="D83" s="13"/>
      <c r="E83" s="14"/>
    </row>
    <row r="84" spans="1:5" x14ac:dyDescent="0.2">
      <c r="A84" s="43" t="s">
        <v>56</v>
      </c>
      <c r="B84" s="4"/>
      <c r="C84" s="13">
        <v>5600700</v>
      </c>
      <c r="D84" s="13">
        <f>4410000+1190700</f>
        <v>5600700</v>
      </c>
      <c r="E84" s="14">
        <f>D84/C84*100</f>
        <v>100</v>
      </c>
    </row>
    <row r="85" spans="1:5" x14ac:dyDescent="0.2">
      <c r="A85" s="43" t="s">
        <v>57</v>
      </c>
      <c r="B85" s="4"/>
      <c r="C85" s="13">
        <v>9144402</v>
      </c>
      <c r="D85" s="13">
        <f>7240066+1904336</f>
        <v>9144402</v>
      </c>
      <c r="E85" s="14">
        <f>D85/C85*100</f>
        <v>100</v>
      </c>
    </row>
    <row r="86" spans="1:5" x14ac:dyDescent="0.2">
      <c r="A86" s="43" t="s">
        <v>58</v>
      </c>
      <c r="B86" s="4"/>
      <c r="C86" s="13">
        <v>649768</v>
      </c>
      <c r="D86" s="13">
        <v>349884</v>
      </c>
      <c r="E86" s="14">
        <f>D86/C86*100</f>
        <v>53.847527117371122</v>
      </c>
    </row>
    <row r="87" spans="1:5" x14ac:dyDescent="0.2">
      <c r="A87" s="43" t="s">
        <v>59</v>
      </c>
      <c r="B87" s="4"/>
      <c r="C87" s="13">
        <v>1697572</v>
      </c>
      <c r="D87" s="13">
        <v>1697572</v>
      </c>
      <c r="E87" s="14">
        <f>D87/C87*100</f>
        <v>100</v>
      </c>
    </row>
    <row r="88" spans="1:5" x14ac:dyDescent="0.2">
      <c r="A88" s="43" t="s">
        <v>60</v>
      </c>
      <c r="B88" s="4"/>
      <c r="C88" s="13"/>
      <c r="D88" s="13">
        <v>156210</v>
      </c>
      <c r="E88" s="14"/>
    </row>
    <row r="89" spans="1:5" ht="13.5" thickBot="1" x14ac:dyDescent="0.25">
      <c r="A89" s="43"/>
      <c r="B89" s="44"/>
      <c r="C89" s="23"/>
      <c r="D89" s="13"/>
      <c r="E89" s="14"/>
    </row>
    <row r="90" spans="1:5" ht="13.5" thickBot="1" x14ac:dyDescent="0.25">
      <c r="A90" s="45" t="s">
        <v>61</v>
      </c>
      <c r="B90" s="46"/>
      <c r="C90" s="26">
        <f>C91</f>
        <v>2305096</v>
      </c>
      <c r="D90" s="10">
        <f>D91</f>
        <v>2305096</v>
      </c>
      <c r="E90" s="11">
        <f>D90/C90*100</f>
        <v>100</v>
      </c>
    </row>
    <row r="91" spans="1:5" x14ac:dyDescent="0.2">
      <c r="A91" s="47" t="s">
        <v>24</v>
      </c>
      <c r="B91" s="44"/>
      <c r="C91" s="48">
        <f>C92+C93+C94</f>
        <v>2305096</v>
      </c>
      <c r="D91" s="48">
        <f>D92+D93+D94</f>
        <v>2305096</v>
      </c>
      <c r="E91" s="49">
        <f>D91/C91*100</f>
        <v>100</v>
      </c>
    </row>
    <row r="92" spans="1:5" ht="14.25" customHeight="1" x14ac:dyDescent="0.2">
      <c r="A92" s="50" t="s">
        <v>62</v>
      </c>
      <c r="B92" s="44"/>
      <c r="C92" s="13">
        <v>105096</v>
      </c>
      <c r="D92" s="13">
        <v>105096</v>
      </c>
      <c r="E92" s="14">
        <f>D92/C92*100</f>
        <v>100</v>
      </c>
    </row>
    <row r="93" spans="1:5" ht="14.25" customHeight="1" x14ac:dyDescent="0.2">
      <c r="A93" s="50" t="s">
        <v>63</v>
      </c>
      <c r="B93" s="44"/>
      <c r="C93" s="13">
        <v>1000000</v>
      </c>
      <c r="D93" s="13">
        <v>1000000</v>
      </c>
      <c r="E93" s="14">
        <f>D93/C93*100</f>
        <v>100</v>
      </c>
    </row>
    <row r="94" spans="1:5" ht="14.25" customHeight="1" x14ac:dyDescent="0.2">
      <c r="A94" s="51" t="s">
        <v>64</v>
      </c>
      <c r="B94" s="44"/>
      <c r="C94" s="13">
        <v>1200000</v>
      </c>
      <c r="D94" s="13">
        <v>1200000</v>
      </c>
      <c r="E94" s="14">
        <f>D94/C94*100</f>
        <v>100</v>
      </c>
    </row>
    <row r="95" spans="1:5" ht="13.5" thickBot="1" x14ac:dyDescent="0.25">
      <c r="A95" s="52"/>
      <c r="B95" s="53"/>
      <c r="C95" s="23"/>
      <c r="D95" s="13"/>
      <c r="E95" s="14"/>
    </row>
    <row r="96" spans="1:5" ht="13.5" thickBot="1" x14ac:dyDescent="0.25">
      <c r="A96" s="25" t="s">
        <v>65</v>
      </c>
      <c r="B96" s="54">
        <f>B97+B98</f>
        <v>48872000</v>
      </c>
      <c r="C96" s="26">
        <f>C97+C98</f>
        <v>90387387</v>
      </c>
      <c r="D96" s="55"/>
      <c r="E96" s="56"/>
    </row>
    <row r="97" spans="1:6" x14ac:dyDescent="0.2">
      <c r="A97" s="16" t="s">
        <v>66</v>
      </c>
      <c r="B97" s="44">
        <v>5000000</v>
      </c>
      <c r="C97" s="44">
        <v>37744865</v>
      </c>
      <c r="D97" s="13"/>
      <c r="E97" s="14"/>
    </row>
    <row r="98" spans="1:6" x14ac:dyDescent="0.2">
      <c r="A98" s="16" t="s">
        <v>67</v>
      </c>
      <c r="B98" s="57">
        <f>55000000-11128000</f>
        <v>43872000</v>
      </c>
      <c r="C98" s="57">
        <v>52642522</v>
      </c>
      <c r="D98" s="13"/>
      <c r="E98" s="14"/>
    </row>
    <row r="99" spans="1:6" ht="13.5" thickBot="1" x14ac:dyDescent="0.25">
      <c r="A99" s="4"/>
      <c r="B99" s="44"/>
      <c r="C99" s="44"/>
      <c r="D99" s="13"/>
      <c r="E99" s="14"/>
    </row>
    <row r="100" spans="1:6" ht="13.5" thickBot="1" x14ac:dyDescent="0.25">
      <c r="A100" s="8" t="s">
        <v>68</v>
      </c>
      <c r="B100" s="58">
        <f>B7+B41+B83</f>
        <v>795645605</v>
      </c>
      <c r="C100" s="58">
        <f>C7+C41+C96</f>
        <v>928583329</v>
      </c>
      <c r="D100" s="10">
        <f>D41+D7</f>
        <v>799082547</v>
      </c>
      <c r="E100" s="11">
        <f>D100/C100*100</f>
        <v>86.053940669012377</v>
      </c>
    </row>
    <row r="101" spans="1:6" ht="13.5" thickBot="1" x14ac:dyDescent="0.25">
      <c r="A101" s="59"/>
      <c r="B101" s="60"/>
      <c r="C101" s="60"/>
      <c r="D101" s="13"/>
      <c r="E101" s="14"/>
    </row>
    <row r="102" spans="1:6" ht="13.5" thickBot="1" x14ac:dyDescent="0.25">
      <c r="A102" s="61" t="s">
        <v>69</v>
      </c>
      <c r="B102" s="62">
        <f>B103+B104</f>
        <v>36022609</v>
      </c>
      <c r="C102" s="62">
        <f>C103+C104</f>
        <v>36022609</v>
      </c>
      <c r="D102" s="10">
        <f>SUM(D103:D104)</f>
        <v>36022609</v>
      </c>
      <c r="E102" s="11">
        <f>D102/C102*100</f>
        <v>100</v>
      </c>
    </row>
    <row r="103" spans="1:6" ht="14.45" customHeight="1" x14ac:dyDescent="0.2">
      <c r="A103" s="63" t="s">
        <v>70</v>
      </c>
      <c r="B103" s="64">
        <v>11302609</v>
      </c>
      <c r="C103" s="64">
        <v>11302609</v>
      </c>
      <c r="D103" s="13">
        <v>11302609</v>
      </c>
      <c r="E103" s="14">
        <f>D103/C103*100</f>
        <v>100</v>
      </c>
    </row>
    <row r="104" spans="1:6" x14ac:dyDescent="0.2">
      <c r="A104" s="65" t="s">
        <v>71</v>
      </c>
      <c r="B104" s="57">
        <f>19776000+4944000</f>
        <v>24720000</v>
      </c>
      <c r="C104" s="57">
        <f>19776000+4944000</f>
        <v>24720000</v>
      </c>
      <c r="D104" s="13">
        <v>24720000</v>
      </c>
      <c r="E104" s="14">
        <f>D104/C104*100</f>
        <v>100</v>
      </c>
    </row>
    <row r="105" spans="1:6" ht="13.5" thickBot="1" x14ac:dyDescent="0.25">
      <c r="A105" s="66"/>
      <c r="B105" s="57"/>
      <c r="C105" s="57"/>
      <c r="D105" s="13"/>
      <c r="E105" s="14"/>
    </row>
    <row r="106" spans="1:6" ht="13.5" thickBot="1" x14ac:dyDescent="0.25">
      <c r="A106" s="8" t="s">
        <v>72</v>
      </c>
      <c r="B106" s="21">
        <f>B100+B102</f>
        <v>831668214</v>
      </c>
      <c r="C106" s="21">
        <f>C100+C102</f>
        <v>964605938</v>
      </c>
      <c r="D106" s="21">
        <f>D100+D102</f>
        <v>835105156</v>
      </c>
      <c r="E106" s="11">
        <f>D106/C106*100</f>
        <v>86.574747583608598</v>
      </c>
    </row>
    <row r="107" spans="1:6" ht="13.5" thickBot="1" x14ac:dyDescent="0.25">
      <c r="A107" s="66"/>
      <c r="C107" s="57"/>
      <c r="D107" s="13"/>
      <c r="E107" s="14"/>
      <c r="F107" s="67"/>
    </row>
    <row r="108" spans="1:6" ht="13.5" thickBot="1" x14ac:dyDescent="0.25">
      <c r="A108" s="25" t="s">
        <v>73</v>
      </c>
      <c r="B108" s="68"/>
      <c r="C108" s="68"/>
      <c r="D108" s="69">
        <f>SUM(D109:D112)</f>
        <v>50996639</v>
      </c>
      <c r="E108" s="11"/>
    </row>
    <row r="109" spans="1:6" x14ac:dyDescent="0.2">
      <c r="A109" s="12" t="s">
        <v>12</v>
      </c>
      <c r="B109" s="57"/>
      <c r="C109" s="4"/>
      <c r="D109" s="70">
        <v>48439452</v>
      </c>
      <c r="E109" s="14"/>
      <c r="F109" s="67"/>
    </row>
    <row r="110" spans="1:6" x14ac:dyDescent="0.2">
      <c r="A110" s="15" t="s">
        <v>13</v>
      </c>
      <c r="B110" s="57"/>
      <c r="C110" s="57"/>
      <c r="D110" s="71">
        <v>1046979</v>
      </c>
      <c r="E110" s="14"/>
    </row>
    <row r="111" spans="1:6" x14ac:dyDescent="0.2">
      <c r="A111" s="15" t="s">
        <v>14</v>
      </c>
      <c r="B111" s="57"/>
      <c r="C111" s="57"/>
      <c r="D111" s="70">
        <v>830453</v>
      </c>
      <c r="E111" s="14"/>
    </row>
    <row r="112" spans="1:6" x14ac:dyDescent="0.2">
      <c r="A112" s="15" t="s">
        <v>15</v>
      </c>
      <c r="B112" s="57"/>
      <c r="C112" s="4"/>
      <c r="D112" s="70">
        <v>679755</v>
      </c>
      <c r="E112" s="14"/>
    </row>
    <row r="113" spans="1:5" ht="13.5" thickBot="1" x14ac:dyDescent="0.25">
      <c r="A113" s="72"/>
      <c r="B113" s="57"/>
      <c r="C113" s="57"/>
      <c r="D113" s="13"/>
      <c r="E113" s="14"/>
    </row>
    <row r="114" spans="1:5" ht="13.5" thickBot="1" x14ac:dyDescent="0.25">
      <c r="A114" s="8" t="s">
        <v>74</v>
      </c>
      <c r="B114" s="21">
        <f>B100+B102</f>
        <v>831668214</v>
      </c>
      <c r="C114" s="21">
        <f>C100+C102</f>
        <v>964605938</v>
      </c>
      <c r="D114" s="21">
        <f>D106+D108</f>
        <v>886101795</v>
      </c>
      <c r="E114" s="11">
        <f>D114/C114*100</f>
        <v>91.861532268527256</v>
      </c>
    </row>
    <row r="115" spans="1:5" x14ac:dyDescent="0.2">
      <c r="A115" s="73"/>
      <c r="B115" s="74"/>
      <c r="C115" s="74"/>
      <c r="D115" s="74"/>
      <c r="E115" s="14"/>
    </row>
    <row r="116" spans="1:5" x14ac:dyDescent="0.2">
      <c r="A116" s="75" t="s">
        <v>75</v>
      </c>
      <c r="B116" s="31"/>
      <c r="D116" s="13"/>
      <c r="E116" s="14"/>
    </row>
    <row r="117" spans="1:5" ht="13.5" thickBot="1" x14ac:dyDescent="0.25">
      <c r="A117" s="76"/>
      <c r="B117" s="77"/>
      <c r="C117" s="77"/>
      <c r="D117" s="13"/>
      <c r="E117" s="14"/>
    </row>
    <row r="118" spans="1:5" ht="23.25" thickBot="1" x14ac:dyDescent="0.25">
      <c r="A118" s="78" t="s">
        <v>76</v>
      </c>
      <c r="B118" s="79">
        <f>[1]bevételek!B72-[1]kiadások!B6-[1]kiadások!B62</f>
        <v>-38736921</v>
      </c>
      <c r="C118" s="79">
        <f>[2]bevételek!C80-kiadások!C7-kiadások!C97</f>
        <v>-38721372</v>
      </c>
      <c r="D118" s="10">
        <f>D119-D120</f>
        <v>27936331</v>
      </c>
      <c r="E118" s="11">
        <f t="shared" ref="E118:E124" si="2">D118/C118*100</f>
        <v>-72.147058735418781</v>
      </c>
    </row>
    <row r="119" spans="1:5" x14ac:dyDescent="0.2">
      <c r="A119" s="72" t="s">
        <v>77</v>
      </c>
      <c r="B119" s="44">
        <f>[1]bevételek!B72</f>
        <v>689598704</v>
      </c>
      <c r="C119" s="44">
        <f>[2]bevételek!C80</f>
        <v>779431795</v>
      </c>
      <c r="D119" s="13">
        <f>[2]bevételek!D80</f>
        <v>774527652</v>
      </c>
      <c r="E119" s="14">
        <f t="shared" si="2"/>
        <v>99.370805369827124</v>
      </c>
    </row>
    <row r="120" spans="1:5" ht="13.5" customHeight="1" thickBot="1" x14ac:dyDescent="0.25">
      <c r="A120" s="72" t="s">
        <v>78</v>
      </c>
      <c r="B120" s="53">
        <f>B7+B97</f>
        <v>728335625</v>
      </c>
      <c r="C120" s="53">
        <f>C7+C97</f>
        <v>818153167</v>
      </c>
      <c r="D120" s="13">
        <f>D7+D108-C98</f>
        <v>746591321</v>
      </c>
      <c r="E120" s="14">
        <f t="shared" si="2"/>
        <v>91.253245860747242</v>
      </c>
    </row>
    <row r="121" spans="1:5" ht="25.5" customHeight="1" thickBot="1" x14ac:dyDescent="0.25">
      <c r="A121" s="80" t="s">
        <v>79</v>
      </c>
      <c r="B121" s="81">
        <f>B122-B123</f>
        <v>-55309980</v>
      </c>
      <c r="C121" s="81">
        <f>C122-C123</f>
        <v>-67801796</v>
      </c>
      <c r="D121" s="10">
        <f>D122-D123</f>
        <v>-72859499</v>
      </c>
      <c r="E121" s="11">
        <f t="shared" si="2"/>
        <v>107.45954133722357</v>
      </c>
    </row>
    <row r="122" spans="1:5" x14ac:dyDescent="0.2">
      <c r="A122" s="72" t="s">
        <v>80</v>
      </c>
      <c r="B122" s="44">
        <f>[1]bevételek!B77</f>
        <v>12000000</v>
      </c>
      <c r="C122" s="44">
        <f>[2]bevételek!C94</f>
        <v>42628366</v>
      </c>
      <c r="D122" s="13">
        <f>[2]bevételek!D82</f>
        <v>30628366</v>
      </c>
      <c r="E122" s="14">
        <f t="shared" si="2"/>
        <v>71.849730294611817</v>
      </c>
    </row>
    <row r="123" spans="1:5" ht="13.5" thickBot="1" x14ac:dyDescent="0.25">
      <c r="A123" s="72" t="s">
        <v>81</v>
      </c>
      <c r="B123" s="53">
        <f>B41+B98</f>
        <v>67309980</v>
      </c>
      <c r="C123" s="53">
        <f>C41+C98</f>
        <v>110430162</v>
      </c>
      <c r="D123" s="13">
        <f>D41+C98</f>
        <v>103487865</v>
      </c>
      <c r="E123" s="14">
        <f t="shared" si="2"/>
        <v>93.713405038742948</v>
      </c>
    </row>
    <row r="124" spans="1:5" ht="23.25" thickBot="1" x14ac:dyDescent="0.25">
      <c r="A124" s="78" t="s">
        <v>82</v>
      </c>
      <c r="B124" s="82">
        <f>B118+B121</f>
        <v>-94046901</v>
      </c>
      <c r="C124" s="82">
        <f>C118+C121</f>
        <v>-106523168</v>
      </c>
      <c r="D124" s="10">
        <f>D118+D121</f>
        <v>-44923168</v>
      </c>
      <c r="E124" s="11">
        <f t="shared" si="2"/>
        <v>42.172204266399589</v>
      </c>
    </row>
    <row r="125" spans="1:5" ht="13.5" thickBot="1" x14ac:dyDescent="0.25">
      <c r="A125" s="83"/>
      <c r="B125" s="84"/>
      <c r="C125" s="84"/>
      <c r="D125" s="13"/>
      <c r="E125" s="14"/>
    </row>
    <row r="126" spans="1:5" ht="13.5" thickBot="1" x14ac:dyDescent="0.25">
      <c r="A126" s="85" t="s">
        <v>83</v>
      </c>
      <c r="B126" s="86">
        <f>[1]bevételek!B85</f>
        <v>40069510</v>
      </c>
      <c r="C126" s="86">
        <f>[2]bevételek!C107</f>
        <v>40069510</v>
      </c>
      <c r="D126" s="10">
        <f>[2]bevételek!D107</f>
        <v>40069510</v>
      </c>
      <c r="E126" s="11">
        <f>D126/C126*100</f>
        <v>100</v>
      </c>
    </row>
    <row r="127" spans="1:5" x14ac:dyDescent="0.2">
      <c r="A127" s="73"/>
      <c r="B127" s="87"/>
      <c r="C127" s="87"/>
      <c r="D127" s="34"/>
      <c r="E127" s="88"/>
    </row>
    <row r="128" spans="1:5" x14ac:dyDescent="0.2">
      <c r="A128" s="73"/>
      <c r="B128" s="87"/>
      <c r="C128" s="87"/>
      <c r="D128" s="34"/>
      <c r="E128" s="88"/>
    </row>
    <row r="129" spans="1:5" ht="13.5" thickBot="1" x14ac:dyDescent="0.25">
      <c r="A129" s="4"/>
      <c r="B129" s="31"/>
      <c r="D129" s="13"/>
      <c r="E129" s="14"/>
    </row>
    <row r="130" spans="1:5" ht="13.5" thickBot="1" x14ac:dyDescent="0.25">
      <c r="A130" s="8" t="s">
        <v>84</v>
      </c>
      <c r="B130" s="86">
        <f>B131-B132</f>
        <v>78697391</v>
      </c>
      <c r="C130" s="86">
        <f>C131-C132</f>
        <v>91173658</v>
      </c>
      <c r="D130" s="10">
        <f>D131-D132</f>
        <v>29173658</v>
      </c>
      <c r="E130" s="11">
        <f>D130/C130*100</f>
        <v>31.997902288838738</v>
      </c>
    </row>
    <row r="131" spans="1:5" x14ac:dyDescent="0.2">
      <c r="A131" s="16" t="s">
        <v>85</v>
      </c>
      <c r="B131" s="71">
        <f>[1]bevételek!B81</f>
        <v>90000000</v>
      </c>
      <c r="C131" s="71">
        <f>[2]bevételek!C98</f>
        <v>102476267</v>
      </c>
      <c r="D131" s="13">
        <f>[2]bevételek!D98</f>
        <v>40476267</v>
      </c>
      <c r="E131" s="14">
        <f>D131/C131*100</f>
        <v>39.498186443501112</v>
      </c>
    </row>
    <row r="132" spans="1:5" ht="13.5" thickBot="1" x14ac:dyDescent="0.25">
      <c r="A132" s="16" t="s">
        <v>86</v>
      </c>
      <c r="B132" s="71">
        <f>B103</f>
        <v>11302609</v>
      </c>
      <c r="C132" s="71">
        <f>C103</f>
        <v>11302609</v>
      </c>
      <c r="D132" s="13">
        <f>D103</f>
        <v>11302609</v>
      </c>
      <c r="E132" s="14">
        <f>D132/C132*100</f>
        <v>100</v>
      </c>
    </row>
    <row r="133" spans="1:5" ht="13.5" thickBot="1" x14ac:dyDescent="0.25">
      <c r="A133" s="8" t="s">
        <v>87</v>
      </c>
      <c r="B133" s="86">
        <f>B134-B135</f>
        <v>-24720000</v>
      </c>
      <c r="C133" s="86">
        <f>C134-C135</f>
        <v>-24720000</v>
      </c>
      <c r="D133" s="10">
        <f>D134-D135</f>
        <v>-24720000</v>
      </c>
      <c r="E133" s="11">
        <f>D133/C133*100</f>
        <v>100</v>
      </c>
    </row>
    <row r="134" spans="1:5" x14ac:dyDescent="0.2">
      <c r="A134" s="16" t="s">
        <v>88</v>
      </c>
      <c r="B134" s="71">
        <v>0</v>
      </c>
      <c r="C134" s="71">
        <v>0</v>
      </c>
      <c r="D134" s="13">
        <v>0</v>
      </c>
      <c r="E134" s="14"/>
    </row>
    <row r="135" spans="1:5" ht="13.5" thickBot="1" x14ac:dyDescent="0.25">
      <c r="A135" s="22" t="s">
        <v>89</v>
      </c>
      <c r="B135" s="89">
        <f>B104</f>
        <v>24720000</v>
      </c>
      <c r="C135" s="89">
        <f>C104</f>
        <v>24720000</v>
      </c>
      <c r="D135" s="13">
        <f>D104</f>
        <v>24720000</v>
      </c>
      <c r="E135" s="14">
        <f>D135/C135*100</f>
        <v>100</v>
      </c>
    </row>
    <row r="136" spans="1:5" ht="27.75" customHeight="1" thickBot="1" x14ac:dyDescent="0.25">
      <c r="A136" s="90" t="s">
        <v>90</v>
      </c>
      <c r="B136" s="91">
        <f>B126+B130+B133</f>
        <v>94046901</v>
      </c>
      <c r="C136" s="91">
        <f>C126+C130+C133</f>
        <v>106523168</v>
      </c>
      <c r="D136" s="10">
        <f>D126+D130+D133</f>
        <v>44523168</v>
      </c>
      <c r="E136" s="11">
        <f>D136/C136*100</f>
        <v>41.796699099298287</v>
      </c>
    </row>
    <row r="137" spans="1:5" hidden="1" x14ac:dyDescent="0.2">
      <c r="A137" s="4" t="s">
        <v>91</v>
      </c>
      <c r="B137" s="92"/>
      <c r="C137" s="13">
        <f>C124+C136</f>
        <v>0</v>
      </c>
      <c r="D137" s="31"/>
      <c r="E137" s="14"/>
    </row>
    <row r="138" spans="1:5" x14ac:dyDescent="0.2">
      <c r="A138" s="4"/>
      <c r="B138" s="93"/>
      <c r="D138" s="31"/>
      <c r="E138" s="14"/>
    </row>
    <row r="139" spans="1:5" x14ac:dyDescent="0.2">
      <c r="A139" s="4"/>
      <c r="B139" s="4"/>
      <c r="D139" s="31"/>
      <c r="E139" s="14"/>
    </row>
    <row r="140" spans="1:5" x14ac:dyDescent="0.2">
      <c r="A140" s="4"/>
      <c r="B140" s="31"/>
      <c r="C140" s="94"/>
      <c r="D140" s="94"/>
      <c r="E140" s="94"/>
    </row>
    <row r="141" spans="1:5" x14ac:dyDescent="0.2">
      <c r="A141" s="4"/>
      <c r="B141" s="31"/>
      <c r="C141" s="94"/>
      <c r="D141" s="94"/>
      <c r="E141" s="94"/>
    </row>
    <row r="142" spans="1:5" x14ac:dyDescent="0.2">
      <c r="A142" s="4"/>
      <c r="B142" s="31"/>
      <c r="C142" s="94"/>
      <c r="D142" s="94"/>
      <c r="E142" s="94"/>
    </row>
    <row r="143" spans="1:5" x14ac:dyDescent="0.2">
      <c r="A143" s="4"/>
      <c r="B143" s="95"/>
      <c r="C143" s="95"/>
      <c r="D143" s="95"/>
      <c r="E143" s="95"/>
    </row>
    <row r="144" spans="1:5" x14ac:dyDescent="0.2">
      <c r="A144" s="4"/>
      <c r="B144" s="94"/>
      <c r="C144" s="94"/>
      <c r="D144" s="94"/>
      <c r="E144" s="95"/>
    </row>
    <row r="145" spans="1:5" x14ac:dyDescent="0.2">
      <c r="A145" s="4"/>
      <c r="B145" s="95"/>
      <c r="C145" s="95"/>
      <c r="D145" s="95"/>
      <c r="E145" s="95"/>
    </row>
    <row r="146" spans="1:5" x14ac:dyDescent="0.2">
      <c r="A146" s="4"/>
      <c r="B146" s="95"/>
      <c r="C146" s="95"/>
      <c r="D146" s="95"/>
      <c r="E146" s="95"/>
    </row>
    <row r="147" spans="1:5" x14ac:dyDescent="0.2">
      <c r="A147" s="4"/>
      <c r="B147" s="4"/>
    </row>
    <row r="148" spans="1:5" x14ac:dyDescent="0.2">
      <c r="A148" s="4"/>
      <c r="B148" s="4"/>
    </row>
    <row r="149" spans="1:5" x14ac:dyDescent="0.2">
      <c r="A149" s="4"/>
      <c r="B149" s="4"/>
    </row>
    <row r="150" spans="1:5" x14ac:dyDescent="0.2">
      <c r="A150" s="4"/>
      <c r="B150" s="4"/>
    </row>
    <row r="151" spans="1:5" x14ac:dyDescent="0.2">
      <c r="A151" s="4"/>
      <c r="B151" s="4"/>
    </row>
    <row r="152" spans="1:5" x14ac:dyDescent="0.2">
      <c r="A152" s="4"/>
      <c r="B152" s="4"/>
    </row>
    <row r="153" spans="1:5" x14ac:dyDescent="0.2">
      <c r="A153" s="4"/>
      <c r="B153" s="4"/>
    </row>
    <row r="154" spans="1:5" x14ac:dyDescent="0.2">
      <c r="A154" s="4"/>
      <c r="B154" s="4"/>
    </row>
    <row r="155" spans="1:5" x14ac:dyDescent="0.2">
      <c r="A155" s="4"/>
      <c r="B155" s="4"/>
    </row>
    <row r="156" spans="1:5" x14ac:dyDescent="0.2">
      <c r="A156" s="4"/>
      <c r="B156" s="4"/>
    </row>
    <row r="157" spans="1:5" x14ac:dyDescent="0.2">
      <c r="A157" s="4"/>
      <c r="B157" s="4"/>
    </row>
    <row r="158" spans="1:5" x14ac:dyDescent="0.2">
      <c r="A158" s="4"/>
      <c r="B158" s="4"/>
    </row>
    <row r="159" spans="1:5" x14ac:dyDescent="0.2">
      <c r="A159" s="4"/>
      <c r="B159" s="4"/>
    </row>
    <row r="160" spans="1:5" x14ac:dyDescent="0.2">
      <c r="A160" s="4"/>
      <c r="B160" s="4"/>
    </row>
    <row r="161" spans="1:2" x14ac:dyDescent="0.2">
      <c r="A161" s="4"/>
      <c r="B161" s="4"/>
    </row>
    <row r="162" spans="1:2" x14ac:dyDescent="0.2">
      <c r="A162" s="4"/>
      <c r="B162" s="4"/>
    </row>
    <row r="163" spans="1:2" x14ac:dyDescent="0.2">
      <c r="A163" s="4"/>
      <c r="B163" s="4"/>
    </row>
    <row r="164" spans="1:2" x14ac:dyDescent="0.2">
      <c r="A164" s="4"/>
      <c r="B164" s="4"/>
    </row>
    <row r="165" spans="1:2" x14ac:dyDescent="0.2">
      <c r="A165" s="4"/>
      <c r="B165" s="4"/>
    </row>
    <row r="166" spans="1:2" x14ac:dyDescent="0.2">
      <c r="A166" s="4"/>
      <c r="B166" s="4"/>
    </row>
    <row r="167" spans="1:2" x14ac:dyDescent="0.2">
      <c r="A167" s="4"/>
      <c r="B167" s="4"/>
    </row>
    <row r="168" spans="1:2" x14ac:dyDescent="0.2">
      <c r="A168" s="4"/>
      <c r="B168" s="4"/>
    </row>
    <row r="169" spans="1:2" x14ac:dyDescent="0.2">
      <c r="A169" s="4"/>
      <c r="B169" s="4"/>
    </row>
    <row r="170" spans="1:2" x14ac:dyDescent="0.2">
      <c r="A170" s="4"/>
      <c r="B170" s="4"/>
    </row>
    <row r="171" spans="1:2" x14ac:dyDescent="0.2">
      <c r="A171" s="4"/>
      <c r="B171" s="4"/>
    </row>
    <row r="172" spans="1:2" x14ac:dyDescent="0.2">
      <c r="A172" s="4"/>
      <c r="B172" s="4"/>
    </row>
    <row r="173" spans="1:2" x14ac:dyDescent="0.2">
      <c r="A173" s="4"/>
      <c r="B173" s="4"/>
    </row>
    <row r="174" spans="1:2" x14ac:dyDescent="0.2">
      <c r="A174" s="4"/>
      <c r="B174" s="4"/>
    </row>
    <row r="175" spans="1:2" x14ac:dyDescent="0.2">
      <c r="A175" s="4"/>
      <c r="B175" s="4"/>
    </row>
    <row r="176" spans="1:2" x14ac:dyDescent="0.2">
      <c r="A176" s="4"/>
      <c r="B176" s="4"/>
    </row>
    <row r="177" spans="1:2" x14ac:dyDescent="0.2">
      <c r="A177" s="4"/>
      <c r="B177" s="4"/>
    </row>
    <row r="178" spans="1:2" x14ac:dyDescent="0.2">
      <c r="A178" s="4"/>
      <c r="B178" s="4"/>
    </row>
    <row r="179" spans="1:2" x14ac:dyDescent="0.2">
      <c r="A179" s="4"/>
      <c r="B179" s="4"/>
    </row>
    <row r="180" spans="1:2" x14ac:dyDescent="0.2">
      <c r="A180" s="4"/>
      <c r="B180" s="4"/>
    </row>
    <row r="181" spans="1:2" x14ac:dyDescent="0.2">
      <c r="A181" s="4"/>
      <c r="B181" s="4"/>
    </row>
    <row r="182" spans="1:2" x14ac:dyDescent="0.2">
      <c r="A182" s="4"/>
      <c r="B182" s="4"/>
    </row>
    <row r="183" spans="1:2" x14ac:dyDescent="0.2">
      <c r="A183" s="4"/>
      <c r="B183" s="4"/>
    </row>
    <row r="184" spans="1:2" x14ac:dyDescent="0.2">
      <c r="A184" s="4"/>
      <c r="B184" s="4"/>
    </row>
    <row r="185" spans="1:2" x14ac:dyDescent="0.2">
      <c r="A185" s="4"/>
      <c r="B185" s="4"/>
    </row>
    <row r="186" spans="1:2" x14ac:dyDescent="0.2">
      <c r="A186" s="4"/>
      <c r="B186" s="4"/>
    </row>
    <row r="187" spans="1:2" x14ac:dyDescent="0.2">
      <c r="A187" s="4"/>
      <c r="B187" s="4"/>
    </row>
    <row r="188" spans="1:2" x14ac:dyDescent="0.2">
      <c r="A188" s="4"/>
      <c r="B188" s="4"/>
    </row>
    <row r="189" spans="1:2" x14ac:dyDescent="0.2">
      <c r="A189" s="4"/>
      <c r="B189" s="4"/>
    </row>
    <row r="190" spans="1:2" x14ac:dyDescent="0.2">
      <c r="A190" s="4"/>
      <c r="B190" s="4"/>
    </row>
    <row r="191" spans="1:2" x14ac:dyDescent="0.2">
      <c r="A191" s="4"/>
      <c r="B191" s="4"/>
    </row>
    <row r="192" spans="1:2" x14ac:dyDescent="0.2">
      <c r="A192" s="4"/>
      <c r="B192" s="4"/>
    </row>
    <row r="193" spans="1:2" x14ac:dyDescent="0.2">
      <c r="A193" s="4"/>
      <c r="B193" s="4"/>
    </row>
    <row r="194" spans="1:2" x14ac:dyDescent="0.2">
      <c r="A194" s="4"/>
      <c r="B194" s="4"/>
    </row>
    <row r="195" spans="1:2" x14ac:dyDescent="0.2">
      <c r="A195" s="4"/>
      <c r="B195" s="4"/>
    </row>
    <row r="196" spans="1:2" x14ac:dyDescent="0.2">
      <c r="A196" s="4"/>
      <c r="B196" s="4"/>
    </row>
    <row r="197" spans="1:2" x14ac:dyDescent="0.2">
      <c r="A197" s="4"/>
      <c r="B197" s="4"/>
    </row>
    <row r="198" spans="1:2" x14ac:dyDescent="0.2">
      <c r="A198" s="4"/>
      <c r="B198" s="4"/>
    </row>
    <row r="199" spans="1:2" x14ac:dyDescent="0.2">
      <c r="A199" s="4"/>
      <c r="B199" s="4"/>
    </row>
    <row r="200" spans="1:2" x14ac:dyDescent="0.2">
      <c r="A200" s="4"/>
      <c r="B200" s="4"/>
    </row>
    <row r="201" spans="1:2" x14ac:dyDescent="0.2">
      <c r="A201" s="4"/>
      <c r="B201" s="4"/>
    </row>
    <row r="202" spans="1:2" x14ac:dyDescent="0.2">
      <c r="A202" s="4"/>
      <c r="B202" s="4"/>
    </row>
    <row r="203" spans="1:2" x14ac:dyDescent="0.2">
      <c r="A203" s="4"/>
      <c r="B203" s="4"/>
    </row>
    <row r="204" spans="1:2" x14ac:dyDescent="0.2">
      <c r="A204" s="4"/>
      <c r="B204" s="4"/>
    </row>
    <row r="205" spans="1:2" x14ac:dyDescent="0.2">
      <c r="A205" s="4"/>
      <c r="B205" s="4"/>
    </row>
    <row r="206" spans="1:2" x14ac:dyDescent="0.2">
      <c r="A206" s="4"/>
      <c r="B206" s="4"/>
    </row>
    <row r="207" spans="1:2" x14ac:dyDescent="0.2">
      <c r="A207" s="4"/>
      <c r="B207" s="4"/>
    </row>
    <row r="208" spans="1:2" x14ac:dyDescent="0.2">
      <c r="A208" s="4"/>
      <c r="B208" s="4"/>
    </row>
    <row r="209" spans="1:2" x14ac:dyDescent="0.2">
      <c r="A209" s="4"/>
      <c r="B209" s="4"/>
    </row>
    <row r="210" spans="1:2" x14ac:dyDescent="0.2">
      <c r="A210" s="4"/>
      <c r="B210" s="4"/>
    </row>
    <row r="211" spans="1:2" x14ac:dyDescent="0.2">
      <c r="A211" s="4"/>
      <c r="B211" s="4"/>
    </row>
    <row r="212" spans="1:2" x14ac:dyDescent="0.2">
      <c r="A212" s="4"/>
      <c r="B212" s="4"/>
    </row>
    <row r="213" spans="1:2" x14ac:dyDescent="0.2">
      <c r="A213" s="4"/>
      <c r="B213" s="4"/>
    </row>
    <row r="214" spans="1:2" x14ac:dyDescent="0.2">
      <c r="A214" s="4"/>
      <c r="B214" s="4"/>
    </row>
    <row r="215" spans="1:2" x14ac:dyDescent="0.2">
      <c r="A215" s="4"/>
      <c r="B215" s="4"/>
    </row>
    <row r="216" spans="1:2" x14ac:dyDescent="0.2">
      <c r="A216" s="4"/>
      <c r="B216" s="4"/>
    </row>
    <row r="217" spans="1:2" x14ac:dyDescent="0.2">
      <c r="A217" s="4"/>
      <c r="B217" s="4"/>
    </row>
    <row r="218" spans="1:2" x14ac:dyDescent="0.2">
      <c r="A218" s="4"/>
      <c r="B218" s="4"/>
    </row>
    <row r="219" spans="1:2" x14ac:dyDescent="0.2">
      <c r="A219" s="4"/>
      <c r="B219" s="4"/>
    </row>
    <row r="220" spans="1:2" x14ac:dyDescent="0.2">
      <c r="A220" s="4"/>
      <c r="B220" s="4"/>
    </row>
    <row r="221" spans="1:2" x14ac:dyDescent="0.2">
      <c r="A221" s="4"/>
      <c r="B221" s="4"/>
    </row>
    <row r="222" spans="1:2" x14ac:dyDescent="0.2">
      <c r="A222" s="4"/>
      <c r="B222" s="4"/>
    </row>
    <row r="223" spans="1:2" x14ac:dyDescent="0.2">
      <c r="A223" s="4"/>
      <c r="B223" s="4"/>
    </row>
    <row r="224" spans="1:2" x14ac:dyDescent="0.2">
      <c r="A224" s="4"/>
      <c r="B224" s="4"/>
    </row>
    <row r="225" spans="1:2" x14ac:dyDescent="0.2">
      <c r="A225" s="4"/>
      <c r="B225" s="4"/>
    </row>
    <row r="226" spans="1:2" x14ac:dyDescent="0.2">
      <c r="A226" s="4"/>
      <c r="B226" s="4"/>
    </row>
    <row r="227" spans="1:2" x14ac:dyDescent="0.2">
      <c r="A227" s="4"/>
      <c r="B227" s="4"/>
    </row>
    <row r="228" spans="1:2" x14ac:dyDescent="0.2">
      <c r="A228" s="4"/>
      <c r="B228" s="4"/>
    </row>
    <row r="229" spans="1:2" x14ac:dyDescent="0.2">
      <c r="A229" s="4"/>
      <c r="B229" s="4"/>
    </row>
    <row r="230" spans="1:2" x14ac:dyDescent="0.2">
      <c r="A230" s="4"/>
      <c r="B230" s="4"/>
    </row>
    <row r="231" spans="1:2" x14ac:dyDescent="0.2">
      <c r="A231" s="4"/>
      <c r="B231" s="4"/>
    </row>
    <row r="232" spans="1:2" x14ac:dyDescent="0.2">
      <c r="A232" s="4"/>
      <c r="B232" s="4"/>
    </row>
    <row r="233" spans="1:2" x14ac:dyDescent="0.2">
      <c r="A233" s="4"/>
      <c r="B233" s="4"/>
    </row>
    <row r="234" spans="1:2" x14ac:dyDescent="0.2">
      <c r="A234" s="4"/>
      <c r="B234" s="4"/>
    </row>
    <row r="235" spans="1:2" x14ac:dyDescent="0.2">
      <c r="A235" s="4"/>
      <c r="B235" s="4"/>
    </row>
    <row r="236" spans="1:2" x14ac:dyDescent="0.2">
      <c r="A236" s="4"/>
      <c r="B236" s="4"/>
    </row>
    <row r="237" spans="1:2" x14ac:dyDescent="0.2">
      <c r="A237" s="4"/>
      <c r="B237" s="4"/>
    </row>
    <row r="238" spans="1:2" x14ac:dyDescent="0.2">
      <c r="A238" s="4"/>
      <c r="B238" s="4"/>
    </row>
    <row r="239" spans="1:2" x14ac:dyDescent="0.2">
      <c r="A239" s="4"/>
      <c r="B239" s="4"/>
    </row>
    <row r="240" spans="1:2" x14ac:dyDescent="0.2">
      <c r="A240" s="4"/>
      <c r="B240" s="4"/>
    </row>
    <row r="241" spans="1:2" x14ac:dyDescent="0.2">
      <c r="A241" s="4"/>
      <c r="B241" s="4"/>
    </row>
    <row r="242" spans="1:2" x14ac:dyDescent="0.2">
      <c r="A242" s="4"/>
      <c r="B242" s="4"/>
    </row>
    <row r="243" spans="1:2" x14ac:dyDescent="0.2">
      <c r="A243" s="4"/>
      <c r="B243" s="4"/>
    </row>
    <row r="244" spans="1:2" x14ac:dyDescent="0.2">
      <c r="A244" s="4"/>
      <c r="B244" s="4"/>
    </row>
    <row r="245" spans="1:2" x14ac:dyDescent="0.2">
      <c r="A245" s="4"/>
      <c r="B245" s="4"/>
    </row>
    <row r="246" spans="1:2" x14ac:dyDescent="0.2">
      <c r="A246" s="4"/>
      <c r="B246" s="4"/>
    </row>
    <row r="247" spans="1:2" x14ac:dyDescent="0.2">
      <c r="A247" s="4"/>
      <c r="B247" s="4"/>
    </row>
    <row r="248" spans="1:2" x14ac:dyDescent="0.2">
      <c r="A248" s="4"/>
      <c r="B248" s="4"/>
    </row>
    <row r="249" spans="1:2" x14ac:dyDescent="0.2">
      <c r="A249" s="96"/>
      <c r="B249" s="4"/>
    </row>
    <row r="250" spans="1:2" x14ac:dyDescent="0.2">
      <c r="A250" s="96"/>
      <c r="B250" s="4"/>
    </row>
    <row r="251" spans="1:2" x14ac:dyDescent="0.2">
      <c r="A251" s="96"/>
      <c r="B251" s="4"/>
    </row>
    <row r="252" spans="1:2" x14ac:dyDescent="0.2">
      <c r="A252" s="96"/>
      <c r="B252" s="4"/>
    </row>
    <row r="253" spans="1:2" x14ac:dyDescent="0.2">
      <c r="A253" s="96"/>
      <c r="B253" s="4"/>
    </row>
    <row r="254" spans="1:2" x14ac:dyDescent="0.2">
      <c r="A254" s="96"/>
      <c r="B254" s="4"/>
    </row>
    <row r="255" spans="1:2" x14ac:dyDescent="0.2">
      <c r="A255" s="96"/>
      <c r="B255" s="4"/>
    </row>
    <row r="256" spans="1:2" x14ac:dyDescent="0.2">
      <c r="A256" s="96"/>
      <c r="B256" s="4"/>
    </row>
    <row r="257" spans="1:2" x14ac:dyDescent="0.2">
      <c r="A257" s="96"/>
      <c r="B257" s="4"/>
    </row>
    <row r="258" spans="1:2" x14ac:dyDescent="0.2">
      <c r="A258" s="96"/>
      <c r="B258" s="4"/>
    </row>
    <row r="259" spans="1:2" x14ac:dyDescent="0.2">
      <c r="A259" s="96"/>
      <c r="B259" s="4"/>
    </row>
    <row r="260" spans="1:2" x14ac:dyDescent="0.2">
      <c r="A260" s="96"/>
      <c r="B260" s="4"/>
    </row>
    <row r="261" spans="1:2" x14ac:dyDescent="0.2">
      <c r="A261" s="96"/>
      <c r="B261" s="4"/>
    </row>
    <row r="262" spans="1:2" x14ac:dyDescent="0.2">
      <c r="A262" s="96"/>
      <c r="B262" s="4"/>
    </row>
    <row r="263" spans="1:2" x14ac:dyDescent="0.2">
      <c r="A263" s="96"/>
      <c r="B263" s="4"/>
    </row>
    <row r="264" spans="1:2" x14ac:dyDescent="0.2">
      <c r="A264" s="96"/>
      <c r="B264" s="4"/>
    </row>
    <row r="265" spans="1:2" x14ac:dyDescent="0.2">
      <c r="A265" s="96"/>
      <c r="B265" s="4"/>
    </row>
    <row r="266" spans="1:2" x14ac:dyDescent="0.2">
      <c r="A266" s="96"/>
      <c r="B266" s="4"/>
    </row>
    <row r="267" spans="1:2" x14ac:dyDescent="0.2">
      <c r="A267" s="96"/>
      <c r="B267" s="4"/>
    </row>
    <row r="268" spans="1:2" x14ac:dyDescent="0.2">
      <c r="A268" s="96"/>
      <c r="B268" s="4"/>
    </row>
    <row r="269" spans="1:2" x14ac:dyDescent="0.2">
      <c r="A269" s="96"/>
      <c r="B269" s="4"/>
    </row>
    <row r="270" spans="1:2" x14ac:dyDescent="0.2">
      <c r="A270" s="96"/>
      <c r="B270" s="4"/>
    </row>
    <row r="271" spans="1:2" x14ac:dyDescent="0.2">
      <c r="A271" s="96"/>
      <c r="B271" s="4"/>
    </row>
    <row r="272" spans="1:2" x14ac:dyDescent="0.2">
      <c r="A272" s="96"/>
      <c r="B272" s="4"/>
    </row>
    <row r="273" spans="1:2" x14ac:dyDescent="0.2">
      <c r="A273" s="96"/>
      <c r="B273" s="4"/>
    </row>
    <row r="274" spans="1:2" x14ac:dyDescent="0.2">
      <c r="A274" s="96"/>
      <c r="B274" s="4"/>
    </row>
    <row r="275" spans="1:2" x14ac:dyDescent="0.2">
      <c r="A275" s="96"/>
      <c r="B275" s="4"/>
    </row>
    <row r="276" spans="1:2" x14ac:dyDescent="0.2">
      <c r="A276" s="96"/>
      <c r="B276" s="96"/>
    </row>
    <row r="277" spans="1:2" x14ac:dyDescent="0.2">
      <c r="A277" s="96"/>
      <c r="B277" s="96"/>
    </row>
    <row r="278" spans="1:2" x14ac:dyDescent="0.2">
      <c r="A278" s="96"/>
      <c r="B278" s="96"/>
    </row>
    <row r="279" spans="1:2" x14ac:dyDescent="0.2">
      <c r="A279" s="96"/>
      <c r="B279" s="96"/>
    </row>
    <row r="280" spans="1:2" x14ac:dyDescent="0.2">
      <c r="A280" s="96"/>
      <c r="B280" s="96"/>
    </row>
    <row r="281" spans="1:2" x14ac:dyDescent="0.2">
      <c r="A281" s="96"/>
      <c r="B281" s="96"/>
    </row>
    <row r="282" spans="1:2" x14ac:dyDescent="0.2">
      <c r="A282" s="96"/>
      <c r="B282" s="96"/>
    </row>
    <row r="283" spans="1:2" x14ac:dyDescent="0.2">
      <c r="A283" s="96"/>
      <c r="B283" s="96"/>
    </row>
    <row r="284" spans="1:2" x14ac:dyDescent="0.2">
      <c r="A284" s="96"/>
      <c r="B284" s="96"/>
    </row>
    <row r="285" spans="1:2" x14ac:dyDescent="0.2">
      <c r="A285" s="96"/>
      <c r="B285" s="96"/>
    </row>
    <row r="286" spans="1:2" x14ac:dyDescent="0.2">
      <c r="A286" s="96"/>
      <c r="B286" s="96"/>
    </row>
    <row r="287" spans="1:2" x14ac:dyDescent="0.2">
      <c r="A287" s="96"/>
      <c r="B287" s="96"/>
    </row>
    <row r="288" spans="1:2" x14ac:dyDescent="0.2">
      <c r="A288" s="96"/>
      <c r="B288" s="96"/>
    </row>
    <row r="289" spans="1:2" x14ac:dyDescent="0.2">
      <c r="A289" s="96"/>
      <c r="B289" s="96"/>
    </row>
    <row r="290" spans="1:2" x14ac:dyDescent="0.2">
      <c r="A290" s="96"/>
      <c r="B290" s="96"/>
    </row>
    <row r="291" spans="1:2" x14ac:dyDescent="0.2">
      <c r="A291" s="96"/>
      <c r="B291" s="96"/>
    </row>
    <row r="292" spans="1:2" x14ac:dyDescent="0.2">
      <c r="A292" s="96"/>
      <c r="B292" s="96"/>
    </row>
    <row r="293" spans="1:2" x14ac:dyDescent="0.2">
      <c r="A293" s="96"/>
      <c r="B293" s="96"/>
    </row>
    <row r="294" spans="1:2" x14ac:dyDescent="0.2">
      <c r="A294" s="96"/>
      <c r="B294" s="96"/>
    </row>
    <row r="295" spans="1:2" x14ac:dyDescent="0.2">
      <c r="A295" s="96"/>
      <c r="B295" s="96"/>
    </row>
    <row r="296" spans="1:2" x14ac:dyDescent="0.2">
      <c r="A296" s="96"/>
      <c r="B296" s="96"/>
    </row>
    <row r="297" spans="1:2" x14ac:dyDescent="0.2">
      <c r="A297" s="96"/>
      <c r="B297" s="96"/>
    </row>
    <row r="298" spans="1:2" x14ac:dyDescent="0.2">
      <c r="A298" s="96"/>
      <c r="B298" s="96"/>
    </row>
    <row r="299" spans="1:2" x14ac:dyDescent="0.2">
      <c r="A299" s="96"/>
      <c r="B299" s="96"/>
    </row>
    <row r="300" spans="1:2" x14ac:dyDescent="0.2">
      <c r="A300" s="96"/>
      <c r="B300" s="96"/>
    </row>
    <row r="301" spans="1:2" x14ac:dyDescent="0.2">
      <c r="A301" s="96"/>
      <c r="B301" s="96"/>
    </row>
    <row r="302" spans="1:2" x14ac:dyDescent="0.2">
      <c r="A302" s="96"/>
      <c r="B302" s="96"/>
    </row>
    <row r="303" spans="1:2" x14ac:dyDescent="0.2">
      <c r="A303" s="96"/>
      <c r="B303" s="96"/>
    </row>
    <row r="304" spans="1:2" x14ac:dyDescent="0.2">
      <c r="A304" s="96"/>
      <c r="B304" s="96"/>
    </row>
    <row r="305" spans="1:2" x14ac:dyDescent="0.2">
      <c r="A305" s="96"/>
      <c r="B305" s="96"/>
    </row>
    <row r="306" spans="1:2" x14ac:dyDescent="0.2">
      <c r="A306" s="96"/>
      <c r="B306" s="96"/>
    </row>
    <row r="307" spans="1:2" x14ac:dyDescent="0.2">
      <c r="A307" s="96"/>
      <c r="B307" s="96"/>
    </row>
    <row r="308" spans="1:2" x14ac:dyDescent="0.2">
      <c r="A308" s="96"/>
      <c r="B308" s="96"/>
    </row>
    <row r="309" spans="1:2" x14ac:dyDescent="0.2">
      <c r="A309" s="96"/>
      <c r="B309" s="96"/>
    </row>
    <row r="310" spans="1:2" x14ac:dyDescent="0.2">
      <c r="A310" s="96"/>
      <c r="B310" s="96"/>
    </row>
    <row r="311" spans="1:2" x14ac:dyDescent="0.2">
      <c r="A311" s="96"/>
      <c r="B311" s="96"/>
    </row>
    <row r="312" spans="1:2" x14ac:dyDescent="0.2">
      <c r="A312" s="96"/>
      <c r="B312" s="96"/>
    </row>
    <row r="313" spans="1:2" x14ac:dyDescent="0.2">
      <c r="A313" s="96"/>
      <c r="B313" s="96"/>
    </row>
    <row r="314" spans="1:2" x14ac:dyDescent="0.2">
      <c r="A314" s="96"/>
      <c r="B314" s="96"/>
    </row>
    <row r="315" spans="1:2" x14ac:dyDescent="0.2">
      <c r="A315" s="96"/>
      <c r="B315" s="96"/>
    </row>
    <row r="316" spans="1:2" x14ac:dyDescent="0.2">
      <c r="A316" s="96"/>
      <c r="B316" s="96"/>
    </row>
    <row r="317" spans="1:2" x14ac:dyDescent="0.2">
      <c r="A317" s="96"/>
      <c r="B317" s="96"/>
    </row>
    <row r="318" spans="1:2" x14ac:dyDescent="0.2">
      <c r="A318" s="96"/>
      <c r="B318" s="96"/>
    </row>
    <row r="319" spans="1:2" x14ac:dyDescent="0.2">
      <c r="A319" s="96"/>
      <c r="B319" s="96"/>
    </row>
    <row r="320" spans="1:2" x14ac:dyDescent="0.2">
      <c r="A320" s="96"/>
      <c r="B320" s="96"/>
    </row>
    <row r="321" spans="1:2" x14ac:dyDescent="0.2">
      <c r="A321" s="96"/>
      <c r="B321" s="96"/>
    </row>
    <row r="322" spans="1:2" x14ac:dyDescent="0.2">
      <c r="A322" s="96"/>
      <c r="B322" s="96"/>
    </row>
    <row r="323" spans="1:2" x14ac:dyDescent="0.2">
      <c r="A323" s="96"/>
      <c r="B323" s="96"/>
    </row>
    <row r="324" spans="1:2" x14ac:dyDescent="0.2">
      <c r="A324" s="96"/>
      <c r="B324" s="96"/>
    </row>
    <row r="325" spans="1:2" x14ac:dyDescent="0.2">
      <c r="A325" s="96"/>
      <c r="B325" s="96"/>
    </row>
    <row r="326" spans="1:2" x14ac:dyDescent="0.2">
      <c r="A326" s="96"/>
      <c r="B326" s="96"/>
    </row>
    <row r="327" spans="1:2" x14ac:dyDescent="0.2">
      <c r="A327" s="96"/>
      <c r="B327" s="96"/>
    </row>
    <row r="328" spans="1:2" x14ac:dyDescent="0.2">
      <c r="A328" s="96"/>
      <c r="B328" s="96"/>
    </row>
    <row r="329" spans="1:2" x14ac:dyDescent="0.2">
      <c r="A329" s="96"/>
      <c r="B329" s="96"/>
    </row>
    <row r="330" spans="1:2" x14ac:dyDescent="0.2">
      <c r="A330" s="96"/>
      <c r="B330" s="96"/>
    </row>
    <row r="331" spans="1:2" x14ac:dyDescent="0.2">
      <c r="A331" s="96"/>
      <c r="B331" s="96"/>
    </row>
    <row r="332" spans="1:2" x14ac:dyDescent="0.2">
      <c r="A332" s="96"/>
      <c r="B332" s="96"/>
    </row>
    <row r="333" spans="1:2" x14ac:dyDescent="0.2">
      <c r="A333" s="96"/>
      <c r="B333" s="96"/>
    </row>
    <row r="334" spans="1:2" x14ac:dyDescent="0.2">
      <c r="A334" s="96"/>
      <c r="B334" s="96"/>
    </row>
    <row r="335" spans="1:2" x14ac:dyDescent="0.2">
      <c r="A335" s="96"/>
      <c r="B335" s="96"/>
    </row>
    <row r="336" spans="1:2" x14ac:dyDescent="0.2">
      <c r="A336" s="96"/>
      <c r="B336" s="96"/>
    </row>
    <row r="337" spans="1:2" x14ac:dyDescent="0.2">
      <c r="A337" s="96"/>
      <c r="B337" s="96"/>
    </row>
    <row r="338" spans="1:2" x14ac:dyDescent="0.2">
      <c r="A338" s="96"/>
      <c r="B338" s="96"/>
    </row>
    <row r="339" spans="1:2" x14ac:dyDescent="0.2">
      <c r="A339" s="96"/>
      <c r="B339" s="96"/>
    </row>
    <row r="340" spans="1:2" x14ac:dyDescent="0.2">
      <c r="A340" s="96"/>
      <c r="B340" s="96"/>
    </row>
    <row r="341" spans="1:2" x14ac:dyDescent="0.2">
      <c r="A341" s="96"/>
      <c r="B341" s="96"/>
    </row>
    <row r="342" spans="1:2" x14ac:dyDescent="0.2">
      <c r="B342" s="96"/>
    </row>
    <row r="343" spans="1:2" x14ac:dyDescent="0.2">
      <c r="B343" s="96"/>
    </row>
    <row r="344" spans="1:2" x14ac:dyDescent="0.2">
      <c r="B344" s="96"/>
    </row>
    <row r="345" spans="1:2" x14ac:dyDescent="0.2">
      <c r="B345" s="96"/>
    </row>
    <row r="346" spans="1:2" x14ac:dyDescent="0.2">
      <c r="B346" s="96"/>
    </row>
    <row r="347" spans="1:2" x14ac:dyDescent="0.2">
      <c r="B347" s="96"/>
    </row>
    <row r="348" spans="1:2" x14ac:dyDescent="0.2">
      <c r="B348" s="96"/>
    </row>
    <row r="349" spans="1:2" x14ac:dyDescent="0.2">
      <c r="B349" s="96"/>
    </row>
    <row r="350" spans="1:2" x14ac:dyDescent="0.2">
      <c r="B350" s="96"/>
    </row>
    <row r="351" spans="1:2" x14ac:dyDescent="0.2">
      <c r="B351" s="96"/>
    </row>
    <row r="352" spans="1:2" x14ac:dyDescent="0.2">
      <c r="B352" s="96"/>
    </row>
    <row r="353" spans="2:2" x14ac:dyDescent="0.2">
      <c r="B353" s="96"/>
    </row>
    <row r="354" spans="2:2" x14ac:dyDescent="0.2">
      <c r="B354" s="96"/>
    </row>
    <row r="355" spans="2:2" x14ac:dyDescent="0.2">
      <c r="B355" s="96"/>
    </row>
    <row r="356" spans="2:2" x14ac:dyDescent="0.2">
      <c r="B356" s="96"/>
    </row>
    <row r="357" spans="2:2" x14ac:dyDescent="0.2">
      <c r="B357" s="96"/>
    </row>
    <row r="358" spans="2:2" x14ac:dyDescent="0.2">
      <c r="B358" s="96"/>
    </row>
    <row r="359" spans="2:2" x14ac:dyDescent="0.2">
      <c r="B359" s="96"/>
    </row>
    <row r="360" spans="2:2" x14ac:dyDescent="0.2">
      <c r="B360" s="96"/>
    </row>
    <row r="361" spans="2:2" x14ac:dyDescent="0.2">
      <c r="B361" s="96"/>
    </row>
    <row r="362" spans="2:2" x14ac:dyDescent="0.2">
      <c r="B362" s="96"/>
    </row>
    <row r="363" spans="2:2" x14ac:dyDescent="0.2">
      <c r="B363" s="96"/>
    </row>
    <row r="364" spans="2:2" x14ac:dyDescent="0.2">
      <c r="B364" s="96"/>
    </row>
    <row r="365" spans="2:2" x14ac:dyDescent="0.2">
      <c r="B365" s="96"/>
    </row>
    <row r="366" spans="2:2" x14ac:dyDescent="0.2">
      <c r="B366" s="96"/>
    </row>
    <row r="367" spans="2:2" x14ac:dyDescent="0.2">
      <c r="B367" s="96"/>
    </row>
    <row r="368" spans="2:2" x14ac:dyDescent="0.2">
      <c r="B368" s="96"/>
    </row>
  </sheetData>
  <mergeCells count="3">
    <mergeCell ref="A1:E1"/>
    <mergeCell ref="A3:E3"/>
    <mergeCell ref="B5:C5"/>
  </mergeCells>
  <printOptions gridLines="1"/>
  <pageMargins left="0.59055118110236227" right="0.59055118110236227" top="0.86614173228346458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2020-04-22T11:46:54Z</dcterms:created>
  <dcterms:modified xsi:type="dcterms:W3CDTF">2020-06-23T11:56:21Z</dcterms:modified>
</cp:coreProperties>
</file>