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 tabRatio="594"/>
  </bookViews>
  <sheets>
    <sheet name="indoklás" sheetId="1" r:id="rId1"/>
  </sheets>
  <calcPr calcId="125725"/>
</workbook>
</file>

<file path=xl/calcChain.xml><?xml version="1.0" encoding="utf-8"?>
<calcChain xmlns="http://schemas.openxmlformats.org/spreadsheetml/2006/main">
  <c r="H794" i="1"/>
  <c r="H787"/>
  <c r="F787"/>
  <c r="H311"/>
  <c r="H627" l="1"/>
  <c r="H505"/>
  <c r="H469"/>
  <c r="H470" s="1"/>
  <c r="H353"/>
  <c r="H231"/>
  <c r="H217"/>
  <c r="H132"/>
  <c r="H177"/>
  <c r="F177"/>
  <c r="H797" l="1"/>
  <c r="H796"/>
  <c r="H795"/>
  <c r="H793"/>
  <c r="H792"/>
  <c r="H790"/>
  <c r="F793"/>
  <c r="F792"/>
  <c r="F790"/>
  <c r="H270"/>
  <c r="H336"/>
  <c r="F336"/>
  <c r="H670"/>
  <c r="F670"/>
  <c r="F674" s="1"/>
  <c r="H387"/>
  <c r="F387"/>
  <c r="F217"/>
  <c r="F311"/>
  <c r="H131"/>
  <c r="F131"/>
  <c r="H431" l="1"/>
  <c r="H164"/>
  <c r="H547" l="1"/>
  <c r="H567"/>
  <c r="H585"/>
  <c r="H595"/>
  <c r="H695"/>
  <c r="H696" s="1"/>
  <c r="H207"/>
  <c r="F207"/>
  <c r="F695"/>
  <c r="F547"/>
  <c r="F469"/>
  <c r="F431"/>
  <c r="H436"/>
  <c r="F436"/>
  <c r="H416"/>
  <c r="H218" l="1"/>
  <c r="F218"/>
  <c r="F797"/>
  <c r="H768"/>
  <c r="H769" s="1"/>
  <c r="F768"/>
  <c r="F769" l="1"/>
  <c r="H718"/>
  <c r="F718"/>
  <c r="H630"/>
  <c r="F630"/>
  <c r="F595"/>
  <c r="F585"/>
  <c r="H556"/>
  <c r="H789" s="1"/>
  <c r="F556"/>
  <c r="H474"/>
  <c r="F474"/>
  <c r="F470"/>
  <c r="H404"/>
  <c r="F404"/>
  <c r="H352"/>
  <c r="F352"/>
  <c r="H357"/>
  <c r="F357"/>
  <c r="H234"/>
  <c r="F234"/>
  <c r="F755"/>
  <c r="F788" s="1"/>
  <c r="H135"/>
  <c r="F135"/>
  <c r="H99"/>
  <c r="F99"/>
  <c r="H194"/>
  <c r="F194"/>
  <c r="H746"/>
  <c r="F746"/>
  <c r="H504"/>
  <c r="F89"/>
  <c r="F795"/>
  <c r="F733"/>
  <c r="F734" s="1"/>
  <c r="H733"/>
  <c r="H734" s="1"/>
  <c r="F710"/>
  <c r="H711"/>
  <c r="F711"/>
  <c r="H710"/>
  <c r="H674"/>
  <c r="H675" s="1"/>
  <c r="F675"/>
  <c r="F416"/>
  <c r="H411"/>
  <c r="F411"/>
  <c r="H399"/>
  <c r="F399"/>
  <c r="F567"/>
  <c r="F504"/>
  <c r="H483"/>
  <c r="H484" s="1"/>
  <c r="H485" s="1"/>
  <c r="F483"/>
  <c r="F484" s="1"/>
  <c r="F485" s="1"/>
  <c r="H447"/>
  <c r="H448" s="1"/>
  <c r="H449" s="1"/>
  <c r="F447"/>
  <c r="F448" s="1"/>
  <c r="F449" s="1"/>
  <c r="F6"/>
  <c r="F25" s="1"/>
  <c r="F69" s="1"/>
  <c r="F789" l="1"/>
  <c r="H475"/>
  <c r="F475"/>
  <c r="F799"/>
  <c r="H747"/>
  <c r="F719"/>
  <c r="F747"/>
  <c r="H719"/>
  <c r="F412"/>
  <c r="F417" s="1"/>
  <c r="H412"/>
  <c r="H417" s="1"/>
  <c r="F796"/>
  <c r="F378"/>
  <c r="F760"/>
  <c r="F696"/>
  <c r="F659"/>
  <c r="F626"/>
  <c r="F610"/>
  <c r="F530"/>
  <c r="F509"/>
  <c r="F432"/>
  <c r="F437" s="1"/>
  <c r="F327"/>
  <c r="F300"/>
  <c r="F270"/>
  <c r="F256"/>
  <c r="F230"/>
  <c r="F190"/>
  <c r="F195" s="1"/>
  <c r="F164"/>
  <c r="F113"/>
  <c r="F110"/>
  <c r="F786" l="1"/>
  <c r="F301"/>
  <c r="F312" s="1"/>
  <c r="F794"/>
  <c r="F328"/>
  <c r="F337" s="1"/>
  <c r="F611"/>
  <c r="F531"/>
  <c r="F785"/>
  <c r="F100"/>
  <c r="F660"/>
  <c r="F661" s="1"/>
  <c r="F114"/>
  <c r="F379"/>
  <c r="F388" s="1"/>
  <c r="F257"/>
  <c r="F282" s="1"/>
  <c r="H755"/>
  <c r="H788" s="1"/>
  <c r="H791" s="1"/>
  <c r="F791" l="1"/>
  <c r="F798" s="1"/>
  <c r="H760"/>
  <c r="H610"/>
  <c r="H530"/>
  <c r="H378" l="1"/>
  <c r="H379" l="1"/>
  <c r="H388" s="1"/>
  <c r="H626" l="1"/>
  <c r="H509"/>
  <c r="H531" s="1"/>
  <c r="H230" l="1"/>
  <c r="H113" l="1"/>
  <c r="H786" s="1"/>
  <c r="H110"/>
  <c r="H785" s="1"/>
  <c r="H114" l="1"/>
  <c r="H89"/>
  <c r="H100" l="1"/>
  <c r="H659"/>
  <c r="H611"/>
  <c r="H660" l="1"/>
  <c r="H661" s="1"/>
  <c r="H432"/>
  <c r="H437" s="1"/>
  <c r="H327"/>
  <c r="H328" s="1"/>
  <c r="H337" s="1"/>
  <c r="H300"/>
  <c r="H301" s="1"/>
  <c r="H312" s="1"/>
  <c r="H256"/>
  <c r="H190"/>
  <c r="H798" l="1"/>
  <c r="H195"/>
  <c r="H167"/>
  <c r="H179" s="1"/>
  <c r="H6"/>
  <c r="H25" s="1"/>
  <c r="H69" s="1"/>
  <c r="H799" l="1"/>
  <c r="H257"/>
  <c r="H282" s="1"/>
  <c r="F167"/>
  <c r="F179" s="1"/>
</calcChain>
</file>

<file path=xl/sharedStrings.xml><?xml version="1.0" encoding="utf-8"?>
<sst xmlns="http://schemas.openxmlformats.org/spreadsheetml/2006/main" count="568" uniqueCount="246">
  <si>
    <t>Megnevezés</t>
  </si>
  <si>
    <t>Normatív állami hozzájárulás</t>
  </si>
  <si>
    <t>Bevételek mindösszesen:</t>
  </si>
  <si>
    <t>Szociális étkeztetés</t>
  </si>
  <si>
    <t>Állami hozzájárulások összesen:</t>
  </si>
  <si>
    <t>Személyi juttatások összesen:</t>
  </si>
  <si>
    <t>Munkaadót terhelő járulékok:</t>
  </si>
  <si>
    <t>Karbantartási,kisjavítási szolgáltatások</t>
  </si>
  <si>
    <t>Dologi és egyéb folyó kiadások összesen:</t>
  </si>
  <si>
    <t>Működési kiadások összesen:</t>
  </si>
  <si>
    <t>Felújítási ÁFA</t>
  </si>
  <si>
    <t>Felhalmozási kiadások összesen:</t>
  </si>
  <si>
    <t>Kiadások mindösszesen:</t>
  </si>
  <si>
    <t>Gépjárműadó</t>
  </si>
  <si>
    <t>Intézményi beruházási ÁFA</t>
  </si>
  <si>
    <t>Felhalmozási tartalék</t>
  </si>
  <si>
    <t>Kiadások összesen</t>
  </si>
  <si>
    <t>12.000 Ft*12 hó</t>
  </si>
  <si>
    <t>Földterület vásárlása</t>
  </si>
  <si>
    <t xml:space="preserve">beszerz., szolg. felszám.forg.adója bázis </t>
  </si>
  <si>
    <t>Felhalmozási kiadások összesen</t>
  </si>
  <si>
    <t>Személyi juttatások</t>
  </si>
  <si>
    <t>Munkaadói járulékok</t>
  </si>
  <si>
    <t>Támogatásértékű működési kiadások</t>
  </si>
  <si>
    <t>Szociális célú támogatások</t>
  </si>
  <si>
    <t>Működési kiadások</t>
  </si>
  <si>
    <t>Felújítási kiadások</t>
  </si>
  <si>
    <t>Beruházási kiadások</t>
  </si>
  <si>
    <t>Felhalmozási célú átadás</t>
  </si>
  <si>
    <t>Tartalékok</t>
  </si>
  <si>
    <t>Dologi és ellátotti juttatások</t>
  </si>
  <si>
    <t>cafeteria</t>
  </si>
  <si>
    <t>közfoglalkoztatás támogatása</t>
  </si>
  <si>
    <t>Szociális hozzájárulási adó</t>
  </si>
  <si>
    <t>Óvodapedagógusok elismert létszáma</t>
  </si>
  <si>
    <t>Óvodaped.munkáját segítő létszáma</t>
  </si>
  <si>
    <t>Karbantartási, kisjavítási szolgáltatás</t>
  </si>
  <si>
    <t>Könyvtári,közművelődési feladatok</t>
  </si>
  <si>
    <t>ügyeleti díj 57 Ft/fő</t>
  </si>
  <si>
    <t>Kistérségi Társulás (házi gondozás)</t>
  </si>
  <si>
    <t>Óvodába bejáró gyermek utaztatása</t>
  </si>
  <si>
    <t>Közös Önkormányzati Hivatal működésének tám.</t>
  </si>
  <si>
    <t>Óvodaműködtetési támogatás</t>
  </si>
  <si>
    <t>Közös Hivatal</t>
  </si>
  <si>
    <t>Intézményi Társulásnak és Közös Hivatalnak átadott</t>
  </si>
  <si>
    <t xml:space="preserve">Településüzemeltetéshez kapcsolódó feladatellátás </t>
  </si>
  <si>
    <t>Szociális feladatok egyéb támogatása</t>
  </si>
  <si>
    <t>Gyermekétkeztetés</t>
  </si>
  <si>
    <t>Általános támogatáshoz tartozó kiegészítés</t>
  </si>
  <si>
    <t>Termőföld bérbeadásból származó jöv.ut.SZJA</t>
  </si>
  <si>
    <t>Vagyoni típusú adók</t>
  </si>
  <si>
    <t>magánszemélyek kommunális adója</t>
  </si>
  <si>
    <t>Értékesítési és forgalmi adók</t>
  </si>
  <si>
    <t>állandó tevékenység után fizetett iparűzési adó</t>
  </si>
  <si>
    <t>helyi önkormányzatot megillető rész</t>
  </si>
  <si>
    <t>Egyéb áruhasználati és szolgáltatási adók</t>
  </si>
  <si>
    <t>Önk.vagyon üzemeltetési,koncessziós bevétel</t>
  </si>
  <si>
    <t>Kiszámlázott ÁFA bevétel</t>
  </si>
  <si>
    <t>Kamatbevételek</t>
  </si>
  <si>
    <t>Szolgáltatások ellenértéke</t>
  </si>
  <si>
    <t>Egyéb működési bevételek</t>
  </si>
  <si>
    <t>045160 Közutak,hidak, alagutak üzemeltetése, fenntartása</t>
  </si>
  <si>
    <t>Üzemeltetési anyagok</t>
  </si>
  <si>
    <t>Szakmai tevékenységet segítő szolgáltatások</t>
  </si>
  <si>
    <t>Működési célú előzetesen felszámított ÁFA</t>
  </si>
  <si>
    <t>Ingatlanok felújítása</t>
  </si>
  <si>
    <t>Kiadások összesen:</t>
  </si>
  <si>
    <t>Ingatlanok beszerzése,létesítése</t>
  </si>
  <si>
    <t>046020 Vezetékes műsorelosztás,kábeltelevíziós rendszerek</t>
  </si>
  <si>
    <t>Külső személyi juttatások</t>
  </si>
  <si>
    <t>011130 Önkormányzatok és önkormányzati hivatalok ált.igazgatási tevékenysége</t>
  </si>
  <si>
    <t>Törvény szerinti illetmények,munkabérek</t>
  </si>
  <si>
    <t>Béren kívüli juttatások</t>
  </si>
  <si>
    <t>Egyéb költségtérítések</t>
  </si>
  <si>
    <t>Választott tisztségviselők juttatása</t>
  </si>
  <si>
    <t>Szakmai anyagok beszerzése</t>
  </si>
  <si>
    <t>Irodaszer,nyomtatvány</t>
  </si>
  <si>
    <t>Üzemeltetési anyagok beszerzése</t>
  </si>
  <si>
    <t>Informatikai szolgáltatások igénybevétele</t>
  </si>
  <si>
    <t>telefondíj</t>
  </si>
  <si>
    <t>Egyéb kommunikációs szolgáltatás</t>
  </si>
  <si>
    <t xml:space="preserve">kiadványok,könyvek </t>
  </si>
  <si>
    <t>Bérleti és lízing díjak</t>
  </si>
  <si>
    <t>irodabérlet</t>
  </si>
  <si>
    <t>épület karbantartás</t>
  </si>
  <si>
    <t>Egyéb szolgáltatások</t>
  </si>
  <si>
    <t>Kiküldetések kiadásai</t>
  </si>
  <si>
    <t xml:space="preserve">Reklám- és propaganda kiadások </t>
  </si>
  <si>
    <t>Kamatkiadások</t>
  </si>
  <si>
    <t>Egyéb pénzügyi műveletek kiadásai</t>
  </si>
  <si>
    <t>Egyéb dologi kiadások</t>
  </si>
  <si>
    <t>Működési célú támogatások</t>
  </si>
  <si>
    <t>Egyéb tárgyi eszközök beszerzése, létesítése</t>
  </si>
  <si>
    <t>Beruházási célú előzetesen felszámított ÁFA</t>
  </si>
  <si>
    <t>047410 Ár- és belvízvédelemmel összefüggő tevékenységek</t>
  </si>
  <si>
    <t>066020 Város-, községgazdálkodási egyéb szolgáltatás</t>
  </si>
  <si>
    <t>Törvény szerinti illetmények, munkabérek</t>
  </si>
  <si>
    <t xml:space="preserve">telefondíj </t>
  </si>
  <si>
    <t>Közüzemi díjak</t>
  </si>
  <si>
    <t>tüzoltószertár, üres szolgálati lakások</t>
  </si>
  <si>
    <t>Fizetendő ÁFA</t>
  </si>
  <si>
    <t>Működési célú egyéb támogatások</t>
  </si>
  <si>
    <t>Egyéb tárgyi eszközök beszerzése,létesítése</t>
  </si>
  <si>
    <t>Felhalmozási célú egyéb támogatás</t>
  </si>
  <si>
    <t>013320 Köztemető-fenntartás és működtetés</t>
  </si>
  <si>
    <t>064010 Közvilágítás</t>
  </si>
  <si>
    <t>072111 Háziorvosi alapellátás</t>
  </si>
  <si>
    <t>072112 Háziorvosi ügyeleti ellátás</t>
  </si>
  <si>
    <t>072312 Fogorvosi ügyeleti ellátás</t>
  </si>
  <si>
    <t>074031 Család és nővédelmi egészségügyi gondozás</t>
  </si>
  <si>
    <t>Közlekedési költségtérítés</t>
  </si>
  <si>
    <t>Foglalkoztatottak egyéb személyi juttatásai</t>
  </si>
  <si>
    <t>Karbantartási, kisjavítási szolgáltatások</t>
  </si>
  <si>
    <t>107051 Szociális étkeztetés</t>
  </si>
  <si>
    <t>106020 Lakásfenntartással, lakhatással összefüggő ellátások</t>
  </si>
  <si>
    <t>107060 Egyéb szociális pénzbeli ellátások, támogatások</t>
  </si>
  <si>
    <t>Köztemetés</t>
  </si>
  <si>
    <t>Működési kölcsönök nyújtása háztartásoknak</t>
  </si>
  <si>
    <t>051030 Nem veszélyes (települési) hulladék begyűjtése</t>
  </si>
  <si>
    <t>082092 Közművelődés-hagyományos közösségi kulturális értékek gondozása</t>
  </si>
  <si>
    <t>081045 Szabadidősport tevékenység és támogatása</t>
  </si>
  <si>
    <t>Működési célú egyéb támogatás</t>
  </si>
  <si>
    <t>045150 Egyéb szárazföldi személyszállítás</t>
  </si>
  <si>
    <t>Egyéb önkormányzati feladatok tám.</t>
  </si>
  <si>
    <t>041233 Hosszabb időtartamú közfoglalkoztatás</t>
  </si>
  <si>
    <t>091140 Óvodai nevelés ellátás működtetési feladatai</t>
  </si>
  <si>
    <t>092120 Köznevelési intézmény tanulók nevelésével,oktatásával összefüggő feladatok</t>
  </si>
  <si>
    <t>Egyéb kommunikációs szolgáltatások</t>
  </si>
  <si>
    <t>Intézményi Társulás</t>
  </si>
  <si>
    <t>Felújítási célú előzetesen felszámított ÁFA</t>
  </si>
  <si>
    <t>Informatikai eszközök beszerzése, létesítése</t>
  </si>
  <si>
    <t>Üdülőhelyi feladatok támogatása</t>
  </si>
  <si>
    <t>anyagok,eszközök</t>
  </si>
  <si>
    <t>hirdető táblák, egyéb</t>
  </si>
  <si>
    <t>gépkocsi,fűkaszák</t>
  </si>
  <si>
    <t>tisztítószer,eszközök</t>
  </si>
  <si>
    <t>052080 Szennyvízcsatorna építése, fenntartása, üzemeltetése</t>
  </si>
  <si>
    <t>Hosszú lejáratú hitel törlesztése</t>
  </si>
  <si>
    <t>Hiteltörlesztés</t>
  </si>
  <si>
    <t>Működési célú költségvetési és kiegészítő támog.</t>
  </si>
  <si>
    <t>Áht-n belüli megelőlegezés</t>
  </si>
  <si>
    <t>Egyéb működési célú támogatás elk.áll.alapoktól</t>
  </si>
  <si>
    <t>Egyéb működési támogatás fejezettől</t>
  </si>
  <si>
    <t>Egyéb működési támogatás központi kezelésű ei.</t>
  </si>
  <si>
    <t>Egyéb működési támogatás társadalombizt.alaptól</t>
  </si>
  <si>
    <t>védőnői, fogorvosi szolg.</t>
  </si>
  <si>
    <t>Egyéb működési célú tám. helyi önkorm.</t>
  </si>
  <si>
    <t>Egyéb felhalmozási célú támogatás fejezettől</t>
  </si>
  <si>
    <t>Egyéb felhalmozási célú támog. önkormányztoktól</t>
  </si>
  <si>
    <t>Ingatlanok értékesítése</t>
  </si>
  <si>
    <t>Egyéb tárgyi eszközök értékesítése</t>
  </si>
  <si>
    <t>Működési célú kölcsön megtérülése</t>
  </si>
  <si>
    <t>Működési célú átvett pénzeszköz</t>
  </si>
  <si>
    <t>1 fő</t>
  </si>
  <si>
    <t>Munkaadót terhelő SZJA.</t>
  </si>
  <si>
    <t>Munkáltatót terhelő SZJA.</t>
  </si>
  <si>
    <t>kaszálásokhoz +gépkocsi üzemanyag,eszköz,</t>
  </si>
  <si>
    <t>Táppénz hozzájárulás</t>
  </si>
  <si>
    <t>072311 Fogorvosi alapellátás</t>
  </si>
  <si>
    <t>fogorvosi ellátás</t>
  </si>
  <si>
    <t>Egyéb jogviszonyban nem saját foglalkoztatottak</t>
  </si>
  <si>
    <t>Települési támogatás</t>
  </si>
  <si>
    <t>Egyéb az önkorm.rend. megállapított juttatás</t>
  </si>
  <si>
    <t>Fizetendő általános forgalmi adó</t>
  </si>
  <si>
    <t>Működési célú támogatás nyújtása vállalkozásnak</t>
  </si>
  <si>
    <t>018010 Önkormányzatok elszámolásai a központi költségvetéssel</t>
  </si>
  <si>
    <t>Elvonások és befizetések</t>
  </si>
  <si>
    <t>áht-n belüli megelőlegezés, előző évi elszámolás</t>
  </si>
  <si>
    <t>Rövid lejáratú hitelek, kölcsönök törlesztése</t>
  </si>
  <si>
    <t>járda tulajdonbavétel díja</t>
  </si>
  <si>
    <t>fűkaszák</t>
  </si>
  <si>
    <t>egészségház burkolat javítás</t>
  </si>
  <si>
    <t>Előző évi maradvány igénybevétele</t>
  </si>
  <si>
    <t>Közalapítvány, lakosság</t>
  </si>
  <si>
    <t>Felhalmozási célú önkormányzati támogatások</t>
  </si>
  <si>
    <t>Működési célú tám.vállalkozástól</t>
  </si>
  <si>
    <t>Ingatlanok beszerzése, létesítése</t>
  </si>
  <si>
    <t>Vásárolt élelmezés</t>
  </si>
  <si>
    <t>104051 Gyermekvédelmi pénzbeli és természetbeni ellátások</t>
  </si>
  <si>
    <t>Egyéb pénzbeli és természetbeni gyvt.tám.(utalvány)</t>
  </si>
  <si>
    <t>Reklám- és propaganda kiadások</t>
  </si>
  <si>
    <t>Sportpark pályázat</t>
  </si>
  <si>
    <t>104037 Intézményen kívüli gyermekétkeztetés</t>
  </si>
  <si>
    <t>042120 Mezőgazdasági támogatások</t>
  </si>
  <si>
    <t>Rászoruló gyermekek szünidei étkeztetésének tám.</t>
  </si>
  <si>
    <t>Közvetített szolgáltatások ellenértéke</t>
  </si>
  <si>
    <t>Szabálysértési bírságok bevétele</t>
  </si>
  <si>
    <t>bér 22%-a</t>
  </si>
  <si>
    <t>polgármester,alpolgármester,cafeteria</t>
  </si>
  <si>
    <t>bér 22 %-a</t>
  </si>
  <si>
    <t>biztosítás</t>
  </si>
  <si>
    <t>Önkormányzat saját hat.adott ellátás</t>
  </si>
  <si>
    <t>számítógépek,nyomtatók</t>
  </si>
  <si>
    <t>Zalaapáti Község Önkormányzatának 2018. évi költségvetése</t>
  </si>
  <si>
    <t>Településképi arculati kézikönyv</t>
  </si>
  <si>
    <t>Bölcsődei ellátás</t>
  </si>
  <si>
    <t>2017. évi várható teljesítés</t>
  </si>
  <si>
    <t>2017.évről áthuzódó bérkompenzáció</t>
  </si>
  <si>
    <t>2018. évi terv</t>
  </si>
  <si>
    <t>Megbízási díjak</t>
  </si>
  <si>
    <t>ASP migrálás</t>
  </si>
  <si>
    <t>Községháza</t>
  </si>
  <si>
    <t>Felújítási célú előzetesen felszámítot ÁFA</t>
  </si>
  <si>
    <t>Részesedések értékesítése</t>
  </si>
  <si>
    <t>Fizetendő általános forgalmi adó teljesítése</t>
  </si>
  <si>
    <t>hosszab időtartamú</t>
  </si>
  <si>
    <t>Felújítási célú ÁFA</t>
  </si>
  <si>
    <t>Egyéb tárgyi eszközök felújítása</t>
  </si>
  <si>
    <t>hóeltakarítás</t>
  </si>
  <si>
    <t>vis-maior partfal</t>
  </si>
  <si>
    <t xml:space="preserve">Egyéb szolgáltatások </t>
  </si>
  <si>
    <t>Bérleti és lízingdíjak</t>
  </si>
  <si>
    <t>Nem saját foglalkoztatottaknak fizetett juttatások</t>
  </si>
  <si>
    <t>Immateriális javak beszerzése,létesítése</t>
  </si>
  <si>
    <t>depurátor beszerzés</t>
  </si>
  <si>
    <t>Működési célúelőzetesen felszámított ÁFA</t>
  </si>
  <si>
    <t>Lakásvásárlás támogatás</t>
  </si>
  <si>
    <t>Egyéb közhatalmi bevételek</t>
  </si>
  <si>
    <t>Polgármesteri illetmény támogatása</t>
  </si>
  <si>
    <t>idegenforgalmi adó,</t>
  </si>
  <si>
    <t>talajterhelési díj,pótlék</t>
  </si>
  <si>
    <t>Lekötött betét</t>
  </si>
  <si>
    <t>vis-maior Kápolna</t>
  </si>
  <si>
    <t>vis-maior úthelyreállítás</t>
  </si>
  <si>
    <t>pm.biztosítás,ASP,bank szolgáltatási díjak</t>
  </si>
  <si>
    <t xml:space="preserve">Működési tartalékok </t>
  </si>
  <si>
    <t>zártkerti ing. , gyümölcsfa,kerítés….</t>
  </si>
  <si>
    <t>eszköz II.</t>
  </si>
  <si>
    <t>termelőfalu</t>
  </si>
  <si>
    <t>3 fő</t>
  </si>
  <si>
    <t>biztosítások,tűzvédelmi, munkavédelmi…</t>
  </si>
  <si>
    <t>kerítés tervezés,hulladékszállítás…</t>
  </si>
  <si>
    <t>gyógyszer</t>
  </si>
  <si>
    <t>lomtalanítás</t>
  </si>
  <si>
    <t>Kistérségi Társulás (belső ellenőrzés+tagdíj)</t>
  </si>
  <si>
    <t>külterületi</t>
  </si>
  <si>
    <t>rendezési terv módosítás,arculati kézikönyv</t>
  </si>
  <si>
    <t>térkövezés, kerítés,parkoló</t>
  </si>
  <si>
    <t>Helytörténeti Múzeum</t>
  </si>
  <si>
    <t>Könyvtár és Közösség ház tervezési díja</t>
  </si>
  <si>
    <t>Vöröskereszt</t>
  </si>
  <si>
    <t xml:space="preserve">Polgárőrség támogatás </t>
  </si>
  <si>
    <t>Képviselők</t>
  </si>
  <si>
    <t>Egyéb</t>
  </si>
  <si>
    <t>fogászati ügyelet 60Ft/fő/év</t>
  </si>
  <si>
    <t>7. melléklet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</si>
</sst>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271">
    <xf numFmtId="0" fontId="0" fillId="0" borderId="0" xfId="0"/>
    <xf numFmtId="0" fontId="0" fillId="0" borderId="0" xfId="0"/>
    <xf numFmtId="0" fontId="2" fillId="0" borderId="0" xfId="0" applyFont="1" applyFill="1" applyBorder="1" applyAlignment="1"/>
    <xf numFmtId="0" fontId="1" fillId="0" borderId="0" xfId="0" applyFont="1" applyAlignment="1"/>
    <xf numFmtId="3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0" fontId="0" fillId="0" borderId="0" xfId="0" applyFill="1" applyBorder="1" applyAlignment="1"/>
    <xf numFmtId="0" fontId="0" fillId="0" borderId="0" xfId="0" applyFont="1" applyBorder="1" applyAlignment="1"/>
    <xf numFmtId="0" fontId="1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/>
    <xf numFmtId="0" fontId="2" fillId="0" borderId="0" xfId="0" applyFont="1" applyFill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3" fontId="0" fillId="0" borderId="4" xfId="0" applyNumberFormat="1" applyFont="1" applyBorder="1" applyAlignment="1"/>
    <xf numFmtId="3" fontId="0" fillId="0" borderId="6" xfId="0" applyNumberFormat="1" applyFont="1" applyBorder="1" applyAlignment="1"/>
    <xf numFmtId="0" fontId="3" fillId="0" borderId="4" xfId="0" applyFont="1" applyFill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3" fontId="1" fillId="0" borderId="4" xfId="0" applyNumberFormat="1" applyFont="1" applyBorder="1" applyAlignment="1"/>
    <xf numFmtId="0" fontId="1" fillId="0" borderId="6" xfId="0" applyFont="1" applyBorder="1" applyAlignment="1"/>
    <xf numFmtId="0" fontId="0" fillId="0" borderId="6" xfId="0" applyBorder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3" fontId="0" fillId="0" borderId="1" xfId="0" applyNumberFormat="1" applyBorder="1" applyAlignment="1"/>
    <xf numFmtId="3" fontId="1" fillId="0" borderId="21" xfId="0" applyNumberFormat="1" applyFont="1" applyBorder="1" applyAlignment="1"/>
    <xf numFmtId="0" fontId="0" fillId="0" borderId="21" xfId="0" applyBorder="1" applyAlignment="1"/>
    <xf numFmtId="10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1" xfId="0" applyFont="1" applyFill="1" applyBorder="1" applyAlignment="1"/>
    <xf numFmtId="0" fontId="2" fillId="0" borderId="1" xfId="0" applyFont="1" applyFill="1" applyBorder="1" applyAlignment="1"/>
    <xf numFmtId="3" fontId="0" fillId="0" borderId="4" xfId="0" applyNumberFormat="1" applyBorder="1" applyAlignment="1"/>
    <xf numFmtId="3" fontId="0" fillId="0" borderId="6" xfId="0" applyNumberFormat="1" applyBorder="1" applyAlignment="1"/>
    <xf numFmtId="0" fontId="0" fillId="0" borderId="1" xfId="0" applyFill="1" applyBorder="1" applyAlignment="1"/>
    <xf numFmtId="3" fontId="1" fillId="0" borderId="26" xfId="0" applyNumberFormat="1" applyFont="1" applyBorder="1" applyAlignment="1"/>
    <xf numFmtId="0" fontId="0" fillId="0" borderId="27" xfId="0" applyBorder="1" applyAlignment="1"/>
    <xf numFmtId="3" fontId="1" fillId="0" borderId="11" xfId="0" applyNumberFormat="1" applyFont="1" applyBorder="1" applyAlignment="1"/>
    <xf numFmtId="0" fontId="1" fillId="0" borderId="11" xfId="0" applyFont="1" applyBorder="1" applyAlignment="1"/>
    <xf numFmtId="3" fontId="1" fillId="0" borderId="1" xfId="0" applyNumberFormat="1" applyFont="1" applyBorder="1" applyAlignment="1"/>
    <xf numFmtId="0" fontId="2" fillId="0" borderId="3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/>
    <xf numFmtId="3" fontId="0" fillId="0" borderId="16" xfId="0" applyNumberFormat="1" applyBorder="1" applyAlignment="1"/>
    <xf numFmtId="3" fontId="0" fillId="0" borderId="17" xfId="0" applyNumberFormat="1" applyBorder="1" applyAlignment="1"/>
    <xf numFmtId="0" fontId="2" fillId="0" borderId="10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24" xfId="0" applyFont="1" applyFill="1" applyBorder="1" applyAlignment="1"/>
    <xf numFmtId="0" fontId="2" fillId="0" borderId="25" xfId="0" applyFont="1" applyFill="1" applyBorder="1" applyAlignment="1"/>
    <xf numFmtId="0" fontId="0" fillId="0" borderId="24" xfId="0" applyFill="1" applyBorder="1" applyAlignment="1"/>
    <xf numFmtId="0" fontId="0" fillId="0" borderId="25" xfId="0" applyFill="1" applyBorder="1" applyAlignment="1"/>
    <xf numFmtId="3" fontId="0" fillId="0" borderId="35" xfId="0" applyNumberFormat="1" applyBorder="1" applyAlignment="1"/>
    <xf numFmtId="3" fontId="0" fillId="0" borderId="25" xfId="0" applyNumberFormat="1" applyBorder="1" applyAlignment="1"/>
    <xf numFmtId="0" fontId="0" fillId="0" borderId="4" xfId="0" applyFill="1" applyBorder="1" applyAlignment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0" fillId="0" borderId="10" xfId="0" applyBorder="1" applyAlignment="1"/>
    <xf numFmtId="3" fontId="12" fillId="0" borderId="11" xfId="0" applyNumberFormat="1" applyFont="1" applyBorder="1" applyAlignment="1"/>
    <xf numFmtId="0" fontId="12" fillId="0" borderId="11" xfId="0" applyFont="1" applyBorder="1" applyAlignment="1"/>
    <xf numFmtId="0" fontId="0" fillId="0" borderId="5" xfId="0" applyFill="1" applyBorder="1" applyAlignment="1"/>
    <xf numFmtId="0" fontId="0" fillId="0" borderId="5" xfId="0" applyBorder="1" applyAlignment="1"/>
    <xf numFmtId="3" fontId="13" fillId="0" borderId="4" xfId="0" applyNumberFormat="1" applyFont="1" applyBorder="1" applyAlignment="1"/>
    <xf numFmtId="0" fontId="13" fillId="0" borderId="6" xfId="0" applyFont="1" applyBorder="1" applyAlignment="1"/>
    <xf numFmtId="3" fontId="12" fillId="0" borderId="4" xfId="0" applyNumberFormat="1" applyFont="1" applyBorder="1" applyAlignment="1"/>
    <xf numFmtId="3" fontId="1" fillId="0" borderId="23" xfId="0" applyNumberFormat="1" applyFont="1" applyBorder="1" applyAlignment="1"/>
    <xf numFmtId="3" fontId="1" fillId="0" borderId="22" xfId="0" applyNumberFormat="1" applyFont="1" applyBorder="1" applyAlignment="1"/>
    <xf numFmtId="10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6" xfId="0" applyFont="1" applyFill="1" applyBorder="1" applyAlignment="1"/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0" fontId="3" fillId="0" borderId="8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Alignment="1"/>
    <xf numFmtId="3" fontId="0" fillId="0" borderId="7" xfId="0" applyNumberForma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0" fillId="0" borderId="8" xfId="0" applyFill="1" applyBorder="1" applyAlignment="1"/>
    <xf numFmtId="3" fontId="0" fillId="0" borderId="26" xfId="0" applyNumberFormat="1" applyFont="1" applyBorder="1" applyAlignment="1"/>
    <xf numFmtId="0" fontId="0" fillId="0" borderId="27" xfId="0" applyFont="1" applyBorder="1" applyAlignment="1"/>
    <xf numFmtId="0" fontId="0" fillId="0" borderId="9" xfId="0" applyFill="1" applyBorder="1" applyAlignment="1"/>
    <xf numFmtId="0" fontId="0" fillId="0" borderId="10" xfId="0" applyFont="1" applyBorder="1" applyAlignment="1"/>
    <xf numFmtId="0" fontId="0" fillId="0" borderId="0" xfId="0" applyFill="1" applyBorder="1" applyAlignment="1"/>
    <xf numFmtId="0" fontId="0" fillId="0" borderId="1" xfId="0" applyFont="1" applyFill="1" applyBorder="1" applyAlignment="1"/>
    <xf numFmtId="0" fontId="2" fillId="0" borderId="36" xfId="0" applyFont="1" applyFill="1" applyBorder="1" applyAlignment="1"/>
    <xf numFmtId="3" fontId="1" fillId="0" borderId="37" xfId="0" applyNumberFormat="1" applyFont="1" applyBorder="1" applyAlignment="1"/>
    <xf numFmtId="0" fontId="1" fillId="0" borderId="37" xfId="0" applyFont="1" applyBorder="1" applyAlignment="1"/>
    <xf numFmtId="0" fontId="9" fillId="0" borderId="0" xfId="0" applyFont="1" applyFill="1" applyBorder="1" applyAlignment="1"/>
    <xf numFmtId="3" fontId="1" fillId="0" borderId="1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3" fontId="0" fillId="0" borderId="1" xfId="0" applyNumberFormat="1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Fill="1" applyBorder="1" applyAlignment="1"/>
    <xf numFmtId="0" fontId="1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Font="1" applyFill="1" applyBorder="1" applyAlignment="1"/>
    <xf numFmtId="0" fontId="12" fillId="0" borderId="6" xfId="0" applyFont="1" applyBorder="1" applyAlignment="1"/>
    <xf numFmtId="0" fontId="0" fillId="0" borderId="4" xfId="0" applyFont="1" applyFill="1" applyBorder="1" applyAlignment="1"/>
    <xf numFmtId="0" fontId="0" fillId="0" borderId="5" xfId="0" applyFont="1" applyFill="1" applyBorder="1" applyAlignment="1"/>
    <xf numFmtId="0" fontId="3" fillId="0" borderId="5" xfId="0" applyFont="1" applyFill="1" applyBorder="1" applyAlignment="1"/>
    <xf numFmtId="3" fontId="0" fillId="0" borderId="23" xfId="0" applyNumberFormat="1" applyFont="1" applyBorder="1" applyAlignment="1"/>
    <xf numFmtId="3" fontId="0" fillId="0" borderId="34" xfId="0" applyNumberFormat="1" applyFont="1" applyBorder="1" applyAlignment="1"/>
    <xf numFmtId="0" fontId="2" fillId="0" borderId="3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6" xfId="0" applyFill="1" applyBorder="1" applyAlignment="1"/>
    <xf numFmtId="0" fontId="2" fillId="0" borderId="39" xfId="0" applyFont="1" applyFill="1" applyBorder="1" applyAlignment="1"/>
    <xf numFmtId="3" fontId="1" fillId="0" borderId="39" xfId="0" applyNumberFormat="1" applyFont="1" applyBorder="1" applyAlignment="1"/>
    <xf numFmtId="0" fontId="1" fillId="0" borderId="39" xfId="0" applyFont="1" applyBorder="1" applyAlignment="1"/>
    <xf numFmtId="0" fontId="0" fillId="0" borderId="1" xfId="0" applyBorder="1" applyAlignment="1"/>
    <xf numFmtId="0" fontId="1" fillId="0" borderId="30" xfId="0" applyFont="1" applyBorder="1" applyAlignment="1">
      <alignment vertical="center"/>
    </xf>
    <xf numFmtId="0" fontId="0" fillId="0" borderId="17" xfId="0" applyBorder="1" applyAlignment="1">
      <alignment vertical="center"/>
    </xf>
    <xf numFmtId="3" fontId="1" fillId="0" borderId="16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0" fillId="0" borderId="21" xfId="0" applyFill="1" applyBorder="1" applyAlignment="1"/>
    <xf numFmtId="3" fontId="0" fillId="0" borderId="21" xfId="0" applyNumberFormat="1" applyBorder="1" applyAlignment="1"/>
    <xf numFmtId="0" fontId="2" fillId="0" borderId="30" xfId="0" applyFont="1" applyFill="1" applyBorder="1" applyAlignment="1"/>
    <xf numFmtId="0" fontId="2" fillId="0" borderId="17" xfId="0" applyFont="1" applyFill="1" applyBorder="1" applyAlignment="1"/>
    <xf numFmtId="3" fontId="1" fillId="0" borderId="16" xfId="0" applyNumberFormat="1" applyFont="1" applyBorder="1" applyAlignment="1"/>
    <xf numFmtId="3" fontId="1" fillId="0" borderId="17" xfId="0" applyNumberFormat="1" applyFont="1" applyBorder="1" applyAlignment="1"/>
    <xf numFmtId="3" fontId="0" fillId="0" borderId="16" xfId="0" applyNumberFormat="1" applyFont="1" applyBorder="1" applyAlignment="1"/>
    <xf numFmtId="3" fontId="0" fillId="0" borderId="17" xfId="0" applyNumberFormat="1" applyFont="1" applyBorder="1" applyAlignment="1"/>
    <xf numFmtId="0" fontId="0" fillId="0" borderId="0" xfId="0" applyFont="1" applyFill="1" applyBorder="1" applyAlignment="1"/>
    <xf numFmtId="3" fontId="12" fillId="0" borderId="26" xfId="0" applyNumberFormat="1" applyFont="1" applyBorder="1" applyAlignment="1"/>
    <xf numFmtId="0" fontId="13" fillId="0" borderId="27" xfId="0" applyFont="1" applyBorder="1" applyAlignment="1"/>
    <xf numFmtId="3" fontId="1" fillId="0" borderId="27" xfId="0" applyNumberFormat="1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3" fontId="1" fillId="0" borderId="15" xfId="0" applyNumberFormat="1" applyFont="1" applyBorder="1" applyAlignment="1"/>
    <xf numFmtId="0" fontId="0" fillId="0" borderId="7" xfId="0" applyBorder="1" applyAlignment="1"/>
    <xf numFmtId="0" fontId="2" fillId="0" borderId="4" xfId="0" applyFont="1" applyBorder="1" applyAlignment="1"/>
    <xf numFmtId="0" fontId="2" fillId="0" borderId="27" xfId="0" applyFont="1" applyFill="1" applyBorder="1" applyAlignment="1"/>
    <xf numFmtId="3" fontId="0" fillId="0" borderId="22" xfId="0" applyNumberFormat="1" applyFont="1" applyBorder="1" applyAlignment="1"/>
    <xf numFmtId="0" fontId="0" fillId="0" borderId="4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3" fontId="1" fillId="0" borderId="28" xfId="0" applyNumberFormat="1" applyFont="1" applyBorder="1" applyAlignment="1"/>
    <xf numFmtId="0" fontId="1" fillId="0" borderId="28" xfId="0" applyFont="1" applyBorder="1" applyAlignment="1"/>
    <xf numFmtId="3" fontId="1" fillId="0" borderId="12" xfId="0" applyNumberFormat="1" applyFont="1" applyBorder="1" applyAlignment="1"/>
    <xf numFmtId="0" fontId="0" fillId="0" borderId="4" xfId="0" applyBorder="1" applyAlignment="1"/>
    <xf numFmtId="0" fontId="0" fillId="0" borderId="6" xfId="0" applyFont="1" applyFill="1" applyBorder="1" applyAlignment="1"/>
    <xf numFmtId="0" fontId="2" fillId="0" borderId="1" xfId="0" applyFont="1" applyBorder="1" applyAlignment="1"/>
    <xf numFmtId="0" fontId="2" fillId="0" borderId="30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23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0" fontId="0" fillId="0" borderId="0" xfId="0" applyAlignment="1"/>
    <xf numFmtId="3" fontId="12" fillId="0" borderId="1" xfId="0" applyNumberFormat="1" applyFont="1" applyBorder="1" applyAlignment="1"/>
    <xf numFmtId="0" fontId="0" fillId="0" borderId="10" xfId="0" applyFill="1" applyBorder="1" applyAlignment="1"/>
    <xf numFmtId="0" fontId="0" fillId="0" borderId="10" xfId="0" applyFont="1" applyFill="1" applyBorder="1" applyAlignment="1"/>
    <xf numFmtId="0" fontId="0" fillId="0" borderId="27" xfId="0" applyFont="1" applyFill="1" applyBorder="1" applyAlignment="1"/>
    <xf numFmtId="3" fontId="12" fillId="0" borderId="21" xfId="0" applyNumberFormat="1" applyFont="1" applyBorder="1" applyAlignment="1"/>
    <xf numFmtId="3" fontId="1" fillId="0" borderId="38" xfId="0" applyNumberFormat="1" applyFont="1" applyBorder="1" applyAlignment="1"/>
    <xf numFmtId="0" fontId="0" fillId="0" borderId="1" xfId="0" applyFont="1" applyBorder="1" applyAlignment="1"/>
    <xf numFmtId="3" fontId="11" fillId="0" borderId="11" xfId="0" applyNumberFormat="1" applyFont="1" applyBorder="1" applyAlignment="1"/>
    <xf numFmtId="0" fontId="11" fillId="0" borderId="11" xfId="0" applyFont="1" applyBorder="1" applyAlignment="1"/>
    <xf numFmtId="0" fontId="3" fillId="0" borderId="9" xfId="0" applyFont="1" applyFill="1" applyBorder="1" applyAlignment="1"/>
    <xf numFmtId="0" fontId="3" fillId="0" borderId="21" xfId="0" applyFont="1" applyFill="1" applyBorder="1" applyAlignment="1"/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3" fontId="1" fillId="0" borderId="6" xfId="0" applyNumberFormat="1" applyFont="1" applyBorder="1" applyAlignment="1"/>
    <xf numFmtId="3" fontId="12" fillId="0" borderId="6" xfId="0" applyNumberFormat="1" applyFont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1" xfId="0" applyNumberFormat="1" applyFont="1" applyFill="1" applyBorder="1" applyAlignment="1"/>
    <xf numFmtId="0" fontId="3" fillId="0" borderId="6" xfId="0" applyFont="1" applyFill="1" applyBorder="1" applyAlignment="1"/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3" fontId="7" fillId="0" borderId="4" xfId="0" applyNumberFormat="1" applyFont="1" applyBorder="1" applyAlignment="1"/>
    <xf numFmtId="0" fontId="8" fillId="0" borderId="6" xfId="0" applyFont="1" applyBorder="1" applyAlignment="1"/>
    <xf numFmtId="3" fontId="0" fillId="0" borderId="4" xfId="0" applyNumberFormat="1" applyFont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7" fillId="0" borderId="1" xfId="0" applyNumberFormat="1" applyFont="1" applyBorder="1" applyAlignment="1"/>
    <xf numFmtId="0" fontId="1" fillId="0" borderId="5" xfId="0" applyFont="1" applyBorder="1" applyAlignment="1"/>
    <xf numFmtId="0" fontId="1" fillId="0" borderId="1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8" xfId="0" applyFont="1" applyFill="1" applyBorder="1" applyAlignment="1"/>
    <xf numFmtId="3" fontId="0" fillId="0" borderId="7" xfId="0" applyNumberFormat="1" applyFont="1" applyBorder="1" applyAlignment="1"/>
    <xf numFmtId="0" fontId="0" fillId="0" borderId="4" xfId="0" applyFont="1" applyBorder="1" applyAlignment="1"/>
    <xf numFmtId="0" fontId="9" fillId="0" borderId="8" xfId="0" applyFont="1" applyFill="1" applyBorder="1" applyAlignment="1"/>
    <xf numFmtId="3" fontId="1" fillId="0" borderId="29" xfId="0" applyNumberFormat="1" applyFont="1" applyBorder="1" applyAlignment="1"/>
    <xf numFmtId="0" fontId="1" fillId="0" borderId="29" xfId="0" applyFont="1" applyBorder="1" applyAlignment="1"/>
    <xf numFmtId="0" fontId="0" fillId="0" borderId="24" xfId="0" applyFont="1" applyBorder="1" applyAlignment="1"/>
    <xf numFmtId="0" fontId="0" fillId="0" borderId="25" xfId="0" applyFont="1" applyBorder="1" applyAlignment="1"/>
    <xf numFmtId="0" fontId="1" fillId="0" borderId="4" xfId="0" applyFont="1" applyBorder="1" applyAlignment="1"/>
    <xf numFmtId="0" fontId="2" fillId="0" borderId="29" xfId="0" applyFont="1" applyFill="1" applyBorder="1" applyAlignment="1"/>
    <xf numFmtId="0" fontId="2" fillId="0" borderId="31" xfId="0" applyFont="1" applyFill="1" applyBorder="1" applyAlignment="1"/>
    <xf numFmtId="0" fontId="2" fillId="0" borderId="32" xfId="0" applyFont="1" applyFill="1" applyBorder="1" applyAlignment="1"/>
    <xf numFmtId="0" fontId="2" fillId="0" borderId="33" xfId="0" applyFont="1" applyFill="1" applyBorder="1" applyAlignment="1"/>
    <xf numFmtId="0" fontId="0" fillId="0" borderId="32" xfId="0" applyBorder="1" applyAlignment="1"/>
    <xf numFmtId="0" fontId="0" fillId="0" borderId="33" xfId="0" applyBorder="1" applyAlignment="1"/>
    <xf numFmtId="3" fontId="11" fillId="0" borderId="29" xfId="0" applyNumberFormat="1" applyFont="1" applyBorder="1" applyAlignment="1"/>
    <xf numFmtId="0" fontId="11" fillId="0" borderId="29" xfId="0" applyFont="1" applyBorder="1" applyAlignment="1"/>
    <xf numFmtId="0" fontId="4" fillId="0" borderId="0" xfId="0" applyFont="1" applyAlignment="1"/>
    <xf numFmtId="0" fontId="6" fillId="0" borderId="30" xfId="0" applyFont="1" applyFill="1" applyBorder="1" applyAlignment="1"/>
    <xf numFmtId="0" fontId="6" fillId="0" borderId="30" xfId="0" applyFont="1" applyBorder="1" applyAlignment="1"/>
    <xf numFmtId="0" fontId="6" fillId="0" borderId="17" xfId="0" applyFont="1" applyBorder="1" applyAlignment="1"/>
    <xf numFmtId="3" fontId="0" fillId="0" borderId="16" xfId="0" applyNumberFormat="1" applyFont="1" applyBorder="1" applyAlignment="1">
      <alignment horizontal="right"/>
    </xf>
    <xf numFmtId="3" fontId="0" fillId="0" borderId="17" xfId="0" applyNumberFormat="1" applyFont="1" applyBorder="1" applyAlignment="1">
      <alignment horizontal="right"/>
    </xf>
    <xf numFmtId="0" fontId="0" fillId="0" borderId="29" xfId="0" applyBorder="1" applyAlignment="1"/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" xfId="0" applyFont="1" applyFill="1" applyBorder="1" applyAlignment="1"/>
    <xf numFmtId="3" fontId="4" fillId="0" borderId="1" xfId="0" applyNumberFormat="1" applyFont="1" applyBorder="1" applyAlignment="1">
      <alignment horizontal="right"/>
    </xf>
    <xf numFmtId="3" fontId="1" fillId="0" borderId="31" xfId="0" applyNumberFormat="1" applyFont="1" applyBorder="1" applyAlignment="1"/>
    <xf numFmtId="3" fontId="0" fillId="0" borderId="4" xfId="0" applyNumberFormat="1" applyFont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3" fontId="1" fillId="0" borderId="20" xfId="0" applyNumberFormat="1" applyFont="1" applyBorder="1" applyAlignment="1"/>
    <xf numFmtId="0" fontId="1" fillId="0" borderId="19" xfId="0" applyFont="1" applyBorder="1" applyAlignment="1"/>
    <xf numFmtId="3" fontId="1" fillId="0" borderId="4" xfId="0" applyNumberFormat="1" applyFon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1" fillId="0" borderId="23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5" fillId="0" borderId="26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3" fontId="0" fillId="0" borderId="11" xfId="0" applyNumberFormat="1" applyFont="1" applyBorder="1" applyAlignment="1">
      <alignment horizontal="right"/>
    </xf>
    <xf numFmtId="0" fontId="5" fillId="0" borderId="28" xfId="0" applyFont="1" applyFill="1" applyBorder="1" applyAlignment="1"/>
    <xf numFmtId="3" fontId="4" fillId="0" borderId="28" xfId="0" applyNumberFormat="1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3" fontId="0" fillId="0" borderId="21" xfId="0" applyNumberFormat="1" applyFont="1" applyBorder="1" applyAlignment="1"/>
    <xf numFmtId="0" fontId="0" fillId="0" borderId="21" xfId="0" applyFont="1" applyBorder="1" applyAlignment="1"/>
    <xf numFmtId="0" fontId="2" fillId="0" borderId="18" xfId="0" applyFont="1" applyFill="1" applyBorder="1" applyAlignment="1"/>
    <xf numFmtId="0" fontId="2" fillId="0" borderId="19" xfId="0" applyFont="1" applyFill="1" applyBorder="1" applyAlignment="1"/>
    <xf numFmtId="0" fontId="0" fillId="0" borderId="34" xfId="0" applyFill="1" applyBorder="1" applyAlignment="1">
      <alignment wrapText="1"/>
    </xf>
    <xf numFmtId="0" fontId="0" fillId="0" borderId="34" xfId="0" applyBorder="1" applyAlignment="1">
      <alignment wrapText="1"/>
    </xf>
    <xf numFmtId="0" fontId="0" fillId="0" borderId="22" xfId="0" applyBorder="1" applyAlignment="1">
      <alignment wrapText="1"/>
    </xf>
    <xf numFmtId="0" fontId="2" fillId="0" borderId="0" xfId="0" applyFont="1" applyFill="1" applyBorder="1" applyAlignment="1"/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99"/>
  <sheetViews>
    <sheetView tabSelected="1" workbookViewId="0">
      <selection activeCell="H1" sqref="H1"/>
    </sheetView>
  </sheetViews>
  <sheetFormatPr defaultRowHeight="15"/>
  <cols>
    <col min="11" max="11" width="9.85546875" bestFit="1" customWidth="1"/>
  </cols>
  <sheetData>
    <row r="1" spans="1:9" s="1" customFormat="1">
      <c r="H1" s="22" t="s">
        <v>245</v>
      </c>
    </row>
    <row r="2" spans="1:9">
      <c r="A2" s="201" t="s">
        <v>193</v>
      </c>
      <c r="B2" s="201"/>
      <c r="C2" s="201"/>
      <c r="D2" s="201"/>
      <c r="E2" s="201"/>
      <c r="F2" s="201"/>
      <c r="G2" s="201"/>
      <c r="H2" s="201"/>
      <c r="I2" s="201"/>
    </row>
    <row r="4" spans="1:9" ht="15" customHeight="1">
      <c r="A4" s="57" t="s">
        <v>0</v>
      </c>
      <c r="B4" s="57"/>
      <c r="C4" s="57"/>
      <c r="D4" s="57"/>
      <c r="E4" s="57"/>
      <c r="F4" s="59" t="s">
        <v>196</v>
      </c>
      <c r="G4" s="59"/>
      <c r="H4" s="59" t="s">
        <v>198</v>
      </c>
      <c r="I4" s="59"/>
    </row>
    <row r="5" spans="1:9">
      <c r="A5" s="58"/>
      <c r="B5" s="58"/>
      <c r="C5" s="58"/>
      <c r="D5" s="58"/>
      <c r="E5" s="58"/>
      <c r="F5" s="60"/>
      <c r="G5" s="60"/>
      <c r="H5" s="60"/>
      <c r="I5" s="60"/>
    </row>
    <row r="6" spans="1:9">
      <c r="A6" s="172" t="s">
        <v>1</v>
      </c>
      <c r="B6" s="172"/>
      <c r="C6" s="172"/>
      <c r="D6" s="172"/>
      <c r="E6" s="172"/>
      <c r="F6" s="54">
        <f>SUM(F7:G24)</f>
        <v>193487381</v>
      </c>
      <c r="G6" s="54"/>
      <c r="H6" s="54">
        <f>SUM(H7:I24)</f>
        <v>198211767</v>
      </c>
      <c r="I6" s="54"/>
    </row>
    <row r="7" spans="1:9" s="1" customFormat="1">
      <c r="A7" s="24" t="s">
        <v>45</v>
      </c>
      <c r="B7" s="25"/>
      <c r="C7" s="25"/>
      <c r="D7" s="25"/>
      <c r="E7" s="26"/>
      <c r="F7" s="27">
        <v>12600134</v>
      </c>
      <c r="G7" s="28"/>
      <c r="H7" s="27">
        <v>12600134</v>
      </c>
      <c r="I7" s="28"/>
    </row>
    <row r="8" spans="1:9" s="1" customFormat="1">
      <c r="A8" s="24" t="s">
        <v>41</v>
      </c>
      <c r="B8" s="81"/>
      <c r="C8" s="81"/>
      <c r="D8" s="81"/>
      <c r="E8" s="34"/>
      <c r="F8" s="27">
        <v>56013400</v>
      </c>
      <c r="G8" s="34"/>
      <c r="H8" s="27">
        <v>55005800</v>
      </c>
      <c r="I8" s="34"/>
    </row>
    <row r="9" spans="1:9" s="1" customFormat="1">
      <c r="A9" s="24" t="s">
        <v>131</v>
      </c>
      <c r="B9" s="81"/>
      <c r="C9" s="81"/>
      <c r="D9" s="81"/>
      <c r="E9" s="34"/>
      <c r="F9" s="27">
        <v>675000</v>
      </c>
      <c r="G9" s="34"/>
      <c r="H9" s="27">
        <v>202050</v>
      </c>
      <c r="I9" s="34"/>
    </row>
    <row r="10" spans="1:9" s="1" customFormat="1">
      <c r="A10" s="24" t="s">
        <v>123</v>
      </c>
      <c r="B10" s="25"/>
      <c r="C10" s="25"/>
      <c r="D10" s="25"/>
      <c r="E10" s="26"/>
      <c r="F10" s="27">
        <v>6000000</v>
      </c>
      <c r="G10" s="28"/>
      <c r="H10" s="27">
        <v>6000000</v>
      </c>
      <c r="I10" s="28"/>
    </row>
    <row r="11" spans="1:9" s="1" customFormat="1">
      <c r="A11" s="24" t="s">
        <v>218</v>
      </c>
      <c r="B11" s="25"/>
      <c r="C11" s="25"/>
      <c r="D11" s="25"/>
      <c r="E11" s="26"/>
      <c r="F11" s="27"/>
      <c r="G11" s="28"/>
      <c r="H11" s="27">
        <v>324200</v>
      </c>
      <c r="I11" s="28"/>
    </row>
    <row r="12" spans="1:9" s="1" customFormat="1">
      <c r="A12" s="24" t="s">
        <v>37</v>
      </c>
      <c r="B12" s="25"/>
      <c r="C12" s="25"/>
      <c r="D12" s="25"/>
      <c r="E12" s="26"/>
      <c r="F12" s="27">
        <v>1975620</v>
      </c>
      <c r="G12" s="28"/>
      <c r="H12" s="27">
        <v>2064260</v>
      </c>
      <c r="I12" s="28"/>
    </row>
    <row r="13" spans="1:9" s="1" customFormat="1">
      <c r="A13" s="24" t="s">
        <v>34</v>
      </c>
      <c r="B13" s="25"/>
      <c r="C13" s="25"/>
      <c r="D13" s="25"/>
      <c r="E13" s="26"/>
      <c r="F13" s="27">
        <v>40678526</v>
      </c>
      <c r="G13" s="28"/>
      <c r="H13" s="27">
        <v>39140900</v>
      </c>
      <c r="I13" s="28"/>
    </row>
    <row r="14" spans="1:9" s="1" customFormat="1">
      <c r="A14" s="24" t="s">
        <v>35</v>
      </c>
      <c r="B14" s="25"/>
      <c r="C14" s="25"/>
      <c r="D14" s="25"/>
      <c r="E14" s="26"/>
      <c r="F14" s="27">
        <v>14708100</v>
      </c>
      <c r="G14" s="28"/>
      <c r="H14" s="27">
        <v>15444000</v>
      </c>
      <c r="I14" s="28"/>
    </row>
    <row r="15" spans="1:9" s="1" customFormat="1">
      <c r="A15" s="24" t="s">
        <v>42</v>
      </c>
      <c r="B15" s="25"/>
      <c r="C15" s="25"/>
      <c r="D15" s="25"/>
      <c r="E15" s="26"/>
      <c r="F15" s="27">
        <v>7570867</v>
      </c>
      <c r="G15" s="28"/>
      <c r="H15" s="27">
        <v>7707033</v>
      </c>
      <c r="I15" s="28"/>
    </row>
    <row r="16" spans="1:9" s="1" customFormat="1">
      <c r="A16" s="24" t="s">
        <v>40</v>
      </c>
      <c r="B16" s="25"/>
      <c r="C16" s="25"/>
      <c r="D16" s="25"/>
      <c r="E16" s="26"/>
      <c r="F16" s="27">
        <v>3906000</v>
      </c>
      <c r="G16" s="28"/>
      <c r="H16" s="27">
        <v>2520000</v>
      </c>
      <c r="I16" s="28"/>
    </row>
    <row r="17" spans="1:9" s="1" customFormat="1">
      <c r="A17" s="24" t="s">
        <v>195</v>
      </c>
      <c r="B17" s="25"/>
      <c r="C17" s="25"/>
      <c r="D17" s="25"/>
      <c r="E17" s="26"/>
      <c r="F17" s="27">
        <v>1938200</v>
      </c>
      <c r="G17" s="28"/>
      <c r="H17" s="27">
        <v>7979500</v>
      </c>
      <c r="I17" s="28"/>
    </row>
    <row r="18" spans="1:9" s="1" customFormat="1">
      <c r="A18" s="24" t="s">
        <v>46</v>
      </c>
      <c r="B18" s="25"/>
      <c r="C18" s="25"/>
      <c r="D18" s="25"/>
      <c r="E18" s="26"/>
      <c r="F18" s="27">
        <v>13026000</v>
      </c>
      <c r="G18" s="28"/>
      <c r="H18" s="27">
        <v>13061000</v>
      </c>
      <c r="I18" s="28"/>
    </row>
    <row r="19" spans="1:9">
      <c r="A19" s="29" t="s">
        <v>3</v>
      </c>
      <c r="B19" s="127"/>
      <c r="C19" s="127"/>
      <c r="D19" s="127"/>
      <c r="E19" s="199"/>
      <c r="F19" s="37">
        <v>1107200</v>
      </c>
      <c r="G19" s="37"/>
      <c r="H19" s="116">
        <v>1162560</v>
      </c>
      <c r="I19" s="116"/>
    </row>
    <row r="20" spans="1:9">
      <c r="A20" s="29" t="s">
        <v>197</v>
      </c>
      <c r="B20" s="81"/>
      <c r="C20" s="81"/>
      <c r="D20" s="81"/>
      <c r="E20" s="34"/>
      <c r="F20" s="47">
        <v>176530</v>
      </c>
      <c r="G20" s="48"/>
      <c r="H20" s="47"/>
      <c r="I20" s="48"/>
    </row>
    <row r="21" spans="1:9" s="1" customFormat="1">
      <c r="A21" s="29" t="s">
        <v>194</v>
      </c>
      <c r="B21" s="81"/>
      <c r="C21" s="81"/>
      <c r="D21" s="81"/>
      <c r="E21" s="34"/>
      <c r="F21" s="47">
        <v>1000000</v>
      </c>
      <c r="G21" s="48"/>
      <c r="H21" s="47"/>
      <c r="I21" s="48"/>
    </row>
    <row r="22" spans="1:9">
      <c r="A22" s="29" t="s">
        <v>47</v>
      </c>
      <c r="B22" s="127"/>
      <c r="C22" s="127"/>
      <c r="D22" s="127"/>
      <c r="E22" s="199"/>
      <c r="F22" s="37">
        <v>17759588</v>
      </c>
      <c r="G22" s="37"/>
      <c r="H22" s="37">
        <v>19582093</v>
      </c>
      <c r="I22" s="37"/>
    </row>
    <row r="23" spans="1:9" s="1" customFormat="1">
      <c r="A23" s="29" t="s">
        <v>184</v>
      </c>
      <c r="B23" s="127"/>
      <c r="C23" s="127"/>
      <c r="D23" s="127"/>
      <c r="E23" s="199"/>
      <c r="F23" s="47">
        <v>800280</v>
      </c>
      <c r="G23" s="34"/>
      <c r="H23" s="204">
        <v>656640</v>
      </c>
      <c r="I23" s="205"/>
    </row>
    <row r="24" spans="1:9" s="1" customFormat="1">
      <c r="A24" s="29" t="s">
        <v>48</v>
      </c>
      <c r="B24" s="81"/>
      <c r="C24" s="81"/>
      <c r="D24" s="81"/>
      <c r="E24" s="34"/>
      <c r="F24" s="27">
        <v>13551936</v>
      </c>
      <c r="G24" s="48"/>
      <c r="H24" s="27">
        <v>14761597</v>
      </c>
      <c r="I24" s="48"/>
    </row>
    <row r="25" spans="1:9">
      <c r="A25" s="35" t="s">
        <v>4</v>
      </c>
      <c r="B25" s="36"/>
      <c r="C25" s="36"/>
      <c r="D25" s="36"/>
      <c r="E25" s="89"/>
      <c r="F25" s="54">
        <f>SUM(F6)</f>
        <v>193487381</v>
      </c>
      <c r="G25" s="54"/>
      <c r="H25" s="54">
        <f>SUM(H6)</f>
        <v>198211767</v>
      </c>
      <c r="I25" s="54"/>
    </row>
    <row r="26" spans="1:9">
      <c r="A26" s="35" t="s">
        <v>139</v>
      </c>
      <c r="B26" s="36"/>
      <c r="C26" s="36"/>
      <c r="D26" s="36"/>
      <c r="E26" s="89"/>
      <c r="F26" s="54">
        <v>6880438</v>
      </c>
      <c r="G26" s="54"/>
      <c r="H26" s="54"/>
      <c r="I26" s="54"/>
    </row>
    <row r="27" spans="1:9">
      <c r="A27" s="35" t="s">
        <v>174</v>
      </c>
      <c r="B27" s="36"/>
      <c r="C27" s="36"/>
      <c r="D27" s="36"/>
      <c r="E27" s="89"/>
      <c r="F27" s="54">
        <v>21600000</v>
      </c>
      <c r="G27" s="54"/>
      <c r="H27" s="180">
        <v>43950000</v>
      </c>
      <c r="I27" s="180"/>
    </row>
    <row r="28" spans="1:9" s="1" customFormat="1">
      <c r="A28" s="35" t="s">
        <v>140</v>
      </c>
      <c r="B28" s="36"/>
      <c r="C28" s="36"/>
      <c r="D28" s="36"/>
      <c r="E28" s="89"/>
      <c r="F28" s="54">
        <v>7067398</v>
      </c>
      <c r="G28" s="54"/>
      <c r="H28" s="54"/>
      <c r="I28" s="54"/>
    </row>
    <row r="29" spans="1:9" s="1" customFormat="1">
      <c r="A29" s="35" t="s">
        <v>143</v>
      </c>
      <c r="B29" s="36"/>
      <c r="C29" s="36"/>
      <c r="D29" s="36"/>
      <c r="E29" s="89"/>
      <c r="F29" s="54">
        <v>727500</v>
      </c>
      <c r="G29" s="54"/>
      <c r="H29" s="54"/>
      <c r="I29" s="54"/>
    </row>
    <row r="30" spans="1:9">
      <c r="A30" s="35" t="s">
        <v>142</v>
      </c>
      <c r="B30" s="36"/>
      <c r="C30" s="36"/>
      <c r="D30" s="36"/>
      <c r="E30" s="89"/>
      <c r="F30" s="54">
        <v>700000</v>
      </c>
      <c r="G30" s="54"/>
      <c r="H30" s="206"/>
      <c r="I30" s="206"/>
    </row>
    <row r="31" spans="1:9">
      <c r="A31" s="35" t="s">
        <v>144</v>
      </c>
      <c r="B31" s="36"/>
      <c r="C31" s="36"/>
      <c r="D31" s="36"/>
      <c r="E31" s="89"/>
      <c r="F31" s="198">
        <v>16389900</v>
      </c>
      <c r="G31" s="198"/>
      <c r="H31" s="54">
        <v>10734600</v>
      </c>
      <c r="I31" s="54"/>
    </row>
    <row r="32" spans="1:9">
      <c r="A32" s="29" t="s">
        <v>145</v>
      </c>
      <c r="B32" s="30"/>
      <c r="C32" s="30"/>
      <c r="D32" s="30"/>
      <c r="E32" s="31"/>
      <c r="F32" s="196"/>
      <c r="G32" s="197"/>
      <c r="H32" s="37"/>
      <c r="I32" s="37"/>
    </row>
    <row r="33" spans="1:9">
      <c r="A33" s="35" t="s">
        <v>141</v>
      </c>
      <c r="B33" s="81"/>
      <c r="C33" s="81"/>
      <c r="D33" s="81"/>
      <c r="E33" s="34"/>
      <c r="F33" s="198">
        <v>23474708</v>
      </c>
      <c r="G33" s="198"/>
      <c r="H33" s="54">
        <v>8321547</v>
      </c>
      <c r="I33" s="200"/>
    </row>
    <row r="34" spans="1:9">
      <c r="A34" s="29" t="s">
        <v>32</v>
      </c>
      <c r="B34" s="25"/>
      <c r="C34" s="25"/>
      <c r="D34" s="25"/>
      <c r="E34" s="26"/>
      <c r="F34" s="198"/>
      <c r="G34" s="198"/>
      <c r="H34" s="198"/>
      <c r="I34" s="198"/>
    </row>
    <row r="35" spans="1:9">
      <c r="A35" s="35" t="s">
        <v>146</v>
      </c>
      <c r="B35" s="81"/>
      <c r="C35" s="81"/>
      <c r="D35" s="81"/>
      <c r="E35" s="34"/>
      <c r="F35" s="32">
        <v>7738952</v>
      </c>
      <c r="G35" s="194"/>
      <c r="H35" s="54">
        <v>14097361</v>
      </c>
      <c r="I35" s="54"/>
    </row>
    <row r="36" spans="1:9">
      <c r="A36" s="35" t="s">
        <v>175</v>
      </c>
      <c r="B36" s="81"/>
      <c r="C36" s="81"/>
      <c r="D36" s="81"/>
      <c r="E36" s="34"/>
      <c r="F36" s="32"/>
      <c r="G36" s="34"/>
      <c r="H36" s="37"/>
      <c r="I36" s="37"/>
    </row>
    <row r="37" spans="1:9">
      <c r="A37" s="35" t="s">
        <v>147</v>
      </c>
      <c r="B37" s="36"/>
      <c r="C37" s="36"/>
      <c r="D37" s="36"/>
      <c r="E37" s="89"/>
      <c r="F37" s="54">
        <v>21126000</v>
      </c>
      <c r="G37" s="54"/>
      <c r="H37" s="54">
        <v>3884000</v>
      </c>
      <c r="I37" s="54"/>
    </row>
    <row r="38" spans="1:9" s="1" customFormat="1">
      <c r="A38" s="29" t="s">
        <v>228</v>
      </c>
      <c r="B38" s="30"/>
      <c r="C38" s="30"/>
      <c r="D38" s="30"/>
      <c r="E38" s="31"/>
      <c r="F38" s="32"/>
      <c r="G38" s="34"/>
      <c r="H38" s="202"/>
      <c r="I38" s="203"/>
    </row>
    <row r="39" spans="1:9" s="1" customFormat="1">
      <c r="A39" s="35" t="s">
        <v>148</v>
      </c>
      <c r="B39" s="81"/>
      <c r="C39" s="81"/>
      <c r="D39" s="81"/>
      <c r="E39" s="34"/>
      <c r="F39" s="32"/>
      <c r="G39" s="34"/>
      <c r="H39" s="32"/>
      <c r="I39" s="34"/>
    </row>
    <row r="40" spans="1:9" s="1" customFormat="1">
      <c r="A40" s="35"/>
      <c r="B40" s="100"/>
      <c r="C40" s="100"/>
      <c r="D40" s="100"/>
      <c r="E40" s="101"/>
      <c r="F40" s="32"/>
      <c r="G40" s="194"/>
      <c r="H40" s="32"/>
      <c r="I40" s="194"/>
    </row>
    <row r="41" spans="1:9">
      <c r="A41" s="35" t="s">
        <v>49</v>
      </c>
      <c r="B41" s="36"/>
      <c r="C41" s="36"/>
      <c r="D41" s="36"/>
      <c r="E41" s="89"/>
      <c r="F41" s="54">
        <v>22656</v>
      </c>
      <c r="G41" s="54"/>
      <c r="H41" s="54">
        <v>20000</v>
      </c>
      <c r="I41" s="54"/>
    </row>
    <row r="42" spans="1:9" s="1" customFormat="1">
      <c r="A42" s="35"/>
      <c r="B42" s="81"/>
      <c r="C42" s="81"/>
      <c r="D42" s="81"/>
      <c r="E42" s="34"/>
      <c r="F42" s="54"/>
      <c r="G42" s="54"/>
      <c r="H42" s="54"/>
      <c r="I42" s="54"/>
    </row>
    <row r="43" spans="1:9" s="1" customFormat="1">
      <c r="A43" s="35" t="s">
        <v>50</v>
      </c>
      <c r="B43" s="100"/>
      <c r="C43" s="100"/>
      <c r="D43" s="100"/>
      <c r="E43" s="101"/>
      <c r="F43" s="32">
        <v>10214515</v>
      </c>
      <c r="G43" s="194"/>
      <c r="H43" s="32">
        <v>10200000</v>
      </c>
      <c r="I43" s="194"/>
    </row>
    <row r="44" spans="1:9" s="1" customFormat="1">
      <c r="A44" s="29" t="s">
        <v>51</v>
      </c>
      <c r="B44" s="100"/>
      <c r="C44" s="100"/>
      <c r="D44" s="100"/>
      <c r="E44" s="101"/>
      <c r="F44" s="32"/>
      <c r="G44" s="33"/>
      <c r="H44" s="32"/>
      <c r="I44" s="33"/>
    </row>
    <row r="45" spans="1:9">
      <c r="A45" s="35" t="s">
        <v>52</v>
      </c>
      <c r="B45" s="36"/>
      <c r="C45" s="36"/>
      <c r="D45" s="36"/>
      <c r="E45" s="89"/>
      <c r="F45" s="54">
        <v>17544424</v>
      </c>
      <c r="G45" s="54"/>
      <c r="H45" s="54">
        <v>17500000</v>
      </c>
      <c r="I45" s="54"/>
    </row>
    <row r="46" spans="1:9" s="1" customFormat="1">
      <c r="A46" s="29" t="s">
        <v>53</v>
      </c>
      <c r="B46" s="81"/>
      <c r="C46" s="81"/>
      <c r="D46" s="81"/>
      <c r="E46" s="34"/>
      <c r="F46" s="32"/>
      <c r="G46" s="194"/>
      <c r="H46" s="32"/>
      <c r="I46" s="194"/>
    </row>
    <row r="47" spans="1:9">
      <c r="A47" s="35" t="s">
        <v>13</v>
      </c>
      <c r="B47" s="36"/>
      <c r="C47" s="36"/>
      <c r="D47" s="36"/>
      <c r="E47" s="89"/>
      <c r="F47" s="198">
        <v>4019876</v>
      </c>
      <c r="G47" s="198"/>
      <c r="H47" s="198">
        <v>4000000</v>
      </c>
      <c r="I47" s="198"/>
    </row>
    <row r="48" spans="1:9" s="1" customFormat="1">
      <c r="A48" s="29" t="s">
        <v>54</v>
      </c>
      <c r="B48" s="81"/>
      <c r="C48" s="81"/>
      <c r="D48" s="81"/>
      <c r="E48" s="34"/>
      <c r="F48" s="196"/>
      <c r="G48" s="197"/>
      <c r="H48" s="196"/>
      <c r="I48" s="197"/>
    </row>
    <row r="49" spans="1:9" s="1" customFormat="1">
      <c r="A49" s="35" t="s">
        <v>55</v>
      </c>
      <c r="B49" s="81"/>
      <c r="C49" s="81"/>
      <c r="D49" s="81"/>
      <c r="E49" s="34"/>
      <c r="F49" s="198">
        <v>273400</v>
      </c>
      <c r="G49" s="198"/>
      <c r="H49" s="198">
        <v>273000</v>
      </c>
      <c r="I49" s="198"/>
    </row>
    <row r="50" spans="1:9" s="1" customFormat="1">
      <c r="A50" s="29" t="s">
        <v>219</v>
      </c>
      <c r="B50" s="30"/>
      <c r="C50" s="30"/>
      <c r="D50" s="30"/>
      <c r="E50" s="31"/>
      <c r="F50" s="198"/>
      <c r="G50" s="198"/>
      <c r="H50" s="198"/>
      <c r="I50" s="198"/>
    </row>
    <row r="51" spans="1:9" s="1" customFormat="1">
      <c r="A51" s="35" t="s">
        <v>217</v>
      </c>
      <c r="B51" s="207"/>
      <c r="C51" s="207"/>
      <c r="D51" s="207"/>
      <c r="E51" s="33"/>
      <c r="F51" s="32">
        <v>884208</v>
      </c>
      <c r="G51" s="33"/>
      <c r="H51" s="32">
        <v>880000</v>
      </c>
      <c r="I51" s="34"/>
    </row>
    <row r="52" spans="1:9" s="1" customFormat="1">
      <c r="A52" s="29" t="s">
        <v>220</v>
      </c>
      <c r="B52" s="30"/>
      <c r="C52" s="30"/>
      <c r="D52" s="30"/>
      <c r="E52" s="31"/>
      <c r="F52" s="32"/>
      <c r="G52" s="33"/>
      <c r="H52" s="32"/>
      <c r="I52" s="34"/>
    </row>
    <row r="53" spans="1:9" s="1" customFormat="1">
      <c r="A53" s="35" t="s">
        <v>186</v>
      </c>
      <c r="B53" s="207"/>
      <c r="C53" s="207"/>
      <c r="D53" s="207"/>
      <c r="E53" s="33"/>
      <c r="F53" s="32">
        <v>14000</v>
      </c>
      <c r="G53" s="33"/>
      <c r="H53" s="32">
        <v>10000</v>
      </c>
      <c r="I53" s="34"/>
    </row>
    <row r="54" spans="1:9" s="1" customFormat="1">
      <c r="A54" s="35" t="s">
        <v>59</v>
      </c>
      <c r="B54" s="207"/>
      <c r="C54" s="207"/>
      <c r="D54" s="207"/>
      <c r="E54" s="33"/>
      <c r="F54" s="32">
        <v>5009689</v>
      </c>
      <c r="G54" s="194"/>
      <c r="H54" s="32">
        <v>5000000</v>
      </c>
      <c r="I54" s="194"/>
    </row>
    <row r="55" spans="1:9" s="1" customFormat="1">
      <c r="A55" s="35" t="s">
        <v>185</v>
      </c>
      <c r="B55" s="207"/>
      <c r="C55" s="207"/>
      <c r="D55" s="207"/>
      <c r="E55" s="33"/>
      <c r="F55" s="32">
        <v>747569</v>
      </c>
      <c r="G55" s="33"/>
      <c r="H55" s="32">
        <v>750000</v>
      </c>
      <c r="I55" s="194"/>
    </row>
    <row r="56" spans="1:9">
      <c r="A56" s="35" t="s">
        <v>56</v>
      </c>
      <c r="B56" s="36"/>
      <c r="C56" s="36"/>
      <c r="D56" s="36"/>
      <c r="E56" s="89"/>
      <c r="F56" s="54">
        <v>481200</v>
      </c>
      <c r="G56" s="54"/>
      <c r="H56" s="54">
        <v>400000</v>
      </c>
      <c r="I56" s="54"/>
    </row>
    <row r="57" spans="1:9">
      <c r="A57" s="35" t="s">
        <v>57</v>
      </c>
      <c r="B57" s="36"/>
      <c r="C57" s="36"/>
      <c r="D57" s="36"/>
      <c r="E57" s="89"/>
      <c r="F57" s="54">
        <v>479148</v>
      </c>
      <c r="G57" s="54"/>
      <c r="H57" s="54">
        <v>250000</v>
      </c>
      <c r="I57" s="54"/>
    </row>
    <row r="58" spans="1:9">
      <c r="A58" s="35" t="s">
        <v>58</v>
      </c>
      <c r="B58" s="36"/>
      <c r="C58" s="36"/>
      <c r="D58" s="36"/>
      <c r="E58" s="89"/>
      <c r="F58" s="54">
        <v>1419</v>
      </c>
      <c r="G58" s="54"/>
      <c r="H58" s="54">
        <v>3000</v>
      </c>
      <c r="I58" s="54"/>
    </row>
    <row r="59" spans="1:9" s="1" customFormat="1">
      <c r="A59" s="35" t="s">
        <v>60</v>
      </c>
      <c r="B59" s="36"/>
      <c r="C59" s="36"/>
      <c r="D59" s="36"/>
      <c r="E59" s="89"/>
      <c r="F59" s="32">
        <v>1910734</v>
      </c>
      <c r="G59" s="194"/>
      <c r="H59" s="32">
        <v>1900000</v>
      </c>
      <c r="I59" s="33"/>
    </row>
    <row r="60" spans="1:9" s="1" customFormat="1">
      <c r="A60" s="35" t="s">
        <v>149</v>
      </c>
      <c r="B60" s="36"/>
      <c r="C60" s="36"/>
      <c r="D60" s="36"/>
      <c r="E60" s="89"/>
      <c r="F60" s="32"/>
      <c r="G60" s="194"/>
      <c r="H60" s="32"/>
      <c r="I60" s="194"/>
    </row>
    <row r="61" spans="1:9" s="1" customFormat="1">
      <c r="A61" s="35" t="s">
        <v>150</v>
      </c>
      <c r="B61" s="36"/>
      <c r="C61" s="36"/>
      <c r="D61" s="36"/>
      <c r="E61" s="89"/>
      <c r="F61" s="32"/>
      <c r="G61" s="194"/>
      <c r="H61" s="32"/>
      <c r="I61" s="194"/>
    </row>
    <row r="62" spans="1:9" s="1" customFormat="1">
      <c r="A62" s="35"/>
      <c r="B62" s="81"/>
      <c r="C62" s="81"/>
      <c r="D62" s="81"/>
      <c r="E62" s="34"/>
      <c r="F62" s="32"/>
      <c r="G62" s="48"/>
      <c r="H62" s="32"/>
      <c r="I62" s="48"/>
    </row>
    <row r="63" spans="1:9" s="1" customFormat="1">
      <c r="A63" s="35" t="s">
        <v>151</v>
      </c>
      <c r="B63" s="81"/>
      <c r="C63" s="81"/>
      <c r="D63" s="81"/>
      <c r="E63" s="34"/>
      <c r="F63" s="32">
        <v>208000</v>
      </c>
      <c r="G63" s="34"/>
      <c r="H63" s="32">
        <v>100000</v>
      </c>
      <c r="I63" s="34"/>
    </row>
    <row r="64" spans="1:9" s="1" customFormat="1">
      <c r="A64" s="35" t="s">
        <v>152</v>
      </c>
      <c r="B64" s="81"/>
      <c r="C64" s="81"/>
      <c r="D64" s="81"/>
      <c r="E64" s="34"/>
      <c r="F64" s="32"/>
      <c r="G64" s="34"/>
      <c r="H64" s="32"/>
      <c r="I64" s="34"/>
    </row>
    <row r="65" spans="1:9" s="1" customFormat="1">
      <c r="A65" s="35" t="s">
        <v>203</v>
      </c>
      <c r="B65" s="81"/>
      <c r="C65" s="81"/>
      <c r="D65" s="81"/>
      <c r="E65" s="34"/>
      <c r="F65" s="32">
        <v>35571500</v>
      </c>
      <c r="G65" s="34"/>
      <c r="H65" s="32"/>
      <c r="I65" s="34"/>
    </row>
    <row r="66" spans="1:9" s="1" customFormat="1">
      <c r="A66" s="35"/>
      <c r="B66" s="81"/>
      <c r="C66" s="81"/>
      <c r="D66" s="81"/>
      <c r="E66" s="34"/>
      <c r="F66" s="32"/>
      <c r="G66" s="34"/>
      <c r="H66" s="32"/>
      <c r="I66" s="34"/>
    </row>
    <row r="67" spans="1:9" s="1" customFormat="1">
      <c r="A67" s="35" t="s">
        <v>172</v>
      </c>
      <c r="B67" s="81"/>
      <c r="C67" s="81"/>
      <c r="D67" s="81"/>
      <c r="E67" s="34"/>
      <c r="F67" s="32">
        <v>44159808</v>
      </c>
      <c r="G67" s="34"/>
      <c r="H67" s="32">
        <v>11585976</v>
      </c>
      <c r="I67" s="34"/>
    </row>
    <row r="68" spans="1:9" s="1" customFormat="1">
      <c r="A68" s="35" t="s">
        <v>221</v>
      </c>
      <c r="B68" s="81"/>
      <c r="C68" s="81"/>
      <c r="D68" s="81"/>
      <c r="E68" s="34"/>
      <c r="F68" s="32"/>
      <c r="G68" s="34"/>
      <c r="H68" s="32">
        <v>20000000</v>
      </c>
      <c r="I68" s="34"/>
    </row>
    <row r="69" spans="1:9">
      <c r="A69" s="46" t="s">
        <v>2</v>
      </c>
      <c r="B69" s="46"/>
      <c r="C69" s="46"/>
      <c r="D69" s="46"/>
      <c r="E69" s="46"/>
      <c r="F69" s="54">
        <f>F25+F26+F27+F28+F29+F30+F31+F33+F35+F36+F37+F39+F41+F43+F45+F47+F49+F51+F53+F54+F55+F56+F57+F58+F59+F60+F61+F62+F63+F64+F65+F66+F67</f>
        <v>420734423</v>
      </c>
      <c r="G69" s="54"/>
      <c r="H69" s="54">
        <f>H25+H26+H27+H28+H29+H30+H31+H33+H35+H36+H37+H39+H41+H43+H45+H47+H49+H51+H53+H54+H55+H56+H57+H58+H59+H60+H61+H62+H63+H64+H65+H66+H67+H68</f>
        <v>352071251</v>
      </c>
      <c r="I69" s="54"/>
    </row>
    <row r="72" spans="1:9" s="1" customFormat="1"/>
    <row r="73" spans="1:9" s="1" customFormat="1"/>
    <row r="74" spans="1:9" s="1" customFormat="1">
      <c r="A74" s="98" t="s">
        <v>61</v>
      </c>
      <c r="B74" s="98"/>
      <c r="C74" s="98"/>
      <c r="D74" s="98"/>
      <c r="E74" s="98"/>
      <c r="F74" s="98"/>
      <c r="G74" s="98"/>
      <c r="H74" s="98"/>
      <c r="I74" s="98"/>
    </row>
    <row r="75" spans="1:9" s="1" customFormat="1">
      <c r="A75" s="2"/>
      <c r="B75" s="2"/>
      <c r="C75" s="2"/>
      <c r="D75" s="2"/>
      <c r="E75" s="2"/>
      <c r="F75" s="4"/>
      <c r="G75" s="5"/>
      <c r="H75" s="4"/>
      <c r="I75" s="5"/>
    </row>
    <row r="76" spans="1:9" s="1" customFormat="1" ht="15" customHeight="1">
      <c r="A76" s="208" t="s">
        <v>0</v>
      </c>
      <c r="B76" s="209"/>
      <c r="C76" s="209"/>
      <c r="D76" s="209"/>
      <c r="E76" s="210"/>
      <c r="F76" s="59" t="s">
        <v>196</v>
      </c>
      <c r="G76" s="59"/>
      <c r="H76" s="59" t="s">
        <v>198</v>
      </c>
      <c r="I76" s="59"/>
    </row>
    <row r="77" spans="1:9" s="1" customFormat="1">
      <c r="A77" s="211"/>
      <c r="B77" s="212"/>
      <c r="C77" s="212"/>
      <c r="D77" s="212"/>
      <c r="E77" s="213"/>
      <c r="F77" s="60"/>
      <c r="G77" s="60"/>
      <c r="H77" s="60"/>
      <c r="I77" s="60"/>
    </row>
    <row r="78" spans="1:9" s="1" customFormat="1">
      <c r="A78" s="35" t="s">
        <v>62</v>
      </c>
      <c r="B78" s="36"/>
      <c r="C78" s="36"/>
      <c r="D78" s="36"/>
      <c r="E78" s="89"/>
      <c r="F78" s="47">
        <v>83425</v>
      </c>
      <c r="G78" s="48"/>
      <c r="H78" s="47">
        <v>80000</v>
      </c>
      <c r="I78" s="48"/>
    </row>
    <row r="79" spans="1:9" s="1" customFormat="1">
      <c r="A79" s="80"/>
      <c r="B79" s="80"/>
      <c r="C79" s="80"/>
      <c r="D79" s="80"/>
      <c r="E79" s="136"/>
      <c r="F79" s="47"/>
      <c r="G79" s="48"/>
      <c r="H79" s="47"/>
      <c r="I79" s="48"/>
    </row>
    <row r="80" spans="1:9" s="1" customFormat="1">
      <c r="A80" s="35" t="s">
        <v>36</v>
      </c>
      <c r="B80" s="36"/>
      <c r="C80" s="36"/>
      <c r="D80" s="36"/>
      <c r="E80" s="89"/>
      <c r="F80" s="47"/>
      <c r="G80" s="48"/>
      <c r="H80" s="47">
        <v>100000</v>
      </c>
      <c r="I80" s="48"/>
    </row>
    <row r="81" spans="1:9" s="1" customFormat="1">
      <c r="A81" s="35"/>
      <c r="B81" s="36"/>
      <c r="C81" s="36"/>
      <c r="D81" s="36"/>
      <c r="E81" s="89"/>
      <c r="F81" s="47"/>
      <c r="G81" s="48"/>
      <c r="H81" s="47"/>
      <c r="I81" s="48"/>
    </row>
    <row r="82" spans="1:9" s="1" customFormat="1">
      <c r="A82" s="35" t="s">
        <v>63</v>
      </c>
      <c r="B82" s="36"/>
      <c r="C82" s="36"/>
      <c r="D82" s="36"/>
      <c r="E82" s="89"/>
      <c r="F82" s="47"/>
      <c r="G82" s="48"/>
      <c r="H82" s="47"/>
      <c r="I82" s="48"/>
    </row>
    <row r="83" spans="1:9" s="1" customFormat="1">
      <c r="A83" s="49"/>
      <c r="B83" s="49"/>
      <c r="C83" s="49"/>
      <c r="D83" s="49"/>
      <c r="E83" s="49"/>
      <c r="F83" s="37"/>
      <c r="G83" s="37"/>
      <c r="H83" s="37"/>
      <c r="I83" s="37"/>
    </row>
    <row r="84" spans="1:9">
      <c r="A84" s="35" t="s">
        <v>85</v>
      </c>
      <c r="B84" s="36"/>
      <c r="C84" s="36"/>
      <c r="D84" s="36"/>
      <c r="E84" s="36"/>
      <c r="F84" s="37">
        <v>590700</v>
      </c>
      <c r="G84" s="37"/>
      <c r="H84" s="37">
        <v>600000</v>
      </c>
      <c r="I84" s="37"/>
    </row>
    <row r="85" spans="1:9">
      <c r="A85" s="102" t="s">
        <v>208</v>
      </c>
      <c r="B85" s="102"/>
      <c r="C85" s="102"/>
      <c r="D85" s="102"/>
      <c r="E85" s="102"/>
      <c r="F85" s="99"/>
      <c r="G85" s="99"/>
      <c r="H85" s="99"/>
      <c r="I85" s="99"/>
    </row>
    <row r="86" spans="1:9">
      <c r="A86" s="35" t="s">
        <v>64</v>
      </c>
      <c r="B86" s="36"/>
      <c r="C86" s="36"/>
      <c r="D86" s="36"/>
      <c r="E86" s="36"/>
      <c r="F86" s="37">
        <v>82598</v>
      </c>
      <c r="G86" s="37"/>
      <c r="H86" s="37">
        <v>210000</v>
      </c>
      <c r="I86" s="37"/>
    </row>
    <row r="87" spans="1:9" s="1" customFormat="1">
      <c r="A87" s="35"/>
      <c r="B87" s="36"/>
      <c r="C87" s="36"/>
      <c r="D87" s="36"/>
      <c r="E87" s="36"/>
      <c r="F87" s="37"/>
      <c r="G87" s="37"/>
      <c r="H87" s="37"/>
      <c r="I87" s="37"/>
    </row>
    <row r="88" spans="1:9" ht="15.75" thickBot="1">
      <c r="A88" s="35" t="s">
        <v>90</v>
      </c>
      <c r="B88" s="81"/>
      <c r="C88" s="81"/>
      <c r="D88" s="81"/>
      <c r="E88" s="34"/>
      <c r="F88" s="47"/>
      <c r="G88" s="48"/>
      <c r="H88" s="47"/>
      <c r="I88" s="48"/>
    </row>
    <row r="89" spans="1:9" ht="16.5" thickTop="1" thickBot="1">
      <c r="A89" s="75" t="s">
        <v>8</v>
      </c>
      <c r="B89" s="76"/>
      <c r="C89" s="76"/>
      <c r="D89" s="76"/>
      <c r="E89" s="76"/>
      <c r="F89" s="52">
        <f>SUM(F78:G88)</f>
        <v>756723</v>
      </c>
      <c r="G89" s="53"/>
      <c r="H89" s="52">
        <f>SUM(H78:I88)</f>
        <v>990000</v>
      </c>
      <c r="I89" s="53"/>
    </row>
    <row r="90" spans="1:9" s="1" customFormat="1" ht="15.75" thickTop="1">
      <c r="A90" s="46" t="s">
        <v>67</v>
      </c>
      <c r="B90" s="46"/>
      <c r="C90" s="46"/>
      <c r="D90" s="46"/>
      <c r="E90" s="46"/>
      <c r="F90" s="54"/>
      <c r="G90" s="54"/>
      <c r="H90" s="54">
        <v>1000000</v>
      </c>
      <c r="I90" s="54"/>
    </row>
    <row r="91" spans="1:9" s="1" customFormat="1">
      <c r="A91" s="80" t="s">
        <v>169</v>
      </c>
      <c r="B91" s="30"/>
      <c r="C91" s="30"/>
      <c r="D91" s="30"/>
      <c r="E91" s="31"/>
      <c r="F91" s="27"/>
      <c r="G91" s="31"/>
      <c r="H91" s="27"/>
      <c r="I91" s="31"/>
    </row>
    <row r="92" spans="1:9" s="1" customFormat="1">
      <c r="A92" s="80"/>
      <c r="B92" s="81"/>
      <c r="C92" s="81"/>
      <c r="D92" s="81"/>
      <c r="E92" s="34"/>
      <c r="F92" s="27"/>
      <c r="G92" s="31"/>
      <c r="H92" s="27"/>
      <c r="I92" s="31"/>
    </row>
    <row r="93" spans="1:9" s="1" customFormat="1">
      <c r="A93" s="36" t="s">
        <v>65</v>
      </c>
      <c r="B93" s="100"/>
      <c r="C93" s="100"/>
      <c r="D93" s="100"/>
      <c r="E93" s="101"/>
      <c r="F93" s="32">
        <v>14213940</v>
      </c>
      <c r="G93" s="194"/>
      <c r="H93" s="84">
        <v>1964725</v>
      </c>
      <c r="I93" s="195"/>
    </row>
    <row r="94" spans="1:9" s="1" customFormat="1">
      <c r="A94" s="80" t="s">
        <v>223</v>
      </c>
      <c r="B94" s="30"/>
      <c r="C94" s="30"/>
      <c r="D94" s="30"/>
      <c r="E94" s="31"/>
      <c r="F94" s="27"/>
      <c r="G94" s="31"/>
      <c r="H94" s="82"/>
      <c r="I94" s="83"/>
    </row>
    <row r="95" spans="1:9" s="1" customFormat="1">
      <c r="A95" s="80" t="s">
        <v>235</v>
      </c>
      <c r="B95" s="81"/>
      <c r="C95" s="81"/>
      <c r="D95" s="81"/>
      <c r="E95" s="34"/>
      <c r="F95" s="27"/>
      <c r="G95" s="34"/>
      <c r="H95" s="82"/>
      <c r="I95" s="83"/>
    </row>
    <row r="96" spans="1:9" s="1" customFormat="1">
      <c r="A96" s="36" t="s">
        <v>10</v>
      </c>
      <c r="B96" s="81"/>
      <c r="C96" s="81"/>
      <c r="D96" s="81"/>
      <c r="E96" s="34"/>
      <c r="F96" s="32">
        <v>3675764</v>
      </c>
      <c r="G96" s="34"/>
      <c r="H96" s="84">
        <v>530475</v>
      </c>
      <c r="I96" s="83"/>
    </row>
    <row r="97" spans="1:9" s="1" customFormat="1">
      <c r="A97" s="36"/>
      <c r="B97" s="81"/>
      <c r="C97" s="81"/>
      <c r="D97" s="81"/>
      <c r="E97" s="34"/>
      <c r="F97" s="32"/>
      <c r="G97" s="34"/>
      <c r="H97" s="32"/>
      <c r="I97" s="34"/>
    </row>
    <row r="98" spans="1:9" s="1" customFormat="1" ht="15.75" thickBot="1">
      <c r="A98" s="36" t="s">
        <v>14</v>
      </c>
      <c r="B98" s="81"/>
      <c r="C98" s="81"/>
      <c r="D98" s="81"/>
      <c r="E98" s="34"/>
      <c r="F98" s="85"/>
      <c r="G98" s="86"/>
      <c r="H98" s="85">
        <v>270000</v>
      </c>
      <c r="I98" s="86"/>
    </row>
    <row r="99" spans="1:9" s="1" customFormat="1" ht="16.5" thickTop="1" thickBot="1">
      <c r="A99" s="75" t="s">
        <v>11</v>
      </c>
      <c r="B99" s="76"/>
      <c r="C99" s="76"/>
      <c r="D99" s="76"/>
      <c r="E99" s="76"/>
      <c r="F99" s="52">
        <f>SUM(F90+F93+F96+F97+F98)</f>
        <v>17889704</v>
      </c>
      <c r="G99" s="52"/>
      <c r="H99" s="52">
        <f>SUM(H90+H93+H96+H97+H98)</f>
        <v>3765200</v>
      </c>
      <c r="I99" s="52"/>
    </row>
    <row r="100" spans="1:9" ht="16.5" thickTop="1" thickBot="1">
      <c r="A100" s="45" t="s">
        <v>66</v>
      </c>
      <c r="B100" s="45"/>
      <c r="C100" s="45"/>
      <c r="D100" s="45"/>
      <c r="E100" s="45"/>
      <c r="F100" s="38">
        <f>SUM(F89+F99)</f>
        <v>18646427</v>
      </c>
      <c r="G100" s="61"/>
      <c r="H100" s="38">
        <f>SUM(H89+H99)</f>
        <v>4755200</v>
      </c>
      <c r="I100" s="61"/>
    </row>
    <row r="101" spans="1:9" s="1" customFormat="1" ht="15.75" thickTop="1">
      <c r="A101" s="18"/>
      <c r="B101" s="18"/>
      <c r="C101" s="18"/>
      <c r="D101" s="18"/>
      <c r="E101" s="18"/>
      <c r="F101" s="4"/>
      <c r="G101" s="5"/>
      <c r="H101" s="4"/>
      <c r="I101" s="5"/>
    </row>
    <row r="102" spans="1:9" s="1" customFormat="1">
      <c r="A102" s="18"/>
      <c r="B102" s="18"/>
      <c r="C102" s="18"/>
      <c r="D102" s="18"/>
      <c r="E102" s="18"/>
      <c r="F102" s="4"/>
      <c r="G102" s="5"/>
      <c r="H102" s="4"/>
      <c r="I102" s="5"/>
    </row>
    <row r="103" spans="1:9">
      <c r="A103" s="17"/>
      <c r="B103" s="17"/>
      <c r="C103" s="17"/>
      <c r="D103" s="17"/>
      <c r="E103" s="17"/>
      <c r="F103" s="8"/>
      <c r="G103" s="8"/>
      <c r="H103" s="8"/>
      <c r="I103" s="8"/>
    </row>
    <row r="104" spans="1:9" s="1" customFormat="1">
      <c r="A104" s="191" t="s">
        <v>68</v>
      </c>
      <c r="B104" s="192"/>
      <c r="C104" s="192"/>
      <c r="D104" s="192"/>
      <c r="E104" s="192"/>
      <c r="F104" s="192"/>
      <c r="G104" s="192"/>
      <c r="H104" s="192"/>
      <c r="I104" s="192"/>
    </row>
    <row r="105" spans="1:9" s="1" customFormat="1">
      <c r="A105" s="11"/>
      <c r="B105" s="11"/>
      <c r="C105" s="11"/>
      <c r="D105" s="11"/>
      <c r="E105" s="11"/>
      <c r="F105" s="8"/>
      <c r="G105" s="8"/>
      <c r="H105" s="8"/>
      <c r="I105" s="8"/>
    </row>
    <row r="106" spans="1:9" s="1" customFormat="1" ht="15" customHeight="1">
      <c r="A106" s="57" t="s">
        <v>0</v>
      </c>
      <c r="B106" s="57"/>
      <c r="C106" s="57"/>
      <c r="D106" s="57"/>
      <c r="E106" s="57"/>
      <c r="F106" s="59" t="s">
        <v>196</v>
      </c>
      <c r="G106" s="59"/>
      <c r="H106" s="59" t="s">
        <v>198</v>
      </c>
      <c r="I106" s="59"/>
    </row>
    <row r="107" spans="1:9" s="1" customFormat="1">
      <c r="A107" s="58"/>
      <c r="B107" s="58"/>
      <c r="C107" s="58"/>
      <c r="D107" s="58"/>
      <c r="E107" s="58"/>
      <c r="F107" s="60"/>
      <c r="G107" s="60"/>
      <c r="H107" s="60"/>
      <c r="I107" s="60"/>
    </row>
    <row r="108" spans="1:9" s="1" customFormat="1">
      <c r="A108" s="35" t="s">
        <v>69</v>
      </c>
      <c r="B108" s="36"/>
      <c r="C108" s="36"/>
      <c r="D108" s="36"/>
      <c r="E108" s="36"/>
      <c r="F108" s="37">
        <v>144000</v>
      </c>
      <c r="G108" s="37"/>
      <c r="H108" s="37">
        <v>144000</v>
      </c>
      <c r="I108" s="37"/>
    </row>
    <row r="109" spans="1:9" s="1" customFormat="1" ht="15.75" thickBot="1">
      <c r="A109" s="107" t="s">
        <v>17</v>
      </c>
      <c r="B109" s="153"/>
      <c r="C109" s="153"/>
      <c r="D109" s="153"/>
      <c r="E109" s="123"/>
      <c r="F109" s="99"/>
      <c r="G109" s="99"/>
      <c r="H109" s="99"/>
      <c r="I109" s="99"/>
    </row>
    <row r="110" spans="1:9" s="1" customFormat="1" ht="16.5" thickTop="1" thickBot="1">
      <c r="A110" s="75" t="s">
        <v>5</v>
      </c>
      <c r="B110" s="76"/>
      <c r="C110" s="76"/>
      <c r="D110" s="76"/>
      <c r="E110" s="76"/>
      <c r="F110" s="52">
        <f>SUM(F108:G109)</f>
        <v>144000</v>
      </c>
      <c r="G110" s="52"/>
      <c r="H110" s="52">
        <f>SUM(H108:I109)</f>
        <v>144000</v>
      </c>
      <c r="I110" s="52"/>
    </row>
    <row r="111" spans="1:9" s="1" customFormat="1" ht="15.75" thickTop="1">
      <c r="A111" s="35" t="s">
        <v>33</v>
      </c>
      <c r="B111" s="36"/>
      <c r="C111" s="36"/>
      <c r="D111" s="36"/>
      <c r="E111" s="36"/>
      <c r="F111" s="37">
        <v>29052</v>
      </c>
      <c r="G111" s="37"/>
      <c r="H111" s="37">
        <v>29000</v>
      </c>
      <c r="I111" s="37"/>
    </row>
    <row r="112" spans="1:9" s="1" customFormat="1" ht="15.75" thickBot="1">
      <c r="A112" s="107"/>
      <c r="B112" s="107"/>
      <c r="C112" s="107"/>
      <c r="D112" s="107"/>
      <c r="E112" s="107"/>
      <c r="F112" s="99"/>
      <c r="G112" s="99"/>
      <c r="H112" s="99"/>
      <c r="I112" s="99"/>
    </row>
    <row r="113" spans="1:9" s="1" customFormat="1" ht="16.5" thickTop="1" thickBot="1">
      <c r="A113" s="75" t="s">
        <v>6</v>
      </c>
      <c r="B113" s="76"/>
      <c r="C113" s="76"/>
      <c r="D113" s="76"/>
      <c r="E113" s="76"/>
      <c r="F113" s="52">
        <f>SUM(F111:G112)</f>
        <v>29052</v>
      </c>
      <c r="G113" s="52"/>
      <c r="H113" s="52">
        <f>SUM(H111:I112)</f>
        <v>29000</v>
      </c>
      <c r="I113" s="52"/>
    </row>
    <row r="114" spans="1:9" s="1" customFormat="1" ht="16.5" thickTop="1" thickBot="1">
      <c r="A114" s="75" t="s">
        <v>9</v>
      </c>
      <c r="B114" s="77"/>
      <c r="C114" s="77"/>
      <c r="D114" s="77"/>
      <c r="E114" s="51"/>
      <c r="F114" s="50">
        <f>SUM(F110+F113)</f>
        <v>173052</v>
      </c>
      <c r="G114" s="51"/>
      <c r="H114" s="50">
        <f>SUM(H110+H113)</f>
        <v>173000</v>
      </c>
      <c r="I114" s="51"/>
    </row>
    <row r="115" spans="1:9" s="1" customFormat="1" ht="15.75" thickTop="1">
      <c r="A115" s="2"/>
      <c r="B115" s="2"/>
      <c r="C115" s="2"/>
      <c r="D115" s="2"/>
      <c r="E115" s="2"/>
      <c r="F115" s="4"/>
      <c r="G115" s="4"/>
      <c r="H115" s="4"/>
      <c r="I115" s="4"/>
    </row>
    <row r="116" spans="1:9" s="1" customFormat="1">
      <c r="A116" s="2"/>
      <c r="B116" s="2"/>
      <c r="C116" s="2"/>
      <c r="D116" s="2"/>
      <c r="E116" s="2"/>
      <c r="F116" s="4"/>
      <c r="G116" s="4"/>
      <c r="H116" s="4"/>
      <c r="I116" s="4"/>
    </row>
    <row r="117" spans="1:9" s="1" customFormat="1">
      <c r="A117" s="191" t="s">
        <v>70</v>
      </c>
      <c r="B117" s="193"/>
      <c r="C117" s="193"/>
      <c r="D117" s="193"/>
      <c r="E117" s="193"/>
      <c r="F117" s="193"/>
      <c r="G117" s="193"/>
      <c r="H117" s="193"/>
      <c r="I117" s="193"/>
    </row>
    <row r="118" spans="1:9">
      <c r="A118" s="6"/>
      <c r="B118" s="6"/>
      <c r="C118" s="6"/>
      <c r="D118" s="6"/>
      <c r="E118" s="6"/>
      <c r="F118" s="7"/>
      <c r="G118" s="7"/>
      <c r="H118" s="7"/>
      <c r="I118" s="7"/>
    </row>
    <row r="119" spans="1:9" ht="15" customHeight="1">
      <c r="A119" s="57" t="s">
        <v>0</v>
      </c>
      <c r="B119" s="57"/>
      <c r="C119" s="57"/>
      <c r="D119" s="57"/>
      <c r="E119" s="57"/>
      <c r="F119" s="59" t="s">
        <v>196</v>
      </c>
      <c r="G119" s="59"/>
      <c r="H119" s="59" t="s">
        <v>198</v>
      </c>
      <c r="I119" s="59"/>
    </row>
    <row r="120" spans="1:9">
      <c r="A120" s="58"/>
      <c r="B120" s="58"/>
      <c r="C120" s="58"/>
      <c r="D120" s="58"/>
      <c r="E120" s="58"/>
      <c r="F120" s="60"/>
      <c r="G120" s="60"/>
      <c r="H120" s="60"/>
      <c r="I120" s="60"/>
    </row>
    <row r="121" spans="1:9" s="1" customFormat="1">
      <c r="A121" s="161" t="s">
        <v>71</v>
      </c>
      <c r="B121" s="100"/>
      <c r="C121" s="100"/>
      <c r="D121" s="100"/>
      <c r="E121" s="100"/>
      <c r="F121" s="37">
        <v>255000</v>
      </c>
      <c r="G121" s="37"/>
      <c r="H121" s="116">
        <v>176000</v>
      </c>
      <c r="I121" s="116"/>
    </row>
    <row r="122" spans="1:9" s="1" customFormat="1">
      <c r="A122" s="179" t="s">
        <v>153</v>
      </c>
      <c r="B122" s="179"/>
      <c r="C122" s="179"/>
      <c r="D122" s="179"/>
      <c r="E122" s="179"/>
      <c r="F122" s="99"/>
      <c r="G122" s="99"/>
      <c r="H122" s="99"/>
      <c r="I122" s="99"/>
    </row>
    <row r="123" spans="1:9" s="1" customFormat="1">
      <c r="A123" s="35" t="s">
        <v>72</v>
      </c>
      <c r="B123" s="36"/>
      <c r="C123" s="36"/>
      <c r="D123" s="36"/>
      <c r="E123" s="36"/>
      <c r="F123" s="37"/>
      <c r="G123" s="37"/>
      <c r="H123" s="37"/>
      <c r="I123" s="37"/>
    </row>
    <row r="124" spans="1:9" s="1" customFormat="1">
      <c r="A124" s="107"/>
      <c r="B124" s="107"/>
      <c r="C124" s="107"/>
      <c r="D124" s="107"/>
      <c r="E124" s="107"/>
      <c r="F124" s="99"/>
      <c r="G124" s="99"/>
      <c r="H124" s="99"/>
      <c r="I124" s="99"/>
    </row>
    <row r="125" spans="1:9" s="1" customFormat="1">
      <c r="A125" s="35" t="s">
        <v>73</v>
      </c>
      <c r="B125" s="36"/>
      <c r="C125" s="36"/>
      <c r="D125" s="36"/>
      <c r="E125" s="36"/>
      <c r="F125" s="37">
        <v>25400</v>
      </c>
      <c r="G125" s="37"/>
      <c r="H125" s="37"/>
      <c r="I125" s="37"/>
    </row>
    <row r="126" spans="1:9" s="1" customFormat="1">
      <c r="A126" s="102"/>
      <c r="B126" s="102"/>
      <c r="C126" s="102"/>
      <c r="D126" s="102"/>
      <c r="E126" s="102"/>
      <c r="F126" s="99"/>
      <c r="G126" s="99"/>
      <c r="H126" s="99"/>
      <c r="I126" s="99"/>
    </row>
    <row r="127" spans="1:9" s="1" customFormat="1">
      <c r="A127" s="35" t="s">
        <v>74</v>
      </c>
      <c r="B127" s="36"/>
      <c r="C127" s="36"/>
      <c r="D127" s="36"/>
      <c r="E127" s="36"/>
      <c r="F127" s="37">
        <v>6517600</v>
      </c>
      <c r="G127" s="37"/>
      <c r="H127" s="37">
        <v>6594800</v>
      </c>
      <c r="I127" s="37"/>
    </row>
    <row r="128" spans="1:9" ht="15.75" thickBot="1">
      <c r="A128" s="70" t="s">
        <v>188</v>
      </c>
      <c r="B128" s="70"/>
      <c r="C128" s="70"/>
      <c r="D128" s="70"/>
      <c r="E128" s="71"/>
      <c r="F128" s="72"/>
      <c r="G128" s="73"/>
      <c r="H128" s="72"/>
      <c r="I128" s="73"/>
    </row>
    <row r="129" spans="1:9" s="1" customFormat="1" ht="16.5" thickTop="1" thickBot="1">
      <c r="A129" s="68" t="s">
        <v>199</v>
      </c>
      <c r="B129" s="68"/>
      <c r="C129" s="68"/>
      <c r="D129" s="68"/>
      <c r="E129" s="69"/>
      <c r="F129" s="72">
        <v>924000</v>
      </c>
      <c r="G129" s="73"/>
      <c r="H129" s="72">
        <v>616000</v>
      </c>
      <c r="I129" s="73"/>
    </row>
    <row r="130" spans="1:9" s="1" customFormat="1" ht="16.5" thickTop="1" thickBot="1">
      <c r="A130" s="70" t="s">
        <v>200</v>
      </c>
      <c r="B130" s="70"/>
      <c r="C130" s="70"/>
      <c r="D130" s="70"/>
      <c r="E130" s="71"/>
      <c r="F130" s="72"/>
      <c r="G130" s="73"/>
      <c r="H130" s="72"/>
      <c r="I130" s="73"/>
    </row>
    <row r="131" spans="1:9" ht="16.5" thickTop="1" thickBot="1">
      <c r="A131" s="75" t="s">
        <v>5</v>
      </c>
      <c r="B131" s="76"/>
      <c r="C131" s="76"/>
      <c r="D131" s="76"/>
      <c r="E131" s="76"/>
      <c r="F131" s="52">
        <f>SUM(F121:G130)</f>
        <v>7722000</v>
      </c>
      <c r="G131" s="52"/>
      <c r="H131" s="52">
        <f>SUM(H121:I130)</f>
        <v>7386800</v>
      </c>
      <c r="I131" s="52"/>
    </row>
    <row r="132" spans="1:9" ht="15.75" thickTop="1">
      <c r="A132" s="35" t="s">
        <v>33</v>
      </c>
      <c r="B132" s="36"/>
      <c r="C132" s="36"/>
      <c r="D132" s="36"/>
      <c r="E132" s="36"/>
      <c r="F132" s="37">
        <v>1685495</v>
      </c>
      <c r="G132" s="37"/>
      <c r="H132" s="37">
        <f>(H121+H127+H129)*0.22</f>
        <v>1625096</v>
      </c>
      <c r="I132" s="37"/>
    </row>
    <row r="133" spans="1:9">
      <c r="A133" s="49" t="s">
        <v>187</v>
      </c>
      <c r="B133" s="49"/>
      <c r="C133" s="49"/>
      <c r="D133" s="49"/>
      <c r="E133" s="49"/>
      <c r="F133" s="37"/>
      <c r="G133" s="37"/>
      <c r="H133" s="37"/>
      <c r="I133" s="37"/>
    </row>
    <row r="134" spans="1:9" s="1" customFormat="1">
      <c r="A134" s="46" t="s">
        <v>154</v>
      </c>
      <c r="B134" s="46"/>
      <c r="C134" s="46"/>
      <c r="D134" s="46"/>
      <c r="E134" s="46"/>
      <c r="F134" s="37">
        <v>64676</v>
      </c>
      <c r="G134" s="37"/>
      <c r="H134" s="37">
        <v>64800</v>
      </c>
      <c r="I134" s="37"/>
    </row>
    <row r="135" spans="1:9" ht="15.75" thickBot="1">
      <c r="A135" s="109" t="s">
        <v>6</v>
      </c>
      <c r="B135" s="68"/>
      <c r="C135" s="68"/>
      <c r="D135" s="68"/>
      <c r="E135" s="68"/>
      <c r="F135" s="110">
        <f>SUM(F132:G134)</f>
        <v>1750171</v>
      </c>
      <c r="G135" s="185"/>
      <c r="H135" s="110">
        <f>SUM(H132:I134)</f>
        <v>1689896</v>
      </c>
      <c r="I135" s="185"/>
    </row>
    <row r="136" spans="1:9" ht="15.75" thickTop="1">
      <c r="A136" s="35" t="s">
        <v>75</v>
      </c>
      <c r="B136" s="36"/>
      <c r="C136" s="36"/>
      <c r="D136" s="36"/>
      <c r="E136" s="89"/>
      <c r="F136" s="37">
        <v>36536</v>
      </c>
      <c r="G136" s="37"/>
      <c r="H136" s="37">
        <v>40000</v>
      </c>
      <c r="I136" s="37"/>
    </row>
    <row r="137" spans="1:9">
      <c r="A137" s="107" t="s">
        <v>76</v>
      </c>
      <c r="B137" s="107"/>
      <c r="C137" s="107"/>
      <c r="D137" s="107"/>
      <c r="E137" s="107"/>
      <c r="F137" s="99"/>
      <c r="G137" s="99"/>
      <c r="H137" s="99"/>
      <c r="I137" s="99"/>
    </row>
    <row r="138" spans="1:9">
      <c r="A138" s="35" t="s">
        <v>77</v>
      </c>
      <c r="B138" s="36"/>
      <c r="C138" s="36"/>
      <c r="D138" s="36"/>
      <c r="E138" s="36"/>
      <c r="F138" s="37">
        <v>69271</v>
      </c>
      <c r="G138" s="37"/>
      <c r="H138" s="37">
        <v>60000</v>
      </c>
      <c r="I138" s="37"/>
    </row>
    <row r="139" spans="1:9">
      <c r="A139" s="49" t="s">
        <v>132</v>
      </c>
      <c r="B139" s="49"/>
      <c r="C139" s="49"/>
      <c r="D139" s="49"/>
      <c r="E139" s="49"/>
      <c r="F139" s="37"/>
      <c r="G139" s="37"/>
      <c r="H139" s="37"/>
      <c r="I139" s="37"/>
    </row>
    <row r="140" spans="1:9" s="1" customFormat="1">
      <c r="A140" s="46" t="s">
        <v>78</v>
      </c>
      <c r="B140" s="46"/>
      <c r="C140" s="46"/>
      <c r="D140" s="46"/>
      <c r="E140" s="46"/>
      <c r="F140" s="37">
        <v>160598</v>
      </c>
      <c r="G140" s="37"/>
      <c r="H140" s="37">
        <v>163000</v>
      </c>
      <c r="I140" s="37"/>
    </row>
    <row r="141" spans="1:9" s="1" customFormat="1">
      <c r="A141" s="49" t="s">
        <v>79</v>
      </c>
      <c r="B141" s="186"/>
      <c r="C141" s="186"/>
      <c r="D141" s="186"/>
      <c r="E141" s="186"/>
      <c r="F141" s="37"/>
      <c r="G141" s="37"/>
      <c r="H141" s="37"/>
      <c r="I141" s="37"/>
    </row>
    <row r="142" spans="1:9">
      <c r="A142" s="35" t="s">
        <v>80</v>
      </c>
      <c r="B142" s="36"/>
      <c r="C142" s="36"/>
      <c r="D142" s="36"/>
      <c r="E142" s="36"/>
      <c r="F142" s="37">
        <v>496700</v>
      </c>
      <c r="G142" s="37"/>
      <c r="H142" s="37">
        <v>50000</v>
      </c>
      <c r="I142" s="37"/>
    </row>
    <row r="143" spans="1:9">
      <c r="A143" s="107" t="s">
        <v>81</v>
      </c>
      <c r="B143" s="107"/>
      <c r="C143" s="107"/>
      <c r="D143" s="107"/>
      <c r="E143" s="107"/>
      <c r="F143" s="99"/>
      <c r="G143" s="99"/>
      <c r="H143" s="99"/>
      <c r="I143" s="99"/>
    </row>
    <row r="144" spans="1:9">
      <c r="A144" s="35" t="s">
        <v>82</v>
      </c>
      <c r="B144" s="36"/>
      <c r="C144" s="36"/>
      <c r="D144" s="36"/>
      <c r="E144" s="36"/>
      <c r="F144" s="37">
        <v>360908</v>
      </c>
      <c r="G144" s="37"/>
      <c r="H144" s="37"/>
      <c r="I144" s="37"/>
    </row>
    <row r="145" spans="1:11">
      <c r="A145" s="107" t="s">
        <v>83</v>
      </c>
      <c r="B145" s="107"/>
      <c r="C145" s="107"/>
      <c r="D145" s="107"/>
      <c r="E145" s="107"/>
      <c r="F145" s="99"/>
      <c r="G145" s="99"/>
      <c r="H145" s="99"/>
      <c r="I145" s="99"/>
    </row>
    <row r="146" spans="1:11">
      <c r="A146" s="35" t="s">
        <v>7</v>
      </c>
      <c r="B146" s="36"/>
      <c r="C146" s="36"/>
      <c r="D146" s="36"/>
      <c r="E146" s="36"/>
      <c r="F146" s="37">
        <v>213360</v>
      </c>
      <c r="G146" s="37"/>
      <c r="H146" s="37">
        <v>150000</v>
      </c>
      <c r="I146" s="37"/>
    </row>
    <row r="147" spans="1:11">
      <c r="A147" s="107" t="s">
        <v>84</v>
      </c>
      <c r="B147" s="107"/>
      <c r="C147" s="107"/>
      <c r="D147" s="107"/>
      <c r="E147" s="107"/>
      <c r="F147" s="99"/>
      <c r="G147" s="99"/>
      <c r="H147" s="99"/>
      <c r="I147" s="99"/>
      <c r="K147" s="9"/>
    </row>
    <row r="148" spans="1:11">
      <c r="A148" s="35" t="s">
        <v>63</v>
      </c>
      <c r="B148" s="36"/>
      <c r="C148" s="36"/>
      <c r="D148" s="36"/>
      <c r="E148" s="36"/>
      <c r="F148" s="37">
        <v>180949</v>
      </c>
      <c r="G148" s="37"/>
      <c r="H148" s="37">
        <v>79000</v>
      </c>
      <c r="I148" s="37"/>
    </row>
    <row r="149" spans="1:11">
      <c r="A149" s="102"/>
      <c r="B149" s="102"/>
      <c r="C149" s="102"/>
      <c r="D149" s="102"/>
      <c r="E149" s="102"/>
      <c r="F149" s="99"/>
      <c r="G149" s="99"/>
      <c r="H149" s="99"/>
      <c r="I149" s="99"/>
    </row>
    <row r="150" spans="1:11">
      <c r="A150" s="35" t="s">
        <v>85</v>
      </c>
      <c r="B150" s="36"/>
      <c r="C150" s="36"/>
      <c r="D150" s="36"/>
      <c r="E150" s="36"/>
      <c r="F150" s="37">
        <v>3918078</v>
      </c>
      <c r="G150" s="37"/>
      <c r="H150" s="37">
        <v>3800000</v>
      </c>
      <c r="I150" s="37"/>
      <c r="J150" s="9"/>
    </row>
    <row r="151" spans="1:11">
      <c r="A151" s="102" t="s">
        <v>224</v>
      </c>
      <c r="B151" s="123"/>
      <c r="C151" s="123"/>
      <c r="D151" s="123"/>
      <c r="E151" s="123"/>
      <c r="F151" s="99"/>
      <c r="G151" s="99"/>
      <c r="H151" s="99"/>
      <c r="I151" s="99"/>
    </row>
    <row r="152" spans="1:11" s="1" customFormat="1">
      <c r="A152" s="46" t="s">
        <v>86</v>
      </c>
      <c r="B152" s="172"/>
      <c r="C152" s="172"/>
      <c r="D152" s="172"/>
      <c r="E152" s="172"/>
      <c r="F152" s="37">
        <v>900020</v>
      </c>
      <c r="G152" s="37"/>
      <c r="H152" s="37">
        <v>992220</v>
      </c>
      <c r="I152" s="37"/>
    </row>
    <row r="153" spans="1:11" s="1" customFormat="1">
      <c r="A153" s="74"/>
      <c r="B153" s="30"/>
      <c r="C153" s="30"/>
      <c r="D153" s="30"/>
      <c r="E153" s="31"/>
      <c r="F153" s="47"/>
      <c r="G153" s="48"/>
      <c r="H153" s="47"/>
      <c r="I153" s="48"/>
    </row>
    <row r="154" spans="1:11">
      <c r="A154" s="35" t="s">
        <v>87</v>
      </c>
      <c r="B154" s="36"/>
      <c r="C154" s="36"/>
      <c r="D154" s="36"/>
      <c r="E154" s="36"/>
      <c r="F154" s="37">
        <v>30000</v>
      </c>
      <c r="G154" s="37"/>
      <c r="H154" s="37">
        <v>60000</v>
      </c>
      <c r="I154" s="37"/>
    </row>
    <row r="155" spans="1:11">
      <c r="A155" s="74"/>
      <c r="B155" s="30"/>
      <c r="C155" s="30"/>
      <c r="D155" s="30"/>
      <c r="E155" s="31"/>
      <c r="F155" s="47"/>
      <c r="G155" s="48"/>
      <c r="H155" s="47"/>
      <c r="I155" s="48"/>
    </row>
    <row r="156" spans="1:11" s="1" customFormat="1">
      <c r="A156" s="35" t="s">
        <v>64</v>
      </c>
      <c r="B156" s="100"/>
      <c r="C156" s="100"/>
      <c r="D156" s="100"/>
      <c r="E156" s="101"/>
      <c r="F156" s="47">
        <v>326966</v>
      </c>
      <c r="G156" s="48"/>
      <c r="H156" s="47">
        <v>300000</v>
      </c>
      <c r="I156" s="48"/>
    </row>
    <row r="157" spans="1:11" s="1" customFormat="1">
      <c r="A157" s="74"/>
      <c r="B157" s="81"/>
      <c r="C157" s="81"/>
      <c r="D157" s="81"/>
      <c r="E157" s="34"/>
      <c r="F157" s="47"/>
      <c r="G157" s="48"/>
      <c r="H157" s="47"/>
      <c r="I157" s="48"/>
    </row>
    <row r="158" spans="1:11" s="1" customFormat="1">
      <c r="A158" s="35" t="s">
        <v>88</v>
      </c>
      <c r="B158" s="100"/>
      <c r="C158" s="100"/>
      <c r="D158" s="100"/>
      <c r="E158" s="101"/>
      <c r="F158" s="47"/>
      <c r="G158" s="34"/>
      <c r="H158" s="47"/>
      <c r="I158" s="34"/>
    </row>
    <row r="159" spans="1:11" s="1" customFormat="1">
      <c r="A159" s="74"/>
      <c r="B159" s="30"/>
      <c r="C159" s="30"/>
      <c r="D159" s="30"/>
      <c r="E159" s="31"/>
      <c r="F159" s="47"/>
      <c r="G159" s="34"/>
      <c r="H159" s="47"/>
      <c r="I159" s="34"/>
    </row>
    <row r="160" spans="1:11" s="1" customFormat="1">
      <c r="A160" s="35" t="s">
        <v>89</v>
      </c>
      <c r="B160" s="100"/>
      <c r="C160" s="100"/>
      <c r="D160" s="100"/>
      <c r="E160" s="101"/>
      <c r="F160" s="47"/>
      <c r="G160" s="34"/>
      <c r="H160" s="47"/>
      <c r="I160" s="34"/>
    </row>
    <row r="161" spans="1:9" s="1" customFormat="1">
      <c r="A161" s="74"/>
      <c r="B161" s="30"/>
      <c r="C161" s="30"/>
      <c r="D161" s="30"/>
      <c r="E161" s="31"/>
      <c r="F161" s="47"/>
      <c r="G161" s="34"/>
      <c r="H161" s="47"/>
      <c r="I161" s="34"/>
    </row>
    <row r="162" spans="1:9">
      <c r="A162" s="35" t="s">
        <v>90</v>
      </c>
      <c r="B162" s="36"/>
      <c r="C162" s="36"/>
      <c r="D162" s="36"/>
      <c r="E162" s="36"/>
      <c r="F162" s="37">
        <v>331794</v>
      </c>
      <c r="G162" s="37"/>
      <c r="H162" s="37">
        <v>330000</v>
      </c>
      <c r="I162" s="37"/>
    </row>
    <row r="163" spans="1:9" ht="15.75" thickBot="1">
      <c r="A163" s="107"/>
      <c r="B163" s="107"/>
      <c r="C163" s="107"/>
      <c r="D163" s="107"/>
      <c r="E163" s="107"/>
      <c r="F163" s="62"/>
      <c r="G163" s="63"/>
      <c r="H163" s="62"/>
      <c r="I163" s="63"/>
    </row>
    <row r="164" spans="1:9" ht="16.5" thickTop="1" thickBot="1">
      <c r="A164" s="75" t="s">
        <v>8</v>
      </c>
      <c r="B164" s="76"/>
      <c r="C164" s="76"/>
      <c r="D164" s="76"/>
      <c r="E164" s="76"/>
      <c r="F164" s="52">
        <f>SUM(F136:G163)</f>
        <v>7025180</v>
      </c>
      <c r="G164" s="53"/>
      <c r="H164" s="52">
        <f>SUM(H136:I163)</f>
        <v>6024220</v>
      </c>
      <c r="I164" s="53"/>
    </row>
    <row r="165" spans="1:9" s="1" customFormat="1" ht="16.5" thickTop="1" thickBot="1">
      <c r="A165" s="75" t="s">
        <v>91</v>
      </c>
      <c r="B165" s="77"/>
      <c r="C165" s="77"/>
      <c r="D165" s="77"/>
      <c r="E165" s="51"/>
      <c r="F165" s="50"/>
      <c r="G165" s="51"/>
      <c r="H165" s="50"/>
      <c r="I165" s="51"/>
    </row>
    <row r="166" spans="1:9" s="1" customFormat="1" ht="16.5" thickTop="1" thickBot="1">
      <c r="A166" s="189"/>
      <c r="B166" s="77"/>
      <c r="C166" s="77"/>
      <c r="D166" s="77"/>
      <c r="E166" s="51"/>
      <c r="F166" s="50"/>
      <c r="G166" s="51"/>
      <c r="H166" s="50"/>
      <c r="I166" s="51"/>
    </row>
    <row r="167" spans="1:9" s="1" customFormat="1" ht="16.5" thickTop="1" thickBot="1">
      <c r="A167" s="75" t="s">
        <v>9</v>
      </c>
      <c r="B167" s="77"/>
      <c r="C167" s="77"/>
      <c r="D167" s="77"/>
      <c r="E167" s="51"/>
      <c r="F167" s="50">
        <f>F131+F135+F164+F165</f>
        <v>16497351</v>
      </c>
      <c r="G167" s="51"/>
      <c r="H167" s="50">
        <f>H131+H135+H164+H165</f>
        <v>15100916</v>
      </c>
      <c r="I167" s="51"/>
    </row>
    <row r="168" spans="1:9" ht="16.5" thickTop="1" thickBot="1">
      <c r="A168" s="75" t="s">
        <v>225</v>
      </c>
      <c r="B168" s="76"/>
      <c r="C168" s="76"/>
      <c r="D168" s="76"/>
      <c r="E168" s="76"/>
      <c r="F168" s="52"/>
      <c r="G168" s="53"/>
      <c r="H168" s="187">
        <v>7612625</v>
      </c>
      <c r="I168" s="188"/>
    </row>
    <row r="169" spans="1:9" s="1" customFormat="1" ht="16.5" thickTop="1" thickBot="1">
      <c r="A169" s="76" t="s">
        <v>67</v>
      </c>
      <c r="B169" s="76"/>
      <c r="C169" s="76"/>
      <c r="D169" s="76"/>
      <c r="E169" s="162"/>
      <c r="F169" s="50">
        <v>35450000</v>
      </c>
      <c r="G169" s="51"/>
      <c r="H169" s="50"/>
      <c r="I169" s="51"/>
    </row>
    <row r="170" spans="1:9" s="1" customFormat="1" ht="16.5" thickTop="1" thickBot="1">
      <c r="A170" s="181" t="s">
        <v>201</v>
      </c>
      <c r="B170" s="182"/>
      <c r="C170" s="182"/>
      <c r="D170" s="182"/>
      <c r="E170" s="183"/>
      <c r="F170" s="50"/>
      <c r="G170" s="51"/>
      <c r="H170" s="50"/>
      <c r="I170" s="51"/>
    </row>
    <row r="171" spans="1:9" ht="15.75" thickTop="1">
      <c r="A171" s="157" t="s">
        <v>92</v>
      </c>
      <c r="B171" s="158"/>
      <c r="C171" s="158"/>
      <c r="D171" s="158"/>
      <c r="E171" s="158"/>
      <c r="F171" s="159">
        <v>1159146</v>
      </c>
      <c r="G171" s="159"/>
      <c r="H171" s="159"/>
      <c r="I171" s="159"/>
    </row>
    <row r="172" spans="1:9" ht="15.75" thickBot="1">
      <c r="A172" s="102" t="s">
        <v>192</v>
      </c>
      <c r="B172" s="123"/>
      <c r="C172" s="123"/>
      <c r="D172" s="123"/>
      <c r="E172" s="123"/>
      <c r="F172" s="160"/>
      <c r="G172" s="160"/>
      <c r="H172" s="160"/>
      <c r="I172" s="160"/>
    </row>
    <row r="173" spans="1:9" ht="16.5" thickTop="1" thickBot="1">
      <c r="A173" s="45" t="s">
        <v>93</v>
      </c>
      <c r="B173" s="45"/>
      <c r="C173" s="45"/>
      <c r="D173" s="45"/>
      <c r="E173" s="45"/>
      <c r="F173" s="38">
        <v>434469</v>
      </c>
      <c r="G173" s="38"/>
      <c r="H173" s="38"/>
      <c r="I173" s="38"/>
    </row>
    <row r="174" spans="1:9" s="1" customFormat="1" ht="16.5" thickTop="1" thickBot="1">
      <c r="A174" s="45" t="s">
        <v>65</v>
      </c>
      <c r="B174" s="45"/>
      <c r="C174" s="45"/>
      <c r="D174" s="45"/>
      <c r="E174" s="45"/>
      <c r="F174" s="38">
        <v>404150</v>
      </c>
      <c r="G174" s="38"/>
      <c r="H174" s="184">
        <v>25195000</v>
      </c>
      <c r="I174" s="184"/>
    </row>
    <row r="175" spans="1:9" s="1" customFormat="1" ht="16.5" thickTop="1" thickBot="1">
      <c r="A175" s="190" t="s">
        <v>201</v>
      </c>
      <c r="B175" s="190"/>
      <c r="C175" s="190"/>
      <c r="D175" s="190"/>
      <c r="E175" s="190"/>
      <c r="F175" s="38"/>
      <c r="G175" s="38"/>
      <c r="H175" s="184"/>
      <c r="I175" s="184"/>
    </row>
    <row r="176" spans="1:9" s="1" customFormat="1" ht="16.5" thickTop="1" thickBot="1">
      <c r="A176" s="45" t="s">
        <v>202</v>
      </c>
      <c r="B176" s="45"/>
      <c r="C176" s="45"/>
      <c r="D176" s="45"/>
      <c r="E176" s="45"/>
      <c r="F176" s="38"/>
      <c r="G176" s="38"/>
      <c r="H176" s="184">
        <v>6802650</v>
      </c>
      <c r="I176" s="184"/>
    </row>
    <row r="177" spans="1:9" ht="16.5" thickTop="1" thickBot="1">
      <c r="A177" s="75" t="s">
        <v>11</v>
      </c>
      <c r="B177" s="76"/>
      <c r="C177" s="76"/>
      <c r="D177" s="76"/>
      <c r="E177" s="76"/>
      <c r="F177" s="52">
        <f>SUM(F169:G176)</f>
        <v>37447765</v>
      </c>
      <c r="G177" s="169"/>
      <c r="H177" s="52">
        <f>SUM(H169:I176)</f>
        <v>31997650</v>
      </c>
      <c r="I177" s="169"/>
    </row>
    <row r="178" spans="1:9" s="1" customFormat="1" ht="16.5" thickTop="1" thickBot="1">
      <c r="A178" s="75" t="s">
        <v>15</v>
      </c>
      <c r="B178" s="77"/>
      <c r="C178" s="77"/>
      <c r="D178" s="77"/>
      <c r="E178" s="51"/>
      <c r="F178" s="50"/>
      <c r="G178" s="156"/>
      <c r="H178" s="50"/>
      <c r="I178" s="156"/>
    </row>
    <row r="179" spans="1:9" ht="16.5" thickTop="1" thickBot="1">
      <c r="A179" s="75" t="s">
        <v>12</v>
      </c>
      <c r="B179" s="76"/>
      <c r="C179" s="76"/>
      <c r="D179" s="76"/>
      <c r="E179" s="76"/>
      <c r="F179" s="52">
        <f>SUM(F167+F168+F177+F178)</f>
        <v>53945116</v>
      </c>
      <c r="G179" s="53"/>
      <c r="H179" s="52">
        <f>SUM(H167+H168+H177+H178)</f>
        <v>54711191</v>
      </c>
      <c r="I179" s="53"/>
    </row>
    <row r="180" spans="1:9" ht="15.75" thickTop="1"/>
    <row r="182" spans="1:9">
      <c r="A182" s="98" t="s">
        <v>94</v>
      </c>
      <c r="B182" s="98"/>
      <c r="C182" s="98"/>
      <c r="D182" s="98"/>
      <c r="E182" s="98"/>
      <c r="F182" s="98"/>
      <c r="G182" s="98"/>
      <c r="H182" s="98"/>
      <c r="I182" s="98"/>
    </row>
    <row r="184" spans="1:9" ht="15" customHeight="1">
      <c r="A184" s="57" t="s">
        <v>0</v>
      </c>
      <c r="B184" s="57"/>
      <c r="C184" s="57"/>
      <c r="D184" s="57"/>
      <c r="E184" s="57"/>
      <c r="F184" s="59" t="s">
        <v>196</v>
      </c>
      <c r="G184" s="59"/>
      <c r="H184" s="59" t="s">
        <v>198</v>
      </c>
      <c r="I184" s="59"/>
    </row>
    <row r="185" spans="1:9">
      <c r="A185" s="58"/>
      <c r="B185" s="58"/>
      <c r="C185" s="58"/>
      <c r="D185" s="58"/>
      <c r="E185" s="58"/>
      <c r="F185" s="60"/>
      <c r="G185" s="60"/>
      <c r="H185" s="60"/>
      <c r="I185" s="60"/>
    </row>
    <row r="186" spans="1:9">
      <c r="A186" s="35" t="s">
        <v>63</v>
      </c>
      <c r="B186" s="36"/>
      <c r="C186" s="36"/>
      <c r="D186" s="36"/>
      <c r="E186" s="36"/>
      <c r="F186" s="37"/>
      <c r="G186" s="37"/>
      <c r="H186" s="37"/>
      <c r="I186" s="37"/>
    </row>
    <row r="187" spans="1:9">
      <c r="A187" s="107"/>
      <c r="B187" s="153"/>
      <c r="C187" s="153"/>
      <c r="D187" s="153"/>
      <c r="E187" s="153"/>
      <c r="F187" s="99"/>
      <c r="G187" s="99"/>
      <c r="H187" s="99"/>
      <c r="I187" s="99"/>
    </row>
    <row r="188" spans="1:9">
      <c r="A188" s="35" t="s">
        <v>64</v>
      </c>
      <c r="B188" s="36"/>
      <c r="C188" s="36"/>
      <c r="D188" s="36"/>
      <c r="E188" s="36"/>
      <c r="F188" s="37"/>
      <c r="G188" s="37"/>
      <c r="H188" s="37"/>
      <c r="I188" s="37"/>
    </row>
    <row r="189" spans="1:9" ht="15.75" thickBot="1">
      <c r="A189" s="74"/>
      <c r="B189" s="30"/>
      <c r="C189" s="30"/>
      <c r="D189" s="30"/>
      <c r="E189" s="31"/>
      <c r="F189" s="47"/>
      <c r="G189" s="48"/>
      <c r="H189" s="47"/>
      <c r="I189" s="48"/>
    </row>
    <row r="190" spans="1:9" ht="16.5" thickTop="1" thickBot="1">
      <c r="A190" s="75" t="s">
        <v>8</v>
      </c>
      <c r="B190" s="76"/>
      <c r="C190" s="76"/>
      <c r="D190" s="76"/>
      <c r="E190" s="76"/>
      <c r="F190" s="52">
        <f>SUM(F186:G189)</f>
        <v>0</v>
      </c>
      <c r="G190" s="53"/>
      <c r="H190" s="52">
        <f>SUM(H186:I189)</f>
        <v>0</v>
      </c>
      <c r="I190" s="53"/>
    </row>
    <row r="191" spans="1:9" s="1" customFormat="1" ht="16.5" thickTop="1" thickBot="1">
      <c r="A191" s="36" t="s">
        <v>65</v>
      </c>
      <c r="B191" s="100"/>
      <c r="C191" s="100"/>
      <c r="D191" s="100"/>
      <c r="E191" s="101"/>
      <c r="F191" s="50">
        <v>300000</v>
      </c>
      <c r="G191" s="51"/>
      <c r="H191" s="154">
        <v>7574016</v>
      </c>
      <c r="I191" s="155"/>
    </row>
    <row r="192" spans="1:9" s="1" customFormat="1" ht="16.5" thickTop="1" thickBot="1">
      <c r="A192" s="80" t="s">
        <v>209</v>
      </c>
      <c r="B192" s="81"/>
      <c r="C192" s="81"/>
      <c r="D192" s="81"/>
      <c r="E192" s="34"/>
      <c r="F192" s="50"/>
      <c r="G192" s="51"/>
      <c r="H192" s="154"/>
      <c r="I192" s="155"/>
    </row>
    <row r="193" spans="1:9" s="1" customFormat="1" ht="16.5" thickTop="1" thickBot="1">
      <c r="A193" s="46" t="s">
        <v>129</v>
      </c>
      <c r="B193" s="46"/>
      <c r="C193" s="46"/>
      <c r="D193" s="46"/>
      <c r="E193" s="46"/>
      <c r="F193" s="50">
        <v>81000</v>
      </c>
      <c r="G193" s="51"/>
      <c r="H193" s="154">
        <v>2044984</v>
      </c>
      <c r="I193" s="155"/>
    </row>
    <row r="194" spans="1:9" s="1" customFormat="1" ht="16.5" thickTop="1" thickBot="1">
      <c r="A194" s="45" t="s">
        <v>11</v>
      </c>
      <c r="B194" s="45"/>
      <c r="C194" s="45"/>
      <c r="D194" s="45"/>
      <c r="E194" s="45"/>
      <c r="F194" s="50">
        <f>SUM(F191:G193)</f>
        <v>381000</v>
      </c>
      <c r="G194" s="51"/>
      <c r="H194" s="154">
        <f>SUM(H191:I193)</f>
        <v>9619000</v>
      </c>
      <c r="I194" s="155"/>
    </row>
    <row r="195" spans="1:9" ht="16.5" thickTop="1" thickBot="1">
      <c r="A195" s="75" t="s">
        <v>12</v>
      </c>
      <c r="B195" s="76"/>
      <c r="C195" s="76"/>
      <c r="D195" s="76"/>
      <c r="E195" s="76"/>
      <c r="F195" s="52">
        <f>SUM(F194,F190)</f>
        <v>381000</v>
      </c>
      <c r="G195" s="53"/>
      <c r="H195" s="78">
        <f>SUM(H194,H190)</f>
        <v>9619000</v>
      </c>
      <c r="I195" s="79"/>
    </row>
    <row r="196" spans="1:9" ht="15.75" thickTop="1"/>
    <row r="197" spans="1:9" s="1" customFormat="1"/>
    <row r="198" spans="1:9" s="1" customFormat="1"/>
    <row r="199" spans="1:9" s="1" customFormat="1">
      <c r="A199" s="98" t="s">
        <v>183</v>
      </c>
      <c r="B199" s="98"/>
      <c r="C199" s="98"/>
      <c r="D199" s="98"/>
      <c r="E199" s="98"/>
      <c r="F199" s="98"/>
      <c r="G199" s="98"/>
      <c r="H199" s="98"/>
      <c r="I199" s="98"/>
    </row>
    <row r="200" spans="1:9" s="1" customFormat="1"/>
    <row r="201" spans="1:9" s="1" customFormat="1" ht="15" customHeight="1">
      <c r="A201" s="57" t="s">
        <v>0</v>
      </c>
      <c r="B201" s="57"/>
      <c r="C201" s="57"/>
      <c r="D201" s="57"/>
      <c r="E201" s="57"/>
      <c r="F201" s="59" t="s">
        <v>196</v>
      </c>
      <c r="G201" s="59"/>
      <c r="H201" s="59" t="s">
        <v>198</v>
      </c>
      <c r="I201" s="59"/>
    </row>
    <row r="202" spans="1:9" s="1" customFormat="1">
      <c r="A202" s="58"/>
      <c r="B202" s="58"/>
      <c r="C202" s="58"/>
      <c r="D202" s="58"/>
      <c r="E202" s="58"/>
      <c r="F202" s="60"/>
      <c r="G202" s="60"/>
      <c r="H202" s="60"/>
      <c r="I202" s="60"/>
    </row>
    <row r="203" spans="1:9" s="1" customFormat="1">
      <c r="A203" s="35" t="s">
        <v>85</v>
      </c>
      <c r="B203" s="36"/>
      <c r="C203" s="36"/>
      <c r="D203" s="36"/>
      <c r="E203" s="36"/>
      <c r="F203" s="37"/>
      <c r="G203" s="37"/>
      <c r="H203" s="37"/>
      <c r="I203" s="37"/>
    </row>
    <row r="204" spans="1:9" s="1" customFormat="1">
      <c r="A204" s="107"/>
      <c r="B204" s="153"/>
      <c r="C204" s="153"/>
      <c r="D204" s="153"/>
      <c r="E204" s="153"/>
      <c r="F204" s="99"/>
      <c r="G204" s="99"/>
      <c r="H204" s="99"/>
      <c r="I204" s="99"/>
    </row>
    <row r="205" spans="1:9" s="1" customFormat="1">
      <c r="A205" s="35" t="s">
        <v>64</v>
      </c>
      <c r="B205" s="36"/>
      <c r="C205" s="36"/>
      <c r="D205" s="36"/>
      <c r="E205" s="36"/>
      <c r="F205" s="37"/>
      <c r="G205" s="37"/>
      <c r="H205" s="37"/>
      <c r="I205" s="37"/>
    </row>
    <row r="206" spans="1:9" s="1" customFormat="1" ht="15.75" thickBot="1">
      <c r="A206" s="74"/>
      <c r="B206" s="30"/>
      <c r="C206" s="30"/>
      <c r="D206" s="30"/>
      <c r="E206" s="31"/>
      <c r="F206" s="47"/>
      <c r="G206" s="48"/>
      <c r="H206" s="47"/>
      <c r="I206" s="48"/>
    </row>
    <row r="207" spans="1:9" s="1" customFormat="1" ht="16.5" thickTop="1" thickBot="1">
      <c r="A207" s="75" t="s">
        <v>8</v>
      </c>
      <c r="B207" s="76"/>
      <c r="C207" s="76"/>
      <c r="D207" s="76"/>
      <c r="E207" s="76"/>
      <c r="F207" s="52">
        <f>SUM(F203:G206)</f>
        <v>0</v>
      </c>
      <c r="G207" s="53"/>
      <c r="H207" s="52">
        <f>SUM(H203:I206)</f>
        <v>0</v>
      </c>
      <c r="I207" s="53"/>
    </row>
    <row r="208" spans="1:9" s="1" customFormat="1" ht="16.5" thickTop="1" thickBot="1">
      <c r="A208" s="36" t="s">
        <v>176</v>
      </c>
      <c r="B208" s="100"/>
      <c r="C208" s="100"/>
      <c r="D208" s="100"/>
      <c r="E208" s="101"/>
      <c r="F208" s="50">
        <v>1121691</v>
      </c>
      <c r="G208" s="51"/>
      <c r="H208" s="50">
        <v>4374795</v>
      </c>
      <c r="I208" s="51"/>
    </row>
    <row r="209" spans="1:9" s="1" customFormat="1" ht="16.5" thickTop="1" thickBot="1">
      <c r="A209" s="80" t="s">
        <v>226</v>
      </c>
      <c r="B209" s="81"/>
      <c r="C209" s="81"/>
      <c r="D209" s="81"/>
      <c r="E209" s="34"/>
      <c r="F209" s="50"/>
      <c r="G209" s="51"/>
      <c r="H209" s="50"/>
      <c r="I209" s="51"/>
    </row>
    <row r="210" spans="1:9" s="1" customFormat="1" ht="16.5" thickTop="1" thickBot="1">
      <c r="A210" s="36" t="s">
        <v>102</v>
      </c>
      <c r="B210" s="100"/>
      <c r="C210" s="100"/>
      <c r="D210" s="100"/>
      <c r="E210" s="101"/>
      <c r="F210" s="50">
        <v>6489213</v>
      </c>
      <c r="G210" s="51"/>
      <c r="H210" s="50">
        <v>1585060</v>
      </c>
      <c r="I210" s="51"/>
    </row>
    <row r="211" spans="1:9" s="1" customFormat="1" ht="16.5" thickTop="1" thickBot="1">
      <c r="A211" s="80" t="s">
        <v>227</v>
      </c>
      <c r="B211" s="81"/>
      <c r="C211" s="81"/>
      <c r="D211" s="81"/>
      <c r="E211" s="34"/>
      <c r="F211" s="50"/>
      <c r="G211" s="51"/>
      <c r="H211" s="50"/>
      <c r="I211" s="51"/>
    </row>
    <row r="212" spans="1:9" s="1" customFormat="1" ht="16.5" thickTop="1" thickBot="1">
      <c r="A212" s="46" t="s">
        <v>93</v>
      </c>
      <c r="B212" s="46"/>
      <c r="C212" s="46"/>
      <c r="D212" s="46"/>
      <c r="E212" s="46"/>
      <c r="F212" s="50">
        <v>1021113</v>
      </c>
      <c r="G212" s="51"/>
      <c r="H212" s="50">
        <v>1123175</v>
      </c>
      <c r="I212" s="51"/>
    </row>
    <row r="213" spans="1:9" s="1" customFormat="1" ht="16.5" thickTop="1" thickBot="1">
      <c r="A213" s="46"/>
      <c r="B213" s="46"/>
      <c r="C213" s="46"/>
      <c r="D213" s="46"/>
      <c r="E213" s="46"/>
      <c r="F213" s="50"/>
      <c r="G213" s="51"/>
      <c r="H213" s="50"/>
      <c r="I213" s="51"/>
    </row>
    <row r="214" spans="1:9" s="1" customFormat="1" ht="16.5" thickTop="1" thickBot="1">
      <c r="A214" s="46" t="s">
        <v>65</v>
      </c>
      <c r="B214" s="46"/>
      <c r="C214" s="46"/>
      <c r="D214" s="46"/>
      <c r="E214" s="46"/>
      <c r="F214" s="50">
        <v>157480</v>
      </c>
      <c r="G214" s="51"/>
      <c r="H214" s="50"/>
      <c r="I214" s="51"/>
    </row>
    <row r="215" spans="1:9" s="1" customFormat="1" ht="16.5" thickTop="1" thickBot="1">
      <c r="A215" s="46"/>
      <c r="B215" s="46"/>
      <c r="C215" s="46"/>
      <c r="D215" s="46"/>
      <c r="E215" s="46"/>
      <c r="F215" s="50"/>
      <c r="G215" s="51"/>
      <c r="H215" s="50"/>
      <c r="I215" s="51"/>
    </row>
    <row r="216" spans="1:9" s="1" customFormat="1" ht="16.5" thickTop="1" thickBot="1">
      <c r="A216" s="46" t="s">
        <v>206</v>
      </c>
      <c r="B216" s="46"/>
      <c r="C216" s="46"/>
      <c r="D216" s="46"/>
      <c r="E216" s="46"/>
      <c r="F216" s="50">
        <v>42520</v>
      </c>
      <c r="G216" s="51"/>
      <c r="H216" s="50"/>
      <c r="I216" s="51"/>
    </row>
    <row r="217" spans="1:9" s="1" customFormat="1" ht="16.5" thickTop="1" thickBot="1">
      <c r="A217" s="45" t="s">
        <v>11</v>
      </c>
      <c r="B217" s="45"/>
      <c r="C217" s="45"/>
      <c r="D217" s="45"/>
      <c r="E217" s="45"/>
      <c r="F217" s="50">
        <f>SUM(F208:G216)</f>
        <v>8832017</v>
      </c>
      <c r="G217" s="51"/>
      <c r="H217" s="50">
        <f>SUM(H208:I216)</f>
        <v>7083030</v>
      </c>
      <c r="I217" s="51"/>
    </row>
    <row r="218" spans="1:9" s="1" customFormat="1" ht="16.5" thickTop="1" thickBot="1">
      <c r="A218" s="75" t="s">
        <v>12</v>
      </c>
      <c r="B218" s="76"/>
      <c r="C218" s="76"/>
      <c r="D218" s="76"/>
      <c r="E218" s="76"/>
      <c r="F218" s="52">
        <f>SUM(F217,F207)</f>
        <v>8832017</v>
      </c>
      <c r="G218" s="53"/>
      <c r="H218" s="52">
        <f>SUM(H217,H207)</f>
        <v>7083030</v>
      </c>
      <c r="I218" s="53"/>
    </row>
    <row r="219" spans="1:9" ht="15.75" thickTop="1"/>
    <row r="220" spans="1:9">
      <c r="A220" s="98" t="s">
        <v>95</v>
      </c>
      <c r="B220" s="98"/>
      <c r="C220" s="98"/>
      <c r="D220" s="98"/>
      <c r="E220" s="98"/>
      <c r="F220" s="98"/>
      <c r="G220" s="98"/>
      <c r="H220" s="98"/>
      <c r="I220" s="98"/>
    </row>
    <row r="222" spans="1:9" ht="15" customHeight="1">
      <c r="A222" s="57" t="s">
        <v>0</v>
      </c>
      <c r="B222" s="57"/>
      <c r="C222" s="57"/>
      <c r="D222" s="57"/>
      <c r="E222" s="57"/>
      <c r="F222" s="59" t="s">
        <v>196</v>
      </c>
      <c r="G222" s="59"/>
      <c r="H222" s="59" t="s">
        <v>198</v>
      </c>
      <c r="I222" s="59"/>
    </row>
    <row r="223" spans="1:9">
      <c r="A223" s="58"/>
      <c r="B223" s="58"/>
      <c r="C223" s="58"/>
      <c r="D223" s="58"/>
      <c r="E223" s="58"/>
      <c r="F223" s="60"/>
      <c r="G223" s="60"/>
      <c r="H223" s="60"/>
      <c r="I223" s="60"/>
    </row>
    <row r="224" spans="1:9" s="1" customFormat="1">
      <c r="A224" s="42" t="s">
        <v>96</v>
      </c>
      <c r="B224" s="43"/>
      <c r="C224" s="43"/>
      <c r="D224" s="43"/>
      <c r="E224" s="44"/>
      <c r="F224" s="27">
        <v>3657679</v>
      </c>
      <c r="G224" s="28"/>
      <c r="H224" s="27">
        <v>6858000</v>
      </c>
      <c r="I224" s="28"/>
    </row>
    <row r="225" spans="1:9" s="1" customFormat="1">
      <c r="A225" s="164" t="s">
        <v>229</v>
      </c>
      <c r="B225" s="165"/>
      <c r="C225" s="165"/>
      <c r="D225" s="165"/>
      <c r="E225" s="166"/>
      <c r="F225" s="27"/>
      <c r="G225" s="28"/>
      <c r="H225" s="27"/>
      <c r="I225" s="28"/>
    </row>
    <row r="226" spans="1:9" s="1" customFormat="1">
      <c r="A226" s="42" t="s">
        <v>72</v>
      </c>
      <c r="B226" s="43"/>
      <c r="C226" s="43"/>
      <c r="D226" s="43"/>
      <c r="E226" s="44"/>
      <c r="F226" s="27">
        <v>200000</v>
      </c>
      <c r="G226" s="28"/>
      <c r="H226" s="27">
        <v>300000</v>
      </c>
      <c r="I226" s="28"/>
    </row>
    <row r="227" spans="1:9" s="1" customFormat="1">
      <c r="A227" s="161"/>
      <c r="B227" s="81"/>
      <c r="C227" s="81"/>
      <c r="D227" s="81"/>
      <c r="E227" s="34"/>
      <c r="F227" s="27"/>
      <c r="G227" s="28"/>
      <c r="H227" s="27"/>
      <c r="I227" s="28"/>
    </row>
    <row r="228" spans="1:9" s="1" customFormat="1">
      <c r="A228" s="161" t="s">
        <v>111</v>
      </c>
      <c r="B228" s="81"/>
      <c r="C228" s="81"/>
      <c r="D228" s="81"/>
      <c r="E228" s="34"/>
      <c r="F228" s="27">
        <v>264200</v>
      </c>
      <c r="G228" s="28"/>
      <c r="H228" s="27"/>
      <c r="I228" s="28"/>
    </row>
    <row r="229" spans="1:9" s="1" customFormat="1" ht="15.75" thickBot="1">
      <c r="A229" s="161" t="s">
        <v>212</v>
      </c>
      <c r="B229" s="81"/>
      <c r="C229" s="81"/>
      <c r="D229" s="81"/>
      <c r="E229" s="34"/>
      <c r="F229" s="27">
        <v>108000</v>
      </c>
      <c r="G229" s="28"/>
      <c r="H229" s="27">
        <v>144000</v>
      </c>
      <c r="I229" s="28"/>
    </row>
    <row r="230" spans="1:9" ht="16.5" thickTop="1" thickBot="1">
      <c r="A230" s="75" t="s">
        <v>5</v>
      </c>
      <c r="B230" s="76"/>
      <c r="C230" s="76"/>
      <c r="D230" s="76"/>
      <c r="E230" s="76"/>
      <c r="F230" s="52">
        <f>SUM(F224:G229)</f>
        <v>4229879</v>
      </c>
      <c r="G230" s="52"/>
      <c r="H230" s="52">
        <f>SUM(H224:I229)</f>
        <v>7302000</v>
      </c>
      <c r="I230" s="52"/>
    </row>
    <row r="231" spans="1:9" ht="15.75" thickTop="1">
      <c r="A231" s="35" t="s">
        <v>33</v>
      </c>
      <c r="B231" s="36"/>
      <c r="C231" s="36"/>
      <c r="D231" s="36"/>
      <c r="E231" s="36"/>
      <c r="F231" s="37">
        <v>1252879</v>
      </c>
      <c r="G231" s="37"/>
      <c r="H231" s="37">
        <f>(H224+H226+H228+H229)*0.22</f>
        <v>1606440</v>
      </c>
      <c r="I231" s="37"/>
    </row>
    <row r="232" spans="1:9">
      <c r="A232" s="49" t="s">
        <v>189</v>
      </c>
      <c r="B232" s="49"/>
      <c r="C232" s="49"/>
      <c r="D232" s="49"/>
      <c r="E232" s="49"/>
      <c r="F232" s="37"/>
      <c r="G232" s="37"/>
      <c r="H232" s="37"/>
      <c r="I232" s="37"/>
    </row>
    <row r="233" spans="1:9" s="1" customFormat="1">
      <c r="A233" s="46" t="s">
        <v>155</v>
      </c>
      <c r="B233" s="46"/>
      <c r="C233" s="46"/>
      <c r="D233" s="46"/>
      <c r="E233" s="46"/>
      <c r="F233" s="37">
        <v>51920</v>
      </c>
      <c r="G233" s="37"/>
      <c r="H233" s="37">
        <v>102660</v>
      </c>
      <c r="I233" s="37"/>
    </row>
    <row r="234" spans="1:9" ht="15.75" thickBot="1">
      <c r="A234" s="109" t="s">
        <v>6</v>
      </c>
      <c r="B234" s="68"/>
      <c r="C234" s="68"/>
      <c r="D234" s="68"/>
      <c r="E234" s="68"/>
      <c r="F234" s="110">
        <f>SUM(F231:G233)</f>
        <v>1304799</v>
      </c>
      <c r="G234" s="110"/>
      <c r="H234" s="110">
        <f>SUM(H231:I233)</f>
        <v>1709100</v>
      </c>
      <c r="I234" s="110"/>
    </row>
    <row r="235" spans="1:9" ht="15.75" thickTop="1">
      <c r="A235" s="35" t="s">
        <v>77</v>
      </c>
      <c r="B235" s="36"/>
      <c r="C235" s="36"/>
      <c r="D235" s="36"/>
      <c r="E235" s="89"/>
      <c r="F235" s="37">
        <v>4619907</v>
      </c>
      <c r="G235" s="37"/>
      <c r="H235" s="37">
        <v>3500000</v>
      </c>
      <c r="I235" s="37"/>
    </row>
    <row r="236" spans="1:9">
      <c r="A236" s="107" t="s">
        <v>156</v>
      </c>
      <c r="B236" s="107"/>
      <c r="C236" s="107"/>
      <c r="D236" s="107"/>
      <c r="E236" s="107"/>
      <c r="F236" s="99"/>
      <c r="G236" s="99"/>
      <c r="H236" s="99"/>
      <c r="I236" s="99"/>
    </row>
    <row r="237" spans="1:9" s="1" customFormat="1">
      <c r="A237" s="35" t="s">
        <v>78</v>
      </c>
      <c r="B237" s="36"/>
      <c r="C237" s="36"/>
      <c r="D237" s="36"/>
      <c r="E237" s="89"/>
      <c r="F237" s="37">
        <v>80772</v>
      </c>
      <c r="G237" s="37"/>
      <c r="H237" s="37">
        <v>80000</v>
      </c>
      <c r="I237" s="37"/>
    </row>
    <row r="238" spans="1:9" s="1" customFormat="1">
      <c r="A238" s="74" t="s">
        <v>97</v>
      </c>
      <c r="B238" s="30"/>
      <c r="C238" s="30"/>
      <c r="D238" s="30"/>
      <c r="E238" s="31"/>
      <c r="F238" s="37"/>
      <c r="G238" s="37"/>
      <c r="H238" s="37"/>
      <c r="I238" s="37"/>
    </row>
    <row r="239" spans="1:9" s="1" customFormat="1">
      <c r="A239" s="46" t="s">
        <v>98</v>
      </c>
      <c r="B239" s="46"/>
      <c r="C239" s="46"/>
      <c r="D239" s="46"/>
      <c r="E239" s="46"/>
      <c r="F239" s="37">
        <v>758265</v>
      </c>
      <c r="G239" s="37"/>
      <c r="H239" s="37">
        <v>760000</v>
      </c>
      <c r="I239" s="37"/>
    </row>
    <row r="240" spans="1:9" s="1" customFormat="1">
      <c r="A240" s="49" t="s">
        <v>99</v>
      </c>
      <c r="B240" s="108"/>
      <c r="C240" s="108"/>
      <c r="D240" s="108"/>
      <c r="E240" s="108"/>
      <c r="F240" s="37"/>
      <c r="G240" s="37"/>
      <c r="H240" s="37"/>
      <c r="I240" s="37"/>
    </row>
    <row r="241" spans="1:9" s="1" customFormat="1">
      <c r="A241" s="35" t="s">
        <v>82</v>
      </c>
      <c r="B241" s="100"/>
      <c r="C241" s="100"/>
      <c r="D241" s="100"/>
      <c r="E241" s="101"/>
      <c r="F241" s="37">
        <v>276000</v>
      </c>
      <c r="G241" s="37"/>
      <c r="H241" s="37"/>
      <c r="I241" s="37"/>
    </row>
    <row r="242" spans="1:9" s="1" customFormat="1">
      <c r="A242" s="74" t="s">
        <v>133</v>
      </c>
      <c r="B242" s="30"/>
      <c r="C242" s="30"/>
      <c r="D242" s="30"/>
      <c r="E242" s="31"/>
      <c r="F242" s="37"/>
      <c r="G242" s="37"/>
      <c r="H242" s="37"/>
      <c r="I242" s="37"/>
    </row>
    <row r="243" spans="1:9" s="1" customFormat="1">
      <c r="A243" s="35" t="s">
        <v>7</v>
      </c>
      <c r="B243" s="100"/>
      <c r="C243" s="100"/>
      <c r="D243" s="100"/>
      <c r="E243" s="101"/>
      <c r="F243" s="37">
        <v>978484</v>
      </c>
      <c r="G243" s="37"/>
      <c r="H243" s="37">
        <v>500000</v>
      </c>
      <c r="I243" s="37"/>
    </row>
    <row r="244" spans="1:9" s="1" customFormat="1">
      <c r="A244" s="74" t="s">
        <v>134</v>
      </c>
      <c r="B244" s="81"/>
      <c r="C244" s="81"/>
      <c r="D244" s="81"/>
      <c r="E244" s="34"/>
      <c r="F244" s="37"/>
      <c r="G244" s="37"/>
      <c r="H244" s="37"/>
      <c r="I244" s="37"/>
    </row>
    <row r="245" spans="1:9" s="1" customFormat="1">
      <c r="A245" s="46" t="s">
        <v>63</v>
      </c>
      <c r="B245" s="46"/>
      <c r="C245" s="46"/>
      <c r="D245" s="46"/>
      <c r="E245" s="46"/>
      <c r="F245" s="37">
        <v>204500</v>
      </c>
      <c r="G245" s="37"/>
      <c r="H245" s="37">
        <v>205000</v>
      </c>
      <c r="I245" s="37"/>
    </row>
    <row r="246" spans="1:9" s="1" customFormat="1">
      <c r="A246" s="49"/>
      <c r="B246" s="108"/>
      <c r="C246" s="108"/>
      <c r="D246" s="108"/>
      <c r="E246" s="108"/>
      <c r="F246" s="37"/>
      <c r="G246" s="37"/>
      <c r="H246" s="37"/>
      <c r="I246" s="37"/>
    </row>
    <row r="247" spans="1:9" s="1" customFormat="1">
      <c r="A247" s="46" t="s">
        <v>85</v>
      </c>
      <c r="B247" s="46"/>
      <c r="C247" s="46"/>
      <c r="D247" s="46"/>
      <c r="E247" s="46"/>
      <c r="F247" s="37">
        <v>1016890</v>
      </c>
      <c r="G247" s="37"/>
      <c r="H247" s="37">
        <v>1000000</v>
      </c>
      <c r="I247" s="37"/>
    </row>
    <row r="248" spans="1:9" s="1" customFormat="1">
      <c r="A248" s="49" t="s">
        <v>230</v>
      </c>
      <c r="B248" s="108"/>
      <c r="C248" s="108"/>
      <c r="D248" s="108"/>
      <c r="E248" s="108"/>
      <c r="F248" s="37"/>
      <c r="G248" s="37"/>
      <c r="H248" s="37"/>
      <c r="I248" s="37"/>
    </row>
    <row r="249" spans="1:9" s="1" customFormat="1">
      <c r="A249" s="46" t="s">
        <v>86</v>
      </c>
      <c r="B249" s="46"/>
      <c r="C249" s="46"/>
      <c r="D249" s="46"/>
      <c r="E249" s="46"/>
      <c r="F249" s="37"/>
      <c r="G249" s="37"/>
      <c r="H249" s="37"/>
      <c r="I249" s="37"/>
    </row>
    <row r="250" spans="1:9" s="1" customFormat="1">
      <c r="A250" s="49"/>
      <c r="B250" s="108"/>
      <c r="C250" s="108"/>
      <c r="D250" s="108"/>
      <c r="E250" s="108"/>
      <c r="F250" s="37"/>
      <c r="G250" s="37"/>
      <c r="H250" s="37"/>
      <c r="I250" s="37"/>
    </row>
    <row r="251" spans="1:9">
      <c r="A251" s="35" t="s">
        <v>64</v>
      </c>
      <c r="B251" s="36"/>
      <c r="C251" s="36"/>
      <c r="D251" s="36"/>
      <c r="E251" s="36"/>
      <c r="F251" s="37">
        <v>1812202</v>
      </c>
      <c r="G251" s="37"/>
      <c r="H251" s="37">
        <v>1700000</v>
      </c>
      <c r="I251" s="37"/>
    </row>
    <row r="252" spans="1:9">
      <c r="A252" s="49"/>
      <c r="B252" s="49"/>
      <c r="C252" s="49"/>
      <c r="D252" s="49"/>
      <c r="E252" s="49"/>
      <c r="F252" s="37"/>
      <c r="G252" s="37"/>
      <c r="H252" s="37"/>
      <c r="I252" s="37"/>
    </row>
    <row r="253" spans="1:9">
      <c r="A253" s="270" t="s">
        <v>100</v>
      </c>
      <c r="B253" s="270"/>
      <c r="C253" s="270"/>
      <c r="D253" s="270"/>
      <c r="E253" s="270"/>
      <c r="F253" s="99">
        <v>43000</v>
      </c>
      <c r="G253" s="99"/>
      <c r="H253" s="99"/>
      <c r="I253" s="99"/>
    </row>
    <row r="254" spans="1:9">
      <c r="A254" s="35" t="s">
        <v>90</v>
      </c>
      <c r="B254" s="36"/>
      <c r="C254" s="36"/>
      <c r="D254" s="36"/>
      <c r="E254" s="36"/>
      <c r="F254" s="37">
        <v>412418</v>
      </c>
      <c r="G254" s="37"/>
      <c r="H254" s="37">
        <v>50000</v>
      </c>
      <c r="I254" s="37"/>
    </row>
    <row r="255" spans="1:9" ht="15.75" thickBot="1">
      <c r="A255" s="107"/>
      <c r="B255" s="153"/>
      <c r="C255" s="153"/>
      <c r="D255" s="153"/>
      <c r="E255" s="153"/>
      <c r="F255" s="99"/>
      <c r="G255" s="99"/>
      <c r="H255" s="99"/>
      <c r="I255" s="99"/>
    </row>
    <row r="256" spans="1:9" ht="16.5" thickTop="1" thickBot="1">
      <c r="A256" s="75" t="s">
        <v>8</v>
      </c>
      <c r="B256" s="76"/>
      <c r="C256" s="76"/>
      <c r="D256" s="76"/>
      <c r="E256" s="76"/>
      <c r="F256" s="52">
        <f>SUM(F235:G255)</f>
        <v>10202438</v>
      </c>
      <c r="G256" s="53"/>
      <c r="H256" s="52">
        <f>SUM(H235:I255)</f>
        <v>7795000</v>
      </c>
      <c r="I256" s="53"/>
    </row>
    <row r="257" spans="1:9" ht="16.5" thickTop="1" thickBot="1">
      <c r="A257" s="45" t="s">
        <v>9</v>
      </c>
      <c r="B257" s="45"/>
      <c r="C257" s="45"/>
      <c r="D257" s="45"/>
      <c r="E257" s="45"/>
      <c r="F257" s="38">
        <f>SUM(F256,F234,F230)</f>
        <v>15737116</v>
      </c>
      <c r="G257" s="61"/>
      <c r="H257" s="38">
        <f>SUM(H256,H234,H230)</f>
        <v>16806100</v>
      </c>
      <c r="I257" s="61"/>
    </row>
    <row r="258" spans="1:9" s="1" customFormat="1" ht="16.5" thickTop="1" thickBot="1">
      <c r="A258" s="45" t="s">
        <v>18</v>
      </c>
      <c r="B258" s="45"/>
      <c r="C258" s="45"/>
      <c r="D258" s="45"/>
      <c r="E258" s="45"/>
      <c r="F258" s="263"/>
      <c r="G258" s="264"/>
      <c r="H258" s="263"/>
      <c r="I258" s="264"/>
    </row>
    <row r="259" spans="1:9" s="1" customFormat="1" ht="15.75" thickTop="1">
      <c r="A259" s="265" t="s">
        <v>213</v>
      </c>
      <c r="B259" s="265"/>
      <c r="C259" s="265"/>
      <c r="D259" s="265"/>
      <c r="E259" s="266"/>
      <c r="F259" s="247">
        <v>400000</v>
      </c>
      <c r="G259" s="248"/>
      <c r="H259" s="247">
        <v>1393700</v>
      </c>
      <c r="I259" s="248"/>
    </row>
    <row r="260" spans="1:9" s="1" customFormat="1">
      <c r="A260" s="80" t="s">
        <v>236</v>
      </c>
      <c r="B260" s="30"/>
      <c r="C260" s="30"/>
      <c r="D260" s="30"/>
      <c r="E260" s="31"/>
      <c r="F260" s="27"/>
      <c r="G260" s="31"/>
      <c r="H260" s="27"/>
      <c r="I260" s="31"/>
    </row>
    <row r="261" spans="1:9" s="1" customFormat="1">
      <c r="A261" s="36" t="s">
        <v>67</v>
      </c>
      <c r="B261" s="100"/>
      <c r="C261" s="100"/>
      <c r="D261" s="100"/>
      <c r="E261" s="101"/>
      <c r="F261" s="32"/>
      <c r="G261" s="33"/>
      <c r="H261" s="32">
        <v>393700</v>
      </c>
      <c r="I261" s="33"/>
    </row>
    <row r="262" spans="1:9" s="1" customFormat="1">
      <c r="A262" s="80" t="s">
        <v>239</v>
      </c>
      <c r="B262" s="81"/>
      <c r="C262" s="81"/>
      <c r="D262" s="81"/>
      <c r="E262" s="34"/>
      <c r="F262" s="32"/>
      <c r="G262" s="33"/>
      <c r="H262" s="32"/>
      <c r="I262" s="33"/>
    </row>
    <row r="263" spans="1:9">
      <c r="A263" s="46" t="s">
        <v>93</v>
      </c>
      <c r="B263" s="46"/>
      <c r="C263" s="46"/>
      <c r="D263" s="46"/>
      <c r="E263" s="46"/>
      <c r="F263" s="54">
        <v>108000</v>
      </c>
      <c r="G263" s="54"/>
      <c r="H263" s="54">
        <v>212600</v>
      </c>
      <c r="I263" s="54"/>
    </row>
    <row r="264" spans="1:9" s="1" customFormat="1">
      <c r="A264" s="46"/>
      <c r="B264" s="46"/>
      <c r="C264" s="46"/>
      <c r="D264" s="46"/>
      <c r="E264" s="46"/>
      <c r="F264" s="54"/>
      <c r="G264" s="54"/>
      <c r="H264" s="54"/>
      <c r="I264" s="54"/>
    </row>
    <row r="265" spans="1:9" s="1" customFormat="1">
      <c r="A265" s="46" t="s">
        <v>65</v>
      </c>
      <c r="B265" s="46"/>
      <c r="C265" s="46"/>
      <c r="D265" s="46"/>
      <c r="E265" s="46"/>
      <c r="F265" s="54">
        <v>236220</v>
      </c>
      <c r="G265" s="54"/>
      <c r="H265" s="54">
        <v>1574800</v>
      </c>
      <c r="I265" s="54"/>
    </row>
    <row r="266" spans="1:9" s="1" customFormat="1">
      <c r="A266" s="119" t="s">
        <v>238</v>
      </c>
      <c r="B266" s="119"/>
      <c r="C266" s="119"/>
      <c r="D266" s="119"/>
      <c r="E266" s="119"/>
      <c r="F266" s="54"/>
      <c r="G266" s="54"/>
      <c r="H266" s="54"/>
      <c r="I266" s="54"/>
    </row>
    <row r="267" spans="1:9" s="1" customFormat="1">
      <c r="A267" s="46" t="s">
        <v>129</v>
      </c>
      <c r="B267" s="46"/>
      <c r="C267" s="46"/>
      <c r="D267" s="46"/>
      <c r="E267" s="46"/>
      <c r="F267" s="54">
        <v>63780</v>
      </c>
      <c r="G267" s="54"/>
      <c r="H267" s="54">
        <v>425200</v>
      </c>
      <c r="I267" s="54"/>
    </row>
    <row r="268" spans="1:9" s="1" customFormat="1">
      <c r="A268" s="147" t="s">
        <v>103</v>
      </c>
      <c r="B268" s="147"/>
      <c r="C268" s="147"/>
      <c r="D268" s="147"/>
      <c r="E268" s="148"/>
      <c r="F268" s="149"/>
      <c r="G268" s="150"/>
      <c r="H268" s="149">
        <v>200000</v>
      </c>
      <c r="I268" s="150"/>
    </row>
    <row r="269" spans="1:9" s="1" customFormat="1" ht="15.75" thickBot="1">
      <c r="A269" s="267" t="s">
        <v>173</v>
      </c>
      <c r="B269" s="268"/>
      <c r="C269" s="268"/>
      <c r="D269" s="268"/>
      <c r="E269" s="269"/>
      <c r="F269" s="151"/>
      <c r="G269" s="152"/>
      <c r="H269" s="151"/>
      <c r="I269" s="152"/>
    </row>
    <row r="270" spans="1:9" ht="16.5" thickTop="1" thickBot="1">
      <c r="A270" s="45" t="s">
        <v>11</v>
      </c>
      <c r="B270" s="45"/>
      <c r="C270" s="45"/>
      <c r="D270" s="45"/>
      <c r="E270" s="45"/>
      <c r="F270" s="38">
        <f>SUM(F259:G269)</f>
        <v>808000</v>
      </c>
      <c r="G270" s="38"/>
      <c r="H270" s="38">
        <f>SUM(H259:I269)</f>
        <v>4200000</v>
      </c>
      <c r="I270" s="38"/>
    </row>
    <row r="271" spans="1:9" s="1" customFormat="1" ht="16.5" thickTop="1" thickBot="1">
      <c r="A271" s="75" t="s">
        <v>101</v>
      </c>
      <c r="B271" s="77"/>
      <c r="C271" s="77"/>
      <c r="D271" s="77"/>
      <c r="E271" s="51"/>
      <c r="F271" s="50">
        <v>235000</v>
      </c>
      <c r="G271" s="156"/>
      <c r="H271" s="50">
        <v>1450000</v>
      </c>
      <c r="I271" s="156"/>
    </row>
    <row r="272" spans="1:9" s="1" customFormat="1" ht="16.5" thickTop="1" thickBot="1">
      <c r="A272" s="105" t="s">
        <v>240</v>
      </c>
      <c r="B272" s="106"/>
      <c r="C272" s="106"/>
      <c r="D272" s="106"/>
      <c r="E272" s="104"/>
      <c r="F272" s="103"/>
      <c r="G272" s="104"/>
      <c r="H272" s="103">
        <v>100000</v>
      </c>
      <c r="I272" s="104"/>
    </row>
    <row r="273" spans="1:9" s="1" customFormat="1" ht="16.5" thickTop="1" thickBot="1">
      <c r="A273" s="105" t="s">
        <v>241</v>
      </c>
      <c r="B273" s="106"/>
      <c r="C273" s="106"/>
      <c r="D273" s="106"/>
      <c r="E273" s="104"/>
      <c r="F273" s="103"/>
      <c r="G273" s="104"/>
      <c r="H273" s="103">
        <v>400000</v>
      </c>
      <c r="I273" s="104"/>
    </row>
    <row r="274" spans="1:9" s="1" customFormat="1" ht="16.5" thickTop="1" thickBot="1">
      <c r="A274" s="105" t="s">
        <v>242</v>
      </c>
      <c r="B274" s="106"/>
      <c r="C274" s="106"/>
      <c r="D274" s="106"/>
      <c r="E274" s="104"/>
      <c r="F274" s="103"/>
      <c r="G274" s="104"/>
      <c r="H274" s="103">
        <v>750000</v>
      </c>
      <c r="I274" s="104"/>
    </row>
    <row r="275" spans="1:9" s="1" customFormat="1" ht="16.5" thickTop="1" thickBot="1">
      <c r="A275" s="105" t="s">
        <v>243</v>
      </c>
      <c r="B275" s="106"/>
      <c r="C275" s="106"/>
      <c r="D275" s="106"/>
      <c r="E275" s="104"/>
      <c r="F275" s="103"/>
      <c r="G275" s="104"/>
      <c r="H275" s="103">
        <v>200000</v>
      </c>
      <c r="I275" s="104"/>
    </row>
    <row r="276" spans="1:9" s="1" customFormat="1" ht="16.5" thickTop="1" thickBot="1">
      <c r="A276" s="105"/>
      <c r="B276" s="106"/>
      <c r="C276" s="106"/>
      <c r="D276" s="106"/>
      <c r="E276" s="104"/>
      <c r="F276" s="103"/>
      <c r="G276" s="104"/>
      <c r="H276" s="103"/>
      <c r="I276" s="104"/>
    </row>
    <row r="277" spans="1:9" s="1" customFormat="1" ht="16.5" thickTop="1" thickBot="1">
      <c r="A277" s="105"/>
      <c r="B277" s="106"/>
      <c r="C277" s="106"/>
      <c r="D277" s="106"/>
      <c r="E277" s="104"/>
      <c r="F277" s="103"/>
      <c r="G277" s="104"/>
      <c r="H277" s="103"/>
      <c r="I277" s="104"/>
    </row>
    <row r="278" spans="1:9" s="1" customFormat="1" ht="16.5" thickTop="1" thickBot="1">
      <c r="A278" s="105"/>
      <c r="B278" s="106"/>
      <c r="C278" s="106"/>
      <c r="D278" s="106"/>
      <c r="E278" s="104"/>
      <c r="F278" s="103"/>
      <c r="G278" s="104"/>
      <c r="H278" s="103"/>
      <c r="I278" s="104"/>
    </row>
    <row r="279" spans="1:9" s="1" customFormat="1" ht="16.5" thickTop="1" thickBot="1">
      <c r="A279" s="105"/>
      <c r="B279" s="106"/>
      <c r="C279" s="106"/>
      <c r="D279" s="106"/>
      <c r="E279" s="104"/>
      <c r="F279" s="103"/>
      <c r="G279" s="104"/>
      <c r="H279" s="103"/>
      <c r="I279" s="104"/>
    </row>
    <row r="280" spans="1:9" s="1" customFormat="1" ht="16.5" thickTop="1" thickBot="1">
      <c r="A280" s="105"/>
      <c r="B280" s="106"/>
      <c r="C280" s="106"/>
      <c r="D280" s="106"/>
      <c r="E280" s="104"/>
      <c r="F280" s="103"/>
      <c r="G280" s="104"/>
      <c r="H280" s="103"/>
      <c r="I280" s="104"/>
    </row>
    <row r="281" spans="1:9" s="1" customFormat="1" ht="16.5" thickTop="1" thickBot="1">
      <c r="A281" s="105"/>
      <c r="B281" s="106"/>
      <c r="C281" s="106"/>
      <c r="D281" s="106"/>
      <c r="E281" s="104"/>
      <c r="F281" s="103"/>
      <c r="G281" s="104"/>
      <c r="H281" s="103"/>
      <c r="I281" s="104"/>
    </row>
    <row r="282" spans="1:9" ht="16.5" thickTop="1" thickBot="1">
      <c r="A282" s="75" t="s">
        <v>12</v>
      </c>
      <c r="B282" s="76"/>
      <c r="C282" s="76"/>
      <c r="D282" s="76"/>
      <c r="E282" s="76"/>
      <c r="F282" s="52">
        <f>SUM(F257+F270+F271)</f>
        <v>16780116</v>
      </c>
      <c r="G282" s="53"/>
      <c r="H282" s="52">
        <f>SUM(H257+H270+H271)</f>
        <v>22456100</v>
      </c>
      <c r="I282" s="53"/>
    </row>
    <row r="283" spans="1:9" s="1" customFormat="1" ht="15.75" thickTop="1">
      <c r="A283" s="2"/>
      <c r="B283" s="2"/>
      <c r="C283" s="2"/>
      <c r="D283" s="2"/>
      <c r="E283" s="2"/>
      <c r="F283" s="4"/>
      <c r="G283" s="5"/>
      <c r="H283" s="4"/>
      <c r="I283" s="5"/>
    </row>
    <row r="285" spans="1:9">
      <c r="A285" s="98" t="s">
        <v>104</v>
      </c>
      <c r="B285" s="98"/>
      <c r="C285" s="98"/>
      <c r="D285" s="98"/>
      <c r="E285" s="98"/>
      <c r="F285" s="98"/>
      <c r="G285" s="98"/>
      <c r="H285" s="98"/>
      <c r="I285" s="98"/>
    </row>
    <row r="287" spans="1:9" ht="15" customHeight="1">
      <c r="A287" s="57" t="s">
        <v>0</v>
      </c>
      <c r="B287" s="57"/>
      <c r="C287" s="57"/>
      <c r="D287" s="57"/>
      <c r="E287" s="57"/>
      <c r="F287" s="59" t="s">
        <v>196</v>
      </c>
      <c r="G287" s="59"/>
      <c r="H287" s="59" t="s">
        <v>198</v>
      </c>
      <c r="I287" s="59"/>
    </row>
    <row r="288" spans="1:9">
      <c r="A288" s="58"/>
      <c r="B288" s="58"/>
      <c r="C288" s="58"/>
      <c r="D288" s="58"/>
      <c r="E288" s="58"/>
      <c r="F288" s="60"/>
      <c r="G288" s="60"/>
      <c r="H288" s="60"/>
      <c r="I288" s="60"/>
    </row>
    <row r="289" spans="1:11">
      <c r="A289" s="35" t="s">
        <v>77</v>
      </c>
      <c r="B289" s="36"/>
      <c r="C289" s="36"/>
      <c r="D289" s="36"/>
      <c r="E289" s="89"/>
      <c r="F289" s="37">
        <v>225938</v>
      </c>
      <c r="G289" s="37"/>
      <c r="H289" s="37">
        <v>20000</v>
      </c>
      <c r="I289" s="37"/>
    </row>
    <row r="290" spans="1:11">
      <c r="A290" s="107"/>
      <c r="B290" s="107"/>
      <c r="C290" s="107"/>
      <c r="D290" s="107"/>
      <c r="E290" s="107"/>
      <c r="F290" s="99"/>
      <c r="G290" s="99"/>
      <c r="H290" s="99"/>
      <c r="I290" s="99"/>
      <c r="K290" s="9"/>
    </row>
    <row r="291" spans="1:11">
      <c r="A291" s="35" t="s">
        <v>98</v>
      </c>
      <c r="B291" s="36"/>
      <c r="C291" s="36"/>
      <c r="D291" s="36"/>
      <c r="E291" s="36"/>
      <c r="F291" s="37">
        <v>15582</v>
      </c>
      <c r="G291" s="37"/>
      <c r="H291" s="37">
        <v>36000</v>
      </c>
      <c r="I291" s="37"/>
    </row>
    <row r="292" spans="1:11">
      <c r="A292" s="49"/>
      <c r="B292" s="49"/>
      <c r="C292" s="49"/>
      <c r="D292" s="49"/>
      <c r="E292" s="49"/>
      <c r="F292" s="37"/>
      <c r="G292" s="37"/>
      <c r="H292" s="37"/>
      <c r="I292" s="37"/>
    </row>
    <row r="293" spans="1:11" s="1" customFormat="1">
      <c r="A293" s="46" t="s">
        <v>112</v>
      </c>
      <c r="B293" s="46"/>
      <c r="C293" s="46"/>
      <c r="D293" s="46"/>
      <c r="E293" s="46"/>
      <c r="F293" s="37">
        <v>109400</v>
      </c>
      <c r="G293" s="37"/>
      <c r="H293" s="37">
        <v>80000</v>
      </c>
      <c r="I293" s="37"/>
    </row>
    <row r="294" spans="1:11" s="1" customFormat="1">
      <c r="A294" s="49"/>
      <c r="B294" s="49"/>
      <c r="C294" s="49"/>
      <c r="D294" s="49"/>
      <c r="E294" s="49"/>
      <c r="F294" s="37"/>
      <c r="G294" s="37"/>
      <c r="H294" s="37"/>
      <c r="I294" s="37"/>
    </row>
    <row r="295" spans="1:11" s="1" customFormat="1">
      <c r="A295" s="46" t="s">
        <v>85</v>
      </c>
      <c r="B295" s="46"/>
      <c r="C295" s="46"/>
      <c r="D295" s="46"/>
      <c r="E295" s="46"/>
      <c r="F295" s="37">
        <v>1118590</v>
      </c>
      <c r="G295" s="37"/>
      <c r="H295" s="37">
        <v>200000</v>
      </c>
      <c r="I295" s="37"/>
    </row>
    <row r="296" spans="1:11" s="1" customFormat="1">
      <c r="A296" s="49" t="s">
        <v>231</v>
      </c>
      <c r="B296" s="49"/>
      <c r="C296" s="49"/>
      <c r="D296" s="49"/>
      <c r="E296" s="49"/>
      <c r="F296" s="37"/>
      <c r="G296" s="37"/>
      <c r="H296" s="37"/>
      <c r="I296" s="37"/>
    </row>
    <row r="297" spans="1:11">
      <c r="A297" s="35" t="s">
        <v>64</v>
      </c>
      <c r="B297" s="36"/>
      <c r="C297" s="36"/>
      <c r="D297" s="36"/>
      <c r="E297" s="36"/>
      <c r="F297" s="37">
        <v>295238</v>
      </c>
      <c r="G297" s="37"/>
      <c r="H297" s="37">
        <v>86000</v>
      </c>
      <c r="I297" s="37"/>
    </row>
    <row r="298" spans="1:11" s="1" customFormat="1">
      <c r="A298" s="35"/>
      <c r="B298" s="36"/>
      <c r="C298" s="36"/>
      <c r="D298" s="36"/>
      <c r="E298" s="36"/>
      <c r="F298" s="37"/>
      <c r="G298" s="37"/>
      <c r="H298" s="37"/>
      <c r="I298" s="37"/>
    </row>
    <row r="299" spans="1:11" ht="15.75" thickBot="1">
      <c r="A299" s="35" t="s">
        <v>204</v>
      </c>
      <c r="B299" s="100"/>
      <c r="C299" s="100"/>
      <c r="D299" s="100"/>
      <c r="E299" s="101"/>
      <c r="F299" s="47">
        <v>42000</v>
      </c>
      <c r="G299" s="48"/>
      <c r="H299" s="47"/>
      <c r="I299" s="48"/>
    </row>
    <row r="300" spans="1:11" ht="16.5" thickTop="1" thickBot="1">
      <c r="A300" s="75" t="s">
        <v>8</v>
      </c>
      <c r="B300" s="76"/>
      <c r="C300" s="76"/>
      <c r="D300" s="76"/>
      <c r="E300" s="76"/>
      <c r="F300" s="52">
        <f>SUM(F289:G299)</f>
        <v>1806748</v>
      </c>
      <c r="G300" s="53"/>
      <c r="H300" s="52">
        <f>SUM(H289:I299)</f>
        <v>422000</v>
      </c>
      <c r="I300" s="53"/>
    </row>
    <row r="301" spans="1:11" ht="16.5" thickTop="1" thickBot="1">
      <c r="A301" s="45" t="s">
        <v>9</v>
      </c>
      <c r="B301" s="45"/>
      <c r="C301" s="45"/>
      <c r="D301" s="45"/>
      <c r="E301" s="45"/>
      <c r="F301" s="38">
        <f>SUM(F300)</f>
        <v>1806748</v>
      </c>
      <c r="G301" s="61"/>
      <c r="H301" s="38">
        <f>SUM(H300)</f>
        <v>422000</v>
      </c>
      <c r="I301" s="61"/>
    </row>
    <row r="302" spans="1:11" s="1" customFormat="1" ht="15.75" thickTop="1">
      <c r="A302" s="36" t="s">
        <v>176</v>
      </c>
      <c r="B302" s="100"/>
      <c r="C302" s="100"/>
      <c r="D302" s="100"/>
      <c r="E302" s="101"/>
      <c r="F302" s="32">
        <v>5938460</v>
      </c>
      <c r="G302" s="33"/>
      <c r="H302" s="84">
        <v>4409449</v>
      </c>
      <c r="I302" s="124"/>
    </row>
    <row r="303" spans="1:11" s="1" customFormat="1">
      <c r="A303" s="80" t="s">
        <v>237</v>
      </c>
      <c r="B303" s="81"/>
      <c r="C303" s="81"/>
      <c r="D303" s="81"/>
      <c r="E303" s="34"/>
      <c r="F303" s="32"/>
      <c r="G303" s="33"/>
      <c r="H303" s="84"/>
      <c r="I303" s="124"/>
    </row>
    <row r="304" spans="1:11" s="1" customFormat="1">
      <c r="A304" s="36" t="s">
        <v>92</v>
      </c>
      <c r="B304" s="100"/>
      <c r="C304" s="100"/>
      <c r="D304" s="100"/>
      <c r="E304" s="101"/>
      <c r="F304" s="32">
        <v>233858</v>
      </c>
      <c r="G304" s="33"/>
      <c r="H304" s="84"/>
      <c r="I304" s="124"/>
    </row>
    <row r="305" spans="1:9" s="1" customFormat="1">
      <c r="A305" s="80"/>
      <c r="B305" s="81"/>
      <c r="C305" s="81"/>
      <c r="D305" s="81"/>
      <c r="E305" s="34"/>
      <c r="F305" s="32"/>
      <c r="G305" s="33"/>
      <c r="H305" s="84"/>
      <c r="I305" s="124"/>
    </row>
    <row r="306" spans="1:9" s="1" customFormat="1">
      <c r="A306" s="46" t="s">
        <v>93</v>
      </c>
      <c r="B306" s="46"/>
      <c r="C306" s="46"/>
      <c r="D306" s="46"/>
      <c r="E306" s="46"/>
      <c r="F306" s="54">
        <v>1601726</v>
      </c>
      <c r="G306" s="54"/>
      <c r="H306" s="180">
        <v>1190551</v>
      </c>
      <c r="I306" s="180"/>
    </row>
    <row r="307" spans="1:9" s="1" customFormat="1">
      <c r="A307" s="46"/>
      <c r="B307" s="46"/>
      <c r="C307" s="46"/>
      <c r="D307" s="46"/>
      <c r="E307" s="46"/>
      <c r="F307" s="54"/>
      <c r="G307" s="54"/>
      <c r="H307" s="54"/>
      <c r="I307" s="54"/>
    </row>
    <row r="308" spans="1:9" s="1" customFormat="1">
      <c r="A308" s="46" t="s">
        <v>65</v>
      </c>
      <c r="B308" s="46"/>
      <c r="C308" s="46"/>
      <c r="D308" s="46"/>
      <c r="E308" s="46"/>
      <c r="F308" s="54">
        <v>200000</v>
      </c>
      <c r="G308" s="54"/>
      <c r="H308" s="180">
        <v>1925985</v>
      </c>
      <c r="I308" s="180"/>
    </row>
    <row r="309" spans="1:9" s="1" customFormat="1">
      <c r="A309" s="119" t="s">
        <v>222</v>
      </c>
      <c r="B309" s="119"/>
      <c r="C309" s="119"/>
      <c r="D309" s="119"/>
      <c r="E309" s="119"/>
      <c r="F309" s="54"/>
      <c r="G309" s="54"/>
      <c r="H309" s="54"/>
      <c r="I309" s="54"/>
    </row>
    <row r="310" spans="1:9" s="1" customFormat="1" ht="15.75" thickBot="1">
      <c r="A310" s="46" t="s">
        <v>129</v>
      </c>
      <c r="B310" s="46"/>
      <c r="C310" s="46"/>
      <c r="D310" s="46"/>
      <c r="E310" s="46"/>
      <c r="F310" s="54">
        <v>54000</v>
      </c>
      <c r="G310" s="54"/>
      <c r="H310" s="180">
        <v>520015</v>
      </c>
      <c r="I310" s="180"/>
    </row>
    <row r="311" spans="1:9" s="1" customFormat="1" ht="16.5" thickTop="1" thickBot="1">
      <c r="A311" s="45" t="s">
        <v>11</v>
      </c>
      <c r="B311" s="45"/>
      <c r="C311" s="45"/>
      <c r="D311" s="45"/>
      <c r="E311" s="45"/>
      <c r="F311" s="38">
        <f>SUM(F302:G310)</f>
        <v>8028044</v>
      </c>
      <c r="G311" s="38"/>
      <c r="H311" s="38">
        <f>SUM(H302:I310)</f>
        <v>8046000</v>
      </c>
      <c r="I311" s="38"/>
    </row>
    <row r="312" spans="1:9" s="1" customFormat="1" ht="16.5" thickTop="1" thickBot="1">
      <c r="A312" s="75" t="s">
        <v>12</v>
      </c>
      <c r="B312" s="76"/>
      <c r="C312" s="76"/>
      <c r="D312" s="76"/>
      <c r="E312" s="76"/>
      <c r="F312" s="52">
        <f>SUM(F301+F311)</f>
        <v>9834792</v>
      </c>
      <c r="G312" s="53"/>
      <c r="H312" s="52">
        <f>SUM(H301+H311)</f>
        <v>8468000</v>
      </c>
      <c r="I312" s="53"/>
    </row>
    <row r="313" spans="1:9" s="1" customFormat="1" ht="15.75" thickTop="1">
      <c r="A313" s="12"/>
      <c r="B313" s="13"/>
      <c r="C313" s="13"/>
      <c r="D313" s="13"/>
      <c r="E313" s="13"/>
      <c r="F313" s="10"/>
      <c r="G313" s="13"/>
      <c r="H313" s="10"/>
      <c r="I313" s="13"/>
    </row>
    <row r="315" spans="1:9">
      <c r="A315" s="98" t="s">
        <v>105</v>
      </c>
      <c r="B315" s="98"/>
      <c r="C315" s="98"/>
      <c r="D315" s="98"/>
      <c r="E315" s="98"/>
      <c r="F315" s="98"/>
      <c r="G315" s="98"/>
      <c r="H315" s="98"/>
      <c r="I315" s="98"/>
    </row>
    <row r="317" spans="1:9" ht="15" customHeight="1">
      <c r="A317" s="57" t="s">
        <v>0</v>
      </c>
      <c r="B317" s="57"/>
      <c r="C317" s="57"/>
      <c r="D317" s="57"/>
      <c r="E317" s="57"/>
      <c r="F317" s="59" t="s">
        <v>196</v>
      </c>
      <c r="G317" s="59"/>
      <c r="H317" s="59" t="s">
        <v>198</v>
      </c>
      <c r="I317" s="59"/>
    </row>
    <row r="318" spans="1:9">
      <c r="A318" s="58"/>
      <c r="B318" s="58"/>
      <c r="C318" s="58"/>
      <c r="D318" s="58"/>
      <c r="E318" s="58"/>
      <c r="F318" s="60"/>
      <c r="G318" s="60"/>
      <c r="H318" s="60"/>
      <c r="I318" s="60"/>
    </row>
    <row r="319" spans="1:9">
      <c r="A319" s="35" t="s">
        <v>98</v>
      </c>
      <c r="B319" s="36"/>
      <c r="C319" s="36"/>
      <c r="D319" s="36"/>
      <c r="E319" s="36"/>
      <c r="F319" s="37">
        <v>4986064</v>
      </c>
      <c r="G319" s="37"/>
      <c r="H319" s="37">
        <v>3800000</v>
      </c>
      <c r="I319" s="37"/>
    </row>
    <row r="320" spans="1:9">
      <c r="A320" s="107"/>
      <c r="B320" s="107"/>
      <c r="C320" s="107"/>
      <c r="D320" s="107"/>
      <c r="E320" s="107"/>
      <c r="F320" s="99"/>
      <c r="G320" s="99"/>
      <c r="H320" s="99"/>
      <c r="I320" s="99"/>
    </row>
    <row r="321" spans="1:9">
      <c r="A321" s="35" t="s">
        <v>211</v>
      </c>
      <c r="B321" s="36"/>
      <c r="C321" s="36"/>
      <c r="D321" s="36"/>
      <c r="E321" s="36"/>
      <c r="F321" s="37">
        <v>1528192</v>
      </c>
      <c r="G321" s="37"/>
      <c r="H321" s="37">
        <v>2293000</v>
      </c>
      <c r="I321" s="37"/>
    </row>
    <row r="322" spans="1:9">
      <c r="A322" s="49"/>
      <c r="B322" s="49"/>
      <c r="C322" s="49"/>
      <c r="D322" s="49"/>
      <c r="E322" s="49"/>
      <c r="F322" s="37"/>
      <c r="G322" s="37"/>
      <c r="H322" s="37"/>
      <c r="I322" s="37"/>
    </row>
    <row r="323" spans="1:9" s="1" customFormat="1">
      <c r="A323" s="46" t="s">
        <v>112</v>
      </c>
      <c r="B323" s="46"/>
      <c r="C323" s="46"/>
      <c r="D323" s="46"/>
      <c r="E323" s="46"/>
      <c r="F323" s="37">
        <v>264136</v>
      </c>
      <c r="G323" s="37"/>
      <c r="H323" s="37"/>
      <c r="I323" s="37"/>
    </row>
    <row r="324" spans="1:9" s="1" customFormat="1">
      <c r="A324" s="49"/>
      <c r="B324" s="49"/>
      <c r="C324" s="49"/>
      <c r="D324" s="49"/>
      <c r="E324" s="49"/>
      <c r="F324" s="37"/>
      <c r="G324" s="37"/>
      <c r="H324" s="37"/>
      <c r="I324" s="37"/>
    </row>
    <row r="325" spans="1:9">
      <c r="A325" s="35" t="s">
        <v>64</v>
      </c>
      <c r="B325" s="36"/>
      <c r="C325" s="36"/>
      <c r="D325" s="36"/>
      <c r="E325" s="36"/>
      <c r="F325" s="37">
        <v>1724615</v>
      </c>
      <c r="G325" s="37"/>
      <c r="H325" s="37">
        <v>1645000</v>
      </c>
      <c r="I325" s="37"/>
    </row>
    <row r="326" spans="1:9" ht="15.75" thickBot="1">
      <c r="A326" s="74" t="s">
        <v>19</v>
      </c>
      <c r="B326" s="30"/>
      <c r="C326" s="30"/>
      <c r="D326" s="30"/>
      <c r="E326" s="31"/>
      <c r="F326" s="47"/>
      <c r="G326" s="48"/>
      <c r="H326" s="47"/>
      <c r="I326" s="48"/>
    </row>
    <row r="327" spans="1:9" ht="16.5" thickTop="1" thickBot="1">
      <c r="A327" s="75" t="s">
        <v>8</v>
      </c>
      <c r="B327" s="76"/>
      <c r="C327" s="76"/>
      <c r="D327" s="76"/>
      <c r="E327" s="76"/>
      <c r="F327" s="52">
        <f>SUM(F319:G326)</f>
        <v>8503007</v>
      </c>
      <c r="G327" s="53"/>
      <c r="H327" s="52">
        <f>SUM(H319:I326)</f>
        <v>7738000</v>
      </c>
      <c r="I327" s="53"/>
    </row>
    <row r="328" spans="1:9" ht="16.5" thickTop="1" thickBot="1">
      <c r="A328" s="45" t="s">
        <v>9</v>
      </c>
      <c r="B328" s="45"/>
      <c r="C328" s="45"/>
      <c r="D328" s="45"/>
      <c r="E328" s="45"/>
      <c r="F328" s="38">
        <f>SUM(F327)</f>
        <v>8503007</v>
      </c>
      <c r="G328" s="61"/>
      <c r="H328" s="38">
        <f>SUM(H327)</f>
        <v>7738000</v>
      </c>
      <c r="I328" s="61"/>
    </row>
    <row r="329" spans="1:9" s="1" customFormat="1" ht="16.5" thickTop="1" thickBot="1">
      <c r="A329" s="45" t="s">
        <v>92</v>
      </c>
      <c r="B329" s="39"/>
      <c r="C329" s="39"/>
      <c r="D329" s="39"/>
      <c r="E329" s="39"/>
      <c r="F329" s="38">
        <v>200000</v>
      </c>
      <c r="G329" s="39"/>
      <c r="H329" s="38"/>
      <c r="I329" s="39"/>
    </row>
    <row r="330" spans="1:9" s="1" customFormat="1" ht="16.5" thickTop="1" thickBot="1">
      <c r="A330" s="45"/>
      <c r="B330" s="39"/>
      <c r="C330" s="39"/>
      <c r="D330" s="39"/>
      <c r="E330" s="39"/>
      <c r="F330" s="38"/>
      <c r="G330" s="39"/>
      <c r="H330" s="38"/>
      <c r="I330" s="39"/>
    </row>
    <row r="331" spans="1:9" s="1" customFormat="1" ht="16.5" thickTop="1" thickBot="1">
      <c r="A331" s="45" t="s">
        <v>93</v>
      </c>
      <c r="B331" s="39"/>
      <c r="C331" s="39"/>
      <c r="D331" s="39"/>
      <c r="E331" s="39"/>
      <c r="F331" s="38">
        <v>54000</v>
      </c>
      <c r="G331" s="39"/>
      <c r="H331" s="38"/>
      <c r="I331" s="39"/>
    </row>
    <row r="332" spans="1:9" s="1" customFormat="1" ht="16.5" thickTop="1" thickBot="1">
      <c r="A332" s="45"/>
      <c r="B332" s="39"/>
      <c r="C332" s="39"/>
      <c r="D332" s="39"/>
      <c r="E332" s="39"/>
      <c r="F332" s="38"/>
      <c r="G332" s="39"/>
      <c r="H332" s="38"/>
      <c r="I332" s="39"/>
    </row>
    <row r="333" spans="1:9" s="1" customFormat="1" ht="16.5" thickTop="1" thickBot="1">
      <c r="A333" s="45" t="s">
        <v>207</v>
      </c>
      <c r="B333" s="39"/>
      <c r="C333" s="39"/>
      <c r="D333" s="39"/>
      <c r="E333" s="39"/>
      <c r="F333" s="38">
        <v>330000</v>
      </c>
      <c r="G333" s="39"/>
      <c r="H333" s="38"/>
      <c r="I333" s="39"/>
    </row>
    <row r="334" spans="1:9" s="1" customFormat="1" ht="16.5" thickTop="1" thickBot="1">
      <c r="A334" s="45"/>
      <c r="B334" s="39"/>
      <c r="C334" s="39"/>
      <c r="D334" s="39"/>
      <c r="E334" s="39"/>
      <c r="F334" s="38"/>
      <c r="G334" s="39"/>
      <c r="H334" s="38"/>
      <c r="I334" s="39"/>
    </row>
    <row r="335" spans="1:9" s="1" customFormat="1" ht="16.5" thickTop="1" thickBot="1">
      <c r="A335" s="45" t="s">
        <v>129</v>
      </c>
      <c r="B335" s="39"/>
      <c r="C335" s="39"/>
      <c r="D335" s="39"/>
      <c r="E335" s="39"/>
      <c r="F335" s="38">
        <v>89100</v>
      </c>
      <c r="G335" s="39"/>
      <c r="H335" s="38"/>
      <c r="I335" s="39"/>
    </row>
    <row r="336" spans="1:9" s="1" customFormat="1" ht="16.5" thickTop="1" thickBot="1">
      <c r="A336" s="45" t="s">
        <v>11</v>
      </c>
      <c r="B336" s="39"/>
      <c r="C336" s="39"/>
      <c r="D336" s="39"/>
      <c r="E336" s="39"/>
      <c r="F336" s="38">
        <f>SUM(F329:G335)</f>
        <v>673100</v>
      </c>
      <c r="G336" s="39"/>
      <c r="H336" s="38">
        <f>SUM(H329:I335)</f>
        <v>0</v>
      </c>
      <c r="I336" s="39"/>
    </row>
    <row r="337" spans="1:9" s="1" customFormat="1" ht="16.5" thickTop="1" thickBot="1">
      <c r="A337" s="75" t="s">
        <v>12</v>
      </c>
      <c r="B337" s="76"/>
      <c r="C337" s="76"/>
      <c r="D337" s="76"/>
      <c r="E337" s="76"/>
      <c r="F337" s="52">
        <f>SUM(F328+F336)</f>
        <v>9176107</v>
      </c>
      <c r="G337" s="53"/>
      <c r="H337" s="52">
        <f>SUM(H328+H336)</f>
        <v>7738000</v>
      </c>
      <c r="I337" s="53"/>
    </row>
    <row r="338" spans="1:9" ht="15.75" thickTop="1"/>
    <row r="339" spans="1:9" s="1" customFormat="1"/>
    <row r="340" spans="1:9" s="1" customFormat="1"/>
    <row r="341" spans="1:9" s="1" customFormat="1"/>
    <row r="342" spans="1:9" s="1" customFormat="1">
      <c r="A342" s="98" t="s">
        <v>122</v>
      </c>
      <c r="B342" s="98"/>
      <c r="C342" s="98"/>
      <c r="D342" s="98"/>
      <c r="E342" s="98"/>
      <c r="F342" s="98"/>
      <c r="G342" s="98"/>
      <c r="H342" s="98"/>
      <c r="I342" s="98"/>
    </row>
    <row r="343" spans="1:9" s="1" customFormat="1"/>
    <row r="344" spans="1:9" s="1" customFormat="1" ht="15" customHeight="1">
      <c r="A344" s="57" t="s">
        <v>0</v>
      </c>
      <c r="B344" s="57"/>
      <c r="C344" s="57"/>
      <c r="D344" s="57"/>
      <c r="E344" s="57"/>
      <c r="F344" s="59" t="s">
        <v>196</v>
      </c>
      <c r="G344" s="59"/>
      <c r="H344" s="59" t="s">
        <v>198</v>
      </c>
      <c r="I344" s="59"/>
    </row>
    <row r="345" spans="1:9" s="1" customFormat="1">
      <c r="A345" s="58"/>
      <c r="B345" s="58"/>
      <c r="C345" s="58"/>
      <c r="D345" s="58"/>
      <c r="E345" s="58"/>
      <c r="F345" s="60"/>
      <c r="G345" s="60"/>
      <c r="H345" s="60"/>
      <c r="I345" s="60"/>
    </row>
    <row r="346" spans="1:9" s="1" customFormat="1">
      <c r="A346" s="42" t="s">
        <v>71</v>
      </c>
      <c r="B346" s="43"/>
      <c r="C346" s="43"/>
      <c r="D346" s="43"/>
      <c r="E346" s="44"/>
      <c r="F346" s="27">
        <v>1900000</v>
      </c>
      <c r="G346" s="28"/>
      <c r="H346" s="27">
        <v>2166000</v>
      </c>
      <c r="I346" s="28"/>
    </row>
    <row r="347" spans="1:9" s="1" customFormat="1">
      <c r="A347" s="164"/>
      <c r="B347" s="165"/>
      <c r="C347" s="165"/>
      <c r="D347" s="165"/>
      <c r="E347" s="166"/>
      <c r="F347" s="117"/>
      <c r="G347" s="118"/>
      <c r="H347" s="117"/>
      <c r="I347" s="118"/>
    </row>
    <row r="348" spans="1:9" s="1" customFormat="1" ht="15.75" thickBot="1">
      <c r="A348" s="55" t="s">
        <v>72</v>
      </c>
      <c r="B348" s="55"/>
      <c r="C348" s="55"/>
      <c r="D348" s="55"/>
      <c r="E348" s="56"/>
      <c r="F348" s="27">
        <v>100000</v>
      </c>
      <c r="G348" s="28"/>
      <c r="H348" s="27">
        <v>100000</v>
      </c>
      <c r="I348" s="28"/>
    </row>
    <row r="349" spans="1:9" s="1" customFormat="1" ht="16.5" thickTop="1" thickBot="1">
      <c r="A349" s="66" t="s">
        <v>31</v>
      </c>
      <c r="B349" s="66"/>
      <c r="C349" s="66"/>
      <c r="D349" s="66"/>
      <c r="E349" s="67"/>
      <c r="F349" s="27"/>
      <c r="G349" s="28"/>
      <c r="H349" s="117"/>
      <c r="I349" s="118"/>
    </row>
    <row r="350" spans="1:9" s="1" customFormat="1" ht="16.5" thickTop="1" thickBot="1">
      <c r="A350" s="64" t="s">
        <v>111</v>
      </c>
      <c r="B350" s="64"/>
      <c r="C350" s="64"/>
      <c r="D350" s="64"/>
      <c r="E350" s="65"/>
      <c r="F350" s="27">
        <v>97300</v>
      </c>
      <c r="G350" s="28"/>
      <c r="H350" s="117"/>
      <c r="I350" s="118"/>
    </row>
    <row r="351" spans="1:9" s="1" customFormat="1" ht="16.5" thickTop="1" thickBot="1">
      <c r="A351" s="66"/>
      <c r="B351" s="66"/>
      <c r="C351" s="66"/>
      <c r="D351" s="66"/>
      <c r="E351" s="67"/>
      <c r="F351" s="27"/>
      <c r="G351" s="28"/>
      <c r="H351" s="117"/>
      <c r="I351" s="118"/>
    </row>
    <row r="352" spans="1:9" s="1" customFormat="1" ht="16.5" thickTop="1" thickBot="1">
      <c r="A352" s="75" t="s">
        <v>5</v>
      </c>
      <c r="B352" s="76"/>
      <c r="C352" s="76"/>
      <c r="D352" s="76"/>
      <c r="E352" s="76"/>
      <c r="F352" s="52">
        <f>SUM(F346:G351)</f>
        <v>2097300</v>
      </c>
      <c r="G352" s="52"/>
      <c r="H352" s="52">
        <f>SUM(H346:I351)</f>
        <v>2266000</v>
      </c>
      <c r="I352" s="52"/>
    </row>
    <row r="353" spans="1:9" s="1" customFormat="1" ht="15.75" thickTop="1">
      <c r="A353" s="35" t="s">
        <v>33</v>
      </c>
      <c r="B353" s="36"/>
      <c r="C353" s="36"/>
      <c r="D353" s="36"/>
      <c r="E353" s="36"/>
      <c r="F353" s="37">
        <v>305535</v>
      </c>
      <c r="G353" s="37"/>
      <c r="H353" s="37">
        <f>(H346+H348+H350)*0.22</f>
        <v>498520</v>
      </c>
      <c r="I353" s="37"/>
    </row>
    <row r="354" spans="1:9" s="1" customFormat="1">
      <c r="A354" s="40"/>
      <c r="B354" s="41"/>
      <c r="C354" s="41"/>
      <c r="D354" s="41"/>
      <c r="E354" s="41"/>
      <c r="F354" s="37"/>
      <c r="G354" s="37"/>
      <c r="H354" s="37"/>
      <c r="I354" s="37"/>
    </row>
    <row r="355" spans="1:9" s="1" customFormat="1">
      <c r="A355" s="87" t="s">
        <v>155</v>
      </c>
      <c r="B355" s="88"/>
      <c r="C355" s="88"/>
      <c r="D355" s="88"/>
      <c r="E355" s="88"/>
      <c r="F355" s="37">
        <v>25960</v>
      </c>
      <c r="G355" s="37"/>
      <c r="H355" s="37">
        <v>34220</v>
      </c>
      <c r="I355" s="37"/>
    </row>
    <row r="356" spans="1:9" s="1" customFormat="1">
      <c r="A356" s="40"/>
      <c r="B356" s="41"/>
      <c r="C356" s="41"/>
      <c r="D356" s="41"/>
      <c r="E356" s="41"/>
      <c r="F356" s="37"/>
      <c r="G356" s="37"/>
      <c r="H356" s="37"/>
      <c r="I356" s="37"/>
    </row>
    <row r="357" spans="1:9" s="1" customFormat="1" ht="15.75" thickBot="1">
      <c r="A357" s="109" t="s">
        <v>6</v>
      </c>
      <c r="B357" s="68"/>
      <c r="C357" s="68"/>
      <c r="D357" s="68"/>
      <c r="E357" s="68"/>
      <c r="F357" s="110">
        <f>SUM(F353:G356)</f>
        <v>331495</v>
      </c>
      <c r="G357" s="110"/>
      <c r="H357" s="110">
        <f>SUM(H353:I356)</f>
        <v>532740</v>
      </c>
      <c r="I357" s="110"/>
    </row>
    <row r="358" spans="1:9" s="1" customFormat="1" ht="15.75" thickTop="1">
      <c r="A358" s="35" t="s">
        <v>75</v>
      </c>
      <c r="B358" s="36"/>
      <c r="C358" s="36"/>
      <c r="D358" s="36"/>
      <c r="E358" s="89"/>
      <c r="F358" s="37">
        <v>6808</v>
      </c>
      <c r="G358" s="37"/>
      <c r="H358" s="37">
        <v>10000</v>
      </c>
      <c r="I358" s="37"/>
    </row>
    <row r="359" spans="1:9" s="1" customFormat="1">
      <c r="A359" s="107"/>
      <c r="B359" s="107"/>
      <c r="C359" s="107"/>
      <c r="D359" s="107"/>
      <c r="E359" s="107"/>
      <c r="F359" s="99"/>
      <c r="G359" s="99"/>
      <c r="H359" s="99"/>
      <c r="I359" s="99"/>
    </row>
    <row r="360" spans="1:9" s="1" customFormat="1">
      <c r="A360" s="35" t="s">
        <v>77</v>
      </c>
      <c r="B360" s="36"/>
      <c r="C360" s="36"/>
      <c r="D360" s="36"/>
      <c r="E360" s="89"/>
      <c r="F360" s="47">
        <v>1630253</v>
      </c>
      <c r="G360" s="48"/>
      <c r="H360" s="47">
        <v>1700000</v>
      </c>
      <c r="I360" s="48"/>
    </row>
    <row r="361" spans="1:9" s="1" customFormat="1">
      <c r="A361" s="74"/>
      <c r="B361" s="80"/>
      <c r="C361" s="80"/>
      <c r="D361" s="80"/>
      <c r="E361" s="136"/>
      <c r="F361" s="47"/>
      <c r="G361" s="48"/>
      <c r="H361" s="47"/>
      <c r="I361" s="48"/>
    </row>
    <row r="362" spans="1:9" s="1" customFormat="1">
      <c r="A362" s="35" t="s">
        <v>78</v>
      </c>
      <c r="B362" s="36"/>
      <c r="C362" s="36"/>
      <c r="D362" s="36"/>
      <c r="E362" s="36"/>
      <c r="F362" s="37">
        <v>22002</v>
      </c>
      <c r="G362" s="37"/>
      <c r="H362" s="37">
        <v>24000</v>
      </c>
      <c r="I362" s="37"/>
    </row>
    <row r="363" spans="1:9" s="1" customFormat="1">
      <c r="A363" s="49" t="s">
        <v>79</v>
      </c>
      <c r="B363" s="49"/>
      <c r="C363" s="49"/>
      <c r="D363" s="49"/>
      <c r="E363" s="49"/>
      <c r="F363" s="37"/>
      <c r="G363" s="37"/>
      <c r="H363" s="37"/>
      <c r="I363" s="37"/>
    </row>
    <row r="364" spans="1:9" s="1" customFormat="1">
      <c r="A364" s="46" t="s">
        <v>82</v>
      </c>
      <c r="B364" s="46"/>
      <c r="C364" s="46"/>
      <c r="D364" s="46"/>
      <c r="E364" s="46"/>
      <c r="F364" s="37"/>
      <c r="G364" s="37"/>
      <c r="H364" s="37"/>
      <c r="I364" s="37"/>
    </row>
    <row r="365" spans="1:9" s="1" customFormat="1">
      <c r="A365" s="49"/>
      <c r="B365" s="49"/>
      <c r="C365" s="49"/>
      <c r="D365" s="49"/>
      <c r="E365" s="49"/>
      <c r="F365" s="37"/>
      <c r="G365" s="37"/>
      <c r="H365" s="37"/>
      <c r="I365" s="37"/>
    </row>
    <row r="366" spans="1:9" s="1" customFormat="1">
      <c r="A366" s="35" t="s">
        <v>7</v>
      </c>
      <c r="B366" s="100"/>
      <c r="C366" s="100"/>
      <c r="D366" s="100"/>
      <c r="E366" s="101"/>
      <c r="F366" s="37">
        <v>1125537</v>
      </c>
      <c r="G366" s="37"/>
      <c r="H366" s="37">
        <v>1000000</v>
      </c>
      <c r="I366" s="37"/>
    </row>
    <row r="367" spans="1:9" s="1" customFormat="1">
      <c r="A367" s="74"/>
      <c r="B367" s="81"/>
      <c r="C367" s="81"/>
      <c r="D367" s="81"/>
      <c r="E367" s="34"/>
      <c r="F367" s="37"/>
      <c r="G367" s="37"/>
      <c r="H367" s="37"/>
      <c r="I367" s="37"/>
    </row>
    <row r="368" spans="1:9" s="1" customFormat="1">
      <c r="A368" s="35" t="s">
        <v>63</v>
      </c>
      <c r="B368" s="100"/>
      <c r="C368" s="100"/>
      <c r="D368" s="100"/>
      <c r="E368" s="101"/>
      <c r="F368" s="37">
        <v>57529</v>
      </c>
      <c r="G368" s="37"/>
      <c r="H368" s="37">
        <v>60000</v>
      </c>
      <c r="I368" s="37"/>
    </row>
    <row r="369" spans="1:9" s="1" customFormat="1">
      <c r="A369" s="74"/>
      <c r="B369" s="81"/>
      <c r="C369" s="81"/>
      <c r="D369" s="81"/>
      <c r="E369" s="34"/>
      <c r="F369" s="37"/>
      <c r="G369" s="37"/>
      <c r="H369" s="37"/>
      <c r="I369" s="37"/>
    </row>
    <row r="370" spans="1:9" s="1" customFormat="1">
      <c r="A370" s="35" t="s">
        <v>85</v>
      </c>
      <c r="B370" s="36"/>
      <c r="C370" s="36"/>
      <c r="D370" s="36"/>
      <c r="E370" s="36"/>
      <c r="F370" s="37">
        <v>678692</v>
      </c>
      <c r="G370" s="37"/>
      <c r="H370" s="37">
        <v>700000</v>
      </c>
      <c r="I370" s="37"/>
    </row>
    <row r="371" spans="1:9" s="1" customFormat="1">
      <c r="A371" s="125" t="s">
        <v>190</v>
      </c>
      <c r="B371" s="126"/>
      <c r="C371" s="126"/>
      <c r="D371" s="126"/>
      <c r="E371" s="126"/>
      <c r="F371" s="37"/>
      <c r="G371" s="37"/>
      <c r="H371" s="37"/>
      <c r="I371" s="37"/>
    </row>
    <row r="372" spans="1:9" s="1" customFormat="1">
      <c r="A372" s="35" t="s">
        <v>86</v>
      </c>
      <c r="B372" s="36"/>
      <c r="C372" s="36"/>
      <c r="D372" s="36"/>
      <c r="E372" s="36"/>
      <c r="F372" s="37"/>
      <c r="G372" s="37"/>
      <c r="H372" s="37"/>
      <c r="I372" s="37"/>
    </row>
    <row r="373" spans="1:9" s="1" customFormat="1">
      <c r="A373" s="107"/>
      <c r="B373" s="107"/>
      <c r="C373" s="107"/>
      <c r="D373" s="107"/>
      <c r="E373" s="107"/>
      <c r="F373" s="99"/>
      <c r="G373" s="99"/>
      <c r="H373" s="99"/>
      <c r="I373" s="99"/>
    </row>
    <row r="374" spans="1:9" s="1" customFormat="1">
      <c r="A374" s="35" t="s">
        <v>64</v>
      </c>
      <c r="B374" s="36"/>
      <c r="C374" s="36"/>
      <c r="D374" s="36"/>
      <c r="E374" s="36"/>
      <c r="F374" s="37">
        <v>777874</v>
      </c>
      <c r="G374" s="37"/>
      <c r="H374" s="37">
        <v>750000</v>
      </c>
      <c r="I374" s="37"/>
    </row>
    <row r="375" spans="1:9" s="1" customFormat="1">
      <c r="A375" s="102"/>
      <c r="B375" s="123"/>
      <c r="C375" s="123"/>
      <c r="D375" s="123"/>
      <c r="E375" s="123"/>
      <c r="F375" s="99"/>
      <c r="G375" s="99"/>
      <c r="H375" s="99"/>
      <c r="I375" s="99"/>
    </row>
    <row r="376" spans="1:9" s="1" customFormat="1">
      <c r="A376" s="35"/>
      <c r="B376" s="36"/>
      <c r="C376" s="36"/>
      <c r="D376" s="36"/>
      <c r="E376" s="36"/>
      <c r="F376" s="37"/>
      <c r="G376" s="37"/>
      <c r="H376" s="37"/>
      <c r="I376" s="37"/>
    </row>
    <row r="377" spans="1:9" s="1" customFormat="1" ht="15.75" thickBot="1">
      <c r="A377" s="107"/>
      <c r="B377" s="107"/>
      <c r="C377" s="107"/>
      <c r="D377" s="107"/>
      <c r="E377" s="107"/>
      <c r="F377" s="62"/>
      <c r="G377" s="63"/>
      <c r="H377" s="62"/>
      <c r="I377" s="63"/>
    </row>
    <row r="378" spans="1:9" s="1" customFormat="1" ht="16.5" thickTop="1" thickBot="1">
      <c r="A378" s="75" t="s">
        <v>8</v>
      </c>
      <c r="B378" s="76"/>
      <c r="C378" s="76"/>
      <c r="D378" s="76"/>
      <c r="E378" s="76"/>
      <c r="F378" s="52">
        <f>SUM(F358:G377)</f>
        <v>4298695</v>
      </c>
      <c r="G378" s="53"/>
      <c r="H378" s="52">
        <f>SUM(H358:I377)</f>
        <v>4244000</v>
      </c>
      <c r="I378" s="53"/>
    </row>
    <row r="379" spans="1:9" s="1" customFormat="1" ht="16.5" thickTop="1" thickBot="1">
      <c r="A379" s="45" t="s">
        <v>9</v>
      </c>
      <c r="B379" s="45"/>
      <c r="C379" s="45"/>
      <c r="D379" s="45"/>
      <c r="E379" s="45"/>
      <c r="F379" s="38">
        <f>SUM(F378,F357,F352)</f>
        <v>6727490</v>
      </c>
      <c r="G379" s="61"/>
      <c r="H379" s="38">
        <f>SUM(H378,H357,H352)</f>
        <v>7042740</v>
      </c>
      <c r="I379" s="61"/>
    </row>
    <row r="380" spans="1:9" s="1" customFormat="1" ht="16.5" thickTop="1" thickBot="1">
      <c r="A380" s="45" t="s">
        <v>92</v>
      </c>
      <c r="B380" s="39"/>
      <c r="C380" s="39"/>
      <c r="D380" s="39"/>
      <c r="E380" s="39"/>
      <c r="F380" s="38">
        <v>16788000</v>
      </c>
      <c r="G380" s="39"/>
      <c r="H380" s="38"/>
      <c r="I380" s="39"/>
    </row>
    <row r="381" spans="1:9" s="1" customFormat="1" ht="16.5" thickTop="1" thickBot="1">
      <c r="A381" s="45"/>
      <c r="B381" s="39"/>
      <c r="C381" s="39"/>
      <c r="D381" s="39"/>
      <c r="E381" s="39"/>
      <c r="F381" s="38"/>
      <c r="G381" s="39"/>
      <c r="H381" s="38"/>
      <c r="I381" s="39"/>
    </row>
    <row r="382" spans="1:9" s="1" customFormat="1" ht="16.5" thickTop="1" thickBot="1">
      <c r="A382" s="45" t="s">
        <v>93</v>
      </c>
      <c r="B382" s="39"/>
      <c r="C382" s="39"/>
      <c r="D382" s="39"/>
      <c r="E382" s="39"/>
      <c r="F382" s="38">
        <v>4532760</v>
      </c>
      <c r="G382" s="39"/>
      <c r="H382" s="38"/>
      <c r="I382" s="39"/>
    </row>
    <row r="383" spans="1:9" s="1" customFormat="1" ht="16.5" thickTop="1" thickBot="1">
      <c r="A383" s="45"/>
      <c r="B383" s="39"/>
      <c r="C383" s="39"/>
      <c r="D383" s="39"/>
      <c r="E383" s="39"/>
      <c r="F383" s="38"/>
      <c r="G383" s="39"/>
      <c r="H383" s="38"/>
      <c r="I383" s="39"/>
    </row>
    <row r="384" spans="1:9" s="1" customFormat="1" ht="16.5" thickTop="1" thickBot="1">
      <c r="A384" s="45" t="s">
        <v>207</v>
      </c>
      <c r="B384" s="39"/>
      <c r="C384" s="39"/>
      <c r="D384" s="39"/>
      <c r="E384" s="39"/>
      <c r="F384" s="38">
        <v>1085765</v>
      </c>
      <c r="G384" s="39"/>
      <c r="H384" s="38"/>
      <c r="I384" s="39"/>
    </row>
    <row r="385" spans="1:9" s="1" customFormat="1" ht="16.5" thickTop="1" thickBot="1">
      <c r="A385" s="45"/>
      <c r="B385" s="39"/>
      <c r="C385" s="39"/>
      <c r="D385" s="39"/>
      <c r="E385" s="39"/>
      <c r="F385" s="38"/>
      <c r="G385" s="39"/>
      <c r="H385" s="38"/>
      <c r="I385" s="39"/>
    </row>
    <row r="386" spans="1:9" s="1" customFormat="1" ht="16.5" thickTop="1" thickBot="1">
      <c r="A386" s="45" t="s">
        <v>129</v>
      </c>
      <c r="B386" s="39"/>
      <c r="C386" s="39"/>
      <c r="D386" s="39"/>
      <c r="E386" s="39"/>
      <c r="F386" s="38">
        <v>293157</v>
      </c>
      <c r="G386" s="39"/>
      <c r="H386" s="38"/>
      <c r="I386" s="39"/>
    </row>
    <row r="387" spans="1:9" s="1" customFormat="1" ht="16.5" thickTop="1" thickBot="1">
      <c r="A387" s="45" t="s">
        <v>11</v>
      </c>
      <c r="B387" s="39"/>
      <c r="C387" s="39"/>
      <c r="D387" s="39"/>
      <c r="E387" s="39"/>
      <c r="F387" s="38">
        <f>SUM(F380:G386)</f>
        <v>22699682</v>
      </c>
      <c r="G387" s="39"/>
      <c r="H387" s="38">
        <f>SUM(H380:I386)</f>
        <v>0</v>
      </c>
      <c r="I387" s="39"/>
    </row>
    <row r="388" spans="1:9" s="1" customFormat="1" ht="16.5" thickTop="1" thickBot="1">
      <c r="A388" s="75" t="s">
        <v>12</v>
      </c>
      <c r="B388" s="76"/>
      <c r="C388" s="76"/>
      <c r="D388" s="76"/>
      <c r="E388" s="76"/>
      <c r="F388" s="52">
        <f>SUM(F379+F387)</f>
        <v>29427172</v>
      </c>
      <c r="G388" s="53"/>
      <c r="H388" s="52">
        <f>SUM(H379+H387)</f>
        <v>7042740</v>
      </c>
      <c r="I388" s="53"/>
    </row>
    <row r="389" spans="1:9" s="1" customFormat="1" ht="15.75" thickTop="1"/>
    <row r="390" spans="1:9" s="1" customFormat="1"/>
    <row r="391" spans="1:9" s="1" customFormat="1">
      <c r="A391" s="98" t="s">
        <v>124</v>
      </c>
      <c r="B391" s="98"/>
      <c r="C391" s="98"/>
      <c r="D391" s="98"/>
      <c r="E391" s="98"/>
      <c r="F391" s="98"/>
      <c r="G391" s="98"/>
      <c r="H391" s="98"/>
      <c r="I391" s="98"/>
    </row>
    <row r="392" spans="1:9" s="1" customFormat="1"/>
    <row r="393" spans="1:9" s="1" customFormat="1" ht="15" customHeight="1">
      <c r="A393" s="57" t="s">
        <v>0</v>
      </c>
      <c r="B393" s="57"/>
      <c r="C393" s="57"/>
      <c r="D393" s="57"/>
      <c r="E393" s="57"/>
      <c r="F393" s="59" t="s">
        <v>196</v>
      </c>
      <c r="G393" s="59"/>
      <c r="H393" s="59" t="s">
        <v>198</v>
      </c>
      <c r="I393" s="59"/>
    </row>
    <row r="394" spans="1:9" s="1" customFormat="1">
      <c r="A394" s="58"/>
      <c r="B394" s="58"/>
      <c r="C394" s="58"/>
      <c r="D394" s="58"/>
      <c r="E394" s="58"/>
      <c r="F394" s="60"/>
      <c r="G394" s="60"/>
      <c r="H394" s="60"/>
      <c r="I394" s="60"/>
    </row>
    <row r="395" spans="1:9" s="1" customFormat="1">
      <c r="A395" s="42" t="s">
        <v>71</v>
      </c>
      <c r="B395" s="43"/>
      <c r="C395" s="43"/>
      <c r="D395" s="43"/>
      <c r="E395" s="44"/>
      <c r="F395" s="27">
        <v>21791485</v>
      </c>
      <c r="G395" s="28"/>
      <c r="H395" s="27">
        <v>7582290</v>
      </c>
      <c r="I395" s="28"/>
    </row>
    <row r="396" spans="1:9" s="1" customFormat="1">
      <c r="A396" s="164" t="s">
        <v>205</v>
      </c>
      <c r="B396" s="165"/>
      <c r="C396" s="165"/>
      <c r="D396" s="165"/>
      <c r="E396" s="166"/>
      <c r="F396" s="117"/>
      <c r="G396" s="118"/>
      <c r="H396" s="117"/>
      <c r="I396" s="118"/>
    </row>
    <row r="397" spans="1:9" s="1" customFormat="1" ht="15.75" thickBot="1">
      <c r="A397" s="55" t="s">
        <v>111</v>
      </c>
      <c r="B397" s="55"/>
      <c r="C397" s="55"/>
      <c r="D397" s="55"/>
      <c r="E397" s="56"/>
      <c r="F397" s="27">
        <v>407324</v>
      </c>
      <c r="G397" s="28"/>
      <c r="H397" s="27"/>
      <c r="I397" s="28"/>
    </row>
    <row r="398" spans="1:9" s="1" customFormat="1" ht="16.5" thickTop="1" thickBot="1">
      <c r="A398" s="66"/>
      <c r="B398" s="66"/>
      <c r="C398" s="66"/>
      <c r="D398" s="66"/>
      <c r="E398" s="67"/>
      <c r="F398" s="117"/>
      <c r="G398" s="118"/>
      <c r="H398" s="117"/>
      <c r="I398" s="118"/>
    </row>
    <row r="399" spans="1:9" s="1" customFormat="1" ht="16.5" thickTop="1" thickBot="1">
      <c r="A399" s="75" t="s">
        <v>5</v>
      </c>
      <c r="B399" s="76"/>
      <c r="C399" s="76"/>
      <c r="D399" s="76"/>
      <c r="E399" s="76"/>
      <c r="F399" s="52">
        <f>SUM(F395:G398)</f>
        <v>22198809</v>
      </c>
      <c r="G399" s="52"/>
      <c r="H399" s="52">
        <f>SUM(H395:I398)</f>
        <v>7582290</v>
      </c>
      <c r="I399" s="52"/>
    </row>
    <row r="400" spans="1:9" s="1" customFormat="1" ht="15.75" thickTop="1">
      <c r="A400" s="35" t="s">
        <v>33</v>
      </c>
      <c r="B400" s="36"/>
      <c r="C400" s="36"/>
      <c r="D400" s="36"/>
      <c r="E400" s="36"/>
      <c r="F400" s="37">
        <v>2605515</v>
      </c>
      <c r="G400" s="37"/>
      <c r="H400" s="37">
        <v>739257</v>
      </c>
      <c r="I400" s="37"/>
    </row>
    <row r="401" spans="1:9" s="1" customFormat="1">
      <c r="A401" s="40"/>
      <c r="B401" s="41"/>
      <c r="C401" s="41"/>
      <c r="D401" s="41"/>
      <c r="E401" s="41"/>
      <c r="F401" s="37"/>
      <c r="G401" s="37"/>
      <c r="H401" s="37"/>
      <c r="I401" s="37"/>
    </row>
    <row r="402" spans="1:9" s="1" customFormat="1">
      <c r="A402" s="87" t="s">
        <v>157</v>
      </c>
      <c r="B402" s="88"/>
      <c r="C402" s="88"/>
      <c r="D402" s="88"/>
      <c r="E402" s="88"/>
      <c r="F402" s="37">
        <v>30517</v>
      </c>
      <c r="G402" s="37"/>
      <c r="H402" s="37"/>
      <c r="I402" s="37"/>
    </row>
    <row r="403" spans="1:9" s="1" customFormat="1">
      <c r="A403" s="40"/>
      <c r="B403" s="41"/>
      <c r="C403" s="41"/>
      <c r="D403" s="41"/>
      <c r="E403" s="41"/>
      <c r="F403" s="37"/>
      <c r="G403" s="37"/>
      <c r="H403" s="37"/>
      <c r="I403" s="37"/>
    </row>
    <row r="404" spans="1:9" s="1" customFormat="1" ht="15.75" thickBot="1">
      <c r="A404" s="109" t="s">
        <v>6</v>
      </c>
      <c r="B404" s="68"/>
      <c r="C404" s="68"/>
      <c r="D404" s="68"/>
      <c r="E404" s="68"/>
      <c r="F404" s="110">
        <f>SUM(F400:G402)</f>
        <v>2636032</v>
      </c>
      <c r="G404" s="110"/>
      <c r="H404" s="110">
        <f>SUM(H400:I402)</f>
        <v>739257</v>
      </c>
      <c r="I404" s="110"/>
    </row>
    <row r="405" spans="1:9" s="1" customFormat="1" ht="15.75" thickTop="1">
      <c r="A405" s="35" t="s">
        <v>77</v>
      </c>
      <c r="B405" s="36"/>
      <c r="C405" s="36"/>
      <c r="D405" s="36"/>
      <c r="E405" s="89"/>
      <c r="F405" s="47">
        <v>782571</v>
      </c>
      <c r="G405" s="48"/>
      <c r="H405" s="47"/>
      <c r="I405" s="48"/>
    </row>
    <row r="406" spans="1:9" s="1" customFormat="1">
      <c r="A406" s="35"/>
      <c r="B406" s="36"/>
      <c r="C406" s="36"/>
      <c r="D406" s="36"/>
      <c r="E406" s="89"/>
      <c r="F406" s="47"/>
      <c r="G406" s="48"/>
      <c r="H406" s="47"/>
      <c r="I406" s="48"/>
    </row>
    <row r="407" spans="1:9" s="1" customFormat="1">
      <c r="A407" s="35" t="s">
        <v>85</v>
      </c>
      <c r="B407" s="36"/>
      <c r="C407" s="36"/>
      <c r="D407" s="36"/>
      <c r="E407" s="89"/>
      <c r="F407" s="47"/>
      <c r="G407" s="48"/>
      <c r="H407" s="47"/>
      <c r="I407" s="48"/>
    </row>
    <row r="408" spans="1:9" s="1" customFormat="1">
      <c r="A408" s="74"/>
      <c r="B408" s="80"/>
      <c r="C408" s="80"/>
      <c r="D408" s="80"/>
      <c r="E408" s="136"/>
      <c r="F408" s="47"/>
      <c r="G408" s="48"/>
      <c r="H408" s="47"/>
      <c r="I408" s="48"/>
    </row>
    <row r="409" spans="1:9" s="1" customFormat="1">
      <c r="A409" s="35" t="s">
        <v>64</v>
      </c>
      <c r="B409" s="36"/>
      <c r="C409" s="36"/>
      <c r="D409" s="36"/>
      <c r="E409" s="36"/>
      <c r="F409" s="37">
        <v>211294</v>
      </c>
      <c r="G409" s="37"/>
      <c r="H409" s="37"/>
      <c r="I409" s="37"/>
    </row>
    <row r="410" spans="1:9" s="1" customFormat="1" ht="15.75" thickBot="1">
      <c r="A410" s="102"/>
      <c r="B410" s="123"/>
      <c r="C410" s="123"/>
      <c r="D410" s="123"/>
      <c r="E410" s="123"/>
      <c r="F410" s="99"/>
      <c r="G410" s="99"/>
      <c r="H410" s="99"/>
      <c r="I410" s="99"/>
    </row>
    <row r="411" spans="1:9" s="1" customFormat="1" ht="16.5" thickTop="1" thickBot="1">
      <c r="A411" s="75" t="s">
        <v>8</v>
      </c>
      <c r="B411" s="76"/>
      <c r="C411" s="76"/>
      <c r="D411" s="76"/>
      <c r="E411" s="76"/>
      <c r="F411" s="52">
        <f>SUM(F405:G410)</f>
        <v>993865</v>
      </c>
      <c r="G411" s="53"/>
      <c r="H411" s="52">
        <f>SUM(H405:I410)</f>
        <v>0</v>
      </c>
      <c r="I411" s="53"/>
    </row>
    <row r="412" spans="1:9" s="1" customFormat="1" ht="16.5" thickTop="1" thickBot="1">
      <c r="A412" s="45" t="s">
        <v>9</v>
      </c>
      <c r="B412" s="45"/>
      <c r="C412" s="45"/>
      <c r="D412" s="45"/>
      <c r="E412" s="45"/>
      <c r="F412" s="38">
        <f>SUM(F411,F404,F399)</f>
        <v>25828706</v>
      </c>
      <c r="G412" s="61"/>
      <c r="H412" s="38">
        <f>SUM(H411,H404,H399)</f>
        <v>8321547</v>
      </c>
      <c r="I412" s="61"/>
    </row>
    <row r="413" spans="1:9" s="1" customFormat="1" ht="15.75" thickTop="1">
      <c r="A413" s="36" t="s">
        <v>102</v>
      </c>
      <c r="B413" s="100"/>
      <c r="C413" s="100"/>
      <c r="D413" s="100"/>
      <c r="E413" s="101"/>
      <c r="F413" s="32"/>
      <c r="G413" s="33"/>
      <c r="H413" s="32"/>
      <c r="I413" s="33"/>
    </row>
    <row r="414" spans="1:9" s="1" customFormat="1">
      <c r="A414" s="80" t="s">
        <v>170</v>
      </c>
      <c r="B414" s="81"/>
      <c r="C414" s="81"/>
      <c r="D414" s="81"/>
      <c r="E414" s="34"/>
      <c r="F414" s="32"/>
      <c r="G414" s="33"/>
      <c r="H414" s="32"/>
      <c r="I414" s="33"/>
    </row>
    <row r="415" spans="1:9" s="1" customFormat="1" ht="15.75" thickBot="1">
      <c r="A415" s="46" t="s">
        <v>93</v>
      </c>
      <c r="B415" s="46"/>
      <c r="C415" s="46"/>
      <c r="D415" s="46"/>
      <c r="E415" s="46"/>
      <c r="F415" s="54"/>
      <c r="G415" s="54"/>
      <c r="H415" s="54"/>
      <c r="I415" s="54"/>
    </row>
    <row r="416" spans="1:9" s="1" customFormat="1" ht="16.5" thickTop="1" thickBot="1">
      <c r="A416" s="45" t="s">
        <v>11</v>
      </c>
      <c r="B416" s="45"/>
      <c r="C416" s="45"/>
      <c r="D416" s="45"/>
      <c r="E416" s="45"/>
      <c r="F416" s="38">
        <f>SUM(F413:G415)</f>
        <v>0</v>
      </c>
      <c r="G416" s="38"/>
      <c r="H416" s="38">
        <f>SUM(H413:I415)</f>
        <v>0</v>
      </c>
      <c r="I416" s="38"/>
    </row>
    <row r="417" spans="1:9" ht="16.5" thickTop="1" thickBot="1">
      <c r="A417" s="75" t="s">
        <v>12</v>
      </c>
      <c r="B417" s="76"/>
      <c r="C417" s="76"/>
      <c r="D417" s="76"/>
      <c r="E417" s="76"/>
      <c r="F417" s="52">
        <f>SUM(F412+F416)</f>
        <v>25828706</v>
      </c>
      <c r="G417" s="53"/>
      <c r="H417" s="52">
        <f>SUM(H412+H416)</f>
        <v>8321547</v>
      </c>
      <c r="I417" s="53"/>
    </row>
    <row r="418" spans="1:9" ht="15.75" thickTop="1"/>
    <row r="419" spans="1:9">
      <c r="A419" s="98" t="s">
        <v>106</v>
      </c>
      <c r="B419" s="98"/>
      <c r="C419" s="98"/>
      <c r="D419" s="98"/>
      <c r="E419" s="98"/>
      <c r="F419" s="98"/>
      <c r="G419" s="98"/>
      <c r="H419" s="98"/>
      <c r="I419" s="98"/>
    </row>
    <row r="420" spans="1:9" s="1" customFormat="1">
      <c r="A420" s="3"/>
      <c r="B420" s="3"/>
      <c r="C420" s="3"/>
      <c r="D420" s="3"/>
      <c r="E420" s="3"/>
      <c r="F420" s="3"/>
      <c r="G420" s="3"/>
      <c r="H420" s="3"/>
      <c r="I420" s="3"/>
    </row>
    <row r="421" spans="1:9" s="1" customFormat="1" ht="15" customHeight="1">
      <c r="A421" s="57" t="s">
        <v>0</v>
      </c>
      <c r="B421" s="57"/>
      <c r="C421" s="57"/>
      <c r="D421" s="57"/>
      <c r="E421" s="57"/>
      <c r="F421" s="59" t="s">
        <v>196</v>
      </c>
      <c r="G421" s="59"/>
      <c r="H421" s="59" t="s">
        <v>198</v>
      </c>
      <c r="I421" s="59"/>
    </row>
    <row r="422" spans="1:9">
      <c r="A422" s="58"/>
      <c r="B422" s="58"/>
      <c r="C422" s="58"/>
      <c r="D422" s="58"/>
      <c r="E422" s="58"/>
      <c r="F422" s="60"/>
      <c r="G422" s="60"/>
      <c r="H422" s="60"/>
      <c r="I422" s="60"/>
    </row>
    <row r="423" spans="1:9" s="1" customFormat="1">
      <c r="A423" s="42" t="s">
        <v>98</v>
      </c>
      <c r="B423" s="90"/>
      <c r="C423" s="90"/>
      <c r="D423" s="90"/>
      <c r="E423" s="91"/>
      <c r="F423" s="94">
        <v>195255</v>
      </c>
      <c r="G423" s="95"/>
      <c r="H423" s="94">
        <v>200000</v>
      </c>
      <c r="I423" s="95"/>
    </row>
    <row r="424" spans="1:9" s="1" customFormat="1">
      <c r="A424" s="120"/>
      <c r="B424" s="121"/>
      <c r="C424" s="121"/>
      <c r="D424" s="121"/>
      <c r="E424" s="122"/>
      <c r="F424" s="92"/>
      <c r="G424" s="93"/>
      <c r="H424" s="92"/>
      <c r="I424" s="93"/>
    </row>
    <row r="425" spans="1:9">
      <c r="A425" s="35" t="s">
        <v>112</v>
      </c>
      <c r="B425" s="36"/>
      <c r="C425" s="36"/>
      <c r="D425" s="36"/>
      <c r="E425" s="36"/>
      <c r="F425" s="37">
        <v>38000</v>
      </c>
      <c r="G425" s="37"/>
      <c r="H425" s="37">
        <v>40000</v>
      </c>
      <c r="I425" s="37"/>
    </row>
    <row r="426" spans="1:9" s="1" customFormat="1">
      <c r="A426" s="35"/>
      <c r="B426" s="36"/>
      <c r="C426" s="36"/>
      <c r="D426" s="36"/>
      <c r="E426" s="36"/>
      <c r="F426" s="37"/>
      <c r="G426" s="37"/>
      <c r="H426" s="37"/>
      <c r="I426" s="37"/>
    </row>
    <row r="427" spans="1:9" s="1" customFormat="1">
      <c r="A427" s="35" t="s">
        <v>85</v>
      </c>
      <c r="B427" s="36"/>
      <c r="C427" s="36"/>
      <c r="D427" s="36"/>
      <c r="E427" s="36"/>
      <c r="F427" s="37">
        <v>62400</v>
      </c>
      <c r="G427" s="37"/>
      <c r="H427" s="37">
        <v>60000</v>
      </c>
      <c r="I427" s="37"/>
    </row>
    <row r="428" spans="1:9">
      <c r="A428" s="107"/>
      <c r="B428" s="107"/>
      <c r="C428" s="107"/>
      <c r="D428" s="107"/>
      <c r="E428" s="107"/>
      <c r="F428" s="99"/>
      <c r="G428" s="99"/>
      <c r="H428" s="99"/>
      <c r="I428" s="99"/>
    </row>
    <row r="429" spans="1:9">
      <c r="A429" s="35" t="s">
        <v>64</v>
      </c>
      <c r="B429" s="36"/>
      <c r="C429" s="36"/>
      <c r="D429" s="36"/>
      <c r="E429" s="36"/>
      <c r="F429" s="37">
        <v>62144</v>
      </c>
      <c r="G429" s="37"/>
      <c r="H429" s="37">
        <v>81000</v>
      </c>
      <c r="I429" s="37"/>
    </row>
    <row r="430" spans="1:9" ht="15.75" thickBot="1">
      <c r="A430" s="107"/>
      <c r="B430" s="153"/>
      <c r="C430" s="153"/>
      <c r="D430" s="153"/>
      <c r="E430" s="153"/>
      <c r="F430" s="99"/>
      <c r="G430" s="99"/>
      <c r="H430" s="99"/>
      <c r="I430" s="99"/>
    </row>
    <row r="431" spans="1:9" ht="16.5" thickTop="1" thickBot="1">
      <c r="A431" s="75" t="s">
        <v>8</v>
      </c>
      <c r="B431" s="76"/>
      <c r="C431" s="76"/>
      <c r="D431" s="76"/>
      <c r="E431" s="76"/>
      <c r="F431" s="52">
        <f>SUM(F423:F429)</f>
        <v>357799</v>
      </c>
      <c r="G431" s="53"/>
      <c r="H431" s="52">
        <f>SUM(H423:H429)</f>
        <v>381000</v>
      </c>
      <c r="I431" s="53"/>
    </row>
    <row r="432" spans="1:9" ht="16.5" thickTop="1" thickBot="1">
      <c r="A432" s="75" t="s">
        <v>9</v>
      </c>
      <c r="B432" s="76"/>
      <c r="C432" s="76"/>
      <c r="D432" s="76"/>
      <c r="E432" s="76"/>
      <c r="F432" s="52">
        <f>SUM(F431)</f>
        <v>357799</v>
      </c>
      <c r="G432" s="53"/>
      <c r="H432" s="52">
        <f>SUM(H431)</f>
        <v>381000</v>
      </c>
      <c r="I432" s="53"/>
    </row>
    <row r="433" spans="1:9" s="1" customFormat="1" ht="16.5" thickTop="1" thickBot="1">
      <c r="A433" s="36" t="s">
        <v>65</v>
      </c>
      <c r="B433" s="100"/>
      <c r="C433" s="100"/>
      <c r="D433" s="100"/>
      <c r="E433" s="101"/>
      <c r="F433" s="50"/>
      <c r="G433" s="51"/>
      <c r="H433" s="50">
        <v>1000000</v>
      </c>
      <c r="I433" s="51"/>
    </row>
    <row r="434" spans="1:9" s="1" customFormat="1" ht="16.5" thickTop="1" thickBot="1">
      <c r="A434" s="80" t="s">
        <v>171</v>
      </c>
      <c r="B434" s="81"/>
      <c r="C434" s="81"/>
      <c r="D434" s="81"/>
      <c r="E434" s="34"/>
      <c r="F434" s="50"/>
      <c r="G434" s="51"/>
      <c r="H434" s="50"/>
      <c r="I434" s="51"/>
    </row>
    <row r="435" spans="1:9" s="1" customFormat="1" ht="16.5" thickTop="1" thickBot="1">
      <c r="A435" s="46" t="s">
        <v>129</v>
      </c>
      <c r="B435" s="46"/>
      <c r="C435" s="46"/>
      <c r="D435" s="46"/>
      <c r="E435" s="46"/>
      <c r="F435" s="50"/>
      <c r="G435" s="51"/>
      <c r="H435" s="50">
        <v>270000</v>
      </c>
      <c r="I435" s="51"/>
    </row>
    <row r="436" spans="1:9" s="1" customFormat="1" ht="16.5" thickTop="1" thickBot="1">
      <c r="A436" s="45" t="s">
        <v>11</v>
      </c>
      <c r="B436" s="45"/>
      <c r="C436" s="45"/>
      <c r="D436" s="45"/>
      <c r="E436" s="45"/>
      <c r="F436" s="50">
        <f>SUM(F433:G435)</f>
        <v>0</v>
      </c>
      <c r="G436" s="51"/>
      <c r="H436" s="50">
        <f>SUM(H433:I435)</f>
        <v>1270000</v>
      </c>
      <c r="I436" s="51"/>
    </row>
    <row r="437" spans="1:9" ht="16.5" thickTop="1" thickBot="1">
      <c r="A437" s="75" t="s">
        <v>12</v>
      </c>
      <c r="B437" s="76"/>
      <c r="C437" s="76"/>
      <c r="D437" s="76"/>
      <c r="E437" s="76"/>
      <c r="F437" s="52">
        <f>SUM(F432+F436)</f>
        <v>357799</v>
      </c>
      <c r="G437" s="53"/>
      <c r="H437" s="52">
        <f>SUM(H432+H436)</f>
        <v>1651000</v>
      </c>
      <c r="I437" s="53"/>
    </row>
    <row r="438" spans="1:9" s="1" customFormat="1" ht="15.75" thickTop="1">
      <c r="A438" s="2"/>
      <c r="B438" s="2"/>
      <c r="C438" s="2"/>
      <c r="D438" s="2"/>
      <c r="E438" s="2"/>
      <c r="F438" s="4"/>
      <c r="G438" s="5"/>
      <c r="H438" s="4"/>
      <c r="I438" s="5"/>
    </row>
    <row r="439" spans="1:9" s="1" customFormat="1">
      <c r="A439" s="21"/>
      <c r="B439" s="21"/>
      <c r="C439" s="21"/>
      <c r="D439" s="21"/>
      <c r="E439" s="21"/>
      <c r="F439" s="4"/>
      <c r="G439" s="5"/>
      <c r="H439" s="4"/>
      <c r="I439" s="5"/>
    </row>
    <row r="440" spans="1:9" s="1" customFormat="1">
      <c r="A440" s="15"/>
      <c r="B440" s="15"/>
      <c r="C440" s="15"/>
      <c r="D440" s="15"/>
      <c r="E440" s="15"/>
      <c r="F440" s="4"/>
      <c r="G440" s="5"/>
      <c r="H440" s="4"/>
      <c r="I440" s="5"/>
    </row>
    <row r="441" spans="1:9" s="1" customFormat="1">
      <c r="A441" s="98" t="s">
        <v>107</v>
      </c>
      <c r="B441" s="98"/>
      <c r="C441" s="98"/>
      <c r="D441" s="98"/>
      <c r="E441" s="98"/>
      <c r="F441" s="98"/>
      <c r="G441" s="98"/>
      <c r="H441" s="98"/>
      <c r="I441" s="98"/>
    </row>
    <row r="442" spans="1:9" s="1" customFormat="1">
      <c r="A442" s="14"/>
      <c r="B442" s="14"/>
      <c r="C442" s="14"/>
      <c r="D442" s="14"/>
      <c r="E442" s="14"/>
      <c r="F442" s="14"/>
      <c r="G442" s="14"/>
      <c r="H442" s="14"/>
      <c r="I442" s="14"/>
    </row>
    <row r="443" spans="1:9" s="1" customFormat="1" ht="15" customHeight="1">
      <c r="A443" s="57" t="s">
        <v>0</v>
      </c>
      <c r="B443" s="57"/>
      <c r="C443" s="57"/>
      <c r="D443" s="57"/>
      <c r="E443" s="57"/>
      <c r="F443" s="59" t="s">
        <v>196</v>
      </c>
      <c r="G443" s="59"/>
      <c r="H443" s="59" t="s">
        <v>198</v>
      </c>
      <c r="I443" s="59"/>
    </row>
    <row r="444" spans="1:9" s="1" customFormat="1">
      <c r="A444" s="58"/>
      <c r="B444" s="58"/>
      <c r="C444" s="58"/>
      <c r="D444" s="58"/>
      <c r="E444" s="58"/>
      <c r="F444" s="60"/>
      <c r="G444" s="60"/>
      <c r="H444" s="60"/>
      <c r="I444" s="60"/>
    </row>
    <row r="445" spans="1:9" s="1" customFormat="1">
      <c r="A445" s="35" t="s">
        <v>63</v>
      </c>
      <c r="B445" s="36"/>
      <c r="C445" s="36"/>
      <c r="D445" s="36"/>
      <c r="E445" s="36"/>
      <c r="F445" s="37">
        <v>1200354</v>
      </c>
      <c r="G445" s="37"/>
      <c r="H445" s="37">
        <v>1220000</v>
      </c>
      <c r="I445" s="37"/>
    </row>
    <row r="446" spans="1:9" s="1" customFormat="1" ht="15.75" thickBot="1">
      <c r="A446" s="74" t="s">
        <v>38</v>
      </c>
      <c r="B446" s="30"/>
      <c r="C446" s="30"/>
      <c r="D446" s="30"/>
      <c r="E446" s="31"/>
      <c r="F446" s="47"/>
      <c r="G446" s="48"/>
      <c r="H446" s="47"/>
      <c r="I446" s="48"/>
    </row>
    <row r="447" spans="1:9" s="1" customFormat="1" ht="16.5" thickTop="1" thickBot="1">
      <c r="A447" s="75" t="s">
        <v>8</v>
      </c>
      <c r="B447" s="76"/>
      <c r="C447" s="76"/>
      <c r="D447" s="76"/>
      <c r="E447" s="76"/>
      <c r="F447" s="52">
        <f>SUM(F445)</f>
        <v>1200354</v>
      </c>
      <c r="G447" s="53"/>
      <c r="H447" s="52">
        <f>SUM(H445)</f>
        <v>1220000</v>
      </c>
      <c r="I447" s="53"/>
    </row>
    <row r="448" spans="1:9" s="1" customFormat="1" ht="16.5" thickTop="1" thickBot="1">
      <c r="A448" s="75" t="s">
        <v>9</v>
      </c>
      <c r="B448" s="76"/>
      <c r="C448" s="76"/>
      <c r="D448" s="76"/>
      <c r="E448" s="76"/>
      <c r="F448" s="52">
        <f>SUM(F447)</f>
        <v>1200354</v>
      </c>
      <c r="G448" s="53"/>
      <c r="H448" s="52">
        <f>SUM(H447)</f>
        <v>1220000</v>
      </c>
      <c r="I448" s="53"/>
    </row>
    <row r="449" spans="1:9" s="1" customFormat="1" ht="16.5" thickTop="1" thickBot="1">
      <c r="A449" s="75" t="s">
        <v>12</v>
      </c>
      <c r="B449" s="76"/>
      <c r="C449" s="76"/>
      <c r="D449" s="76"/>
      <c r="E449" s="76"/>
      <c r="F449" s="52">
        <f>SUM(F448)</f>
        <v>1200354</v>
      </c>
      <c r="G449" s="53"/>
      <c r="H449" s="52">
        <f>SUM(H448)</f>
        <v>1220000</v>
      </c>
      <c r="I449" s="53"/>
    </row>
    <row r="450" spans="1:9" s="1" customFormat="1" ht="15.75" thickTop="1">
      <c r="A450" s="18"/>
      <c r="B450" s="18"/>
      <c r="C450" s="18"/>
      <c r="D450" s="18"/>
      <c r="E450" s="18"/>
      <c r="F450" s="4"/>
      <c r="G450" s="5"/>
      <c r="H450" s="4"/>
      <c r="I450" s="5"/>
    </row>
    <row r="451" spans="1:9" s="1" customFormat="1">
      <c r="A451" s="20"/>
      <c r="B451" s="20"/>
      <c r="C451" s="20"/>
      <c r="D451" s="20"/>
      <c r="E451" s="20"/>
      <c r="F451" s="4"/>
      <c r="G451" s="5"/>
      <c r="H451" s="4"/>
      <c r="I451" s="5"/>
    </row>
    <row r="452" spans="1:9" s="1" customFormat="1">
      <c r="A452" s="98" t="s">
        <v>158</v>
      </c>
      <c r="B452" s="98"/>
      <c r="C452" s="98"/>
      <c r="D452" s="98"/>
      <c r="E452" s="98"/>
      <c r="F452" s="98"/>
      <c r="G452" s="98"/>
      <c r="H452" s="98"/>
      <c r="I452" s="98"/>
    </row>
    <row r="453" spans="1:9" s="1" customFormat="1">
      <c r="A453" s="19"/>
      <c r="B453" s="19"/>
      <c r="C453" s="19"/>
      <c r="D453" s="19"/>
      <c r="E453" s="19"/>
      <c r="F453" s="19"/>
      <c r="G453" s="19"/>
      <c r="H453" s="19"/>
      <c r="I453" s="19"/>
    </row>
    <row r="454" spans="1:9" s="1" customFormat="1" ht="15" customHeight="1">
      <c r="A454" s="57" t="s">
        <v>0</v>
      </c>
      <c r="B454" s="57"/>
      <c r="C454" s="57"/>
      <c r="D454" s="57"/>
      <c r="E454" s="57"/>
      <c r="F454" s="59" t="s">
        <v>196</v>
      </c>
      <c r="G454" s="59"/>
      <c r="H454" s="59" t="s">
        <v>198</v>
      </c>
      <c r="I454" s="59"/>
    </row>
    <row r="455" spans="1:9" s="1" customFormat="1">
      <c r="A455" s="58"/>
      <c r="B455" s="58"/>
      <c r="C455" s="58"/>
      <c r="D455" s="58"/>
      <c r="E455" s="58"/>
      <c r="F455" s="60"/>
      <c r="G455" s="60"/>
      <c r="H455" s="60"/>
      <c r="I455" s="60"/>
    </row>
    <row r="456" spans="1:9" s="1" customFormat="1">
      <c r="A456" s="42" t="s">
        <v>127</v>
      </c>
      <c r="B456" s="90"/>
      <c r="C456" s="90"/>
      <c r="D456" s="90"/>
      <c r="E456" s="91"/>
      <c r="F456" s="245"/>
      <c r="G456" s="246"/>
      <c r="H456" s="94"/>
      <c r="I456" s="95"/>
    </row>
    <row r="457" spans="1:9" s="1" customFormat="1">
      <c r="A457" s="120"/>
      <c r="B457" s="121"/>
      <c r="C457" s="121"/>
      <c r="D457" s="121"/>
      <c r="E457" s="122"/>
      <c r="F457" s="92"/>
      <c r="G457" s="93"/>
      <c r="H457" s="92"/>
      <c r="I457" s="93"/>
    </row>
    <row r="458" spans="1:9" s="1" customFormat="1">
      <c r="A458" s="35" t="s">
        <v>98</v>
      </c>
      <c r="B458" s="36"/>
      <c r="C458" s="36"/>
      <c r="D458" s="36"/>
      <c r="E458" s="36"/>
      <c r="F458" s="37">
        <v>337340</v>
      </c>
      <c r="G458" s="37"/>
      <c r="H458" s="37">
        <v>350000</v>
      </c>
      <c r="I458" s="37"/>
    </row>
    <row r="459" spans="1:9" s="1" customFormat="1">
      <c r="A459" s="49"/>
      <c r="B459" s="49"/>
      <c r="C459" s="49"/>
      <c r="D459" s="49"/>
      <c r="E459" s="49"/>
      <c r="F459" s="37"/>
      <c r="G459" s="37"/>
      <c r="H459" s="37"/>
      <c r="I459" s="37"/>
    </row>
    <row r="460" spans="1:9" s="1" customFormat="1">
      <c r="A460" s="46" t="s">
        <v>112</v>
      </c>
      <c r="B460" s="46"/>
      <c r="C460" s="46"/>
      <c r="D460" s="46"/>
      <c r="E460" s="46"/>
      <c r="F460" s="37">
        <v>121490</v>
      </c>
      <c r="G460" s="37"/>
      <c r="H460" s="37">
        <v>100000</v>
      </c>
      <c r="I460" s="37"/>
    </row>
    <row r="461" spans="1:9" s="1" customFormat="1">
      <c r="A461" s="49"/>
      <c r="B461" s="49"/>
      <c r="C461" s="49"/>
      <c r="D461" s="49"/>
      <c r="E461" s="49"/>
      <c r="F461" s="37"/>
      <c r="G461" s="37"/>
      <c r="H461" s="37"/>
      <c r="I461" s="37"/>
    </row>
    <row r="462" spans="1:9" s="1" customFormat="1">
      <c r="A462" s="46" t="s">
        <v>63</v>
      </c>
      <c r="B462" s="49"/>
      <c r="C462" s="49"/>
      <c r="D462" s="49"/>
      <c r="E462" s="49"/>
      <c r="F462" s="37">
        <v>9598227</v>
      </c>
      <c r="G462" s="37"/>
      <c r="H462" s="37">
        <v>3615000</v>
      </c>
      <c r="I462" s="37"/>
    </row>
    <row r="463" spans="1:9" s="1" customFormat="1">
      <c r="A463" s="119" t="s">
        <v>159</v>
      </c>
      <c r="B463" s="119"/>
      <c r="C463" s="119"/>
      <c r="D463" s="119"/>
      <c r="E463" s="119"/>
      <c r="F463" s="37"/>
      <c r="G463" s="37"/>
      <c r="H463" s="37"/>
      <c r="I463" s="37"/>
    </row>
    <row r="464" spans="1:9" s="1" customFormat="1">
      <c r="A464" s="46" t="s">
        <v>85</v>
      </c>
      <c r="B464" s="46"/>
      <c r="C464" s="46"/>
      <c r="D464" s="46"/>
      <c r="E464" s="46"/>
      <c r="F464" s="37">
        <v>12000</v>
      </c>
      <c r="G464" s="37"/>
      <c r="H464" s="37">
        <v>10000</v>
      </c>
      <c r="I464" s="37"/>
    </row>
    <row r="465" spans="1:9" s="1" customFormat="1">
      <c r="A465" s="49"/>
      <c r="B465" s="49"/>
      <c r="C465" s="49"/>
      <c r="D465" s="49"/>
      <c r="E465" s="49"/>
      <c r="F465" s="37"/>
      <c r="G465" s="37"/>
      <c r="H465" s="37"/>
      <c r="I465" s="37"/>
    </row>
    <row r="466" spans="1:9" s="1" customFormat="1">
      <c r="A466" s="35" t="s">
        <v>64</v>
      </c>
      <c r="B466" s="36"/>
      <c r="C466" s="36"/>
      <c r="D466" s="36"/>
      <c r="E466" s="36"/>
      <c r="F466" s="37">
        <v>132354</v>
      </c>
      <c r="G466" s="37"/>
      <c r="H466" s="37">
        <v>120000</v>
      </c>
      <c r="I466" s="37"/>
    </row>
    <row r="467" spans="1:9" s="1" customFormat="1">
      <c r="A467" s="49"/>
      <c r="B467" s="108"/>
      <c r="C467" s="108"/>
      <c r="D467" s="108"/>
      <c r="E467" s="108"/>
      <c r="F467" s="37"/>
      <c r="G467" s="37"/>
      <c r="H467" s="37"/>
      <c r="I467" s="37"/>
    </row>
    <row r="468" spans="1:9" s="1" customFormat="1">
      <c r="A468" s="46" t="s">
        <v>90</v>
      </c>
      <c r="B468" s="46"/>
      <c r="C468" s="46"/>
      <c r="D468" s="46"/>
      <c r="E468" s="46"/>
      <c r="F468" s="37"/>
      <c r="G468" s="37"/>
      <c r="H468" s="37"/>
      <c r="I468" s="37"/>
    </row>
    <row r="469" spans="1:9" s="1" customFormat="1" ht="15.75" thickBot="1">
      <c r="A469" s="109" t="s">
        <v>8</v>
      </c>
      <c r="B469" s="68"/>
      <c r="C469" s="68"/>
      <c r="D469" s="68"/>
      <c r="E469" s="68"/>
      <c r="F469" s="110">
        <f>SUM(F456:G468)</f>
        <v>10201411</v>
      </c>
      <c r="G469" s="111"/>
      <c r="H469" s="110">
        <f>SUM(H456:I468)</f>
        <v>4195000</v>
      </c>
      <c r="I469" s="111"/>
    </row>
    <row r="470" spans="1:9" s="1" customFormat="1" ht="16.5" thickTop="1" thickBot="1">
      <c r="A470" s="75" t="s">
        <v>9</v>
      </c>
      <c r="B470" s="76"/>
      <c r="C470" s="76"/>
      <c r="D470" s="76"/>
      <c r="E470" s="76"/>
      <c r="F470" s="52">
        <f>SUM(F469)</f>
        <v>10201411</v>
      </c>
      <c r="G470" s="53"/>
      <c r="H470" s="52">
        <f>SUM(H469)</f>
        <v>4195000</v>
      </c>
      <c r="I470" s="53"/>
    </row>
    <row r="471" spans="1:9" s="1" customFormat="1" ht="15.75" thickTop="1">
      <c r="A471" s="157" t="s">
        <v>92</v>
      </c>
      <c r="B471" s="158"/>
      <c r="C471" s="158"/>
      <c r="D471" s="158"/>
      <c r="E471" s="158"/>
      <c r="F471" s="159">
        <v>314921</v>
      </c>
      <c r="G471" s="159"/>
      <c r="H471" s="159"/>
      <c r="I471" s="159"/>
    </row>
    <row r="472" spans="1:9" s="1" customFormat="1" ht="15.75" thickBot="1">
      <c r="A472" s="102" t="s">
        <v>214</v>
      </c>
      <c r="B472" s="123"/>
      <c r="C472" s="123"/>
      <c r="D472" s="123"/>
      <c r="E472" s="123"/>
      <c r="F472" s="160"/>
      <c r="G472" s="160"/>
      <c r="H472" s="160"/>
      <c r="I472" s="160"/>
    </row>
    <row r="473" spans="1:9" s="1" customFormat="1" ht="16.5" thickTop="1" thickBot="1">
      <c r="A473" s="45" t="s">
        <v>93</v>
      </c>
      <c r="B473" s="45"/>
      <c r="C473" s="45"/>
      <c r="D473" s="45"/>
      <c r="E473" s="45"/>
      <c r="F473" s="38">
        <v>85029</v>
      </c>
      <c r="G473" s="38"/>
      <c r="H473" s="38"/>
      <c r="I473" s="38"/>
    </row>
    <row r="474" spans="1:9" s="1" customFormat="1" ht="16.5" thickTop="1" thickBot="1">
      <c r="A474" s="75" t="s">
        <v>11</v>
      </c>
      <c r="B474" s="76"/>
      <c r="C474" s="76"/>
      <c r="D474" s="76"/>
      <c r="E474" s="76"/>
      <c r="F474" s="52">
        <f>SUM(F471:G473)</f>
        <v>399950</v>
      </c>
      <c r="G474" s="169"/>
      <c r="H474" s="52">
        <f>SUM(H471:I473)</f>
        <v>0</v>
      </c>
      <c r="I474" s="169"/>
    </row>
    <row r="475" spans="1:9" s="1" customFormat="1" ht="16.5" thickTop="1" thickBot="1">
      <c r="A475" s="75" t="s">
        <v>12</v>
      </c>
      <c r="B475" s="76"/>
      <c r="C475" s="76"/>
      <c r="D475" s="76"/>
      <c r="E475" s="76"/>
      <c r="F475" s="52">
        <f>SUM(F470+F474)</f>
        <v>10601361</v>
      </c>
      <c r="G475" s="53"/>
      <c r="H475" s="52">
        <f>SUM(H470+H474)</f>
        <v>4195000</v>
      </c>
      <c r="I475" s="53"/>
    </row>
    <row r="476" spans="1:9" s="1" customFormat="1" ht="15.75" thickTop="1">
      <c r="A476" s="20"/>
      <c r="B476" s="20"/>
      <c r="C476" s="20"/>
      <c r="D476" s="20"/>
      <c r="E476" s="20"/>
      <c r="F476" s="4"/>
      <c r="G476" s="5"/>
      <c r="H476" s="4"/>
      <c r="I476" s="5"/>
    </row>
    <row r="477" spans="1:9" s="1" customFormat="1">
      <c r="A477" s="98" t="s">
        <v>108</v>
      </c>
      <c r="B477" s="98"/>
      <c r="C477" s="98"/>
      <c r="D477" s="98"/>
      <c r="E477" s="98"/>
      <c r="F477" s="98"/>
      <c r="G477" s="98"/>
      <c r="H477" s="98"/>
      <c r="I477" s="98"/>
    </row>
    <row r="478" spans="1:9" s="1" customFormat="1">
      <c r="A478" s="14"/>
      <c r="B478" s="14"/>
      <c r="C478" s="14"/>
      <c r="D478" s="14"/>
      <c r="E478" s="14"/>
      <c r="F478" s="14"/>
      <c r="G478" s="14"/>
      <c r="H478" s="14"/>
      <c r="I478" s="14"/>
    </row>
    <row r="479" spans="1:9" s="1" customFormat="1" ht="15" customHeight="1">
      <c r="A479" s="57" t="s">
        <v>0</v>
      </c>
      <c r="B479" s="57"/>
      <c r="C479" s="57"/>
      <c r="D479" s="57"/>
      <c r="E479" s="57"/>
      <c r="F479" s="59" t="s">
        <v>196</v>
      </c>
      <c r="G479" s="59"/>
      <c r="H479" s="59" t="s">
        <v>198</v>
      </c>
      <c r="I479" s="59"/>
    </row>
    <row r="480" spans="1:9" s="1" customFormat="1">
      <c r="A480" s="58"/>
      <c r="B480" s="58"/>
      <c r="C480" s="58"/>
      <c r="D480" s="58"/>
      <c r="E480" s="58"/>
      <c r="F480" s="60"/>
      <c r="G480" s="60"/>
      <c r="H480" s="60"/>
      <c r="I480" s="60"/>
    </row>
    <row r="481" spans="1:9" s="1" customFormat="1">
      <c r="A481" s="35" t="s">
        <v>63</v>
      </c>
      <c r="B481" s="36"/>
      <c r="C481" s="36"/>
      <c r="D481" s="36"/>
      <c r="E481" s="36"/>
      <c r="F481" s="37">
        <v>86650</v>
      </c>
      <c r="G481" s="37"/>
      <c r="H481" s="37">
        <v>104000</v>
      </c>
      <c r="I481" s="37"/>
    </row>
    <row r="482" spans="1:9" s="1" customFormat="1" ht="15.75" thickBot="1">
      <c r="A482" s="74" t="s">
        <v>244</v>
      </c>
      <c r="B482" s="30"/>
      <c r="C482" s="30"/>
      <c r="D482" s="30"/>
      <c r="E482" s="31"/>
      <c r="F482" s="47"/>
      <c r="G482" s="48"/>
      <c r="H482" s="47"/>
      <c r="I482" s="48"/>
    </row>
    <row r="483" spans="1:9" s="1" customFormat="1" ht="16.5" thickTop="1" thickBot="1">
      <c r="A483" s="75" t="s">
        <v>8</v>
      </c>
      <c r="B483" s="76"/>
      <c r="C483" s="76"/>
      <c r="D483" s="76"/>
      <c r="E483" s="76"/>
      <c r="F483" s="52">
        <f>SUM(F481)</f>
        <v>86650</v>
      </c>
      <c r="G483" s="53"/>
      <c r="H483" s="52">
        <f>SUM(H481)</f>
        <v>104000</v>
      </c>
      <c r="I483" s="53"/>
    </row>
    <row r="484" spans="1:9" s="1" customFormat="1" ht="16.5" thickTop="1" thickBot="1">
      <c r="A484" s="75" t="s">
        <v>9</v>
      </c>
      <c r="B484" s="76"/>
      <c r="C484" s="76"/>
      <c r="D484" s="76"/>
      <c r="E484" s="76"/>
      <c r="F484" s="52">
        <f>SUM(F483)</f>
        <v>86650</v>
      </c>
      <c r="G484" s="53"/>
      <c r="H484" s="52">
        <f>SUM(H483)</f>
        <v>104000</v>
      </c>
      <c r="I484" s="53"/>
    </row>
    <row r="485" spans="1:9" s="1" customFormat="1" ht="16.5" thickTop="1" thickBot="1">
      <c r="A485" s="75" t="s">
        <v>12</v>
      </c>
      <c r="B485" s="76"/>
      <c r="C485" s="76"/>
      <c r="D485" s="76"/>
      <c r="E485" s="76"/>
      <c r="F485" s="52">
        <f>SUM(F484)</f>
        <v>86650</v>
      </c>
      <c r="G485" s="53"/>
      <c r="H485" s="52">
        <f>SUM(H484)</f>
        <v>104000</v>
      </c>
      <c r="I485" s="53"/>
    </row>
    <row r="486" spans="1:9" s="1" customFormat="1" ht="15.75" thickTop="1">
      <c r="A486" s="15"/>
      <c r="B486" s="15"/>
      <c r="C486" s="15"/>
      <c r="D486" s="15"/>
      <c r="E486" s="15"/>
      <c r="F486" s="4"/>
      <c r="G486" s="5"/>
      <c r="H486" s="4"/>
      <c r="I486" s="5"/>
    </row>
    <row r="487" spans="1:9" s="1" customFormat="1">
      <c r="A487" s="21"/>
      <c r="B487" s="21"/>
      <c r="C487" s="21"/>
      <c r="D487" s="21"/>
      <c r="E487" s="21"/>
      <c r="F487" s="4"/>
      <c r="G487" s="5"/>
      <c r="H487" s="4"/>
      <c r="I487" s="5"/>
    </row>
    <row r="488" spans="1:9" s="1" customFormat="1">
      <c r="A488" s="21"/>
      <c r="B488" s="21"/>
      <c r="C488" s="21"/>
      <c r="D488" s="21"/>
      <c r="E488" s="21"/>
      <c r="F488" s="4"/>
      <c r="G488" s="5"/>
      <c r="H488" s="4"/>
      <c r="I488" s="5"/>
    </row>
    <row r="489" spans="1:9" s="1" customFormat="1">
      <c r="A489" s="2"/>
      <c r="B489" s="2"/>
      <c r="C489" s="2"/>
      <c r="D489" s="2"/>
      <c r="E489" s="2"/>
      <c r="F489" s="4"/>
      <c r="G489" s="5"/>
      <c r="H489" s="4"/>
      <c r="I489" s="5"/>
    </row>
    <row r="490" spans="1:9" s="1" customFormat="1">
      <c r="A490" s="97" t="s">
        <v>109</v>
      </c>
      <c r="B490" s="98"/>
      <c r="C490" s="98"/>
      <c r="D490" s="98"/>
      <c r="E490" s="98"/>
      <c r="F490" s="98"/>
      <c r="G490" s="98"/>
      <c r="H490" s="98"/>
      <c r="I490" s="98"/>
    </row>
    <row r="492" spans="1:9" s="1" customFormat="1" ht="15" customHeight="1">
      <c r="A492" s="57" t="s">
        <v>0</v>
      </c>
      <c r="B492" s="57"/>
      <c r="C492" s="57"/>
      <c r="D492" s="57"/>
      <c r="E492" s="57"/>
      <c r="F492" s="59" t="s">
        <v>196</v>
      </c>
      <c r="G492" s="59"/>
      <c r="H492" s="59" t="s">
        <v>198</v>
      </c>
      <c r="I492" s="59"/>
    </row>
    <row r="493" spans="1:9" s="1" customFormat="1">
      <c r="A493" s="58"/>
      <c r="B493" s="58"/>
      <c r="C493" s="58"/>
      <c r="D493" s="58"/>
      <c r="E493" s="58"/>
      <c r="F493" s="60"/>
      <c r="G493" s="60"/>
      <c r="H493" s="60"/>
      <c r="I493" s="60"/>
    </row>
    <row r="494" spans="1:9" s="1" customFormat="1">
      <c r="A494" s="161" t="s">
        <v>71</v>
      </c>
      <c r="B494" s="100"/>
      <c r="C494" s="100"/>
      <c r="D494" s="100"/>
      <c r="E494" s="100"/>
      <c r="F494" s="37">
        <v>3503777</v>
      </c>
      <c r="G494" s="37"/>
      <c r="H494" s="37">
        <v>3098148</v>
      </c>
      <c r="I494" s="37"/>
    </row>
    <row r="495" spans="1:9" s="1" customFormat="1">
      <c r="A495" s="179"/>
      <c r="B495" s="179"/>
      <c r="C495" s="179"/>
      <c r="D495" s="179"/>
      <c r="E495" s="179"/>
      <c r="F495" s="99"/>
      <c r="G495" s="99"/>
      <c r="H495" s="99"/>
      <c r="I495" s="99"/>
    </row>
    <row r="496" spans="1:9" s="1" customFormat="1">
      <c r="A496" s="35" t="s">
        <v>72</v>
      </c>
      <c r="B496" s="36"/>
      <c r="C496" s="36"/>
      <c r="D496" s="36"/>
      <c r="E496" s="36"/>
      <c r="F496" s="37">
        <v>175000</v>
      </c>
      <c r="G496" s="37"/>
      <c r="H496" s="37">
        <v>100000</v>
      </c>
      <c r="I496" s="37"/>
    </row>
    <row r="497" spans="1:9" s="1" customFormat="1">
      <c r="A497" s="102"/>
      <c r="B497" s="102"/>
      <c r="C497" s="102"/>
      <c r="D497" s="102"/>
      <c r="E497" s="102"/>
      <c r="F497" s="99"/>
      <c r="G497" s="99"/>
      <c r="H497" s="99"/>
      <c r="I497" s="99"/>
    </row>
    <row r="498" spans="1:9" s="1" customFormat="1">
      <c r="A498" s="35" t="s">
        <v>110</v>
      </c>
      <c r="B498" s="36"/>
      <c r="C498" s="36"/>
      <c r="D498" s="36"/>
      <c r="E498" s="36"/>
      <c r="F498" s="37">
        <v>203748</v>
      </c>
      <c r="G498" s="37"/>
      <c r="H498" s="37">
        <v>220000</v>
      </c>
      <c r="I498" s="37"/>
    </row>
    <row r="499" spans="1:9" s="1" customFormat="1">
      <c r="A499" s="107"/>
      <c r="B499" s="107"/>
      <c r="C499" s="107"/>
      <c r="D499" s="107"/>
      <c r="E499" s="107"/>
      <c r="F499" s="99"/>
      <c r="G499" s="99"/>
      <c r="H499" s="99"/>
      <c r="I499" s="99"/>
    </row>
    <row r="500" spans="1:9" s="1" customFormat="1">
      <c r="A500" s="46" t="s">
        <v>111</v>
      </c>
      <c r="B500" s="46"/>
      <c r="C500" s="46"/>
      <c r="D500" s="46"/>
      <c r="E500" s="46"/>
      <c r="F500" s="37">
        <v>90900</v>
      </c>
      <c r="G500" s="37"/>
      <c r="H500" s="37"/>
      <c r="I500" s="37"/>
    </row>
    <row r="501" spans="1:9" s="1" customFormat="1">
      <c r="A501" s="147"/>
      <c r="B501" s="147"/>
      <c r="C501" s="147"/>
      <c r="D501" s="147"/>
      <c r="E501" s="148"/>
      <c r="F501" s="62"/>
      <c r="G501" s="63"/>
      <c r="H501" s="62"/>
      <c r="I501" s="63"/>
    </row>
    <row r="502" spans="1:9" s="1" customFormat="1">
      <c r="A502" s="46" t="s">
        <v>160</v>
      </c>
      <c r="B502" s="46"/>
      <c r="C502" s="46"/>
      <c r="D502" s="46"/>
      <c r="E502" s="46"/>
      <c r="F502" s="37">
        <v>1208455</v>
      </c>
      <c r="G502" s="37"/>
      <c r="H502" s="37">
        <v>1989000</v>
      </c>
      <c r="I502" s="37"/>
    </row>
    <row r="503" spans="1:9" s="1" customFormat="1" ht="15.75" thickBot="1">
      <c r="A503" s="102"/>
      <c r="B503" s="102"/>
      <c r="C503" s="102"/>
      <c r="D503" s="102"/>
      <c r="E503" s="102"/>
      <c r="F503" s="99"/>
      <c r="G503" s="99"/>
      <c r="H503" s="99"/>
      <c r="I503" s="99"/>
    </row>
    <row r="504" spans="1:9" s="1" customFormat="1" ht="16.5" thickTop="1" thickBot="1">
      <c r="A504" s="75" t="s">
        <v>5</v>
      </c>
      <c r="B504" s="76"/>
      <c r="C504" s="76"/>
      <c r="D504" s="76"/>
      <c r="E504" s="76"/>
      <c r="F504" s="52">
        <f>SUM(F494:G503)</f>
        <v>5181880</v>
      </c>
      <c r="G504" s="169"/>
      <c r="H504" s="52">
        <f>SUM(H494:I503)</f>
        <v>5407148</v>
      </c>
      <c r="I504" s="169"/>
    </row>
    <row r="505" spans="1:9" s="1" customFormat="1" ht="15.75" thickTop="1">
      <c r="A505" s="35" t="s">
        <v>33</v>
      </c>
      <c r="B505" s="36"/>
      <c r="C505" s="36"/>
      <c r="D505" s="36"/>
      <c r="E505" s="36"/>
      <c r="F505" s="37">
        <v>1065064</v>
      </c>
      <c r="G505" s="37"/>
      <c r="H505" s="37">
        <f>(H494+H500+H502)*0.22</f>
        <v>1119172.56</v>
      </c>
      <c r="I505" s="37"/>
    </row>
    <row r="506" spans="1:9" s="1" customFormat="1">
      <c r="A506" s="102" t="s">
        <v>189</v>
      </c>
      <c r="B506" s="102"/>
      <c r="C506" s="102"/>
      <c r="D506" s="102"/>
      <c r="E506" s="102"/>
      <c r="F506" s="175"/>
      <c r="G506" s="176"/>
      <c r="H506" s="175"/>
      <c r="I506" s="176"/>
    </row>
    <row r="507" spans="1:9" s="1" customFormat="1" ht="15.75" thickBot="1">
      <c r="A507" s="173" t="s">
        <v>155</v>
      </c>
      <c r="B507" s="173"/>
      <c r="C507" s="173"/>
      <c r="D507" s="173"/>
      <c r="E507" s="174"/>
      <c r="F507" s="177">
        <v>34515</v>
      </c>
      <c r="G507" s="178"/>
      <c r="H507" s="177">
        <v>34200</v>
      </c>
      <c r="I507" s="178"/>
    </row>
    <row r="508" spans="1:9" s="1" customFormat="1" ht="16.5" thickTop="1" thickBot="1">
      <c r="A508" s="145"/>
      <c r="B508" s="145"/>
      <c r="C508" s="145"/>
      <c r="D508" s="145"/>
      <c r="E508" s="145"/>
      <c r="F508" s="146"/>
      <c r="G508" s="146"/>
      <c r="H508" s="146"/>
      <c r="I508" s="146"/>
    </row>
    <row r="509" spans="1:9" s="1" customFormat="1" ht="16.5" thickTop="1" thickBot="1">
      <c r="A509" s="75" t="s">
        <v>6</v>
      </c>
      <c r="B509" s="76"/>
      <c r="C509" s="76"/>
      <c r="D509" s="76"/>
      <c r="E509" s="76"/>
      <c r="F509" s="52">
        <f>SUM(F505:G508)</f>
        <v>1099579</v>
      </c>
      <c r="G509" s="169"/>
      <c r="H509" s="52">
        <f>SUM(H505:I508)</f>
        <v>1153372.56</v>
      </c>
      <c r="I509" s="169"/>
    </row>
    <row r="510" spans="1:9" s="1" customFormat="1" ht="15.75" thickTop="1">
      <c r="A510" s="172" t="s">
        <v>75</v>
      </c>
      <c r="B510" s="172"/>
      <c r="C510" s="172"/>
      <c r="D510" s="172"/>
      <c r="E510" s="172"/>
      <c r="F510" s="47">
        <v>58328</v>
      </c>
      <c r="G510" s="48"/>
      <c r="H510" s="47">
        <v>40000</v>
      </c>
      <c r="I510" s="48"/>
    </row>
    <row r="511" spans="1:9" s="1" customFormat="1">
      <c r="A511" s="170" t="s">
        <v>232</v>
      </c>
      <c r="B511" s="30"/>
      <c r="C511" s="30"/>
      <c r="D511" s="30"/>
      <c r="E511" s="31"/>
      <c r="F511" s="47"/>
      <c r="G511" s="48"/>
      <c r="H511" s="47"/>
      <c r="I511" s="48"/>
    </row>
    <row r="512" spans="1:9" s="1" customFormat="1">
      <c r="A512" s="35" t="s">
        <v>62</v>
      </c>
      <c r="B512" s="36"/>
      <c r="C512" s="36"/>
      <c r="D512" s="36"/>
      <c r="E512" s="89"/>
      <c r="F512" s="37">
        <v>50307</v>
      </c>
      <c r="G512" s="37"/>
      <c r="H512" s="37">
        <v>50000</v>
      </c>
      <c r="I512" s="37"/>
    </row>
    <row r="513" spans="1:9" s="1" customFormat="1">
      <c r="A513" s="96" t="s">
        <v>135</v>
      </c>
      <c r="B513" s="96"/>
      <c r="C513" s="96"/>
      <c r="D513" s="96"/>
      <c r="E513" s="96"/>
      <c r="F513" s="99"/>
      <c r="G513" s="99"/>
      <c r="H513" s="99"/>
      <c r="I513" s="99"/>
    </row>
    <row r="514" spans="1:9" s="1" customFormat="1">
      <c r="A514" s="35" t="s">
        <v>78</v>
      </c>
      <c r="B514" s="36"/>
      <c r="C514" s="36"/>
      <c r="D514" s="36"/>
      <c r="E514" s="36"/>
      <c r="F514" s="37">
        <v>22618</v>
      </c>
      <c r="G514" s="37"/>
      <c r="H514" s="37">
        <v>25000</v>
      </c>
      <c r="I514" s="37"/>
    </row>
    <row r="515" spans="1:9" s="1" customFormat="1">
      <c r="A515" s="96" t="s">
        <v>79</v>
      </c>
      <c r="B515" s="96"/>
      <c r="C515" s="96"/>
      <c r="D515" s="96"/>
      <c r="E515" s="96"/>
      <c r="F515" s="99"/>
      <c r="G515" s="99"/>
      <c r="H515" s="99"/>
      <c r="I515" s="99"/>
    </row>
    <row r="516" spans="1:9" s="1" customFormat="1">
      <c r="A516" s="36" t="s">
        <v>98</v>
      </c>
      <c r="B516" s="81"/>
      <c r="C516" s="81"/>
      <c r="D516" s="81"/>
      <c r="E516" s="34"/>
      <c r="F516" s="47">
        <v>354143</v>
      </c>
      <c r="G516" s="34"/>
      <c r="H516" s="47">
        <v>360000</v>
      </c>
      <c r="I516" s="34"/>
    </row>
    <row r="517" spans="1:9" s="1" customFormat="1">
      <c r="A517" s="80"/>
      <c r="B517" s="126"/>
      <c r="C517" s="126"/>
      <c r="D517" s="126"/>
      <c r="E517" s="171"/>
      <c r="F517" s="47"/>
      <c r="G517" s="34"/>
      <c r="H517" s="47"/>
      <c r="I517" s="34"/>
    </row>
    <row r="518" spans="1:9" s="1" customFormat="1">
      <c r="A518" s="35" t="s">
        <v>112</v>
      </c>
      <c r="B518" s="36"/>
      <c r="C518" s="36"/>
      <c r="D518" s="36"/>
      <c r="E518" s="36"/>
      <c r="F518" s="37"/>
      <c r="G518" s="37"/>
      <c r="H518" s="37">
        <v>50000</v>
      </c>
      <c r="I518" s="37"/>
    </row>
    <row r="519" spans="1:9" s="1" customFormat="1">
      <c r="A519" s="107"/>
      <c r="B519" s="107"/>
      <c r="C519" s="107"/>
      <c r="D519" s="107"/>
      <c r="E519" s="107"/>
      <c r="F519" s="99"/>
      <c r="G519" s="99"/>
      <c r="H519" s="99"/>
      <c r="I519" s="99"/>
    </row>
    <row r="520" spans="1:9" s="1" customFormat="1">
      <c r="A520" s="35" t="s">
        <v>63</v>
      </c>
      <c r="B520" s="36"/>
      <c r="C520" s="36"/>
      <c r="D520" s="36"/>
      <c r="E520" s="36"/>
      <c r="F520" s="37">
        <v>1700</v>
      </c>
      <c r="G520" s="37"/>
      <c r="H520" s="37">
        <v>10000</v>
      </c>
      <c r="I520" s="37"/>
    </row>
    <row r="521" spans="1:9" s="1" customFormat="1">
      <c r="A521" s="107"/>
      <c r="B521" s="107"/>
      <c r="C521" s="107"/>
      <c r="D521" s="107"/>
      <c r="E521" s="107"/>
      <c r="F521" s="99"/>
      <c r="G521" s="99"/>
      <c r="H521" s="99"/>
      <c r="I521" s="99"/>
    </row>
    <row r="522" spans="1:9" s="1" customFormat="1">
      <c r="A522" s="35" t="s">
        <v>85</v>
      </c>
      <c r="B522" s="36"/>
      <c r="C522" s="36"/>
      <c r="D522" s="36"/>
      <c r="E522" s="36"/>
      <c r="F522" s="37">
        <v>25646</v>
      </c>
      <c r="G522" s="37"/>
      <c r="H522" s="37">
        <v>50000</v>
      </c>
      <c r="I522" s="37"/>
    </row>
    <row r="523" spans="1:9" s="1" customFormat="1">
      <c r="A523" s="107"/>
      <c r="B523" s="107"/>
      <c r="C523" s="107"/>
      <c r="D523" s="107"/>
      <c r="E523" s="107"/>
      <c r="F523" s="99"/>
      <c r="G523" s="99"/>
      <c r="H523" s="99"/>
      <c r="I523" s="99"/>
    </row>
    <row r="524" spans="1:9" s="1" customFormat="1">
      <c r="A524" s="35" t="s">
        <v>86</v>
      </c>
      <c r="B524" s="36"/>
      <c r="C524" s="36"/>
      <c r="D524" s="36"/>
      <c r="E524" s="36"/>
      <c r="F524" s="37">
        <v>83525</v>
      </c>
      <c r="G524" s="37"/>
      <c r="H524" s="37">
        <v>90000</v>
      </c>
      <c r="I524" s="37"/>
    </row>
    <row r="525" spans="1:9" s="1" customFormat="1">
      <c r="A525" s="102"/>
      <c r="B525" s="102"/>
      <c r="C525" s="102"/>
      <c r="D525" s="102"/>
      <c r="E525" s="102"/>
      <c r="F525" s="99"/>
      <c r="G525" s="99"/>
      <c r="H525" s="99"/>
      <c r="I525" s="99"/>
    </row>
    <row r="526" spans="1:9" s="1" customFormat="1">
      <c r="A526" s="35" t="s">
        <v>64</v>
      </c>
      <c r="B526" s="36"/>
      <c r="C526" s="36"/>
      <c r="D526" s="36"/>
      <c r="E526" s="36"/>
      <c r="F526" s="37">
        <v>123667</v>
      </c>
      <c r="G526" s="37"/>
      <c r="H526" s="37">
        <v>100000</v>
      </c>
      <c r="I526" s="37"/>
    </row>
    <row r="527" spans="1:9" s="1" customFormat="1">
      <c r="A527" s="107"/>
      <c r="B527" s="107"/>
      <c r="C527" s="107"/>
      <c r="D527" s="107"/>
      <c r="E527" s="107"/>
      <c r="F527" s="99"/>
      <c r="G527" s="99"/>
      <c r="H527" s="99"/>
      <c r="I527" s="99"/>
    </row>
    <row r="528" spans="1:9" s="1" customFormat="1">
      <c r="A528" s="35" t="s">
        <v>90</v>
      </c>
      <c r="B528" s="36"/>
      <c r="C528" s="36"/>
      <c r="D528" s="36"/>
      <c r="E528" s="36"/>
      <c r="F528" s="37">
        <v>6000</v>
      </c>
      <c r="G528" s="37"/>
      <c r="H528" s="37">
        <v>10000</v>
      </c>
      <c r="I528" s="37"/>
    </row>
    <row r="529" spans="1:9" s="1" customFormat="1" ht="15.75" thickBot="1">
      <c r="A529" s="107"/>
      <c r="B529" s="107"/>
      <c r="C529" s="107"/>
      <c r="D529" s="107"/>
      <c r="E529" s="107"/>
      <c r="F529" s="99"/>
      <c r="G529" s="99"/>
      <c r="H529" s="99"/>
      <c r="I529" s="99"/>
    </row>
    <row r="530" spans="1:9" s="1" customFormat="1" ht="16.5" thickTop="1" thickBot="1">
      <c r="A530" s="75" t="s">
        <v>8</v>
      </c>
      <c r="B530" s="76"/>
      <c r="C530" s="76"/>
      <c r="D530" s="76"/>
      <c r="E530" s="76"/>
      <c r="F530" s="52">
        <f>SUM(F510:G529)</f>
        <v>725934</v>
      </c>
      <c r="G530" s="53"/>
      <c r="H530" s="52">
        <f>SUM(H510:I529)</f>
        <v>785000</v>
      </c>
      <c r="I530" s="53"/>
    </row>
    <row r="531" spans="1:9" s="1" customFormat="1" ht="16.5" thickTop="1" thickBot="1">
      <c r="A531" s="75" t="s">
        <v>12</v>
      </c>
      <c r="B531" s="76"/>
      <c r="C531" s="76"/>
      <c r="D531" s="76"/>
      <c r="E531" s="76"/>
      <c r="F531" s="52">
        <f>SUM(F530+F504+F509)</f>
        <v>7007393</v>
      </c>
      <c r="G531" s="53"/>
      <c r="H531" s="52">
        <f>SUM(H530+H504+H509)</f>
        <v>7345520.5600000005</v>
      </c>
      <c r="I531" s="53"/>
    </row>
    <row r="532" spans="1:9" s="1" customFormat="1" ht="15.75" thickTop="1"/>
    <row r="533" spans="1:9" s="1" customFormat="1"/>
    <row r="534" spans="1:9" s="1" customFormat="1"/>
    <row r="535" spans="1:9" s="1" customFormat="1"/>
    <row r="536" spans="1:9" s="1" customFormat="1"/>
    <row r="537" spans="1:9" s="1" customFormat="1"/>
    <row r="539" spans="1:9">
      <c r="A539" s="98" t="s">
        <v>113</v>
      </c>
      <c r="B539" s="98"/>
      <c r="C539" s="98"/>
      <c r="D539" s="98"/>
      <c r="E539" s="98"/>
      <c r="F539" s="98"/>
      <c r="G539" s="98"/>
      <c r="H539" s="98"/>
      <c r="I539" s="98"/>
    </row>
    <row r="541" spans="1:9" ht="15" customHeight="1">
      <c r="A541" s="57" t="s">
        <v>0</v>
      </c>
      <c r="B541" s="57"/>
      <c r="C541" s="57"/>
      <c r="D541" s="57"/>
      <c r="E541" s="57"/>
      <c r="F541" s="59" t="s">
        <v>196</v>
      </c>
      <c r="G541" s="59"/>
      <c r="H541" s="59" t="s">
        <v>198</v>
      </c>
      <c r="I541" s="59"/>
    </row>
    <row r="542" spans="1:9">
      <c r="A542" s="58"/>
      <c r="B542" s="58"/>
      <c r="C542" s="58"/>
      <c r="D542" s="58"/>
      <c r="E542" s="58"/>
      <c r="F542" s="60"/>
      <c r="G542" s="60"/>
      <c r="H542" s="60"/>
      <c r="I542" s="60"/>
    </row>
    <row r="543" spans="1:9" s="1" customFormat="1">
      <c r="A543" s="42" t="s">
        <v>177</v>
      </c>
      <c r="B543" s="43"/>
      <c r="C543" s="43"/>
      <c r="D543" s="43"/>
      <c r="E543" s="44"/>
      <c r="F543" s="114">
        <v>881233</v>
      </c>
      <c r="G543" s="115"/>
      <c r="H543" s="114">
        <v>1000000</v>
      </c>
      <c r="I543" s="115"/>
    </row>
    <row r="544" spans="1:9" s="1" customFormat="1">
      <c r="A544" s="120"/>
      <c r="B544" s="121"/>
      <c r="C544" s="121"/>
      <c r="D544" s="121"/>
      <c r="E544" s="122"/>
      <c r="F544" s="113"/>
      <c r="G544" s="113"/>
      <c r="H544" s="113"/>
      <c r="I544" s="113"/>
    </row>
    <row r="545" spans="1:9" s="1" customFormat="1">
      <c r="A545" s="35" t="s">
        <v>64</v>
      </c>
      <c r="B545" s="36"/>
      <c r="C545" s="36"/>
      <c r="D545" s="36"/>
      <c r="E545" s="36"/>
      <c r="F545" s="215">
        <v>237936</v>
      </c>
      <c r="G545" s="215"/>
      <c r="H545" s="215">
        <v>270000</v>
      </c>
      <c r="I545" s="215"/>
    </row>
    <row r="546" spans="1:9" s="1" customFormat="1" ht="15.75" thickBot="1">
      <c r="A546" s="107"/>
      <c r="B546" s="107"/>
      <c r="C546" s="107"/>
      <c r="D546" s="107"/>
      <c r="E546" s="107"/>
      <c r="F546" s="37"/>
      <c r="G546" s="37"/>
      <c r="H546" s="37"/>
      <c r="I546" s="37"/>
    </row>
    <row r="547" spans="1:9" ht="16.5" thickTop="1" thickBot="1">
      <c r="A547" s="45" t="s">
        <v>12</v>
      </c>
      <c r="B547" s="45"/>
      <c r="C547" s="45"/>
      <c r="D547" s="45"/>
      <c r="E547" s="45"/>
      <c r="F547" s="38">
        <f>SUM(F543:F546)</f>
        <v>1119169</v>
      </c>
      <c r="G547" s="61"/>
      <c r="H547" s="38">
        <f>SUM(H543:H546)</f>
        <v>1270000</v>
      </c>
      <c r="I547" s="61"/>
    </row>
    <row r="548" spans="1:9" ht="15.75" thickTop="1"/>
    <row r="550" spans="1:9">
      <c r="A550" s="98" t="s">
        <v>114</v>
      </c>
      <c r="B550" s="98"/>
      <c r="C550" s="98"/>
      <c r="D550" s="98"/>
      <c r="E550" s="98"/>
      <c r="F550" s="98"/>
      <c r="G550" s="98"/>
      <c r="H550" s="98"/>
      <c r="I550" s="98"/>
    </row>
    <row r="552" spans="1:9" ht="15" customHeight="1">
      <c r="A552" s="57" t="s">
        <v>0</v>
      </c>
      <c r="B552" s="57"/>
      <c r="C552" s="57"/>
      <c r="D552" s="57"/>
      <c r="E552" s="57"/>
      <c r="F552" s="59" t="s">
        <v>196</v>
      </c>
      <c r="G552" s="59"/>
      <c r="H552" s="59" t="s">
        <v>198</v>
      </c>
      <c r="I552" s="59"/>
    </row>
    <row r="553" spans="1:9">
      <c r="A553" s="58"/>
      <c r="B553" s="58"/>
      <c r="C553" s="58"/>
      <c r="D553" s="58"/>
      <c r="E553" s="58"/>
      <c r="F553" s="60"/>
      <c r="G553" s="60"/>
      <c r="H553" s="60"/>
      <c r="I553" s="60"/>
    </row>
    <row r="554" spans="1:9">
      <c r="A554" s="46" t="s">
        <v>216</v>
      </c>
      <c r="B554" s="46"/>
      <c r="C554" s="46"/>
      <c r="D554" s="46"/>
      <c r="E554" s="46"/>
      <c r="F554" s="116"/>
      <c r="G554" s="116"/>
      <c r="H554" s="116"/>
      <c r="I554" s="116"/>
    </row>
    <row r="555" spans="1:9" s="1" customFormat="1">
      <c r="A555" s="36"/>
      <c r="B555" s="100"/>
      <c r="C555" s="100"/>
      <c r="D555" s="100"/>
      <c r="E555" s="101"/>
      <c r="F555" s="27"/>
      <c r="G555" s="31"/>
      <c r="H555" s="27"/>
      <c r="I555" s="31"/>
    </row>
    <row r="556" spans="1:9" ht="15.75" thickBot="1">
      <c r="A556" s="214" t="s">
        <v>12</v>
      </c>
      <c r="B556" s="214"/>
      <c r="C556" s="214"/>
      <c r="D556" s="214"/>
      <c r="E556" s="214"/>
      <c r="F556" s="167">
        <f>SUM(F554:G555)</f>
        <v>0</v>
      </c>
      <c r="G556" s="168"/>
      <c r="H556" s="167">
        <f>SUM(H554:I555)</f>
        <v>0</v>
      </c>
      <c r="I556" s="168"/>
    </row>
    <row r="557" spans="1:9" ht="15.75" thickTop="1"/>
    <row r="559" spans="1:9">
      <c r="A559" s="98" t="s">
        <v>182</v>
      </c>
      <c r="B559" s="98"/>
      <c r="C559" s="98"/>
      <c r="D559" s="98"/>
      <c r="E559" s="98"/>
      <c r="F559" s="98"/>
      <c r="G559" s="98"/>
      <c r="H559" s="98"/>
      <c r="I559" s="98"/>
    </row>
    <row r="561" spans="1:21" ht="15" customHeight="1">
      <c r="A561" s="57" t="s">
        <v>0</v>
      </c>
      <c r="B561" s="57"/>
      <c r="C561" s="57"/>
      <c r="D561" s="57"/>
      <c r="E561" s="57"/>
      <c r="F561" s="59" t="s">
        <v>196</v>
      </c>
      <c r="G561" s="59"/>
      <c r="H561" s="59" t="s">
        <v>198</v>
      </c>
      <c r="I561" s="59"/>
    </row>
    <row r="562" spans="1:21">
      <c r="A562" s="58"/>
      <c r="B562" s="58"/>
      <c r="C562" s="58"/>
      <c r="D562" s="58"/>
      <c r="E562" s="58"/>
      <c r="F562" s="60"/>
      <c r="G562" s="60"/>
      <c r="H562" s="60"/>
      <c r="I562" s="60"/>
    </row>
    <row r="563" spans="1:21">
      <c r="A563" s="35" t="s">
        <v>177</v>
      </c>
      <c r="B563" s="36"/>
      <c r="C563" s="36"/>
      <c r="D563" s="36"/>
      <c r="E563" s="36"/>
      <c r="F563" s="116">
        <v>630157</v>
      </c>
      <c r="G563" s="116"/>
      <c r="H563" s="116">
        <v>517040</v>
      </c>
      <c r="I563" s="116"/>
    </row>
    <row r="564" spans="1:21" s="1" customFormat="1">
      <c r="A564" s="127"/>
      <c r="B564" s="25"/>
      <c r="C564" s="25"/>
      <c r="D564" s="25"/>
      <c r="E564" s="26"/>
      <c r="F564" s="27"/>
      <c r="G564" s="31"/>
      <c r="H564" s="27"/>
      <c r="I564" s="31"/>
      <c r="U564"/>
    </row>
    <row r="565" spans="1:21">
      <c r="A565" s="36" t="s">
        <v>215</v>
      </c>
      <c r="B565" s="100"/>
      <c r="C565" s="100"/>
      <c r="D565" s="100"/>
      <c r="E565" s="101"/>
      <c r="F565" s="27">
        <v>170143</v>
      </c>
      <c r="G565" s="28"/>
      <c r="H565" s="27">
        <v>139600</v>
      </c>
      <c r="I565" s="28"/>
    </row>
    <row r="566" spans="1:21" s="1" customFormat="1">
      <c r="A566" s="127"/>
      <c r="B566" s="81"/>
      <c r="C566" s="81"/>
      <c r="D566" s="81"/>
      <c r="E566" s="34"/>
      <c r="F566" s="27"/>
      <c r="G566" s="34"/>
      <c r="H566" s="27"/>
      <c r="I566" s="34"/>
    </row>
    <row r="567" spans="1:21" ht="15.75" thickBot="1">
      <c r="A567" s="214" t="s">
        <v>12</v>
      </c>
      <c r="B567" s="214"/>
      <c r="C567" s="214"/>
      <c r="D567" s="214"/>
      <c r="E567" s="214"/>
      <c r="F567" s="167">
        <f>SUM(F563+F565)</f>
        <v>800300</v>
      </c>
      <c r="G567" s="168"/>
      <c r="H567" s="167">
        <f>SUM(H563+H565)</f>
        <v>656640</v>
      </c>
      <c r="I567" s="168"/>
    </row>
    <row r="568" spans="1:21" ht="15.75" thickTop="1"/>
    <row r="569" spans="1:21" s="1" customFormat="1"/>
    <row r="570" spans="1:21">
      <c r="A570" s="98" t="s">
        <v>115</v>
      </c>
      <c r="B570" s="98"/>
      <c r="C570" s="98"/>
      <c r="D570" s="98"/>
      <c r="E570" s="98"/>
      <c r="F570" s="98"/>
      <c r="G570" s="98"/>
      <c r="H570" s="98"/>
      <c r="I570" s="98"/>
    </row>
    <row r="572" spans="1:21" ht="15" customHeight="1">
      <c r="A572" s="57" t="s">
        <v>0</v>
      </c>
      <c r="B572" s="57"/>
      <c r="C572" s="57"/>
      <c r="D572" s="57"/>
      <c r="E572" s="57"/>
      <c r="F572" s="59" t="s">
        <v>196</v>
      </c>
      <c r="G572" s="59"/>
      <c r="H572" s="59" t="s">
        <v>198</v>
      </c>
      <c r="I572" s="59"/>
    </row>
    <row r="573" spans="1:21">
      <c r="A573" s="58"/>
      <c r="B573" s="58"/>
      <c r="C573" s="58"/>
      <c r="D573" s="58"/>
      <c r="E573" s="58"/>
      <c r="F573" s="60"/>
      <c r="G573" s="60"/>
      <c r="H573" s="60"/>
      <c r="I573" s="60"/>
    </row>
    <row r="574" spans="1:21">
      <c r="A574" s="46" t="s">
        <v>162</v>
      </c>
      <c r="B574" s="200"/>
      <c r="C574" s="200"/>
      <c r="D574" s="200"/>
      <c r="E574" s="200"/>
      <c r="F574" s="116">
        <v>6897545</v>
      </c>
      <c r="G574" s="116"/>
      <c r="H574" s="116">
        <v>4880000</v>
      </c>
      <c r="I574" s="116"/>
    </row>
    <row r="575" spans="1:21">
      <c r="A575" s="46" t="s">
        <v>116</v>
      </c>
      <c r="B575" s="200"/>
      <c r="C575" s="200"/>
      <c r="D575" s="200"/>
      <c r="E575" s="200"/>
      <c r="F575" s="27">
        <v>453000</v>
      </c>
      <c r="G575" s="28"/>
      <c r="H575" s="27">
        <v>450000</v>
      </c>
      <c r="I575" s="28"/>
    </row>
    <row r="576" spans="1:21">
      <c r="A576" s="46" t="s">
        <v>161</v>
      </c>
      <c r="B576" s="200"/>
      <c r="C576" s="200"/>
      <c r="D576" s="200"/>
      <c r="E576" s="200"/>
      <c r="F576" s="116">
        <v>3901000</v>
      </c>
      <c r="G576" s="116"/>
      <c r="H576" s="116">
        <v>3111000</v>
      </c>
      <c r="I576" s="116"/>
    </row>
    <row r="577" spans="1:9" s="1" customFormat="1">
      <c r="A577" s="46" t="s">
        <v>191</v>
      </c>
      <c r="B577" s="200"/>
      <c r="C577" s="200"/>
      <c r="D577" s="200"/>
      <c r="E577" s="200"/>
      <c r="F577" s="116">
        <v>1514725</v>
      </c>
      <c r="G577" s="116"/>
      <c r="H577" s="116">
        <v>1500000</v>
      </c>
      <c r="I577" s="116"/>
    </row>
    <row r="578" spans="1:9" s="1" customFormat="1">
      <c r="A578" s="46"/>
      <c r="B578" s="200"/>
      <c r="C578" s="200"/>
      <c r="D578" s="200"/>
      <c r="E578" s="200"/>
      <c r="F578" s="116"/>
      <c r="G578" s="116"/>
      <c r="H578" s="116"/>
      <c r="I578" s="116"/>
    </row>
    <row r="579" spans="1:9" s="1" customFormat="1">
      <c r="A579" s="46"/>
      <c r="B579" s="200"/>
      <c r="C579" s="200"/>
      <c r="D579" s="200"/>
      <c r="E579" s="200"/>
      <c r="F579" s="116"/>
      <c r="G579" s="116"/>
      <c r="H579" s="116"/>
      <c r="I579" s="116"/>
    </row>
    <row r="580" spans="1:9" s="1" customFormat="1">
      <c r="A580" s="46"/>
      <c r="B580" s="200"/>
      <c r="C580" s="200"/>
      <c r="D580" s="200"/>
      <c r="E580" s="200"/>
      <c r="F580" s="116"/>
      <c r="G580" s="116"/>
      <c r="H580" s="116"/>
      <c r="I580" s="116"/>
    </row>
    <row r="581" spans="1:9" s="1" customFormat="1">
      <c r="A581" s="46"/>
      <c r="B581" s="200"/>
      <c r="C581" s="200"/>
      <c r="D581" s="200"/>
      <c r="E581" s="200"/>
      <c r="F581" s="116"/>
      <c r="G581" s="116"/>
      <c r="H581" s="116"/>
      <c r="I581" s="116"/>
    </row>
    <row r="582" spans="1:9" s="1" customFormat="1">
      <c r="A582" s="46"/>
      <c r="B582" s="200"/>
      <c r="C582" s="200"/>
      <c r="D582" s="200"/>
      <c r="E582" s="200"/>
      <c r="F582" s="116"/>
      <c r="G582" s="116"/>
      <c r="H582" s="116"/>
      <c r="I582" s="116"/>
    </row>
    <row r="583" spans="1:9" s="1" customFormat="1">
      <c r="A583" s="46"/>
      <c r="B583" s="200"/>
      <c r="C583" s="200"/>
      <c r="D583" s="200"/>
      <c r="E583" s="200"/>
      <c r="F583" s="116"/>
      <c r="G583" s="116"/>
      <c r="H583" s="116"/>
      <c r="I583" s="116"/>
    </row>
    <row r="584" spans="1:9" s="1" customFormat="1">
      <c r="A584" s="46" t="s">
        <v>117</v>
      </c>
      <c r="B584" s="200"/>
      <c r="C584" s="200"/>
      <c r="D584" s="200"/>
      <c r="E584" s="200"/>
      <c r="F584" s="116"/>
      <c r="G584" s="116"/>
      <c r="H584" s="116"/>
      <c r="I584" s="116"/>
    </row>
    <row r="585" spans="1:9" ht="15.75" thickBot="1">
      <c r="A585" s="214" t="s">
        <v>12</v>
      </c>
      <c r="B585" s="214"/>
      <c r="C585" s="214"/>
      <c r="D585" s="214"/>
      <c r="E585" s="214"/>
      <c r="F585" s="167">
        <f>SUM(F574:G584)</f>
        <v>12766270</v>
      </c>
      <c r="G585" s="168"/>
      <c r="H585" s="167">
        <f>SUM(H574:I584)</f>
        <v>9941000</v>
      </c>
      <c r="I585" s="168"/>
    </row>
    <row r="586" spans="1:9" ht="15.75" thickTop="1"/>
    <row r="587" spans="1:9" s="1" customFormat="1"/>
    <row r="588" spans="1:9" s="1" customFormat="1">
      <c r="A588" s="98" t="s">
        <v>178</v>
      </c>
      <c r="B588" s="98"/>
      <c r="C588" s="98"/>
      <c r="D588" s="98"/>
      <c r="E588" s="98"/>
      <c r="F588" s="98"/>
      <c r="G588" s="98"/>
      <c r="H588" s="98"/>
      <c r="I588" s="98"/>
    </row>
    <row r="589" spans="1:9" s="1" customFormat="1"/>
    <row r="590" spans="1:9" s="1" customFormat="1" ht="15" customHeight="1">
      <c r="A590" s="57" t="s">
        <v>0</v>
      </c>
      <c r="B590" s="57"/>
      <c r="C590" s="57"/>
      <c r="D590" s="57"/>
      <c r="E590" s="57"/>
      <c r="F590" s="59" t="s">
        <v>196</v>
      </c>
      <c r="G590" s="59"/>
      <c r="H590" s="59" t="s">
        <v>198</v>
      </c>
      <c r="I590" s="59"/>
    </row>
    <row r="591" spans="1:9" s="1" customFormat="1">
      <c r="A591" s="58"/>
      <c r="B591" s="58"/>
      <c r="C591" s="58"/>
      <c r="D591" s="58"/>
      <c r="E591" s="58"/>
      <c r="F591" s="60"/>
      <c r="G591" s="60"/>
      <c r="H591" s="60"/>
      <c r="I591" s="60"/>
    </row>
    <row r="592" spans="1:9" s="1" customFormat="1">
      <c r="A592" s="46"/>
      <c r="B592" s="46"/>
      <c r="C592" s="46"/>
      <c r="D592" s="46"/>
      <c r="E592" s="46"/>
      <c r="F592" s="116"/>
      <c r="G592" s="116"/>
      <c r="H592" s="54"/>
      <c r="I592" s="54"/>
    </row>
    <row r="593" spans="1:9" s="1" customFormat="1">
      <c r="A593" s="36" t="s">
        <v>179</v>
      </c>
      <c r="B593" s="100"/>
      <c r="C593" s="100"/>
      <c r="D593" s="100"/>
      <c r="E593" s="101"/>
      <c r="F593" s="27">
        <v>727500</v>
      </c>
      <c r="G593" s="31"/>
      <c r="H593" s="27"/>
      <c r="I593" s="31"/>
    </row>
    <row r="594" spans="1:9" s="1" customFormat="1">
      <c r="A594" s="36"/>
      <c r="B594" s="100"/>
      <c r="C594" s="100"/>
      <c r="D594" s="100"/>
      <c r="E594" s="101"/>
      <c r="F594" s="27"/>
      <c r="G594" s="31"/>
      <c r="H594" s="27"/>
      <c r="I594" s="31"/>
    </row>
    <row r="595" spans="1:9" ht="15.75" thickBot="1">
      <c r="A595" s="214" t="s">
        <v>12</v>
      </c>
      <c r="B595" s="214"/>
      <c r="C595" s="214"/>
      <c r="D595" s="214"/>
      <c r="E595" s="214"/>
      <c r="F595" s="167">
        <f>SUM(F592:G594)</f>
        <v>727500</v>
      </c>
      <c r="G595" s="168"/>
      <c r="H595" s="167">
        <f>SUM(H592:I594)</f>
        <v>0</v>
      </c>
      <c r="I595" s="168"/>
    </row>
    <row r="596" spans="1:9" s="1" customFormat="1" ht="15.75" thickTop="1"/>
    <row r="600" spans="1:9">
      <c r="A600" s="98" t="s">
        <v>118</v>
      </c>
      <c r="B600" s="98"/>
      <c r="C600" s="98"/>
      <c r="D600" s="98"/>
      <c r="E600" s="98"/>
      <c r="F600" s="98"/>
      <c r="G600" s="98"/>
      <c r="H600" s="98"/>
      <c r="I600" s="98"/>
    </row>
    <row r="602" spans="1:9" ht="15" customHeight="1">
      <c r="A602" s="57" t="s">
        <v>0</v>
      </c>
      <c r="B602" s="57"/>
      <c r="C602" s="57"/>
      <c r="D602" s="57"/>
      <c r="E602" s="57"/>
      <c r="F602" s="59" t="s">
        <v>196</v>
      </c>
      <c r="G602" s="59"/>
      <c r="H602" s="59" t="s">
        <v>198</v>
      </c>
      <c r="I602" s="59"/>
    </row>
    <row r="603" spans="1:9">
      <c r="A603" s="58"/>
      <c r="B603" s="58"/>
      <c r="C603" s="58"/>
      <c r="D603" s="58"/>
      <c r="E603" s="58"/>
      <c r="F603" s="60"/>
      <c r="G603" s="60"/>
      <c r="H603" s="60"/>
      <c r="I603" s="60"/>
    </row>
    <row r="604" spans="1:9" s="1" customFormat="1">
      <c r="A604" s="42" t="s">
        <v>63</v>
      </c>
      <c r="B604" s="43"/>
      <c r="C604" s="43"/>
      <c r="D604" s="43"/>
      <c r="E604" s="44"/>
      <c r="F604" s="27">
        <v>465526</v>
      </c>
      <c r="G604" s="28"/>
      <c r="H604" s="27"/>
      <c r="I604" s="28"/>
    </row>
    <row r="605" spans="1:9" s="1" customFormat="1">
      <c r="A605" s="164"/>
      <c r="B605" s="165"/>
      <c r="C605" s="165"/>
      <c r="D605" s="165"/>
      <c r="E605" s="166"/>
      <c r="F605" s="216"/>
      <c r="G605" s="31"/>
      <c r="H605" s="222"/>
      <c r="I605" s="33"/>
    </row>
    <row r="606" spans="1:9" s="1" customFormat="1">
      <c r="A606" s="42" t="s">
        <v>210</v>
      </c>
      <c r="B606" s="43"/>
      <c r="C606" s="43"/>
      <c r="D606" s="43"/>
      <c r="E606" s="44"/>
      <c r="F606" s="216">
        <v>270370</v>
      </c>
      <c r="G606" s="31"/>
      <c r="H606" s="27">
        <v>300000</v>
      </c>
      <c r="I606" s="28"/>
    </row>
    <row r="607" spans="1:9" s="1" customFormat="1">
      <c r="A607" s="164" t="s">
        <v>233</v>
      </c>
      <c r="B607" s="165"/>
      <c r="C607" s="165"/>
      <c r="D607" s="165"/>
      <c r="E607" s="166"/>
      <c r="F607" s="216"/>
      <c r="G607" s="31"/>
      <c r="H607" s="222"/>
      <c r="I607" s="33"/>
    </row>
    <row r="608" spans="1:9">
      <c r="A608" s="35" t="s">
        <v>64</v>
      </c>
      <c r="B608" s="36"/>
      <c r="C608" s="36"/>
      <c r="D608" s="36"/>
      <c r="E608" s="36"/>
      <c r="F608" s="116">
        <v>198692</v>
      </c>
      <c r="G608" s="116"/>
      <c r="H608" s="37">
        <v>81000</v>
      </c>
      <c r="I608" s="37"/>
    </row>
    <row r="609" spans="1:9" ht="15.75" thickBot="1">
      <c r="A609" s="107"/>
      <c r="B609" s="153"/>
      <c r="C609" s="153"/>
      <c r="D609" s="153"/>
      <c r="E609" s="153"/>
      <c r="F609" s="99"/>
      <c r="G609" s="99"/>
      <c r="H609" s="99"/>
      <c r="I609" s="99"/>
    </row>
    <row r="610" spans="1:9" ht="16.5" thickTop="1" thickBot="1">
      <c r="A610" s="75" t="s">
        <v>8</v>
      </c>
      <c r="B610" s="76"/>
      <c r="C610" s="76"/>
      <c r="D610" s="76"/>
      <c r="E610" s="76"/>
      <c r="F610" s="52">
        <f>SUM(F604:G609)</f>
        <v>934588</v>
      </c>
      <c r="G610" s="53"/>
      <c r="H610" s="52">
        <f>SUM(H604:I609)</f>
        <v>381000</v>
      </c>
      <c r="I610" s="53"/>
    </row>
    <row r="611" spans="1:9" ht="16.5" thickTop="1" thickBot="1">
      <c r="A611" s="75" t="s">
        <v>9</v>
      </c>
      <c r="B611" s="76"/>
      <c r="C611" s="76"/>
      <c r="D611" s="76"/>
      <c r="E611" s="76"/>
      <c r="F611" s="52">
        <f>SUM(F610)</f>
        <v>934588</v>
      </c>
      <c r="G611" s="53"/>
      <c r="H611" s="52">
        <f>SUM(H610)</f>
        <v>381000</v>
      </c>
      <c r="I611" s="53"/>
    </row>
    <row r="612" spans="1:9" ht="15.75" thickTop="1"/>
    <row r="613" spans="1:9" s="1" customFormat="1"/>
    <row r="615" spans="1:9">
      <c r="A615" s="98" t="s">
        <v>119</v>
      </c>
      <c r="B615" s="98"/>
      <c r="C615" s="98"/>
      <c r="D615" s="98"/>
      <c r="E615" s="98"/>
      <c r="F615" s="98"/>
      <c r="G615" s="98"/>
      <c r="H615" s="98"/>
      <c r="I615" s="98"/>
    </row>
    <row r="617" spans="1:9" ht="15" customHeight="1">
      <c r="A617" s="57" t="s">
        <v>0</v>
      </c>
      <c r="B617" s="57"/>
      <c r="C617" s="57"/>
      <c r="D617" s="57"/>
      <c r="E617" s="57"/>
      <c r="F617" s="59" t="s">
        <v>196</v>
      </c>
      <c r="G617" s="59"/>
      <c r="H617" s="59" t="s">
        <v>198</v>
      </c>
      <c r="I617" s="59"/>
    </row>
    <row r="618" spans="1:9">
      <c r="A618" s="58"/>
      <c r="B618" s="58"/>
      <c r="C618" s="58"/>
      <c r="D618" s="58"/>
      <c r="E618" s="58"/>
      <c r="F618" s="60"/>
      <c r="G618" s="60"/>
      <c r="H618" s="60"/>
      <c r="I618" s="60"/>
    </row>
    <row r="619" spans="1:9">
      <c r="A619" s="35" t="s">
        <v>71</v>
      </c>
      <c r="B619" s="36"/>
      <c r="C619" s="36"/>
      <c r="D619" s="36"/>
      <c r="E619" s="36"/>
      <c r="F619" s="37">
        <v>1390300</v>
      </c>
      <c r="G619" s="37"/>
      <c r="H619" s="37">
        <v>1523000</v>
      </c>
      <c r="I619" s="37"/>
    </row>
    <row r="620" spans="1:9">
      <c r="A620" s="102"/>
      <c r="B620" s="123"/>
      <c r="C620" s="123"/>
      <c r="D620" s="123"/>
      <c r="E620" s="123"/>
      <c r="F620" s="99"/>
      <c r="G620" s="99"/>
      <c r="H620" s="99"/>
      <c r="I620" s="99"/>
    </row>
    <row r="621" spans="1:9">
      <c r="A621" s="46" t="s">
        <v>72</v>
      </c>
      <c r="B621" s="172"/>
      <c r="C621" s="172"/>
      <c r="D621" s="172"/>
      <c r="E621" s="172"/>
      <c r="F621" s="37"/>
      <c r="G621" s="37"/>
      <c r="H621" s="37"/>
      <c r="I621" s="37"/>
    </row>
    <row r="622" spans="1:9" ht="15.75" thickBot="1">
      <c r="A622" s="70"/>
      <c r="B622" s="220"/>
      <c r="C622" s="220"/>
      <c r="D622" s="220"/>
      <c r="E622" s="221"/>
      <c r="F622" s="99"/>
      <c r="G622" s="99"/>
      <c r="H622" s="99"/>
      <c r="I622" s="99"/>
    </row>
    <row r="623" spans="1:9" s="1" customFormat="1" ht="15.75" thickTop="1">
      <c r="A623" s="35" t="s">
        <v>111</v>
      </c>
      <c r="B623" s="36"/>
      <c r="C623" s="36"/>
      <c r="D623" s="36"/>
      <c r="E623" s="36"/>
      <c r="F623" s="37">
        <v>8600</v>
      </c>
      <c r="G623" s="37"/>
      <c r="H623" s="37"/>
      <c r="I623" s="37"/>
    </row>
    <row r="624" spans="1:9" s="1" customFormat="1">
      <c r="A624" s="49"/>
      <c r="B624" s="49"/>
      <c r="C624" s="49"/>
      <c r="D624" s="49"/>
      <c r="E624" s="49"/>
      <c r="F624" s="37"/>
      <c r="G624" s="37"/>
      <c r="H624" s="37"/>
      <c r="I624" s="37"/>
    </row>
    <row r="625" spans="1:9" s="1" customFormat="1">
      <c r="A625" s="46" t="s">
        <v>160</v>
      </c>
      <c r="B625" s="46"/>
      <c r="C625" s="46"/>
      <c r="D625" s="46"/>
      <c r="E625" s="46"/>
      <c r="F625" s="37">
        <v>296000</v>
      </c>
      <c r="G625" s="37"/>
      <c r="H625" s="37">
        <v>300000</v>
      </c>
      <c r="I625" s="37"/>
    </row>
    <row r="626" spans="1:9" ht="15.75" thickBot="1">
      <c r="A626" s="109" t="s">
        <v>5</v>
      </c>
      <c r="B626" s="68"/>
      <c r="C626" s="68"/>
      <c r="D626" s="68"/>
      <c r="E626" s="68"/>
      <c r="F626" s="110">
        <f>SUM(F619:G625)</f>
        <v>1694900</v>
      </c>
      <c r="G626" s="110"/>
      <c r="H626" s="110">
        <f>SUM(H619:I625)</f>
        <v>1823000</v>
      </c>
      <c r="I626" s="110"/>
    </row>
    <row r="627" spans="1:9" ht="15.75" thickTop="1">
      <c r="A627" s="35" t="s">
        <v>33</v>
      </c>
      <c r="B627" s="36"/>
      <c r="C627" s="36"/>
      <c r="D627" s="36"/>
      <c r="E627" s="36"/>
      <c r="F627" s="37">
        <v>372750</v>
      </c>
      <c r="G627" s="37"/>
      <c r="H627" s="37">
        <f>(H619+H623+H625)*0.22</f>
        <v>401060</v>
      </c>
      <c r="I627" s="37"/>
    </row>
    <row r="628" spans="1:9">
      <c r="A628" s="49" t="s">
        <v>189</v>
      </c>
      <c r="B628" s="49"/>
      <c r="C628" s="49"/>
      <c r="D628" s="49"/>
      <c r="E628" s="49"/>
      <c r="F628" s="37"/>
      <c r="G628" s="37"/>
      <c r="H628" s="37"/>
      <c r="I628" s="37"/>
    </row>
    <row r="629" spans="1:9" s="1" customFormat="1">
      <c r="A629" s="46" t="s">
        <v>155</v>
      </c>
      <c r="B629" s="46"/>
      <c r="C629" s="46"/>
      <c r="D629" s="46"/>
      <c r="E629" s="46"/>
      <c r="F629" s="37"/>
      <c r="G629" s="37"/>
      <c r="H629" s="37"/>
      <c r="I629" s="37"/>
    </row>
    <row r="630" spans="1:9" ht="15.75" thickBot="1">
      <c r="A630" s="109" t="s">
        <v>6</v>
      </c>
      <c r="B630" s="68"/>
      <c r="C630" s="68"/>
      <c r="D630" s="68"/>
      <c r="E630" s="68"/>
      <c r="F630" s="110">
        <f>SUM(F627:G629)</f>
        <v>372750</v>
      </c>
      <c r="G630" s="110"/>
      <c r="H630" s="110">
        <f>SUM(H627:I629)</f>
        <v>401060</v>
      </c>
      <c r="I630" s="110"/>
    </row>
    <row r="631" spans="1:9" ht="15.75" thickTop="1">
      <c r="A631" s="35" t="s">
        <v>75</v>
      </c>
      <c r="B631" s="36"/>
      <c r="C631" s="36"/>
      <c r="D631" s="36"/>
      <c r="E631" s="89"/>
      <c r="F631" s="37">
        <v>107632</v>
      </c>
      <c r="G631" s="37"/>
      <c r="H631" s="37">
        <v>100000</v>
      </c>
      <c r="I631" s="37"/>
    </row>
    <row r="632" spans="1:9">
      <c r="A632" s="107"/>
      <c r="B632" s="107"/>
      <c r="C632" s="107"/>
      <c r="D632" s="107"/>
      <c r="E632" s="107"/>
      <c r="F632" s="99"/>
      <c r="G632" s="99"/>
      <c r="H632" s="99"/>
      <c r="I632" s="99"/>
    </row>
    <row r="633" spans="1:9" s="1" customFormat="1">
      <c r="A633" s="35" t="s">
        <v>77</v>
      </c>
      <c r="B633" s="36"/>
      <c r="C633" s="36"/>
      <c r="D633" s="36"/>
      <c r="E633" s="36"/>
      <c r="F633" s="37">
        <v>242115</v>
      </c>
      <c r="G633" s="37"/>
      <c r="H633" s="37">
        <v>240000</v>
      </c>
      <c r="I633" s="37"/>
    </row>
    <row r="634" spans="1:9" s="1" customFormat="1">
      <c r="A634" s="49"/>
      <c r="B634" s="49"/>
      <c r="C634" s="49"/>
      <c r="D634" s="49"/>
      <c r="E634" s="49"/>
      <c r="F634" s="37"/>
      <c r="G634" s="37"/>
      <c r="H634" s="37"/>
      <c r="I634" s="37"/>
    </row>
    <row r="635" spans="1:9">
      <c r="A635" s="35" t="s">
        <v>78</v>
      </c>
      <c r="B635" s="36"/>
      <c r="C635" s="36"/>
      <c r="D635" s="36"/>
      <c r="E635" s="36"/>
      <c r="F635" s="37">
        <v>70154</v>
      </c>
      <c r="G635" s="37"/>
      <c r="H635" s="37">
        <v>71000</v>
      </c>
      <c r="I635" s="37"/>
    </row>
    <row r="636" spans="1:9">
      <c r="A636" s="102" t="s">
        <v>79</v>
      </c>
      <c r="B636" s="102"/>
      <c r="C636" s="102"/>
      <c r="D636" s="102"/>
      <c r="E636" s="102"/>
      <c r="F636" s="99"/>
      <c r="G636" s="99"/>
      <c r="H636" s="99"/>
      <c r="I636" s="99"/>
    </row>
    <row r="637" spans="1:9" s="1" customFormat="1">
      <c r="A637" s="36" t="s">
        <v>80</v>
      </c>
      <c r="B637" s="81"/>
      <c r="C637" s="81"/>
      <c r="D637" s="81"/>
      <c r="E637" s="34"/>
      <c r="F637" s="47">
        <v>1013871</v>
      </c>
      <c r="G637" s="34"/>
      <c r="H637" s="47">
        <v>40000</v>
      </c>
      <c r="I637" s="34"/>
    </row>
    <row r="638" spans="1:9" s="1" customFormat="1">
      <c r="A638" s="80"/>
      <c r="B638" s="126"/>
      <c r="C638" s="126"/>
      <c r="D638" s="126"/>
      <c r="E638" s="171"/>
      <c r="F638" s="47"/>
      <c r="G638" s="34"/>
      <c r="H638" s="47"/>
      <c r="I638" s="34"/>
    </row>
    <row r="639" spans="1:9">
      <c r="A639" s="35" t="s">
        <v>98</v>
      </c>
      <c r="B639" s="36"/>
      <c r="C639" s="36"/>
      <c r="D639" s="36"/>
      <c r="E639" s="36"/>
      <c r="F639" s="37">
        <v>493487</v>
      </c>
      <c r="G639" s="37"/>
      <c r="H639" s="37">
        <v>500000</v>
      </c>
      <c r="I639" s="37"/>
    </row>
    <row r="640" spans="1:9">
      <c r="A640" s="107"/>
      <c r="B640" s="107"/>
      <c r="C640" s="107"/>
      <c r="D640" s="107"/>
      <c r="E640" s="107"/>
      <c r="F640" s="99"/>
      <c r="G640" s="99"/>
      <c r="H640" s="99"/>
      <c r="I640" s="99"/>
    </row>
    <row r="641" spans="1:9">
      <c r="A641" s="35" t="s">
        <v>82</v>
      </c>
      <c r="B641" s="36"/>
      <c r="C641" s="36"/>
      <c r="D641" s="36"/>
      <c r="E641" s="36"/>
      <c r="F641" s="37"/>
      <c r="G641" s="37"/>
      <c r="H641" s="37"/>
      <c r="I641" s="37"/>
    </row>
    <row r="642" spans="1:9">
      <c r="A642" s="107"/>
      <c r="B642" s="107"/>
      <c r="C642" s="107"/>
      <c r="D642" s="107"/>
      <c r="E642" s="107"/>
      <c r="F642" s="99"/>
      <c r="G642" s="99"/>
      <c r="H642" s="99"/>
      <c r="I642" s="99"/>
    </row>
    <row r="643" spans="1:9">
      <c r="A643" s="35" t="s">
        <v>7</v>
      </c>
      <c r="B643" s="36"/>
      <c r="C643" s="36"/>
      <c r="D643" s="36"/>
      <c r="E643" s="36"/>
      <c r="F643" s="37"/>
      <c r="G643" s="37"/>
      <c r="H643" s="37">
        <v>50000</v>
      </c>
      <c r="I643" s="37"/>
    </row>
    <row r="644" spans="1:9">
      <c r="A644" s="49"/>
      <c r="B644" s="49"/>
      <c r="C644" s="49"/>
      <c r="D644" s="49"/>
      <c r="E644" s="49"/>
      <c r="F644" s="37"/>
      <c r="G644" s="37"/>
      <c r="H644" s="37"/>
      <c r="I644" s="37"/>
    </row>
    <row r="645" spans="1:9">
      <c r="A645" s="35" t="s">
        <v>63</v>
      </c>
      <c r="B645" s="36"/>
      <c r="C645" s="36"/>
      <c r="D645" s="36"/>
      <c r="E645" s="36"/>
      <c r="F645" s="37">
        <v>2915367</v>
      </c>
      <c r="G645" s="37"/>
      <c r="H645" s="37">
        <v>3000000</v>
      </c>
      <c r="I645" s="37"/>
    </row>
    <row r="646" spans="1:9">
      <c r="A646" s="217"/>
      <c r="B646" s="102"/>
      <c r="C646" s="102"/>
      <c r="D646" s="102"/>
      <c r="E646" s="102"/>
      <c r="F646" s="99"/>
      <c r="G646" s="99"/>
      <c r="H646" s="99"/>
      <c r="I646" s="99"/>
    </row>
    <row r="647" spans="1:9">
      <c r="A647" s="35" t="s">
        <v>85</v>
      </c>
      <c r="B647" s="36"/>
      <c r="C647" s="36"/>
      <c r="D647" s="36"/>
      <c r="E647" s="36"/>
      <c r="F647" s="37">
        <v>814490</v>
      </c>
      <c r="G647" s="37"/>
      <c r="H647" s="37">
        <v>180000</v>
      </c>
      <c r="I647" s="37"/>
    </row>
    <row r="648" spans="1:9">
      <c r="A648" s="102"/>
      <c r="B648" s="102"/>
      <c r="C648" s="102"/>
      <c r="D648" s="102"/>
      <c r="E648" s="102"/>
      <c r="F648" s="99"/>
      <c r="G648" s="99"/>
      <c r="H648" s="99"/>
      <c r="I648" s="99"/>
    </row>
    <row r="649" spans="1:9">
      <c r="A649" s="35" t="s">
        <v>86</v>
      </c>
      <c r="B649" s="36"/>
      <c r="C649" s="36"/>
      <c r="D649" s="36"/>
      <c r="E649" s="36"/>
      <c r="F649" s="37">
        <v>37712</v>
      </c>
      <c r="G649" s="37"/>
      <c r="H649" s="37">
        <v>40000</v>
      </c>
      <c r="I649" s="37"/>
    </row>
    <row r="650" spans="1:9" s="1" customFormat="1">
      <c r="A650" s="35"/>
      <c r="B650" s="36"/>
      <c r="C650" s="36"/>
      <c r="D650" s="36"/>
      <c r="E650" s="36"/>
      <c r="F650" s="37"/>
      <c r="G650" s="37"/>
      <c r="H650" s="37"/>
      <c r="I650" s="37"/>
    </row>
    <row r="651" spans="1:9" s="1" customFormat="1">
      <c r="A651" s="35" t="s">
        <v>180</v>
      </c>
      <c r="B651" s="36"/>
      <c r="C651" s="36"/>
      <c r="D651" s="36"/>
      <c r="E651" s="36"/>
      <c r="F651" s="37">
        <v>481649</v>
      </c>
      <c r="G651" s="37"/>
      <c r="H651" s="37">
        <v>500000</v>
      </c>
      <c r="I651" s="37"/>
    </row>
    <row r="652" spans="1:9">
      <c r="A652" s="112"/>
      <c r="B652" s="112"/>
      <c r="C652" s="112"/>
      <c r="D652" s="112"/>
      <c r="E652" s="112"/>
      <c r="F652" s="99"/>
      <c r="G652" s="99"/>
      <c r="H652" s="99"/>
      <c r="I652" s="99"/>
    </row>
    <row r="653" spans="1:9">
      <c r="A653" s="35" t="s">
        <v>64</v>
      </c>
      <c r="B653" s="36"/>
      <c r="C653" s="36"/>
      <c r="D653" s="36"/>
      <c r="E653" s="36"/>
      <c r="F653" s="37">
        <v>968980</v>
      </c>
      <c r="G653" s="37"/>
      <c r="H653" s="37">
        <v>1086000</v>
      </c>
      <c r="I653" s="37"/>
    </row>
    <row r="654" spans="1:9">
      <c r="A654" s="112"/>
      <c r="B654" s="112"/>
      <c r="C654" s="112"/>
      <c r="D654" s="112"/>
      <c r="E654" s="112"/>
      <c r="F654" s="99"/>
      <c r="G654" s="99"/>
      <c r="H654" s="99"/>
      <c r="I654" s="99"/>
    </row>
    <row r="655" spans="1:9">
      <c r="A655" s="35" t="s">
        <v>163</v>
      </c>
      <c r="B655" s="36"/>
      <c r="C655" s="36"/>
      <c r="D655" s="36"/>
      <c r="E655" s="36"/>
      <c r="F655" s="37">
        <v>73000</v>
      </c>
      <c r="G655" s="37"/>
      <c r="H655" s="37"/>
      <c r="I655" s="37"/>
    </row>
    <row r="656" spans="1:9">
      <c r="A656" s="107"/>
      <c r="B656" s="107"/>
      <c r="C656" s="107"/>
      <c r="D656" s="107"/>
      <c r="E656" s="107"/>
      <c r="F656" s="99"/>
      <c r="G656" s="99"/>
      <c r="H656" s="99"/>
      <c r="I656" s="99"/>
    </row>
    <row r="657" spans="1:10">
      <c r="A657" s="35" t="s">
        <v>90</v>
      </c>
      <c r="B657" s="36"/>
      <c r="C657" s="36"/>
      <c r="D657" s="36"/>
      <c r="E657" s="36"/>
      <c r="F657" s="37">
        <v>1329507</v>
      </c>
      <c r="G657" s="37"/>
      <c r="H657" s="37">
        <v>800000</v>
      </c>
      <c r="I657" s="37"/>
      <c r="J657" s="9"/>
    </row>
    <row r="658" spans="1:10" ht="15.75" thickBot="1">
      <c r="A658" s="107"/>
      <c r="B658" s="153"/>
      <c r="C658" s="153"/>
      <c r="D658" s="153"/>
      <c r="E658" s="153"/>
      <c r="F658" s="99"/>
      <c r="G658" s="99"/>
      <c r="H658" s="99"/>
      <c r="I658" s="99"/>
    </row>
    <row r="659" spans="1:10" ht="16.5" thickTop="1" thickBot="1">
      <c r="A659" s="75" t="s">
        <v>8</v>
      </c>
      <c r="B659" s="76"/>
      <c r="C659" s="76"/>
      <c r="D659" s="76"/>
      <c r="E659" s="76"/>
      <c r="F659" s="52">
        <f>SUM(F631:F658)</f>
        <v>8547964</v>
      </c>
      <c r="G659" s="53"/>
      <c r="H659" s="52">
        <f>SUM(H631:H658)</f>
        <v>6607000</v>
      </c>
      <c r="I659" s="53"/>
    </row>
    <row r="660" spans="1:10" ht="16.5" thickTop="1" thickBot="1">
      <c r="A660" s="75" t="s">
        <v>9</v>
      </c>
      <c r="B660" s="76"/>
      <c r="C660" s="76"/>
      <c r="D660" s="76"/>
      <c r="E660" s="76"/>
      <c r="F660" s="52">
        <f>SUM(F626+F630+F659)</f>
        <v>10615614</v>
      </c>
      <c r="G660" s="53"/>
      <c r="H660" s="52">
        <f>SUM(H626+H630+H659)</f>
        <v>8831060</v>
      </c>
      <c r="I660" s="53"/>
    </row>
    <row r="661" spans="1:10" ht="16.5" thickTop="1" thickBot="1">
      <c r="A661" s="75" t="s">
        <v>12</v>
      </c>
      <c r="B661" s="76"/>
      <c r="C661" s="76"/>
      <c r="D661" s="76"/>
      <c r="E661" s="76"/>
      <c r="F661" s="52">
        <f>SUM(F660)</f>
        <v>10615614</v>
      </c>
      <c r="G661" s="53"/>
      <c r="H661" s="52">
        <f>SUM(H660)</f>
        <v>8831060</v>
      </c>
      <c r="I661" s="53"/>
    </row>
    <row r="662" spans="1:10" ht="15.75" thickTop="1"/>
    <row r="663" spans="1:10">
      <c r="A663" s="98" t="s">
        <v>136</v>
      </c>
      <c r="B663" s="98"/>
      <c r="C663" s="98"/>
      <c r="D663" s="98"/>
      <c r="E663" s="98"/>
      <c r="F663" s="98"/>
      <c r="G663" s="98"/>
      <c r="H663" s="98"/>
      <c r="I663" s="98"/>
    </row>
    <row r="664" spans="1:10" s="1" customFormat="1"/>
    <row r="665" spans="1:10" s="1" customFormat="1" ht="15" customHeight="1">
      <c r="A665" s="57" t="s">
        <v>0</v>
      </c>
      <c r="B665" s="57"/>
      <c r="C665" s="57"/>
      <c r="D665" s="57"/>
      <c r="E665" s="57"/>
      <c r="F665" s="59" t="s">
        <v>196</v>
      </c>
      <c r="G665" s="59"/>
      <c r="H665" s="59" t="s">
        <v>198</v>
      </c>
      <c r="I665" s="59"/>
    </row>
    <row r="666" spans="1:10" s="1" customFormat="1">
      <c r="A666" s="58"/>
      <c r="B666" s="58"/>
      <c r="C666" s="58"/>
      <c r="D666" s="58"/>
      <c r="E666" s="58"/>
      <c r="F666" s="60"/>
      <c r="G666" s="60"/>
      <c r="H666" s="60"/>
      <c r="I666" s="60"/>
    </row>
    <row r="667" spans="1:10" s="1" customFormat="1">
      <c r="A667" s="130" t="s">
        <v>112</v>
      </c>
      <c r="B667" s="131"/>
      <c r="C667" s="131"/>
      <c r="D667" s="131"/>
      <c r="E667" s="132"/>
      <c r="F667" s="249">
        <v>63741</v>
      </c>
      <c r="G667" s="250"/>
      <c r="H667" s="208"/>
      <c r="I667" s="253"/>
    </row>
    <row r="668" spans="1:10" s="1" customFormat="1">
      <c r="A668" s="130" t="s">
        <v>85</v>
      </c>
      <c r="B668" s="131"/>
      <c r="C668" s="131"/>
      <c r="D668" s="131"/>
      <c r="E668" s="132"/>
      <c r="F668" s="249">
        <v>51193</v>
      </c>
      <c r="G668" s="250"/>
      <c r="H668" s="208"/>
      <c r="I668" s="253"/>
    </row>
    <row r="669" spans="1:10" s="1" customFormat="1" ht="15.75" thickBot="1">
      <c r="A669" s="130" t="s">
        <v>64</v>
      </c>
      <c r="B669" s="131"/>
      <c r="C669" s="131"/>
      <c r="D669" s="131"/>
      <c r="E669" s="132"/>
      <c r="F669" s="249">
        <v>31032</v>
      </c>
      <c r="G669" s="250"/>
      <c r="H669" s="208"/>
      <c r="I669" s="253"/>
    </row>
    <row r="670" spans="1:10" s="1" customFormat="1" ht="16.5" thickTop="1" thickBot="1">
      <c r="A670" s="75" t="s">
        <v>8</v>
      </c>
      <c r="B670" s="76"/>
      <c r="C670" s="76"/>
      <c r="D670" s="76"/>
      <c r="E670" s="76"/>
      <c r="F670" s="251">
        <f>SUM(F667:G669)</f>
        <v>145966</v>
      </c>
      <c r="G670" s="252"/>
      <c r="H670" s="254">
        <f>SUM(H667:I669)</f>
        <v>0</v>
      </c>
      <c r="I670" s="255"/>
    </row>
    <row r="671" spans="1:10" s="1" customFormat="1" ht="16.5" thickTop="1" thickBot="1">
      <c r="A671" s="75" t="s">
        <v>164</v>
      </c>
      <c r="B671" s="77"/>
      <c r="C671" s="77"/>
      <c r="D671" s="77"/>
      <c r="E671" s="51"/>
      <c r="F671" s="50"/>
      <c r="G671" s="51"/>
      <c r="H671" s="50"/>
      <c r="I671" s="51"/>
    </row>
    <row r="672" spans="1:10" s="1" customFormat="1" ht="16.5" thickTop="1" thickBot="1">
      <c r="A672" s="105"/>
      <c r="B672" s="106"/>
      <c r="C672" s="106"/>
      <c r="D672" s="106"/>
      <c r="E672" s="104"/>
      <c r="F672" s="103"/>
      <c r="G672" s="104"/>
      <c r="H672" s="103"/>
      <c r="I672" s="104"/>
    </row>
    <row r="673" spans="1:9" s="1" customFormat="1" ht="16.5" thickTop="1" thickBot="1">
      <c r="A673" s="105"/>
      <c r="B673" s="106"/>
      <c r="C673" s="106"/>
      <c r="D673" s="106"/>
      <c r="E673" s="104"/>
      <c r="F673" s="103"/>
      <c r="G673" s="104"/>
      <c r="H673" s="103"/>
      <c r="I673" s="104"/>
    </row>
    <row r="674" spans="1:9" s="1" customFormat="1" ht="16.5" thickTop="1" thickBot="1">
      <c r="A674" s="75" t="s">
        <v>9</v>
      </c>
      <c r="B674" s="76"/>
      <c r="C674" s="76"/>
      <c r="D674" s="76"/>
      <c r="E674" s="76"/>
      <c r="F674" s="52">
        <f>SUM(F671+F670)</f>
        <v>145966</v>
      </c>
      <c r="G674" s="53"/>
      <c r="H674" s="52">
        <f>SUM(H671)</f>
        <v>0</v>
      </c>
      <c r="I674" s="53"/>
    </row>
    <row r="675" spans="1:9" s="1" customFormat="1" ht="16.5" thickTop="1" thickBot="1">
      <c r="A675" s="75" t="s">
        <v>12</v>
      </c>
      <c r="B675" s="76"/>
      <c r="C675" s="76"/>
      <c r="D675" s="76"/>
      <c r="E675" s="76"/>
      <c r="F675" s="52">
        <f>SUM(F674)</f>
        <v>145966</v>
      </c>
      <c r="G675" s="53"/>
      <c r="H675" s="52">
        <f>SUM(H674)</f>
        <v>0</v>
      </c>
      <c r="I675" s="53"/>
    </row>
    <row r="676" spans="1:9" s="1" customFormat="1" ht="15.75" thickTop="1">
      <c r="A676" s="23"/>
      <c r="B676" s="23"/>
      <c r="C676" s="23"/>
      <c r="D676" s="23"/>
      <c r="E676" s="23"/>
      <c r="F676" s="4"/>
      <c r="G676" s="5"/>
      <c r="H676" s="4"/>
      <c r="I676" s="5"/>
    </row>
    <row r="677" spans="1:9" s="1" customFormat="1">
      <c r="A677" s="23"/>
      <c r="B677" s="23"/>
      <c r="C677" s="23"/>
      <c r="D677" s="23"/>
      <c r="E677" s="23"/>
      <c r="F677" s="4"/>
      <c r="G677" s="5"/>
      <c r="H677" s="4"/>
      <c r="I677" s="5"/>
    </row>
    <row r="678" spans="1:9" s="1" customFormat="1">
      <c r="A678" s="23"/>
      <c r="B678" s="23"/>
      <c r="C678" s="23"/>
      <c r="D678" s="23"/>
      <c r="E678" s="23"/>
      <c r="F678" s="4"/>
      <c r="G678" s="5"/>
      <c r="H678" s="4"/>
      <c r="I678" s="5"/>
    </row>
    <row r="679" spans="1:9" s="1" customFormat="1">
      <c r="A679" s="23"/>
      <c r="B679" s="23"/>
      <c r="C679" s="23"/>
      <c r="D679" s="23"/>
      <c r="E679" s="23"/>
      <c r="F679" s="4"/>
      <c r="G679" s="5"/>
      <c r="H679" s="4"/>
      <c r="I679" s="5"/>
    </row>
    <row r="680" spans="1:9" s="1" customFormat="1">
      <c r="A680" s="23"/>
      <c r="B680" s="23"/>
      <c r="C680" s="23"/>
      <c r="D680" s="23"/>
      <c r="E680" s="23"/>
      <c r="F680" s="4"/>
      <c r="G680" s="5"/>
      <c r="H680" s="4"/>
      <c r="I680" s="5"/>
    </row>
    <row r="681" spans="1:9" s="1" customFormat="1">
      <c r="A681" s="23"/>
      <c r="B681" s="23"/>
      <c r="C681" s="23"/>
      <c r="D681" s="23"/>
      <c r="E681" s="23"/>
      <c r="F681" s="4"/>
      <c r="G681" s="5"/>
      <c r="H681" s="4"/>
      <c r="I681" s="5"/>
    </row>
    <row r="682" spans="1:9" s="1" customFormat="1">
      <c r="A682" s="23"/>
      <c r="B682" s="23"/>
      <c r="C682" s="23"/>
      <c r="D682" s="23"/>
      <c r="E682" s="23"/>
      <c r="F682" s="4"/>
      <c r="G682" s="5"/>
      <c r="H682" s="4"/>
      <c r="I682" s="5"/>
    </row>
    <row r="683" spans="1:9" s="1" customFormat="1"/>
    <row r="684" spans="1:9">
      <c r="A684" s="98" t="s">
        <v>120</v>
      </c>
      <c r="B684" s="98"/>
      <c r="C684" s="98"/>
      <c r="D684" s="98"/>
      <c r="E684" s="98"/>
      <c r="F684" s="98"/>
      <c r="G684" s="98"/>
      <c r="H684" s="98"/>
      <c r="I684" s="98"/>
    </row>
    <row r="685" spans="1:9">
      <c r="A685" s="1"/>
      <c r="B685" s="1"/>
      <c r="C685" s="1"/>
      <c r="D685" s="1"/>
      <c r="E685" s="1"/>
      <c r="F685" s="1"/>
      <c r="G685" s="1"/>
      <c r="H685" s="1"/>
      <c r="I685" s="1"/>
    </row>
    <row r="686" spans="1:9" ht="15" customHeight="1">
      <c r="A686" s="57" t="s">
        <v>0</v>
      </c>
      <c r="B686" s="57"/>
      <c r="C686" s="57"/>
      <c r="D686" s="57"/>
      <c r="E686" s="57"/>
      <c r="F686" s="59" t="s">
        <v>196</v>
      </c>
      <c r="G686" s="59"/>
      <c r="H686" s="59" t="s">
        <v>198</v>
      </c>
      <c r="I686" s="59"/>
    </row>
    <row r="687" spans="1:9">
      <c r="A687" s="58"/>
      <c r="B687" s="58"/>
      <c r="C687" s="58"/>
      <c r="D687" s="58"/>
      <c r="E687" s="58"/>
      <c r="F687" s="60"/>
      <c r="G687" s="60"/>
      <c r="H687" s="60"/>
      <c r="I687" s="60"/>
    </row>
    <row r="688" spans="1:9" s="1" customFormat="1">
      <c r="A688" s="130" t="s">
        <v>85</v>
      </c>
      <c r="B688" s="131"/>
      <c r="C688" s="131"/>
      <c r="D688" s="131"/>
      <c r="E688" s="132"/>
      <c r="F688" s="94"/>
      <c r="G688" s="95"/>
      <c r="H688" s="143"/>
      <c r="I688" s="144"/>
    </row>
    <row r="689" spans="1:9" s="1" customFormat="1">
      <c r="A689" s="133" t="s">
        <v>181</v>
      </c>
      <c r="B689" s="134"/>
      <c r="C689" s="134"/>
      <c r="D689" s="134"/>
      <c r="E689" s="135"/>
      <c r="F689" s="143"/>
      <c r="G689" s="144"/>
      <c r="H689" s="143"/>
      <c r="I689" s="144"/>
    </row>
    <row r="690" spans="1:9" s="1" customFormat="1">
      <c r="A690" s="35" t="s">
        <v>64</v>
      </c>
      <c r="B690" s="36"/>
      <c r="C690" s="36"/>
      <c r="D690" s="36"/>
      <c r="E690" s="36"/>
      <c r="F690" s="94"/>
      <c r="G690" s="95"/>
      <c r="H690" s="143"/>
      <c r="I690" s="144"/>
    </row>
    <row r="691" spans="1:9" s="1" customFormat="1" ht="15.75" thickBot="1">
      <c r="A691" s="141"/>
      <c r="B691" s="133"/>
      <c r="C691" s="133"/>
      <c r="D691" s="133"/>
      <c r="E691" s="142"/>
      <c r="F691" s="143"/>
      <c r="G691" s="144"/>
      <c r="H691" s="143"/>
      <c r="I691" s="144"/>
    </row>
    <row r="692" spans="1:9" ht="16.5" thickTop="1" thickBot="1">
      <c r="A692" s="75" t="s">
        <v>121</v>
      </c>
      <c r="B692" s="77"/>
      <c r="C692" s="77"/>
      <c r="D692" s="77"/>
      <c r="E692" s="51"/>
      <c r="F692" s="103">
        <v>1800000</v>
      </c>
      <c r="G692" s="104"/>
      <c r="H692" s="103">
        <v>2500000</v>
      </c>
      <c r="I692" s="104"/>
    </row>
    <row r="693" spans="1:9" s="1" customFormat="1" ht="16.5" thickTop="1" thickBot="1">
      <c r="A693" s="105"/>
      <c r="B693" s="106"/>
      <c r="C693" s="106"/>
      <c r="D693" s="106"/>
      <c r="E693" s="104"/>
      <c r="F693" s="103"/>
      <c r="G693" s="104"/>
      <c r="H693" s="103"/>
      <c r="I693" s="104"/>
    </row>
    <row r="694" spans="1:9" s="1" customFormat="1" ht="16.5" thickTop="1" thickBot="1">
      <c r="A694" s="105"/>
      <c r="B694" s="106"/>
      <c r="C694" s="106"/>
      <c r="D694" s="106"/>
      <c r="E694" s="104"/>
      <c r="F694" s="103"/>
      <c r="G694" s="104"/>
      <c r="H694" s="103"/>
      <c r="I694" s="104"/>
    </row>
    <row r="695" spans="1:9" ht="16.5" thickTop="1" thickBot="1">
      <c r="A695" s="75" t="s">
        <v>9</v>
      </c>
      <c r="B695" s="76"/>
      <c r="C695" s="76"/>
      <c r="D695" s="76"/>
      <c r="E695" s="76"/>
      <c r="F695" s="52">
        <f>SUM(F688:F694)</f>
        <v>1800000</v>
      </c>
      <c r="G695" s="53"/>
      <c r="H695" s="52">
        <f>SUM(H688:H694)</f>
        <v>2500000</v>
      </c>
      <c r="I695" s="53"/>
    </row>
    <row r="696" spans="1:9" ht="16.5" thickTop="1" thickBot="1">
      <c r="A696" s="75" t="s">
        <v>12</v>
      </c>
      <c r="B696" s="76"/>
      <c r="C696" s="76"/>
      <c r="D696" s="76"/>
      <c r="E696" s="76"/>
      <c r="F696" s="52">
        <f>SUM(F695)</f>
        <v>1800000</v>
      </c>
      <c r="G696" s="53"/>
      <c r="H696" s="52">
        <f>SUM(H695)</f>
        <v>2500000</v>
      </c>
      <c r="I696" s="53"/>
    </row>
    <row r="697" spans="1:9" ht="15.75" thickTop="1"/>
    <row r="698" spans="1:9" s="1" customFormat="1"/>
    <row r="699" spans="1:9" s="1" customFormat="1"/>
    <row r="700" spans="1:9" s="1" customFormat="1">
      <c r="A700" s="98" t="s">
        <v>125</v>
      </c>
      <c r="B700" s="98"/>
      <c r="C700" s="98"/>
      <c r="D700" s="98"/>
      <c r="E700" s="98"/>
      <c r="F700" s="98"/>
      <c r="G700" s="98"/>
      <c r="H700" s="98"/>
      <c r="I700" s="98"/>
    </row>
    <row r="701" spans="1:9" s="1" customFormat="1"/>
    <row r="702" spans="1:9" s="1" customFormat="1" ht="15" customHeight="1">
      <c r="A702" s="57" t="s">
        <v>0</v>
      </c>
      <c r="B702" s="57"/>
      <c r="C702" s="57"/>
      <c r="D702" s="57"/>
      <c r="E702" s="57"/>
      <c r="F702" s="59" t="s">
        <v>196</v>
      </c>
      <c r="G702" s="59"/>
      <c r="H702" s="59" t="s">
        <v>198</v>
      </c>
      <c r="I702" s="59"/>
    </row>
    <row r="703" spans="1:9" s="1" customFormat="1">
      <c r="A703" s="58"/>
      <c r="B703" s="58"/>
      <c r="C703" s="58"/>
      <c r="D703" s="58"/>
      <c r="E703" s="58"/>
      <c r="F703" s="60"/>
      <c r="G703" s="60"/>
      <c r="H703" s="60"/>
      <c r="I703" s="60"/>
    </row>
    <row r="704" spans="1:9" s="1" customFormat="1">
      <c r="A704" s="35" t="s">
        <v>112</v>
      </c>
      <c r="B704" s="36"/>
      <c r="C704" s="36"/>
      <c r="D704" s="36"/>
      <c r="E704" s="89"/>
      <c r="F704" s="47">
        <v>505300</v>
      </c>
      <c r="G704" s="48"/>
      <c r="H704" s="47"/>
      <c r="I704" s="48"/>
    </row>
    <row r="705" spans="1:9" s="1" customFormat="1">
      <c r="A705" s="35"/>
      <c r="B705" s="36"/>
      <c r="C705" s="36"/>
      <c r="D705" s="36"/>
      <c r="E705" s="89"/>
      <c r="F705" s="47"/>
      <c r="G705" s="48"/>
      <c r="H705" s="47"/>
      <c r="I705" s="48"/>
    </row>
    <row r="706" spans="1:9" s="1" customFormat="1">
      <c r="A706" s="35" t="s">
        <v>85</v>
      </c>
      <c r="B706" s="36"/>
      <c r="C706" s="36"/>
      <c r="D706" s="36"/>
      <c r="E706" s="89"/>
      <c r="F706" s="47">
        <v>50000</v>
      </c>
      <c r="G706" s="48"/>
      <c r="H706" s="47"/>
      <c r="I706" s="48"/>
    </row>
    <row r="707" spans="1:9" s="1" customFormat="1">
      <c r="A707" s="74"/>
      <c r="B707" s="80"/>
      <c r="C707" s="80"/>
      <c r="D707" s="80"/>
      <c r="E707" s="136"/>
      <c r="F707" s="47"/>
      <c r="G707" s="48"/>
      <c r="H707" s="47"/>
      <c r="I707" s="48"/>
    </row>
    <row r="708" spans="1:9" s="1" customFormat="1">
      <c r="A708" s="35" t="s">
        <v>64</v>
      </c>
      <c r="B708" s="36"/>
      <c r="C708" s="36"/>
      <c r="D708" s="36"/>
      <c r="E708" s="36"/>
      <c r="F708" s="37">
        <v>136431</v>
      </c>
      <c r="G708" s="37"/>
      <c r="H708" s="37"/>
      <c r="I708" s="37"/>
    </row>
    <row r="709" spans="1:9" s="1" customFormat="1" ht="15.75" thickBot="1">
      <c r="A709" s="102"/>
      <c r="B709" s="123"/>
      <c r="C709" s="123"/>
      <c r="D709" s="123"/>
      <c r="E709" s="123"/>
      <c r="F709" s="99"/>
      <c r="G709" s="99"/>
      <c r="H709" s="99"/>
      <c r="I709" s="99"/>
    </row>
    <row r="710" spans="1:9" s="1" customFormat="1" ht="16.5" thickTop="1" thickBot="1">
      <c r="A710" s="75" t="s">
        <v>8</v>
      </c>
      <c r="B710" s="76"/>
      <c r="C710" s="76"/>
      <c r="D710" s="76"/>
      <c r="E710" s="76"/>
      <c r="F710" s="52">
        <f>SUM(F704:G709)</f>
        <v>691731</v>
      </c>
      <c r="G710" s="53"/>
      <c r="H710" s="52">
        <f>SUM(H704:I709)</f>
        <v>0</v>
      </c>
      <c r="I710" s="53"/>
    </row>
    <row r="711" spans="1:9" s="1" customFormat="1" ht="15.75" thickTop="1">
      <c r="A711" s="137" t="s">
        <v>9</v>
      </c>
      <c r="B711" s="137"/>
      <c r="C711" s="137"/>
      <c r="D711" s="137"/>
      <c r="E711" s="137"/>
      <c r="F711" s="138">
        <f>SUM(F704:G709)</f>
        <v>691731</v>
      </c>
      <c r="G711" s="139"/>
      <c r="H711" s="138">
        <f>SUM(H704:I709)</f>
        <v>0</v>
      </c>
      <c r="I711" s="139"/>
    </row>
    <row r="712" spans="1:9" s="1" customFormat="1">
      <c r="A712" s="46" t="s">
        <v>176</v>
      </c>
      <c r="B712" s="46"/>
      <c r="C712" s="46"/>
      <c r="D712" s="46"/>
      <c r="E712" s="46"/>
      <c r="F712" s="54">
        <v>1611600</v>
      </c>
      <c r="G712" s="140"/>
      <c r="H712" s="54"/>
      <c r="I712" s="140"/>
    </row>
    <row r="713" spans="1:9" s="1" customFormat="1">
      <c r="A713" s="46"/>
      <c r="B713" s="46"/>
      <c r="C713" s="46"/>
      <c r="D713" s="46"/>
      <c r="E713" s="46"/>
      <c r="F713" s="54"/>
      <c r="G713" s="140"/>
      <c r="H713" s="54"/>
      <c r="I713" s="140"/>
    </row>
    <row r="714" spans="1:9" s="1" customFormat="1">
      <c r="A714" s="36" t="s">
        <v>65</v>
      </c>
      <c r="B714" s="100"/>
      <c r="C714" s="100"/>
      <c r="D714" s="100"/>
      <c r="E714" s="101"/>
      <c r="F714" s="32">
        <v>1379420</v>
      </c>
      <c r="G714" s="33"/>
      <c r="H714" s="32"/>
      <c r="I714" s="33"/>
    </row>
    <row r="715" spans="1:9" s="1" customFormat="1">
      <c r="A715" s="80"/>
      <c r="B715" s="81"/>
      <c r="C715" s="81"/>
      <c r="D715" s="81"/>
      <c r="E715" s="34"/>
      <c r="F715" s="32"/>
      <c r="G715" s="33"/>
      <c r="H715" s="32"/>
      <c r="I715" s="33"/>
    </row>
    <row r="716" spans="1:9" s="1" customFormat="1">
      <c r="A716" s="36" t="s">
        <v>93</v>
      </c>
      <c r="B716" s="100"/>
      <c r="C716" s="100"/>
      <c r="D716" s="100"/>
      <c r="E716" s="101"/>
      <c r="F716" s="32">
        <v>418932</v>
      </c>
      <c r="G716" s="33"/>
      <c r="H716" s="32"/>
      <c r="I716" s="33"/>
    </row>
    <row r="717" spans="1:9" s="1" customFormat="1" ht="15.75" thickBot="1">
      <c r="A717" s="46" t="s">
        <v>129</v>
      </c>
      <c r="B717" s="46"/>
      <c r="C717" s="46"/>
      <c r="D717" s="46"/>
      <c r="E717" s="46"/>
      <c r="F717" s="54">
        <v>264443</v>
      </c>
      <c r="G717" s="54"/>
      <c r="H717" s="54"/>
      <c r="I717" s="54"/>
    </row>
    <row r="718" spans="1:9" s="1" customFormat="1" ht="16.5" thickTop="1" thickBot="1">
      <c r="A718" s="45" t="s">
        <v>11</v>
      </c>
      <c r="B718" s="45"/>
      <c r="C718" s="45"/>
      <c r="D718" s="45"/>
      <c r="E718" s="45"/>
      <c r="F718" s="38">
        <f>SUM(F712:G717)</f>
        <v>3674395</v>
      </c>
      <c r="G718" s="38"/>
      <c r="H718" s="38">
        <f>SUM(H712:I717)</f>
        <v>0</v>
      </c>
      <c r="I718" s="38"/>
    </row>
    <row r="719" spans="1:9" s="1" customFormat="1" ht="16.5" thickTop="1" thickBot="1">
      <c r="A719" s="75" t="s">
        <v>12</v>
      </c>
      <c r="B719" s="76"/>
      <c r="C719" s="76"/>
      <c r="D719" s="76"/>
      <c r="E719" s="76"/>
      <c r="F719" s="52">
        <f>SUM(F711+F718)</f>
        <v>4366126</v>
      </c>
      <c r="G719" s="53"/>
      <c r="H719" s="52">
        <f>SUM(H711+H718)</f>
        <v>0</v>
      </c>
      <c r="I719" s="53"/>
    </row>
    <row r="720" spans="1:9" s="1" customFormat="1" ht="15.75" thickTop="1"/>
    <row r="721" spans="1:9" s="1" customFormat="1">
      <c r="A721" s="98" t="s">
        <v>126</v>
      </c>
      <c r="B721" s="98"/>
      <c r="C721" s="98"/>
      <c r="D721" s="98"/>
      <c r="E721" s="98"/>
      <c r="F721" s="98"/>
      <c r="G721" s="98"/>
      <c r="H721" s="98"/>
      <c r="I721" s="98"/>
    </row>
    <row r="722" spans="1:9" s="1" customFormat="1"/>
    <row r="723" spans="1:9" s="1" customFormat="1" ht="15" customHeight="1">
      <c r="A723" s="57" t="s">
        <v>0</v>
      </c>
      <c r="B723" s="57"/>
      <c r="C723" s="57"/>
      <c r="D723" s="57"/>
      <c r="E723" s="57"/>
      <c r="F723" s="59" t="s">
        <v>196</v>
      </c>
      <c r="G723" s="59"/>
      <c r="H723" s="59" t="s">
        <v>198</v>
      </c>
      <c r="I723" s="59"/>
    </row>
    <row r="724" spans="1:9" s="1" customFormat="1">
      <c r="A724" s="58"/>
      <c r="B724" s="58"/>
      <c r="C724" s="58"/>
      <c r="D724" s="58"/>
      <c r="E724" s="58"/>
      <c r="F724" s="60"/>
      <c r="G724" s="60"/>
      <c r="H724" s="60"/>
      <c r="I724" s="60"/>
    </row>
    <row r="725" spans="1:9" s="1" customFormat="1">
      <c r="A725" s="35" t="s">
        <v>85</v>
      </c>
      <c r="B725" s="36"/>
      <c r="C725" s="36"/>
      <c r="D725" s="36"/>
      <c r="E725" s="89"/>
      <c r="F725" s="47"/>
      <c r="G725" s="48"/>
      <c r="H725" s="47"/>
      <c r="I725" s="48"/>
    </row>
    <row r="726" spans="1:9" s="1" customFormat="1">
      <c r="A726" s="74"/>
      <c r="B726" s="80"/>
      <c r="C726" s="80"/>
      <c r="D726" s="80"/>
      <c r="E726" s="136"/>
      <c r="F726" s="47"/>
      <c r="G726" s="48"/>
      <c r="H726" s="47"/>
      <c r="I726" s="48"/>
    </row>
    <row r="727" spans="1:9" s="1" customFormat="1">
      <c r="A727" s="35" t="s">
        <v>64</v>
      </c>
      <c r="B727" s="36"/>
      <c r="C727" s="36"/>
      <c r="D727" s="36"/>
      <c r="E727" s="36"/>
      <c r="F727" s="37"/>
      <c r="G727" s="37"/>
      <c r="H727" s="37"/>
      <c r="I727" s="37"/>
    </row>
    <row r="728" spans="1:9" s="1" customFormat="1">
      <c r="A728" s="102"/>
      <c r="B728" s="123"/>
      <c r="C728" s="123"/>
      <c r="D728" s="123"/>
      <c r="E728" s="123"/>
      <c r="F728" s="99"/>
      <c r="G728" s="99"/>
      <c r="H728" s="99"/>
      <c r="I728" s="99"/>
    </row>
    <row r="729" spans="1:9" s="1" customFormat="1">
      <c r="A729" s="46" t="s">
        <v>88</v>
      </c>
      <c r="B729" s="46"/>
      <c r="C729" s="46"/>
      <c r="D729" s="46"/>
      <c r="E729" s="46"/>
      <c r="F729" s="37"/>
      <c r="G729" s="37"/>
      <c r="H729" s="37"/>
      <c r="I729" s="37"/>
    </row>
    <row r="730" spans="1:9" s="1" customFormat="1">
      <c r="A730" s="102"/>
      <c r="B730" s="123"/>
      <c r="C730" s="123"/>
      <c r="D730" s="123"/>
      <c r="E730" s="123"/>
      <c r="F730" s="99"/>
      <c r="G730" s="99"/>
      <c r="H730" s="99"/>
      <c r="I730" s="99"/>
    </row>
    <row r="731" spans="1:9" s="1" customFormat="1">
      <c r="A731" s="46" t="s">
        <v>90</v>
      </c>
      <c r="B731" s="46"/>
      <c r="C731" s="46"/>
      <c r="D731" s="46"/>
      <c r="E731" s="46"/>
      <c r="F731" s="37"/>
      <c r="G731" s="37"/>
      <c r="H731" s="37"/>
      <c r="I731" s="37"/>
    </row>
    <row r="732" spans="1:9" s="1" customFormat="1" ht="15.75" thickBot="1">
      <c r="A732" s="102"/>
      <c r="B732" s="123"/>
      <c r="C732" s="123"/>
      <c r="D732" s="123"/>
      <c r="E732" s="123"/>
      <c r="F732" s="99"/>
      <c r="G732" s="99"/>
      <c r="H732" s="99"/>
      <c r="I732" s="99"/>
    </row>
    <row r="733" spans="1:9" s="1" customFormat="1" ht="16.5" thickTop="1" thickBot="1">
      <c r="A733" s="75" t="s">
        <v>8</v>
      </c>
      <c r="B733" s="76"/>
      <c r="C733" s="76"/>
      <c r="D733" s="76"/>
      <c r="E733" s="76"/>
      <c r="F733" s="52">
        <f>SUM(F725:G732)</f>
        <v>0</v>
      </c>
      <c r="G733" s="53"/>
      <c r="H733" s="52">
        <f>SUM(H725:I730)</f>
        <v>0</v>
      </c>
      <c r="I733" s="53"/>
    </row>
    <row r="734" spans="1:9" s="1" customFormat="1" ht="16.5" thickTop="1" thickBot="1">
      <c r="A734" s="45" t="s">
        <v>9</v>
      </c>
      <c r="B734" s="45"/>
      <c r="C734" s="45"/>
      <c r="D734" s="45"/>
      <c r="E734" s="45"/>
      <c r="F734" s="38">
        <f>SUM(F733)</f>
        <v>0</v>
      </c>
      <c r="G734" s="61"/>
      <c r="H734" s="38">
        <f>SUM(H733)</f>
        <v>0</v>
      </c>
      <c r="I734" s="61"/>
    </row>
    <row r="735" spans="1:9" s="1" customFormat="1" ht="15.75" thickTop="1">
      <c r="A735" s="36" t="s">
        <v>130</v>
      </c>
      <c r="B735" s="100"/>
      <c r="C735" s="100"/>
      <c r="D735" s="100"/>
      <c r="E735" s="101"/>
      <c r="F735" s="32"/>
      <c r="G735" s="33"/>
      <c r="H735" s="32"/>
      <c r="I735" s="33"/>
    </row>
    <row r="736" spans="1:9" s="1" customFormat="1">
      <c r="A736" s="80"/>
      <c r="B736" s="81"/>
      <c r="C736" s="81"/>
      <c r="D736" s="81"/>
      <c r="E736" s="34"/>
      <c r="F736" s="32"/>
      <c r="G736" s="33"/>
      <c r="H736" s="32"/>
      <c r="I736" s="33"/>
    </row>
    <row r="737" spans="1:9" s="1" customFormat="1">
      <c r="A737" s="36" t="s">
        <v>102</v>
      </c>
      <c r="B737" s="81"/>
      <c r="C737" s="81"/>
      <c r="D737" s="81"/>
      <c r="E737" s="34"/>
      <c r="F737" s="32"/>
      <c r="G737" s="33"/>
      <c r="H737" s="32"/>
      <c r="I737" s="33"/>
    </row>
    <row r="738" spans="1:9" s="1" customFormat="1">
      <c r="A738" s="80"/>
      <c r="B738" s="81"/>
      <c r="C738" s="81"/>
      <c r="D738" s="81"/>
      <c r="E738" s="34"/>
      <c r="F738" s="32"/>
      <c r="G738" s="33"/>
      <c r="H738" s="32"/>
      <c r="I738" s="33"/>
    </row>
    <row r="739" spans="1:9" s="1" customFormat="1">
      <c r="A739" s="46" t="s">
        <v>93</v>
      </c>
      <c r="B739" s="46"/>
      <c r="C739" s="46"/>
      <c r="D739" s="46"/>
      <c r="E739" s="46"/>
      <c r="F739" s="54"/>
      <c r="G739" s="54"/>
      <c r="H739" s="54"/>
      <c r="I739" s="54"/>
    </row>
    <row r="740" spans="1:9" s="1" customFormat="1">
      <c r="A740" s="46"/>
      <c r="B740" s="46"/>
      <c r="C740" s="46"/>
      <c r="D740" s="46"/>
      <c r="E740" s="46"/>
      <c r="F740" s="54"/>
      <c r="G740" s="54"/>
      <c r="H740" s="54"/>
      <c r="I740" s="54"/>
    </row>
    <row r="741" spans="1:9" s="1" customFormat="1">
      <c r="A741" s="46" t="s">
        <v>65</v>
      </c>
      <c r="B741" s="46"/>
      <c r="C741" s="46"/>
      <c r="D741" s="46"/>
      <c r="E741" s="46"/>
      <c r="F741" s="54"/>
      <c r="G741" s="54"/>
      <c r="H741" s="54"/>
      <c r="I741" s="54"/>
    </row>
    <row r="742" spans="1:9" s="1" customFormat="1">
      <c r="A742" s="46"/>
      <c r="B742" s="46"/>
      <c r="C742" s="46"/>
      <c r="D742" s="46"/>
      <c r="E742" s="46"/>
      <c r="F742" s="54"/>
      <c r="G742" s="54"/>
      <c r="H742" s="54"/>
      <c r="I742" s="54"/>
    </row>
    <row r="743" spans="1:9" s="1" customFormat="1">
      <c r="A743" s="46" t="s">
        <v>129</v>
      </c>
      <c r="B743" s="46"/>
      <c r="C743" s="46"/>
      <c r="D743" s="46"/>
      <c r="E743" s="46"/>
      <c r="F743" s="54"/>
      <c r="G743" s="54"/>
      <c r="H743" s="54"/>
      <c r="I743" s="54"/>
    </row>
    <row r="744" spans="1:9" s="1" customFormat="1">
      <c r="A744" s="46" t="s">
        <v>168</v>
      </c>
      <c r="B744" s="46"/>
      <c r="C744" s="46"/>
      <c r="D744" s="46"/>
      <c r="E744" s="46"/>
      <c r="F744" s="54"/>
      <c r="G744" s="54"/>
      <c r="H744" s="54"/>
      <c r="I744" s="54"/>
    </row>
    <row r="745" spans="1:9" s="1" customFormat="1" ht="15.75" thickBot="1">
      <c r="A745" s="46" t="s">
        <v>137</v>
      </c>
      <c r="B745" s="46"/>
      <c r="C745" s="46"/>
      <c r="D745" s="46"/>
      <c r="E745" s="46"/>
      <c r="F745" s="54"/>
      <c r="G745" s="54"/>
      <c r="H745" s="54"/>
      <c r="I745" s="54"/>
    </row>
    <row r="746" spans="1:9" s="1" customFormat="1" ht="16.5" thickTop="1" thickBot="1">
      <c r="A746" s="45" t="s">
        <v>11</v>
      </c>
      <c r="B746" s="45"/>
      <c r="C746" s="45"/>
      <c r="D746" s="45"/>
      <c r="E746" s="45"/>
      <c r="F746" s="38">
        <f>SUM(F735:G745)</f>
        <v>0</v>
      </c>
      <c r="G746" s="38"/>
      <c r="H746" s="38">
        <f>SUM(H735:I745)</f>
        <v>0</v>
      </c>
      <c r="I746" s="38"/>
    </row>
    <row r="747" spans="1:9" ht="16.5" thickTop="1" thickBot="1">
      <c r="A747" s="75" t="s">
        <v>12</v>
      </c>
      <c r="B747" s="76"/>
      <c r="C747" s="76"/>
      <c r="D747" s="76"/>
      <c r="E747" s="76"/>
      <c r="F747" s="52">
        <f>SUM(F734+F746)</f>
        <v>0</v>
      </c>
      <c r="G747" s="53"/>
      <c r="H747" s="52">
        <f>SUM(H734+H746)</f>
        <v>0</v>
      </c>
      <c r="I747" s="53"/>
    </row>
    <row r="748" spans="1:9" s="1" customFormat="1" ht="15.75" thickTop="1">
      <c r="A748" s="16"/>
      <c r="B748" s="16"/>
      <c r="C748" s="16"/>
      <c r="D748" s="16"/>
      <c r="E748" s="16"/>
      <c r="F748" s="4"/>
      <c r="G748" s="5"/>
      <c r="H748" s="4"/>
      <c r="I748" s="5"/>
    </row>
    <row r="749" spans="1:9" s="1" customFormat="1">
      <c r="A749" s="21"/>
      <c r="B749" s="21"/>
      <c r="C749" s="21"/>
      <c r="D749" s="21"/>
      <c r="E749" s="21"/>
      <c r="F749" s="4"/>
      <c r="G749" s="5"/>
      <c r="H749" s="4"/>
      <c r="I749" s="5"/>
    </row>
    <row r="750" spans="1:9" s="1" customFormat="1">
      <c r="A750" s="16"/>
      <c r="B750" s="16"/>
      <c r="C750" s="16"/>
      <c r="D750" s="16"/>
      <c r="E750" s="16"/>
      <c r="F750" s="4"/>
      <c r="G750" s="5"/>
      <c r="H750" s="4"/>
      <c r="I750" s="5"/>
    </row>
    <row r="751" spans="1:9">
      <c r="A751" s="98" t="s">
        <v>44</v>
      </c>
      <c r="B751" s="98"/>
      <c r="C751" s="98"/>
      <c r="D751" s="98"/>
      <c r="E751" s="98"/>
      <c r="F751" s="98"/>
      <c r="G751" s="98"/>
      <c r="H751" s="98"/>
      <c r="I751" s="98"/>
    </row>
    <row r="753" spans="1:9" ht="15" customHeight="1">
      <c r="A753" s="57" t="s">
        <v>0</v>
      </c>
      <c r="B753" s="57"/>
      <c r="C753" s="57"/>
      <c r="D753" s="57"/>
      <c r="E753" s="57"/>
      <c r="F753" s="59" t="s">
        <v>196</v>
      </c>
      <c r="G753" s="59"/>
      <c r="H753" s="59" t="s">
        <v>198</v>
      </c>
      <c r="I753" s="59"/>
    </row>
    <row r="754" spans="1:9">
      <c r="A754" s="58"/>
      <c r="B754" s="58"/>
      <c r="C754" s="58"/>
      <c r="D754" s="58"/>
      <c r="E754" s="58"/>
      <c r="F754" s="60"/>
      <c r="G754" s="60"/>
      <c r="H754" s="60"/>
      <c r="I754" s="60"/>
    </row>
    <row r="755" spans="1:9">
      <c r="A755" s="46" t="s">
        <v>101</v>
      </c>
      <c r="B755" s="46"/>
      <c r="C755" s="46"/>
      <c r="D755" s="46"/>
      <c r="E755" s="46"/>
      <c r="F755" s="54">
        <f>SUM(F756:G759)</f>
        <v>170893344</v>
      </c>
      <c r="G755" s="54"/>
      <c r="H755" s="54">
        <f>SUM(H756:I758)</f>
        <v>176540824</v>
      </c>
      <c r="I755" s="54"/>
    </row>
    <row r="756" spans="1:9">
      <c r="A756" s="127" t="s">
        <v>128</v>
      </c>
      <c r="B756" s="25"/>
      <c r="C756" s="25"/>
      <c r="D756" s="25"/>
      <c r="E756" s="26"/>
      <c r="F756" s="27">
        <v>95382509</v>
      </c>
      <c r="G756" s="28"/>
      <c r="H756" s="27">
        <v>95393503</v>
      </c>
      <c r="I756" s="28"/>
    </row>
    <row r="757" spans="1:9" s="1" customFormat="1">
      <c r="A757" s="127" t="s">
        <v>43</v>
      </c>
      <c r="B757" s="25"/>
      <c r="C757" s="25"/>
      <c r="D757" s="25"/>
      <c r="E757" s="26"/>
      <c r="F757" s="27">
        <v>71789696</v>
      </c>
      <c r="G757" s="28"/>
      <c r="H757" s="27">
        <v>78026740</v>
      </c>
      <c r="I757" s="28"/>
    </row>
    <row r="758" spans="1:9" s="1" customFormat="1" ht="15.75" thickBot="1">
      <c r="A758" s="127" t="s">
        <v>39</v>
      </c>
      <c r="B758" s="25"/>
      <c r="C758" s="25"/>
      <c r="D758" s="25"/>
      <c r="E758" s="26"/>
      <c r="F758" s="128">
        <v>3120581</v>
      </c>
      <c r="G758" s="129"/>
      <c r="H758" s="128">
        <v>3120581</v>
      </c>
      <c r="I758" s="163"/>
    </row>
    <row r="759" spans="1:9" s="1" customFormat="1" ht="16.5" thickTop="1" thickBot="1">
      <c r="A759" s="127" t="s">
        <v>234</v>
      </c>
      <c r="B759" s="25"/>
      <c r="C759" s="25"/>
      <c r="D759" s="25"/>
      <c r="E759" s="26"/>
      <c r="F759" s="128">
        <v>600558</v>
      </c>
      <c r="G759" s="129"/>
      <c r="H759" s="27">
        <v>600558</v>
      </c>
      <c r="I759" s="28"/>
    </row>
    <row r="760" spans="1:9" ht="16.5" thickTop="1" thickBot="1">
      <c r="A760" s="45" t="s">
        <v>12</v>
      </c>
      <c r="B760" s="45"/>
      <c r="C760" s="45"/>
      <c r="D760" s="45"/>
      <c r="E760" s="45"/>
      <c r="F760" s="38">
        <f>SUM(F755)</f>
        <v>170893344</v>
      </c>
      <c r="G760" s="61"/>
      <c r="H760" s="38">
        <f>SUM(H755)</f>
        <v>176540824</v>
      </c>
      <c r="I760" s="61"/>
    </row>
    <row r="761" spans="1:9" ht="15.75" thickTop="1">
      <c r="F761" s="1"/>
      <c r="G761" s="1"/>
    </row>
    <row r="762" spans="1:9" s="1" customFormat="1">
      <c r="A762" s="231" t="s">
        <v>165</v>
      </c>
      <c r="B762" s="231"/>
      <c r="C762" s="231"/>
      <c r="D762" s="231"/>
      <c r="E762" s="231"/>
      <c r="F762" s="231"/>
      <c r="G762" s="231"/>
      <c r="H762" s="231"/>
      <c r="I762" s="231"/>
    </row>
    <row r="763" spans="1:9" s="1" customFormat="1"/>
    <row r="764" spans="1:9" s="1" customFormat="1" ht="15" customHeight="1">
      <c r="A764" s="240" t="s">
        <v>0</v>
      </c>
      <c r="B764" s="240"/>
      <c r="C764" s="240"/>
      <c r="D764" s="240"/>
      <c r="E764" s="240"/>
      <c r="F764" s="59" t="s">
        <v>196</v>
      </c>
      <c r="G764" s="59"/>
      <c r="H764" s="59" t="s">
        <v>198</v>
      </c>
      <c r="I764" s="59"/>
    </row>
    <row r="765" spans="1:9">
      <c r="A765" s="241"/>
      <c r="B765" s="241"/>
      <c r="C765" s="241"/>
      <c r="D765" s="241"/>
      <c r="E765" s="241"/>
      <c r="F765" s="60"/>
      <c r="G765" s="60"/>
      <c r="H765" s="60"/>
      <c r="I765" s="60"/>
    </row>
    <row r="766" spans="1:9">
      <c r="A766" s="242" t="s">
        <v>166</v>
      </c>
      <c r="B766" s="242"/>
      <c r="C766" s="242"/>
      <c r="D766" s="242"/>
      <c r="E766" s="242"/>
      <c r="F766" s="243">
        <v>12700931</v>
      </c>
      <c r="G766" s="243"/>
      <c r="H766" s="243">
        <v>7067398</v>
      </c>
      <c r="I766" s="243"/>
    </row>
    <row r="767" spans="1:9" ht="15.75" thickBot="1">
      <c r="A767" s="232" t="s">
        <v>167</v>
      </c>
      <c r="B767" s="233"/>
      <c r="C767" s="233"/>
      <c r="D767" s="233"/>
      <c r="E767" s="234"/>
      <c r="F767" s="235"/>
      <c r="G767" s="236"/>
      <c r="H767" s="235"/>
      <c r="I767" s="236"/>
    </row>
    <row r="768" spans="1:9" ht="16.5" thickTop="1" thickBot="1">
      <c r="A768" s="256" t="s">
        <v>8</v>
      </c>
      <c r="B768" s="257"/>
      <c r="C768" s="257"/>
      <c r="D768" s="257"/>
      <c r="E768" s="258"/>
      <c r="F768" s="259">
        <f>SUM(F766:G767)</f>
        <v>12700931</v>
      </c>
      <c r="G768" s="259"/>
      <c r="H768" s="259">
        <f>SUM(H766:I767)</f>
        <v>7067398</v>
      </c>
      <c r="I768" s="259"/>
    </row>
    <row r="769" spans="1:9" ht="16.5" thickTop="1" thickBot="1">
      <c r="A769" s="260" t="s">
        <v>12</v>
      </c>
      <c r="B769" s="260"/>
      <c r="C769" s="260"/>
      <c r="D769" s="260"/>
      <c r="E769" s="260"/>
      <c r="F769" s="261">
        <f>SUM(F768)</f>
        <v>12700931</v>
      </c>
      <c r="G769" s="262"/>
      <c r="H769" s="261">
        <f>SUM(H768)</f>
        <v>7067398</v>
      </c>
      <c r="I769" s="262"/>
    </row>
    <row r="770" spans="1:9" ht="15.75" thickTop="1"/>
    <row r="771" spans="1:9" s="1" customFormat="1"/>
    <row r="772" spans="1:9" s="1" customFormat="1"/>
    <row r="773" spans="1:9" s="1" customFormat="1"/>
    <row r="774" spans="1:9" s="1" customFormat="1"/>
    <row r="775" spans="1:9" s="1" customFormat="1"/>
    <row r="776" spans="1:9" s="1" customFormat="1"/>
    <row r="777" spans="1:9" s="1" customFormat="1"/>
    <row r="778" spans="1:9" s="1" customFormat="1"/>
    <row r="779" spans="1:9" s="1" customFormat="1"/>
    <row r="780" spans="1:9" s="1" customFormat="1"/>
    <row r="781" spans="1:9" s="1" customFormat="1"/>
    <row r="782" spans="1:9" ht="15.75" thickBot="1"/>
    <row r="783" spans="1:9" ht="15.75" customHeight="1" thickBot="1">
      <c r="A783" s="238" t="s">
        <v>0</v>
      </c>
      <c r="B783" s="238"/>
      <c r="C783" s="238"/>
      <c r="D783" s="238"/>
      <c r="E783" s="238"/>
      <c r="F783" s="59" t="s">
        <v>196</v>
      </c>
      <c r="G783" s="59"/>
      <c r="H783" s="59" t="s">
        <v>198</v>
      </c>
      <c r="I783" s="59"/>
    </row>
    <row r="784" spans="1:9" ht="15.75" thickBot="1">
      <c r="A784" s="239"/>
      <c r="B784" s="239"/>
      <c r="C784" s="239"/>
      <c r="D784" s="239"/>
      <c r="E784" s="239"/>
      <c r="F784" s="60"/>
      <c r="G784" s="60"/>
      <c r="H784" s="60"/>
      <c r="I784" s="60"/>
    </row>
    <row r="785" spans="1:9" ht="15.75" thickBot="1">
      <c r="A785" s="223" t="s">
        <v>21</v>
      </c>
      <c r="B785" s="223"/>
      <c r="C785" s="223"/>
      <c r="D785" s="223"/>
      <c r="E785" s="223"/>
      <c r="F785" s="218">
        <f>SUM(F131+F230+F352+F399+F504+F626+F110)</f>
        <v>43268768</v>
      </c>
      <c r="G785" s="219"/>
      <c r="H785" s="218">
        <f>SUM(H131+H230+H352+H399+H504+H626+H110)</f>
        <v>31911238</v>
      </c>
      <c r="I785" s="219"/>
    </row>
    <row r="786" spans="1:9" ht="15.75" thickBot="1">
      <c r="A786" s="223" t="s">
        <v>22</v>
      </c>
      <c r="B786" s="223"/>
      <c r="C786" s="223"/>
      <c r="D786" s="223"/>
      <c r="E786" s="223"/>
      <c r="F786" s="218">
        <f>SUM(F113+F135+F234+F357+F404+F509+F630)</f>
        <v>7523878</v>
      </c>
      <c r="G786" s="218"/>
      <c r="H786" s="218">
        <f>SUM(H113+H135+H234+H357+H404+H509+H630)</f>
        <v>6254425.5600000005</v>
      </c>
      <c r="I786" s="218"/>
    </row>
    <row r="787" spans="1:9" ht="15.75" thickBot="1">
      <c r="A787" s="223" t="s">
        <v>30</v>
      </c>
      <c r="B787" s="223"/>
      <c r="C787" s="223"/>
      <c r="D787" s="223"/>
      <c r="E787" s="223"/>
      <c r="F787" s="218">
        <f>SUM(F89+F164+F190+F207+F256+F300+F327+F378+F411+F431+F447+F469+F483+F530+F547+577+F610+F659+F688+F690+F710+F733+F670+F567)</f>
        <v>58399099</v>
      </c>
      <c r="G787" s="219"/>
      <c r="H787" s="218">
        <f>H89+H164+H190+H207+H256+H300+H327+H378+H411+H431+H447+H469+H483+H530+H547+H567+H610+H659+H670+H688+H690+H710+H733</f>
        <v>42812860</v>
      </c>
      <c r="I787" s="219"/>
    </row>
    <row r="788" spans="1:9" ht="15.75" thickBot="1">
      <c r="A788" s="223" t="s">
        <v>23</v>
      </c>
      <c r="B788" s="237"/>
      <c r="C788" s="237"/>
      <c r="D788" s="237"/>
      <c r="E788" s="237"/>
      <c r="F788" s="218">
        <f>SUM(F755+F766)</f>
        <v>183594275</v>
      </c>
      <c r="G788" s="218"/>
      <c r="H788" s="218">
        <f>SUM(H755+H766)</f>
        <v>183608222</v>
      </c>
      <c r="I788" s="218"/>
    </row>
    <row r="789" spans="1:9" ht="15.75" thickBot="1">
      <c r="A789" s="223" t="s">
        <v>24</v>
      </c>
      <c r="B789" s="223"/>
      <c r="C789" s="223"/>
      <c r="D789" s="223"/>
      <c r="E789" s="223"/>
      <c r="F789" s="218">
        <f>SUM(F556+F574+F575+F576+F577+F595)</f>
        <v>13493770</v>
      </c>
      <c r="G789" s="219"/>
      <c r="H789" s="218">
        <f>SUM(H556+H574+H575+H576+H577+H595)</f>
        <v>9941000</v>
      </c>
      <c r="I789" s="219"/>
    </row>
    <row r="790" spans="1:9" ht="15.75" thickBot="1">
      <c r="A790" s="223" t="s">
        <v>91</v>
      </c>
      <c r="B790" s="223"/>
      <c r="C790" s="223"/>
      <c r="D790" s="223"/>
      <c r="E790" s="223"/>
      <c r="F790" s="218">
        <f>SUM(F165+F271+F671+F692+F584)</f>
        <v>2035000</v>
      </c>
      <c r="G790" s="219"/>
      <c r="H790" s="218">
        <f>SUM(H165+H271+H671+H692+H584)</f>
        <v>3950000</v>
      </c>
      <c r="I790" s="219"/>
    </row>
    <row r="791" spans="1:9" ht="15.75" thickBot="1">
      <c r="A791" s="223" t="s">
        <v>25</v>
      </c>
      <c r="B791" s="223"/>
      <c r="C791" s="223"/>
      <c r="D791" s="223"/>
      <c r="E791" s="223"/>
      <c r="F791" s="218">
        <f>SUM(F785:G790)</f>
        <v>308314790</v>
      </c>
      <c r="G791" s="219"/>
      <c r="H791" s="218">
        <f>SUM(H785:I790)</f>
        <v>278477745.56</v>
      </c>
      <c r="I791" s="219"/>
    </row>
    <row r="792" spans="1:9" ht="15.75" thickBot="1">
      <c r="A792" s="223" t="s">
        <v>26</v>
      </c>
      <c r="B792" s="223"/>
      <c r="C792" s="223"/>
      <c r="D792" s="223"/>
      <c r="E792" s="223"/>
      <c r="F792" s="218">
        <f>SUM(F93+F96+F191+F193+F433+F435+F714+F717+F741+F743+F174+F176+F308+F310+F214+F216+F384+F386+F333+F335+F265+F267)</f>
        <v>22870739</v>
      </c>
      <c r="G792" s="219"/>
      <c r="H792" s="218">
        <f>SUM(H93+H96+H191+H193+H433+H435+H714+H717+H741+H743+H174+H176+H308+H310+H214+H216+H384+H386+H333+H335+H265+H267)</f>
        <v>49827850</v>
      </c>
      <c r="I792" s="219"/>
    </row>
    <row r="793" spans="1:9" ht="15.75" thickBot="1">
      <c r="A793" s="223" t="s">
        <v>27</v>
      </c>
      <c r="B793" s="223"/>
      <c r="C793" s="223"/>
      <c r="D793" s="223"/>
      <c r="E793" s="223"/>
      <c r="F793" s="218">
        <f>SUM(F90+F97+F98+F171+F173+F208+F210+F212+F259+F261+F263+F302+F413+F415+F735+F737+F739+F471+F473+F712+F716+F169+F380+F382+F369+F371+F329+F331+F304+F306)</f>
        <v>77962918</v>
      </c>
      <c r="G793" s="219"/>
      <c r="H793" s="218">
        <f>SUM(H90+H97+H98+H171+H173+H208+H210+H212+H259+H261+H263+H302+H413+H415+H735+H737+H739+H471+H473+H712+H716+H169+H380+H382+H369+H371+H329+H331+H304+H306)</f>
        <v>15953030</v>
      </c>
      <c r="I793" s="219"/>
    </row>
    <row r="794" spans="1:9" ht="15.75" thickBot="1">
      <c r="A794" s="223" t="s">
        <v>20</v>
      </c>
      <c r="B794" s="223"/>
      <c r="C794" s="223"/>
      <c r="D794" s="223"/>
      <c r="E794" s="223"/>
      <c r="F794" s="218">
        <f>SUM(F792:G793)</f>
        <v>100833657</v>
      </c>
      <c r="G794" s="219"/>
      <c r="H794" s="218">
        <f>SUM(H792:I793)</f>
        <v>65780880</v>
      </c>
      <c r="I794" s="219"/>
    </row>
    <row r="795" spans="1:9" s="1" customFormat="1" ht="15.75" thickBot="1">
      <c r="A795" s="224" t="s">
        <v>28</v>
      </c>
      <c r="B795" s="225"/>
      <c r="C795" s="225"/>
      <c r="D795" s="225"/>
      <c r="E795" s="226"/>
      <c r="F795" s="218">
        <f>SUM(F268)</f>
        <v>0</v>
      </c>
      <c r="G795" s="219"/>
      <c r="H795" s="218">
        <f>SUM(H268)</f>
        <v>200000</v>
      </c>
      <c r="I795" s="219"/>
    </row>
    <row r="796" spans="1:9" s="1" customFormat="1" ht="15.75" thickBot="1">
      <c r="A796" s="224" t="s">
        <v>29</v>
      </c>
      <c r="B796" s="227"/>
      <c r="C796" s="227"/>
      <c r="D796" s="227"/>
      <c r="E796" s="228"/>
      <c r="F796" s="218">
        <f>SUM(F168+F178)</f>
        <v>0</v>
      </c>
      <c r="G796" s="219"/>
      <c r="H796" s="229">
        <f>SUM(H168+H178)</f>
        <v>7612625</v>
      </c>
      <c r="I796" s="230"/>
    </row>
    <row r="797" spans="1:9" s="1" customFormat="1" ht="15.75" thickBot="1">
      <c r="A797" s="224" t="s">
        <v>138</v>
      </c>
      <c r="B797" s="227"/>
      <c r="C797" s="227"/>
      <c r="D797" s="227"/>
      <c r="E797" s="228"/>
      <c r="F797" s="244">
        <f>SUM(F744+F745)</f>
        <v>0</v>
      </c>
      <c r="G797" s="228"/>
      <c r="H797" s="244">
        <f>SUM(H744+H745)</f>
        <v>0</v>
      </c>
      <c r="I797" s="228"/>
    </row>
    <row r="798" spans="1:9" ht="15.75" thickBot="1">
      <c r="A798" s="223" t="s">
        <v>16</v>
      </c>
      <c r="B798" s="223"/>
      <c r="C798" s="223"/>
      <c r="D798" s="223"/>
      <c r="E798" s="223"/>
      <c r="F798" s="218">
        <f>SUM(F791+F794+F795+F796+F797)</f>
        <v>409148447</v>
      </c>
      <c r="G798" s="219"/>
      <c r="H798" s="218">
        <f>SUM(H791+H794+H795+H796+H797)</f>
        <v>352071250.56</v>
      </c>
      <c r="I798" s="219"/>
    </row>
    <row r="799" spans="1:9">
      <c r="A799" s="46" t="s">
        <v>2</v>
      </c>
      <c r="B799" s="46"/>
      <c r="C799" s="46"/>
      <c r="D799" s="46"/>
      <c r="E799" s="46"/>
      <c r="F799" s="54">
        <f>F69</f>
        <v>420734423</v>
      </c>
      <c r="G799" s="54"/>
      <c r="H799" s="54">
        <f>H69</f>
        <v>352071251</v>
      </c>
      <c r="I799" s="54"/>
    </row>
  </sheetData>
  <mergeCells count="1895">
    <mergeCell ref="A323:E323"/>
    <mergeCell ref="A324:E324"/>
    <mergeCell ref="F323:G323"/>
    <mergeCell ref="F324:G324"/>
    <mergeCell ref="H323:I323"/>
    <mergeCell ref="H324:I324"/>
    <mergeCell ref="A329:E329"/>
    <mergeCell ref="F329:G329"/>
    <mergeCell ref="H329:I329"/>
    <mergeCell ref="A330:E330"/>
    <mergeCell ref="F330:G330"/>
    <mergeCell ref="H330:I330"/>
    <mergeCell ref="A331:E331"/>
    <mergeCell ref="F331:G331"/>
    <mergeCell ref="H331:I331"/>
    <mergeCell ref="A332:E332"/>
    <mergeCell ref="F332:G332"/>
    <mergeCell ref="A327:E327"/>
    <mergeCell ref="A358:E358"/>
    <mergeCell ref="F358:G358"/>
    <mergeCell ref="F370:G370"/>
    <mergeCell ref="H378:I378"/>
    <mergeCell ref="A379:E379"/>
    <mergeCell ref="F457:G457"/>
    <mergeCell ref="H457:I457"/>
    <mergeCell ref="H408:I408"/>
    <mergeCell ref="A496:E496"/>
    <mergeCell ref="F496:G496"/>
    <mergeCell ref="A412:E412"/>
    <mergeCell ref="A333:E333"/>
    <mergeCell ref="F333:G333"/>
    <mergeCell ref="H333:I333"/>
    <mergeCell ref="A334:E334"/>
    <mergeCell ref="F334:G334"/>
    <mergeCell ref="H334:I334"/>
    <mergeCell ref="A335:E335"/>
    <mergeCell ref="F335:G335"/>
    <mergeCell ref="H335:I335"/>
    <mergeCell ref="A336:E336"/>
    <mergeCell ref="F336:G336"/>
    <mergeCell ref="H336:I336"/>
    <mergeCell ref="A337:E337"/>
    <mergeCell ref="F337:G337"/>
    <mergeCell ref="H337:I337"/>
    <mergeCell ref="A363:E363"/>
    <mergeCell ref="F363:G363"/>
    <mergeCell ref="F374:G374"/>
    <mergeCell ref="H374:I374"/>
    <mergeCell ref="F399:G399"/>
    <mergeCell ref="F483:G483"/>
    <mergeCell ref="A138:E138"/>
    <mergeCell ref="F153:G153"/>
    <mergeCell ref="A400:E400"/>
    <mergeCell ref="F400:G400"/>
    <mergeCell ref="H400:I400"/>
    <mergeCell ref="A401:E401"/>
    <mergeCell ref="A391:I391"/>
    <mergeCell ref="H366:I366"/>
    <mergeCell ref="H367:I367"/>
    <mergeCell ref="H368:I368"/>
    <mergeCell ref="A362:E362"/>
    <mergeCell ref="F362:G362"/>
    <mergeCell ref="A81:E81"/>
    <mergeCell ref="A82:E82"/>
    <mergeCell ref="F81:G81"/>
    <mergeCell ref="F82:G82"/>
    <mergeCell ref="H81:I81"/>
    <mergeCell ref="H82:I82"/>
    <mergeCell ref="A303:E303"/>
    <mergeCell ref="A306:E306"/>
    <mergeCell ref="F303:G303"/>
    <mergeCell ref="F306:G306"/>
    <mergeCell ref="H303:I303"/>
    <mergeCell ref="H306:I306"/>
    <mergeCell ref="A154:E154"/>
    <mergeCell ref="F154:G154"/>
    <mergeCell ref="H154:I154"/>
    <mergeCell ref="A155:E155"/>
    <mergeCell ref="H332:I332"/>
    <mergeCell ref="F366:G366"/>
    <mergeCell ref="F367:G367"/>
    <mergeCell ref="F368:G368"/>
    <mergeCell ref="F155:G155"/>
    <mergeCell ref="H155:I155"/>
    <mergeCell ref="A152:E152"/>
    <mergeCell ref="F152:G152"/>
    <mergeCell ref="H152:I152"/>
    <mergeCell ref="A153:E153"/>
    <mergeCell ref="A320:E320"/>
    <mergeCell ref="F320:G320"/>
    <mergeCell ref="H320:I320"/>
    <mergeCell ref="A321:E321"/>
    <mergeCell ref="F321:G321"/>
    <mergeCell ref="H321:I321"/>
    <mergeCell ref="A325:E325"/>
    <mergeCell ref="F325:G325"/>
    <mergeCell ref="H325:I325"/>
    <mergeCell ref="A326:E326"/>
    <mergeCell ref="F326:G326"/>
    <mergeCell ref="H326:I326"/>
    <mergeCell ref="H262:I262"/>
    <mergeCell ref="A269:E269"/>
    <mergeCell ref="F244:G244"/>
    <mergeCell ref="H243:I243"/>
    <mergeCell ref="H244:I244"/>
    <mergeCell ref="A255:E255"/>
    <mergeCell ref="F255:G255"/>
    <mergeCell ref="H255:I255"/>
    <mergeCell ref="A252:E252"/>
    <mergeCell ref="F252:G252"/>
    <mergeCell ref="H252:I252"/>
    <mergeCell ref="A253:E253"/>
    <mergeCell ref="F253:G253"/>
    <mergeCell ref="H253:I253"/>
    <mergeCell ref="A232:E232"/>
    <mergeCell ref="F232:G232"/>
    <mergeCell ref="H232:I232"/>
    <mergeCell ref="A254:E254"/>
    <mergeCell ref="F254:G254"/>
    <mergeCell ref="F245:G245"/>
    <mergeCell ref="F246:G246"/>
    <mergeCell ref="A247:E247"/>
    <mergeCell ref="A248:E248"/>
    <mergeCell ref="A251:E251"/>
    <mergeCell ref="F251:G251"/>
    <mergeCell ref="F243:G243"/>
    <mergeCell ref="A256:E256"/>
    <mergeCell ref="F256:G256"/>
    <mergeCell ref="H256:I256"/>
    <mergeCell ref="A259:E259"/>
    <mergeCell ref="A208:E208"/>
    <mergeCell ref="F208:G208"/>
    <mergeCell ref="A768:E768"/>
    <mergeCell ref="F768:G768"/>
    <mergeCell ref="H768:I768"/>
    <mergeCell ref="A769:E769"/>
    <mergeCell ref="F769:G769"/>
    <mergeCell ref="H769:I769"/>
    <mergeCell ref="A471:E471"/>
    <mergeCell ref="F471:G471"/>
    <mergeCell ref="H471:I471"/>
    <mergeCell ref="A472:E472"/>
    <mergeCell ref="F472:G472"/>
    <mergeCell ref="H472:I472"/>
    <mergeCell ref="A473:E473"/>
    <mergeCell ref="F473:G473"/>
    <mergeCell ref="H473:I473"/>
    <mergeCell ref="A474:E474"/>
    <mergeCell ref="F474:G474"/>
    <mergeCell ref="H474:I474"/>
    <mergeCell ref="A594:E594"/>
    <mergeCell ref="F594:G594"/>
    <mergeCell ref="F757:G757"/>
    <mergeCell ref="H707:I707"/>
    <mergeCell ref="A607:E607"/>
    <mergeCell ref="F606:G606"/>
    <mergeCell ref="F607:G607"/>
    <mergeCell ref="H606:I606"/>
    <mergeCell ref="H607:I607"/>
    <mergeCell ref="A667:E667"/>
    <mergeCell ref="A668:E668"/>
    <mergeCell ref="A669:E669"/>
    <mergeCell ref="A670:E670"/>
    <mergeCell ref="H667:I667"/>
    <mergeCell ref="H668:I668"/>
    <mergeCell ref="H669:I669"/>
    <mergeCell ref="H670:I670"/>
    <mergeCell ref="A483:E483"/>
    <mergeCell ref="H482:I482"/>
    <mergeCell ref="H445:I445"/>
    <mergeCell ref="A446:E446"/>
    <mergeCell ref="A435:E435"/>
    <mergeCell ref="F435:G435"/>
    <mergeCell ref="H435:I435"/>
    <mergeCell ref="A436:E436"/>
    <mergeCell ref="A433:E433"/>
    <mergeCell ref="F433:G433"/>
    <mergeCell ref="A484:E484"/>
    <mergeCell ref="H617:I618"/>
    <mergeCell ref="A645:E645"/>
    <mergeCell ref="A627:E627"/>
    <mergeCell ref="H753:I754"/>
    <mergeCell ref="H649:I649"/>
    <mergeCell ref="A658:E658"/>
    <mergeCell ref="A640:E640"/>
    <mergeCell ref="H630:I630"/>
    <mergeCell ref="F631:G631"/>
    <mergeCell ref="H483:I483"/>
    <mergeCell ref="H399:I399"/>
    <mergeCell ref="F270:G270"/>
    <mergeCell ref="F259:G259"/>
    <mergeCell ref="H259:I259"/>
    <mergeCell ref="A257:E257"/>
    <mergeCell ref="H254:I254"/>
    <mergeCell ref="H257:I257"/>
    <mergeCell ref="A263:E263"/>
    <mergeCell ref="F263:G263"/>
    <mergeCell ref="H263:I263"/>
    <mergeCell ref="A501:E501"/>
    <mergeCell ref="A429:E429"/>
    <mergeCell ref="F429:G429"/>
    <mergeCell ref="A405:E405"/>
    <mergeCell ref="F436:G436"/>
    <mergeCell ref="H436:I436"/>
    <mergeCell ref="H458:I458"/>
    <mergeCell ref="A452:I452"/>
    <mergeCell ref="F479:G480"/>
    <mergeCell ref="H479:I480"/>
    <mergeCell ref="A456:E456"/>
    <mergeCell ref="F667:G667"/>
    <mergeCell ref="F668:G668"/>
    <mergeCell ref="F669:G669"/>
    <mergeCell ref="F670:G670"/>
    <mergeCell ref="F401:G401"/>
    <mergeCell ref="H401:I401"/>
    <mergeCell ref="H404:I404"/>
    <mergeCell ref="H145:I145"/>
    <mergeCell ref="A146:E146"/>
    <mergeCell ref="F146:G146"/>
    <mergeCell ref="H270:I270"/>
    <mergeCell ref="A260:E260"/>
    <mergeCell ref="F260:G260"/>
    <mergeCell ref="H260:I260"/>
    <mergeCell ref="A241:E241"/>
    <mergeCell ref="F241:G241"/>
    <mergeCell ref="H241:I241"/>
    <mergeCell ref="A242:E242"/>
    <mergeCell ref="F242:G242"/>
    <mergeCell ref="H242:I242"/>
    <mergeCell ref="A191:E191"/>
    <mergeCell ref="H269:I269"/>
    <mergeCell ref="H153:I153"/>
    <mergeCell ref="A159:E159"/>
    <mergeCell ref="F159:G159"/>
    <mergeCell ref="H159:I159"/>
    <mergeCell ref="H245:I245"/>
    <mergeCell ref="F248:G248"/>
    <mergeCell ref="H248:I248"/>
    <mergeCell ref="A258:E258"/>
    <mergeCell ref="F258:G258"/>
    <mergeCell ref="H258:I258"/>
    <mergeCell ref="A261:E261"/>
    <mergeCell ref="A262:E262"/>
    <mergeCell ref="F261:G261"/>
    <mergeCell ref="H231:I231"/>
    <mergeCell ref="A766:E766"/>
    <mergeCell ref="F766:G766"/>
    <mergeCell ref="H766:I766"/>
    <mergeCell ref="F237:G237"/>
    <mergeCell ref="H237:I237"/>
    <mergeCell ref="A239:E239"/>
    <mergeCell ref="A243:E243"/>
    <mergeCell ref="A244:E244"/>
    <mergeCell ref="A797:E797"/>
    <mergeCell ref="F797:G797"/>
    <mergeCell ref="H797:I797"/>
    <mergeCell ref="A378:E378"/>
    <mergeCell ref="F369:G369"/>
    <mergeCell ref="H379:I379"/>
    <mergeCell ref="H348:I348"/>
    <mergeCell ref="A349:E349"/>
    <mergeCell ref="F349:G349"/>
    <mergeCell ref="F378:G378"/>
    <mergeCell ref="A376:E376"/>
    <mergeCell ref="F376:G376"/>
    <mergeCell ref="H520:I520"/>
    <mergeCell ref="A481:E481"/>
    <mergeCell ref="F481:G481"/>
    <mergeCell ref="H481:I481"/>
    <mergeCell ref="A482:E482"/>
    <mergeCell ref="F482:G482"/>
    <mergeCell ref="F456:G456"/>
    <mergeCell ref="H456:I456"/>
    <mergeCell ref="A457:E457"/>
    <mergeCell ref="F446:G446"/>
    <mergeCell ref="A606:E606"/>
    <mergeCell ref="A609:E609"/>
    <mergeCell ref="H788:I788"/>
    <mergeCell ref="A757:E757"/>
    <mergeCell ref="A755:E755"/>
    <mergeCell ref="A783:E784"/>
    <mergeCell ref="H757:I757"/>
    <mergeCell ref="A704:E704"/>
    <mergeCell ref="F704:G704"/>
    <mergeCell ref="H704:I704"/>
    <mergeCell ref="A707:E707"/>
    <mergeCell ref="A744:E744"/>
    <mergeCell ref="A745:E745"/>
    <mergeCell ref="F744:G744"/>
    <mergeCell ref="F745:G745"/>
    <mergeCell ref="H744:I744"/>
    <mergeCell ref="H745:I745"/>
    <mergeCell ref="A743:E743"/>
    <mergeCell ref="F740:G740"/>
    <mergeCell ref="F741:G741"/>
    <mergeCell ref="F742:G742"/>
    <mergeCell ref="F743:G743"/>
    <mergeCell ref="H740:I740"/>
    <mergeCell ref="H741:I741"/>
    <mergeCell ref="H742:I742"/>
    <mergeCell ref="H743:I743"/>
    <mergeCell ref="A739:E739"/>
    <mergeCell ref="F739:G739"/>
    <mergeCell ref="A734:E734"/>
    <mergeCell ref="F734:G734"/>
    <mergeCell ref="H734:I734"/>
    <mergeCell ref="A764:E765"/>
    <mergeCell ref="F764:G765"/>
    <mergeCell ref="H764:I765"/>
    <mergeCell ref="A630:E630"/>
    <mergeCell ref="F630:G630"/>
    <mergeCell ref="F633:G633"/>
    <mergeCell ref="A762:I762"/>
    <mergeCell ref="A767:E767"/>
    <mergeCell ref="F767:G767"/>
    <mergeCell ref="H767:I767"/>
    <mergeCell ref="A723:E724"/>
    <mergeCell ref="F753:G754"/>
    <mergeCell ref="A792:E792"/>
    <mergeCell ref="F789:G789"/>
    <mergeCell ref="A271:E271"/>
    <mergeCell ref="F271:G271"/>
    <mergeCell ref="H271:I271"/>
    <mergeCell ref="H522:I522"/>
    <mergeCell ref="F348:G348"/>
    <mergeCell ref="A661:E661"/>
    <mergeCell ref="F661:G661"/>
    <mergeCell ref="H661:I661"/>
    <mergeCell ref="H659:I659"/>
    <mergeCell ref="A756:E756"/>
    <mergeCell ref="F756:G756"/>
    <mergeCell ref="H756:I756"/>
    <mergeCell ref="F760:G760"/>
    <mergeCell ref="H760:I760"/>
    <mergeCell ref="A441:I441"/>
    <mergeCell ref="A443:E444"/>
    <mergeCell ref="H349:I349"/>
    <mergeCell ref="A352:E352"/>
    <mergeCell ref="A785:E785"/>
    <mergeCell ref="A788:E788"/>
    <mergeCell ref="F788:G788"/>
    <mergeCell ref="F787:G787"/>
    <mergeCell ref="H787:I787"/>
    <mergeCell ref="A789:E789"/>
    <mergeCell ref="F352:G352"/>
    <mergeCell ref="H357:I357"/>
    <mergeCell ref="A377:E377"/>
    <mergeCell ref="H352:I352"/>
    <mergeCell ref="A366:E366"/>
    <mergeCell ref="A367:E367"/>
    <mergeCell ref="A368:E368"/>
    <mergeCell ref="F346:G346"/>
    <mergeCell ref="A347:E347"/>
    <mergeCell ref="H347:I347"/>
    <mergeCell ref="A357:E357"/>
    <mergeCell ref="F357:G357"/>
    <mergeCell ref="F783:G784"/>
    <mergeCell ref="H783:I784"/>
    <mergeCell ref="H671:I671"/>
    <mergeCell ref="A672:E672"/>
    <mergeCell ref="F377:G377"/>
    <mergeCell ref="A751:I751"/>
    <mergeCell ref="A753:E754"/>
    <mergeCell ref="F755:G755"/>
    <mergeCell ref="F723:G724"/>
    <mergeCell ref="A477:I477"/>
    <mergeCell ref="F405:G405"/>
    <mergeCell ref="H405:I405"/>
    <mergeCell ref="A408:E408"/>
    <mergeCell ref="F408:G408"/>
    <mergeCell ref="F658:G658"/>
    <mergeCell ref="A657:E657"/>
    <mergeCell ref="H628:I628"/>
    <mergeCell ref="F579:G579"/>
    <mergeCell ref="A579:E579"/>
    <mergeCell ref="F602:G603"/>
    <mergeCell ref="A798:E798"/>
    <mergeCell ref="F791:G791"/>
    <mergeCell ref="F792:G792"/>
    <mergeCell ref="F793:G793"/>
    <mergeCell ref="F794:G794"/>
    <mergeCell ref="F798:G798"/>
    <mergeCell ref="H791:I791"/>
    <mergeCell ref="H792:I792"/>
    <mergeCell ref="H793:I793"/>
    <mergeCell ref="H794:I794"/>
    <mergeCell ref="H798:I798"/>
    <mergeCell ref="A795:E795"/>
    <mergeCell ref="F795:G795"/>
    <mergeCell ref="H795:I795"/>
    <mergeCell ref="A796:E796"/>
    <mergeCell ref="F796:G796"/>
    <mergeCell ref="F785:G785"/>
    <mergeCell ref="A790:E790"/>
    <mergeCell ref="F790:G790"/>
    <mergeCell ref="H796:I796"/>
    <mergeCell ref="H790:I790"/>
    <mergeCell ref="H785:I785"/>
    <mergeCell ref="A786:E786"/>
    <mergeCell ref="A791:E791"/>
    <mergeCell ref="A793:E793"/>
    <mergeCell ref="A794:E794"/>
    <mergeCell ref="F786:G786"/>
    <mergeCell ref="H786:I786"/>
    <mergeCell ref="A787:E787"/>
    <mergeCell ref="F695:G695"/>
    <mergeCell ref="H695:I695"/>
    <mergeCell ref="A696:E696"/>
    <mergeCell ref="F673:G673"/>
    <mergeCell ref="H673:I673"/>
    <mergeCell ref="A674:E674"/>
    <mergeCell ref="F674:G674"/>
    <mergeCell ref="H674:I674"/>
    <mergeCell ref="F582:G582"/>
    <mergeCell ref="F686:G687"/>
    <mergeCell ref="H686:I687"/>
    <mergeCell ref="H640:I640"/>
    <mergeCell ref="F584:G584"/>
    <mergeCell ref="F412:G412"/>
    <mergeCell ref="H412:I412"/>
    <mergeCell ref="A417:E417"/>
    <mergeCell ref="F417:G417"/>
    <mergeCell ref="H417:I417"/>
    <mergeCell ref="A416:E416"/>
    <mergeCell ref="H621:I621"/>
    <mergeCell ref="F611:G611"/>
    <mergeCell ref="H611:I611"/>
    <mergeCell ref="A615:I615"/>
    <mergeCell ref="A622:E622"/>
    <mergeCell ref="F622:G622"/>
    <mergeCell ref="F604:G604"/>
    <mergeCell ref="F609:G609"/>
    <mergeCell ref="F484:G484"/>
    <mergeCell ref="H484:I484"/>
    <mergeCell ref="A485:E485"/>
    <mergeCell ref="F485:G485"/>
    <mergeCell ref="H485:I485"/>
    <mergeCell ref="H789:I789"/>
    <mergeCell ref="A374:E374"/>
    <mergeCell ref="A760:E760"/>
    <mergeCell ref="A684:I684"/>
    <mergeCell ref="A686:E687"/>
    <mergeCell ref="A659:E659"/>
    <mergeCell ref="F694:G694"/>
    <mergeCell ref="H694:I694"/>
    <mergeCell ref="H755:I755"/>
    <mergeCell ref="A660:E660"/>
    <mergeCell ref="F660:G660"/>
    <mergeCell ref="H660:I660"/>
    <mergeCell ref="F659:G659"/>
    <mergeCell ref="A692:E692"/>
    <mergeCell ref="A671:E671"/>
    <mergeCell ref="F671:G671"/>
    <mergeCell ref="A654:E654"/>
    <mergeCell ref="F654:G654"/>
    <mergeCell ref="H654:I654"/>
    <mergeCell ref="F635:G635"/>
    <mergeCell ref="F610:G610"/>
    <mergeCell ref="H624:I624"/>
    <mergeCell ref="A634:E634"/>
    <mergeCell ref="F443:G444"/>
    <mergeCell ref="H443:I444"/>
    <mergeCell ref="A520:E520"/>
    <mergeCell ref="F520:G520"/>
    <mergeCell ref="F379:G379"/>
    <mergeCell ref="A694:E694"/>
    <mergeCell ref="F693:G693"/>
    <mergeCell ref="H693:I693"/>
    <mergeCell ref="A695:E695"/>
    <mergeCell ref="H647:I647"/>
    <mergeCell ref="H627:I627"/>
    <mergeCell ref="A646:E646"/>
    <mergeCell ref="A647:E647"/>
    <mergeCell ref="H446:I446"/>
    <mergeCell ref="F692:G692"/>
    <mergeCell ref="H633:I633"/>
    <mergeCell ref="H632:I632"/>
    <mergeCell ref="A388:E388"/>
    <mergeCell ref="A638:E638"/>
    <mergeCell ref="F638:G638"/>
    <mergeCell ref="H638:I638"/>
    <mergeCell ref="F640:G640"/>
    <mergeCell ref="A639:E639"/>
    <mergeCell ref="F653:G653"/>
    <mergeCell ref="A648:E648"/>
    <mergeCell ref="F648:G648"/>
    <mergeCell ref="F501:G501"/>
    <mergeCell ref="H501:I501"/>
    <mergeCell ref="H605:I605"/>
    <mergeCell ref="A610:E610"/>
    <mergeCell ref="A600:I600"/>
    <mergeCell ref="F617:G618"/>
    <mergeCell ref="H609:I609"/>
    <mergeCell ref="H610:I610"/>
    <mergeCell ref="H580:I580"/>
    <mergeCell ref="A576:E576"/>
    <mergeCell ref="A584:E584"/>
    <mergeCell ref="A583:E583"/>
    <mergeCell ref="F577:G577"/>
    <mergeCell ref="H577:I577"/>
    <mergeCell ref="A578:E578"/>
    <mergeCell ref="H642:I642"/>
    <mergeCell ref="A643:E643"/>
    <mergeCell ref="A644:E644"/>
    <mergeCell ref="H622:I622"/>
    <mergeCell ref="H653:I653"/>
    <mergeCell ref="F629:G629"/>
    <mergeCell ref="H629:I629"/>
    <mergeCell ref="H631:I631"/>
    <mergeCell ref="F647:G647"/>
    <mergeCell ref="H643:I643"/>
    <mergeCell ref="F625:G625"/>
    <mergeCell ref="H625:I625"/>
    <mergeCell ref="A625:E625"/>
    <mergeCell ref="H648:I648"/>
    <mergeCell ref="A649:E649"/>
    <mergeCell ref="F649:G649"/>
    <mergeCell ref="H635:I635"/>
    <mergeCell ref="A636:E636"/>
    <mergeCell ref="A628:E628"/>
    <mergeCell ref="F628:G628"/>
    <mergeCell ref="A633:E633"/>
    <mergeCell ref="F627:G627"/>
    <mergeCell ref="A629:E629"/>
    <mergeCell ref="A637:E637"/>
    <mergeCell ref="F637:G637"/>
    <mergeCell ref="F636:G636"/>
    <mergeCell ref="H636:I636"/>
    <mergeCell ref="A631:E631"/>
    <mergeCell ref="A632:E632"/>
    <mergeCell ref="F632:G632"/>
    <mergeCell ref="A642:E642"/>
    <mergeCell ref="F642:G642"/>
    <mergeCell ref="H545:I545"/>
    <mergeCell ref="A543:E543"/>
    <mergeCell ref="A544:E544"/>
    <mergeCell ref="F543:G543"/>
    <mergeCell ref="F544:G544"/>
    <mergeCell ref="F531:G531"/>
    <mergeCell ref="H531:I531"/>
    <mergeCell ref="F592:G592"/>
    <mergeCell ref="H592:I592"/>
    <mergeCell ref="F639:G639"/>
    <mergeCell ref="H639:I639"/>
    <mergeCell ref="H637:I637"/>
    <mergeCell ref="A635:E635"/>
    <mergeCell ref="F634:G634"/>
    <mergeCell ref="H634:I634"/>
    <mergeCell ref="F646:G646"/>
    <mergeCell ref="H646:I646"/>
    <mergeCell ref="F643:G643"/>
    <mergeCell ref="H644:I644"/>
    <mergeCell ref="A623:E623"/>
    <mergeCell ref="F624:G624"/>
    <mergeCell ref="A620:E620"/>
    <mergeCell ref="F620:G620"/>
    <mergeCell ref="H620:I620"/>
    <mergeCell ref="A621:E621"/>
    <mergeCell ref="F621:G621"/>
    <mergeCell ref="F644:G644"/>
    <mergeCell ref="F645:G645"/>
    <mergeCell ref="A641:E641"/>
    <mergeCell ref="F641:G641"/>
    <mergeCell ref="H641:I641"/>
    <mergeCell ref="H645:I645"/>
    <mergeCell ref="A604:E604"/>
    <mergeCell ref="A605:E605"/>
    <mergeCell ref="F605:G605"/>
    <mergeCell ref="A608:E608"/>
    <mergeCell ref="F608:G608"/>
    <mergeCell ref="H608:I608"/>
    <mergeCell ref="A581:E581"/>
    <mergeCell ref="A582:E582"/>
    <mergeCell ref="A595:E595"/>
    <mergeCell ref="F595:G595"/>
    <mergeCell ref="F581:G581"/>
    <mergeCell ref="H593:I593"/>
    <mergeCell ref="H595:I595"/>
    <mergeCell ref="H584:I584"/>
    <mergeCell ref="A585:E585"/>
    <mergeCell ref="F585:G585"/>
    <mergeCell ref="H585:I585"/>
    <mergeCell ref="A602:E603"/>
    <mergeCell ref="A611:E611"/>
    <mergeCell ref="F583:G583"/>
    <mergeCell ref="H581:I581"/>
    <mergeCell ref="H582:I582"/>
    <mergeCell ref="H583:I583"/>
    <mergeCell ref="H556:I556"/>
    <mergeCell ref="A577:E577"/>
    <mergeCell ref="A556:E556"/>
    <mergeCell ref="A545:E545"/>
    <mergeCell ref="A546:E546"/>
    <mergeCell ref="F545:G545"/>
    <mergeCell ref="H594:I594"/>
    <mergeCell ref="A563:E563"/>
    <mergeCell ref="F563:G563"/>
    <mergeCell ref="H563:I563"/>
    <mergeCell ref="H566:I566"/>
    <mergeCell ref="F574:G574"/>
    <mergeCell ref="A574:E574"/>
    <mergeCell ref="F580:G580"/>
    <mergeCell ref="A565:E565"/>
    <mergeCell ref="H567:I567"/>
    <mergeCell ref="A567:E567"/>
    <mergeCell ref="F567:G567"/>
    <mergeCell ref="A570:I570"/>
    <mergeCell ref="A572:E573"/>
    <mergeCell ref="F572:G573"/>
    <mergeCell ref="H572:I573"/>
    <mergeCell ref="A561:E562"/>
    <mergeCell ref="F561:G562"/>
    <mergeCell ref="F578:G578"/>
    <mergeCell ref="H578:I578"/>
    <mergeCell ref="H574:I574"/>
    <mergeCell ref="H132:I132"/>
    <mergeCell ref="A133:E133"/>
    <mergeCell ref="F133:G133"/>
    <mergeCell ref="H133:I133"/>
    <mergeCell ref="A136:E136"/>
    <mergeCell ref="F136:G136"/>
    <mergeCell ref="F138:G138"/>
    <mergeCell ref="F141:G141"/>
    <mergeCell ref="H141:I141"/>
    <mergeCell ref="H138:I138"/>
    <mergeCell ref="A143:E143"/>
    <mergeCell ref="F143:G143"/>
    <mergeCell ref="H143:I143"/>
    <mergeCell ref="F576:G576"/>
    <mergeCell ref="H576:I576"/>
    <mergeCell ref="A575:E575"/>
    <mergeCell ref="F575:G575"/>
    <mergeCell ref="H575:I575"/>
    <mergeCell ref="F257:G257"/>
    <mergeCell ref="A245:E245"/>
    <mergeCell ref="A246:E246"/>
    <mergeCell ref="H251:I251"/>
    <mergeCell ref="H246:I246"/>
    <mergeCell ref="F240:G240"/>
    <mergeCell ref="A240:E240"/>
    <mergeCell ref="H239:I239"/>
    <mergeCell ref="H240:I240"/>
    <mergeCell ref="H247:I247"/>
    <mergeCell ref="F247:G247"/>
    <mergeCell ref="H519:I519"/>
    <mergeCell ref="H135:I135"/>
    <mergeCell ref="A144:E144"/>
    <mergeCell ref="A124:E124"/>
    <mergeCell ref="F127:G127"/>
    <mergeCell ref="H127:I127"/>
    <mergeCell ref="F121:G121"/>
    <mergeCell ref="H121:I121"/>
    <mergeCell ref="H604:I604"/>
    <mergeCell ref="A626:E626"/>
    <mergeCell ref="F626:G626"/>
    <mergeCell ref="H626:I626"/>
    <mergeCell ref="F623:G623"/>
    <mergeCell ref="H623:I623"/>
    <mergeCell ref="A624:E624"/>
    <mergeCell ref="F524:G524"/>
    <mergeCell ref="H524:I524"/>
    <mergeCell ref="A516:E516"/>
    <mergeCell ref="F516:G516"/>
    <mergeCell ref="H516:I516"/>
    <mergeCell ref="H602:I603"/>
    <mergeCell ref="A617:E618"/>
    <mergeCell ref="H579:I579"/>
    <mergeCell ref="A619:E619"/>
    <mergeCell ref="F619:G619"/>
    <mergeCell ref="H619:I619"/>
    <mergeCell ref="H561:I562"/>
    <mergeCell ref="F565:G565"/>
    <mergeCell ref="H565:I565"/>
    <mergeCell ref="A564:E564"/>
    <mergeCell ref="F564:G564"/>
    <mergeCell ref="H564:I564"/>
    <mergeCell ref="A566:E566"/>
    <mergeCell ref="F566:G566"/>
    <mergeCell ref="A559:I559"/>
    <mergeCell ref="H60:I60"/>
    <mergeCell ref="F51:G51"/>
    <mergeCell ref="H51:I51"/>
    <mergeCell ref="F49:G49"/>
    <mergeCell ref="F62:G62"/>
    <mergeCell ref="A78:E78"/>
    <mergeCell ref="A63:E63"/>
    <mergeCell ref="F63:G63"/>
    <mergeCell ref="H63:I63"/>
    <mergeCell ref="H131:I131"/>
    <mergeCell ref="F124:G124"/>
    <mergeCell ref="A80:E80"/>
    <mergeCell ref="A83:E83"/>
    <mergeCell ref="F80:G80"/>
    <mergeCell ref="F83:G83"/>
    <mergeCell ref="H80:I80"/>
    <mergeCell ref="H83:I83"/>
    <mergeCell ref="H84:I84"/>
    <mergeCell ref="H124:I124"/>
    <mergeCell ref="F112:G112"/>
    <mergeCell ref="H112:I112"/>
    <mergeCell ref="A113:E113"/>
    <mergeCell ref="F113:G113"/>
    <mergeCell ref="H78:I78"/>
    <mergeCell ref="F78:G78"/>
    <mergeCell ref="H122:I122"/>
    <mergeCell ref="F131:G131"/>
    <mergeCell ref="H113:I113"/>
    <mergeCell ref="A114:E114"/>
    <mergeCell ref="A127:E127"/>
    <mergeCell ref="F123:G123"/>
    <mergeCell ref="H123:I123"/>
    <mergeCell ref="H57:I57"/>
    <mergeCell ref="H58:I58"/>
    <mergeCell ref="A59:E59"/>
    <mergeCell ref="F59:G59"/>
    <mergeCell ref="H59:I59"/>
    <mergeCell ref="H46:I46"/>
    <mergeCell ref="A64:E64"/>
    <mergeCell ref="A76:E77"/>
    <mergeCell ref="A48:E48"/>
    <mergeCell ref="A51:E51"/>
    <mergeCell ref="A53:E53"/>
    <mergeCell ref="F64:G64"/>
    <mergeCell ref="H64:I64"/>
    <mergeCell ref="A55:E55"/>
    <mergeCell ref="A65:E65"/>
    <mergeCell ref="A67:E67"/>
    <mergeCell ref="A68:E68"/>
    <mergeCell ref="A69:E69"/>
    <mergeCell ref="F69:G69"/>
    <mergeCell ref="F58:G58"/>
    <mergeCell ref="F76:G77"/>
    <mergeCell ref="H76:I77"/>
    <mergeCell ref="A74:I74"/>
    <mergeCell ref="A66:E66"/>
    <mergeCell ref="F65:G65"/>
    <mergeCell ref="F67:G67"/>
    <mergeCell ref="F68:G68"/>
    <mergeCell ref="H65:I65"/>
    <mergeCell ref="H67:I67"/>
    <mergeCell ref="H68:I68"/>
    <mergeCell ref="H62:I62"/>
    <mergeCell ref="F60:G60"/>
    <mergeCell ref="H9:I9"/>
    <mergeCell ref="H8:I8"/>
    <mergeCell ref="F12:G12"/>
    <mergeCell ref="F13:G13"/>
    <mergeCell ref="F41:G41"/>
    <mergeCell ref="F45:G45"/>
    <mergeCell ref="F523:G523"/>
    <mergeCell ref="A9:E9"/>
    <mergeCell ref="F9:G9"/>
    <mergeCell ref="A35:E35"/>
    <mergeCell ref="A421:E422"/>
    <mergeCell ref="F421:G422"/>
    <mergeCell ref="H421:I422"/>
    <mergeCell ref="A431:E431"/>
    <mergeCell ref="F431:G431"/>
    <mergeCell ref="H431:I431"/>
    <mergeCell ref="F36:G36"/>
    <mergeCell ref="A425:E425"/>
    <mergeCell ref="A430:E430"/>
    <mergeCell ref="F430:G430"/>
    <mergeCell ref="A58:E58"/>
    <mergeCell ref="A60:E60"/>
    <mergeCell ref="F37:G37"/>
    <mergeCell ref="F42:G42"/>
    <mergeCell ref="H69:I69"/>
    <mergeCell ref="A79:E79"/>
    <mergeCell ref="F79:G79"/>
    <mergeCell ref="H79:I79"/>
    <mergeCell ref="A54:E54"/>
    <mergeCell ref="A432:E432"/>
    <mergeCell ref="F432:G432"/>
    <mergeCell ref="H432:I432"/>
    <mergeCell ref="F10:G10"/>
    <mergeCell ref="A38:E38"/>
    <mergeCell ref="F38:G38"/>
    <mergeCell ref="H38:I38"/>
    <mergeCell ref="A28:E28"/>
    <mergeCell ref="F28:G28"/>
    <mergeCell ref="H28:I28"/>
    <mergeCell ref="H41:I41"/>
    <mergeCell ref="F46:G46"/>
    <mergeCell ref="H24:I24"/>
    <mergeCell ref="A49:E49"/>
    <mergeCell ref="A16:E16"/>
    <mergeCell ref="A50:E50"/>
    <mergeCell ref="A45:E45"/>
    <mergeCell ref="F14:G14"/>
    <mergeCell ref="A25:E25"/>
    <mergeCell ref="A26:E26"/>
    <mergeCell ref="A27:E27"/>
    <mergeCell ref="H16:I16"/>
    <mergeCell ref="A22:E22"/>
    <mergeCell ref="A20:E20"/>
    <mergeCell ref="H15:I15"/>
    <mergeCell ref="H18:I18"/>
    <mergeCell ref="F27:G27"/>
    <mergeCell ref="H45:I45"/>
    <mergeCell ref="A15:E15"/>
    <mergeCell ref="H23:I23"/>
    <mergeCell ref="H30:I30"/>
    <mergeCell ref="A40:E40"/>
    <mergeCell ref="F40:G40"/>
    <mergeCell ref="A21:E21"/>
    <mergeCell ref="F21:G21"/>
    <mergeCell ref="F8:G8"/>
    <mergeCell ref="A2:I2"/>
    <mergeCell ref="H26:I26"/>
    <mergeCell ref="H27:I27"/>
    <mergeCell ref="A31:E31"/>
    <mergeCell ref="A32:E32"/>
    <mergeCell ref="A46:E46"/>
    <mergeCell ref="F25:G25"/>
    <mergeCell ref="H54:I54"/>
    <mergeCell ref="H49:I49"/>
    <mergeCell ref="F50:G50"/>
    <mergeCell ref="H50:I50"/>
    <mergeCell ref="F44:G44"/>
    <mergeCell ref="A6:E6"/>
    <mergeCell ref="A19:E19"/>
    <mergeCell ref="A4:E5"/>
    <mergeCell ref="F4:G5"/>
    <mergeCell ref="H4:I5"/>
    <mergeCell ref="H10:I10"/>
    <mergeCell ref="H12:I12"/>
    <mergeCell ref="H13:I13"/>
    <mergeCell ref="H25:I25"/>
    <mergeCell ref="F24:G24"/>
    <mergeCell ref="F22:G22"/>
    <mergeCell ref="A24:E24"/>
    <mergeCell ref="H22:I22"/>
    <mergeCell ref="F16:G16"/>
    <mergeCell ref="A13:E13"/>
    <mergeCell ref="F18:G18"/>
    <mergeCell ref="A8:E8"/>
    <mergeCell ref="A7:E7"/>
    <mergeCell ref="A14:E14"/>
    <mergeCell ref="A57:E57"/>
    <mergeCell ref="F34:G34"/>
    <mergeCell ref="F35:G35"/>
    <mergeCell ref="A29:E29"/>
    <mergeCell ref="F29:G29"/>
    <mergeCell ref="H29:I29"/>
    <mergeCell ref="F55:G55"/>
    <mergeCell ref="H55:I55"/>
    <mergeCell ref="A44:E44"/>
    <mergeCell ref="A43:E43"/>
    <mergeCell ref="F43:G43"/>
    <mergeCell ref="H43:I43"/>
    <mergeCell ref="F56:G56"/>
    <mergeCell ref="H56:I56"/>
    <mergeCell ref="A47:E47"/>
    <mergeCell ref="F47:G47"/>
    <mergeCell ref="H47:I47"/>
    <mergeCell ref="H31:I31"/>
    <mergeCell ref="H32:I32"/>
    <mergeCell ref="H33:I33"/>
    <mergeCell ref="H34:I34"/>
    <mergeCell ref="H35:I35"/>
    <mergeCell ref="A36:E36"/>
    <mergeCell ref="A33:E33"/>
    <mergeCell ref="A34:E34"/>
    <mergeCell ref="F54:G54"/>
    <mergeCell ref="H44:I44"/>
    <mergeCell ref="F53:G53"/>
    <mergeCell ref="H53:I53"/>
    <mergeCell ref="F31:G31"/>
    <mergeCell ref="A56:E56"/>
    <mergeCell ref="F57:G57"/>
    <mergeCell ref="H6:I6"/>
    <mergeCell ref="H19:I19"/>
    <mergeCell ref="F19:G19"/>
    <mergeCell ref="F6:G6"/>
    <mergeCell ref="F20:G20"/>
    <mergeCell ref="H20:I20"/>
    <mergeCell ref="F7:G7"/>
    <mergeCell ref="H7:I7"/>
    <mergeCell ref="F26:G26"/>
    <mergeCell ref="F48:G48"/>
    <mergeCell ref="H48:I48"/>
    <mergeCell ref="F30:G30"/>
    <mergeCell ref="A30:E30"/>
    <mergeCell ref="A37:E37"/>
    <mergeCell ref="A42:E42"/>
    <mergeCell ref="A41:E41"/>
    <mergeCell ref="A18:E18"/>
    <mergeCell ref="A10:E10"/>
    <mergeCell ref="A12:E12"/>
    <mergeCell ref="H36:I36"/>
    <mergeCell ref="H37:I37"/>
    <mergeCell ref="F32:G32"/>
    <mergeCell ref="F33:G33"/>
    <mergeCell ref="A23:E23"/>
    <mergeCell ref="A39:E39"/>
    <mergeCell ref="F39:G39"/>
    <mergeCell ref="H39:I39"/>
    <mergeCell ref="F15:G15"/>
    <mergeCell ref="H14:I14"/>
    <mergeCell ref="H42:I42"/>
    <mergeCell ref="H40:I40"/>
    <mergeCell ref="F23:G23"/>
    <mergeCell ref="A61:E61"/>
    <mergeCell ref="F61:G61"/>
    <mergeCell ref="H61:I61"/>
    <mergeCell ref="F97:G97"/>
    <mergeCell ref="H97:I97"/>
    <mergeCell ref="A87:E87"/>
    <mergeCell ref="F87:G87"/>
    <mergeCell ref="A92:E92"/>
    <mergeCell ref="F92:G92"/>
    <mergeCell ref="H92:I92"/>
    <mergeCell ref="A93:E93"/>
    <mergeCell ref="F93:G93"/>
    <mergeCell ref="H93:I93"/>
    <mergeCell ref="A94:E94"/>
    <mergeCell ref="F94:G94"/>
    <mergeCell ref="H94:I94"/>
    <mergeCell ref="A62:E62"/>
    <mergeCell ref="F85:G85"/>
    <mergeCell ref="A97:E97"/>
    <mergeCell ref="H85:I85"/>
    <mergeCell ref="H90:I90"/>
    <mergeCell ref="A91:E91"/>
    <mergeCell ref="F91:G91"/>
    <mergeCell ref="H91:I91"/>
    <mergeCell ref="A108:E108"/>
    <mergeCell ref="F108:G108"/>
    <mergeCell ref="H108:I108"/>
    <mergeCell ref="A109:E109"/>
    <mergeCell ref="F109:G109"/>
    <mergeCell ref="A99:E99"/>
    <mergeCell ref="A86:E86"/>
    <mergeCell ref="F86:G86"/>
    <mergeCell ref="A88:E88"/>
    <mergeCell ref="F88:G88"/>
    <mergeCell ref="H88:I88"/>
    <mergeCell ref="A106:E107"/>
    <mergeCell ref="H100:I100"/>
    <mergeCell ref="F66:G66"/>
    <mergeCell ref="H66:I66"/>
    <mergeCell ref="A112:E112"/>
    <mergeCell ref="H136:I136"/>
    <mergeCell ref="A117:I117"/>
    <mergeCell ref="A122:E122"/>
    <mergeCell ref="F122:G122"/>
    <mergeCell ref="F114:G114"/>
    <mergeCell ref="H114:I114"/>
    <mergeCell ref="A121:E121"/>
    <mergeCell ref="H86:I86"/>
    <mergeCell ref="A84:E84"/>
    <mergeCell ref="F84:G84"/>
    <mergeCell ref="A110:E110"/>
    <mergeCell ref="F110:G110"/>
    <mergeCell ref="H110:I110"/>
    <mergeCell ref="A111:E111"/>
    <mergeCell ref="A90:E90"/>
    <mergeCell ref="F90:G90"/>
    <mergeCell ref="H99:I99"/>
    <mergeCell ref="F106:G107"/>
    <mergeCell ref="H106:I107"/>
    <mergeCell ref="H109:I109"/>
    <mergeCell ref="F99:G99"/>
    <mergeCell ref="H89:I89"/>
    <mergeCell ref="A89:E89"/>
    <mergeCell ref="F89:G89"/>
    <mergeCell ref="A100:E100"/>
    <mergeCell ref="F100:G100"/>
    <mergeCell ref="A85:E85"/>
    <mergeCell ref="H125:I125"/>
    <mergeCell ref="A126:E126"/>
    <mergeCell ref="F126:G126"/>
    <mergeCell ref="H126:I126"/>
    <mergeCell ref="H163:I163"/>
    <mergeCell ref="H156:I156"/>
    <mergeCell ref="A104:I104"/>
    <mergeCell ref="H146:I146"/>
    <mergeCell ref="H157:I157"/>
    <mergeCell ref="A160:E160"/>
    <mergeCell ref="F160:G160"/>
    <mergeCell ref="F161:G161"/>
    <mergeCell ref="H160:I160"/>
    <mergeCell ref="H161:I161"/>
    <mergeCell ref="A161:E161"/>
    <mergeCell ref="A151:E151"/>
    <mergeCell ref="F151:G151"/>
    <mergeCell ref="H151:I151"/>
    <mergeCell ref="A150:E150"/>
    <mergeCell ref="F150:G150"/>
    <mergeCell ref="H150:I150"/>
    <mergeCell ref="A128:E128"/>
    <mergeCell ref="F128:G128"/>
    <mergeCell ref="H128:I128"/>
    <mergeCell ref="A119:E120"/>
    <mergeCell ref="F119:G120"/>
    <mergeCell ref="H119:I120"/>
    <mergeCell ref="A123:E123"/>
    <mergeCell ref="A131:E131"/>
    <mergeCell ref="A149:E149"/>
    <mergeCell ref="F111:G111"/>
    <mergeCell ref="H111:I111"/>
    <mergeCell ref="F177:G177"/>
    <mergeCell ref="H177:I177"/>
    <mergeCell ref="A168:E168"/>
    <mergeCell ref="F168:G168"/>
    <mergeCell ref="H168:I168"/>
    <mergeCell ref="A167:E167"/>
    <mergeCell ref="F167:G167"/>
    <mergeCell ref="H164:I164"/>
    <mergeCell ref="H167:I167"/>
    <mergeCell ref="A173:E173"/>
    <mergeCell ref="A164:E164"/>
    <mergeCell ref="F173:G173"/>
    <mergeCell ref="F164:G164"/>
    <mergeCell ref="A165:E165"/>
    <mergeCell ref="A166:E166"/>
    <mergeCell ref="F165:G165"/>
    <mergeCell ref="F166:G166"/>
    <mergeCell ref="H173:I173"/>
    <mergeCell ref="A174:E174"/>
    <mergeCell ref="A175:E175"/>
    <mergeCell ref="A176:E176"/>
    <mergeCell ref="F169:G169"/>
    <mergeCell ref="H169:I169"/>
    <mergeCell ref="F170:G170"/>
    <mergeCell ref="H170:I170"/>
    <mergeCell ref="F149:G149"/>
    <mergeCell ref="H149:I149"/>
    <mergeCell ref="H148:I148"/>
    <mergeCell ref="A158:E158"/>
    <mergeCell ref="F158:G158"/>
    <mergeCell ref="H158:I158"/>
    <mergeCell ref="A135:E135"/>
    <mergeCell ref="F135:G135"/>
    <mergeCell ref="A137:E137"/>
    <mergeCell ref="F137:G137"/>
    <mergeCell ref="H137:I137"/>
    <mergeCell ref="A140:E140"/>
    <mergeCell ref="F140:G140"/>
    <mergeCell ref="H140:I140"/>
    <mergeCell ref="A141:E141"/>
    <mergeCell ref="A148:E148"/>
    <mergeCell ref="F148:G148"/>
    <mergeCell ref="A147:E147"/>
    <mergeCell ref="F147:G147"/>
    <mergeCell ref="A142:E142"/>
    <mergeCell ref="F142:G142"/>
    <mergeCell ref="H142:I142"/>
    <mergeCell ref="A139:E139"/>
    <mergeCell ref="H147:I147"/>
    <mergeCell ref="A156:E156"/>
    <mergeCell ref="A157:E157"/>
    <mergeCell ref="F156:G156"/>
    <mergeCell ref="F145:G145"/>
    <mergeCell ref="F144:G144"/>
    <mergeCell ref="H144:I144"/>
    <mergeCell ref="F139:G139"/>
    <mergeCell ref="H139:I139"/>
    <mergeCell ref="A145:E145"/>
    <mergeCell ref="F235:G235"/>
    <mergeCell ref="A238:E238"/>
    <mergeCell ref="F238:G238"/>
    <mergeCell ref="H238:I238"/>
    <mergeCell ref="F229:G229"/>
    <mergeCell ref="A228:E228"/>
    <mergeCell ref="A229:E229"/>
    <mergeCell ref="H235:I235"/>
    <mergeCell ref="A236:E236"/>
    <mergeCell ref="H229:I229"/>
    <mergeCell ref="H165:I165"/>
    <mergeCell ref="H166:I166"/>
    <mergeCell ref="A184:E185"/>
    <mergeCell ref="F184:G185"/>
    <mergeCell ref="H192:I192"/>
    <mergeCell ref="H193:I193"/>
    <mergeCell ref="H194:I194"/>
    <mergeCell ref="F227:G227"/>
    <mergeCell ref="H227:I227"/>
    <mergeCell ref="F228:G228"/>
    <mergeCell ref="F174:G174"/>
    <mergeCell ref="F175:G175"/>
    <mergeCell ref="F176:G176"/>
    <mergeCell ref="H174:I174"/>
    <mergeCell ref="H175:I175"/>
    <mergeCell ref="H176:I176"/>
    <mergeCell ref="F230:G230"/>
    <mergeCell ref="A170:E170"/>
    <mergeCell ref="A275:E275"/>
    <mergeCell ref="A277:E277"/>
    <mergeCell ref="A281:E281"/>
    <mergeCell ref="F275:G275"/>
    <mergeCell ref="F276:G276"/>
    <mergeCell ref="F277:G277"/>
    <mergeCell ref="F281:G281"/>
    <mergeCell ref="F279:G279"/>
    <mergeCell ref="A276:E276"/>
    <mergeCell ref="F280:G280"/>
    <mergeCell ref="H280:I280"/>
    <mergeCell ref="H279:I279"/>
    <mergeCell ref="F273:G273"/>
    <mergeCell ref="A279:E279"/>
    <mergeCell ref="A278:E278"/>
    <mergeCell ref="A280:E280"/>
    <mergeCell ref="F278:G278"/>
    <mergeCell ref="H278:I278"/>
    <mergeCell ref="F274:G274"/>
    <mergeCell ref="H273:I273"/>
    <mergeCell ref="H274:I274"/>
    <mergeCell ref="F236:G236"/>
    <mergeCell ref="H236:I236"/>
    <mergeCell ref="H225:I225"/>
    <mergeCell ref="A225:E225"/>
    <mergeCell ref="A235:E235"/>
    <mergeCell ref="A270:E270"/>
    <mergeCell ref="A177:E177"/>
    <mergeCell ref="H261:I261"/>
    <mergeCell ref="F262:G262"/>
    <mergeCell ref="A237:E237"/>
    <mergeCell ref="F311:G311"/>
    <mergeCell ref="A296:E296"/>
    <mergeCell ref="F295:G295"/>
    <mergeCell ref="F296:G296"/>
    <mergeCell ref="H295:I295"/>
    <mergeCell ref="H296:I296"/>
    <mergeCell ref="A289:E289"/>
    <mergeCell ref="F289:G289"/>
    <mergeCell ref="H289:I289"/>
    <mergeCell ref="A282:E282"/>
    <mergeCell ref="F282:G282"/>
    <mergeCell ref="H282:I282"/>
    <mergeCell ref="A290:E290"/>
    <mergeCell ref="A308:E308"/>
    <mergeCell ref="A309:E309"/>
    <mergeCell ref="A310:E310"/>
    <mergeCell ref="F307:G307"/>
    <mergeCell ref="F308:G308"/>
    <mergeCell ref="F309:G309"/>
    <mergeCell ref="F310:G310"/>
    <mergeCell ref="H307:I307"/>
    <mergeCell ref="H308:I308"/>
    <mergeCell ref="H309:I309"/>
    <mergeCell ref="H310:I310"/>
    <mergeCell ref="A299:E299"/>
    <mergeCell ref="F299:G299"/>
    <mergeCell ref="A285:I285"/>
    <mergeCell ref="A287:E288"/>
    <mergeCell ref="F287:G288"/>
    <mergeCell ref="H287:I288"/>
    <mergeCell ref="A295:E295"/>
    <mergeCell ref="F347:G347"/>
    <mergeCell ref="A375:E375"/>
    <mergeCell ref="H370:I370"/>
    <mergeCell ref="H375:I375"/>
    <mergeCell ref="A346:E346"/>
    <mergeCell ref="H346:I346"/>
    <mergeCell ref="A370:E370"/>
    <mergeCell ref="H363:I363"/>
    <mergeCell ref="A291:E291"/>
    <mergeCell ref="F291:G291"/>
    <mergeCell ref="H291:I291"/>
    <mergeCell ref="A292:E292"/>
    <mergeCell ref="F292:G292"/>
    <mergeCell ref="H292:I292"/>
    <mergeCell ref="A300:E300"/>
    <mergeCell ref="F300:G300"/>
    <mergeCell ref="H300:I300"/>
    <mergeCell ref="A315:I315"/>
    <mergeCell ref="A317:E318"/>
    <mergeCell ref="F317:G318"/>
    <mergeCell ref="H317:I318"/>
    <mergeCell ref="A301:E301"/>
    <mergeCell ref="F301:G301"/>
    <mergeCell ref="H301:I301"/>
    <mergeCell ref="A297:E297"/>
    <mergeCell ref="F297:G297"/>
    <mergeCell ref="H297:I297"/>
    <mergeCell ref="H311:I311"/>
    <mergeCell ref="H312:I312"/>
    <mergeCell ref="F302:G302"/>
    <mergeCell ref="H302:I302"/>
    <mergeCell ref="A311:E311"/>
    <mergeCell ref="A428:E428"/>
    <mergeCell ref="F428:G428"/>
    <mergeCell ref="H428:I428"/>
    <mergeCell ref="A454:E455"/>
    <mergeCell ref="F454:G455"/>
    <mergeCell ref="H454:I455"/>
    <mergeCell ref="A458:E458"/>
    <mergeCell ref="F425:G425"/>
    <mergeCell ref="H430:I430"/>
    <mergeCell ref="A419:I419"/>
    <mergeCell ref="H429:I429"/>
    <mergeCell ref="F445:G445"/>
    <mergeCell ref="A356:E356"/>
    <mergeCell ref="F355:G355"/>
    <mergeCell ref="F356:G356"/>
    <mergeCell ref="H355:I355"/>
    <mergeCell ref="H356:I356"/>
    <mergeCell ref="F388:G388"/>
    <mergeCell ref="H388:I388"/>
    <mergeCell ref="H433:I433"/>
    <mergeCell ref="A434:E434"/>
    <mergeCell ref="F434:G434"/>
    <mergeCell ref="H434:I434"/>
    <mergeCell ref="A399:E399"/>
    <mergeCell ref="H414:I414"/>
    <mergeCell ref="A415:E415"/>
    <mergeCell ref="A383:E383"/>
    <mergeCell ref="A384:E384"/>
    <mergeCell ref="A385:E385"/>
    <mergeCell ref="A386:E386"/>
    <mergeCell ref="A387:E387"/>
    <mergeCell ref="H372:I372"/>
    <mergeCell ref="A479:E480"/>
    <mergeCell ref="A404:E404"/>
    <mergeCell ref="F404:G404"/>
    <mergeCell ref="A437:E437"/>
    <mergeCell ref="F437:G437"/>
    <mergeCell ref="H437:I437"/>
    <mergeCell ref="A494:E494"/>
    <mergeCell ref="F494:G494"/>
    <mergeCell ref="H494:I494"/>
    <mergeCell ref="A495:E495"/>
    <mergeCell ref="F509:G509"/>
    <mergeCell ref="H509:I509"/>
    <mergeCell ref="A492:E493"/>
    <mergeCell ref="F492:G493"/>
    <mergeCell ref="H492:I493"/>
    <mergeCell ref="A445:E445"/>
    <mergeCell ref="F416:G416"/>
    <mergeCell ref="H416:I416"/>
    <mergeCell ref="H448:I448"/>
    <mergeCell ref="H447:I447"/>
    <mergeCell ref="A447:E447"/>
    <mergeCell ref="F447:G447"/>
    <mergeCell ref="A448:E448"/>
    <mergeCell ref="F448:G448"/>
    <mergeCell ref="A460:E460"/>
    <mergeCell ref="A461:E461"/>
    <mergeCell ref="F459:G459"/>
    <mergeCell ref="H459:I459"/>
    <mergeCell ref="A449:E449"/>
    <mergeCell ref="F449:G449"/>
    <mergeCell ref="H449:I449"/>
    <mergeCell ref="H425:I425"/>
    <mergeCell ref="A524:E524"/>
    <mergeCell ref="A517:E517"/>
    <mergeCell ref="F517:G517"/>
    <mergeCell ref="H517:I517"/>
    <mergeCell ref="A518:E518"/>
    <mergeCell ref="F518:G518"/>
    <mergeCell ref="F519:G519"/>
    <mergeCell ref="A523:E523"/>
    <mergeCell ref="A521:E521"/>
    <mergeCell ref="F521:G521"/>
    <mergeCell ref="A514:E514"/>
    <mergeCell ref="H521:I521"/>
    <mergeCell ref="A522:E522"/>
    <mergeCell ref="A505:E505"/>
    <mergeCell ref="F505:G505"/>
    <mergeCell ref="H505:I505"/>
    <mergeCell ref="A510:E510"/>
    <mergeCell ref="F510:G510"/>
    <mergeCell ref="H510:I510"/>
    <mergeCell ref="H523:I523"/>
    <mergeCell ref="F522:G522"/>
    <mergeCell ref="A507:E507"/>
    <mergeCell ref="F506:G506"/>
    <mergeCell ref="F507:G507"/>
    <mergeCell ref="H506:I506"/>
    <mergeCell ref="H507:I507"/>
    <mergeCell ref="F498:G498"/>
    <mergeCell ref="H498:I498"/>
    <mergeCell ref="H499:I499"/>
    <mergeCell ref="A500:E500"/>
    <mergeCell ref="A503:E503"/>
    <mergeCell ref="F500:G500"/>
    <mergeCell ref="F503:G503"/>
    <mergeCell ref="H500:I500"/>
    <mergeCell ref="H503:I503"/>
    <mergeCell ref="A504:E504"/>
    <mergeCell ref="F504:G504"/>
    <mergeCell ref="H504:I504"/>
    <mergeCell ref="A511:E511"/>
    <mergeCell ref="A498:E498"/>
    <mergeCell ref="H518:I518"/>
    <mergeCell ref="A519:E519"/>
    <mergeCell ref="F502:G502"/>
    <mergeCell ref="H502:I502"/>
    <mergeCell ref="A502:E502"/>
    <mergeCell ref="A169:E169"/>
    <mergeCell ref="A799:E799"/>
    <mergeCell ref="F799:G799"/>
    <mergeCell ref="H799:I799"/>
    <mergeCell ref="A758:E758"/>
    <mergeCell ref="F758:G758"/>
    <mergeCell ref="H758:I758"/>
    <mergeCell ref="A353:E353"/>
    <mergeCell ref="F353:G353"/>
    <mergeCell ref="H353:I353"/>
    <mergeCell ref="A354:E354"/>
    <mergeCell ref="F354:G354"/>
    <mergeCell ref="H354:I354"/>
    <mergeCell ref="H358:I358"/>
    <mergeCell ref="A359:E359"/>
    <mergeCell ref="F359:G359"/>
    <mergeCell ref="H359:I359"/>
    <mergeCell ref="A360:E360"/>
    <mergeCell ref="A396:E396"/>
    <mergeCell ref="F396:G396"/>
    <mergeCell ref="H396:I396"/>
    <mergeCell ref="F360:G360"/>
    <mergeCell ref="A398:E398"/>
    <mergeCell ref="F398:G398"/>
    <mergeCell ref="H398:I398"/>
    <mergeCell ref="F556:G556"/>
    <mergeCell ref="A547:E547"/>
    <mergeCell ref="H360:I360"/>
    <mergeCell ref="A361:E361"/>
    <mergeCell ref="F361:G361"/>
    <mergeCell ref="H361:I361"/>
    <mergeCell ref="A409:E409"/>
    <mergeCell ref="A199:I199"/>
    <mergeCell ref="H98:I98"/>
    <mergeCell ref="H162:I162"/>
    <mergeCell ref="F163:G163"/>
    <mergeCell ref="F231:G231"/>
    <mergeCell ref="A231:E231"/>
    <mergeCell ref="F162:G162"/>
    <mergeCell ref="F239:G239"/>
    <mergeCell ref="A162:E162"/>
    <mergeCell ref="F178:G178"/>
    <mergeCell ref="H178:I178"/>
    <mergeCell ref="A171:E171"/>
    <mergeCell ref="F171:G171"/>
    <mergeCell ref="H171:I171"/>
    <mergeCell ref="A172:E172"/>
    <mergeCell ref="F172:G172"/>
    <mergeCell ref="H172:I172"/>
    <mergeCell ref="A163:E163"/>
    <mergeCell ref="A226:E226"/>
    <mergeCell ref="F226:G226"/>
    <mergeCell ref="A220:I220"/>
    <mergeCell ref="A222:E223"/>
    <mergeCell ref="F222:G223"/>
    <mergeCell ref="F189:G189"/>
    <mergeCell ref="H189:I189"/>
    <mergeCell ref="A186:E186"/>
    <mergeCell ref="F186:G186"/>
    <mergeCell ref="A227:E227"/>
    <mergeCell ref="A234:E234"/>
    <mergeCell ref="F157:G157"/>
    <mergeCell ref="F195:G195"/>
    <mergeCell ref="H184:I185"/>
    <mergeCell ref="H188:I188"/>
    <mergeCell ref="A189:E189"/>
    <mergeCell ref="H191:I191"/>
    <mergeCell ref="A224:E224"/>
    <mergeCell ref="F224:G224"/>
    <mergeCell ref="F225:G225"/>
    <mergeCell ref="H208:I208"/>
    <mergeCell ref="A209:E209"/>
    <mergeCell ref="F209:G209"/>
    <mergeCell ref="H209:I209"/>
    <mergeCell ref="A212:E212"/>
    <mergeCell ref="H222:I223"/>
    <mergeCell ref="A218:E218"/>
    <mergeCell ref="F218:G218"/>
    <mergeCell ref="H218:I218"/>
    <mergeCell ref="A192:E192"/>
    <mergeCell ref="A193:E193"/>
    <mergeCell ref="A194:E194"/>
    <mergeCell ref="F191:G191"/>
    <mergeCell ref="F192:G192"/>
    <mergeCell ref="F193:G193"/>
    <mergeCell ref="A201:E202"/>
    <mergeCell ref="F201:G202"/>
    <mergeCell ref="H201:I202"/>
    <mergeCell ref="A203:E203"/>
    <mergeCell ref="F203:G203"/>
    <mergeCell ref="H203:I203"/>
    <mergeCell ref="A204:E204"/>
    <mergeCell ref="F204:G204"/>
    <mergeCell ref="H204:I204"/>
    <mergeCell ref="A205:E205"/>
    <mergeCell ref="A195:E195"/>
    <mergeCell ref="F696:G696"/>
    <mergeCell ref="H696:I696"/>
    <mergeCell ref="A125:E125"/>
    <mergeCell ref="F125:G125"/>
    <mergeCell ref="A132:E132"/>
    <mergeCell ref="F132:G132"/>
    <mergeCell ref="H393:I394"/>
    <mergeCell ref="H186:I186"/>
    <mergeCell ref="A187:E187"/>
    <mergeCell ref="F187:G187"/>
    <mergeCell ref="H187:I187"/>
    <mergeCell ref="A190:E190"/>
    <mergeCell ref="F190:G190"/>
    <mergeCell ref="H190:I190"/>
    <mergeCell ref="F290:G290"/>
    <mergeCell ref="H290:I290"/>
    <mergeCell ref="H275:I275"/>
    <mergeCell ref="H276:I276"/>
    <mergeCell ref="H277:I277"/>
    <mergeCell ref="H281:I281"/>
    <mergeCell ref="H228:I228"/>
    <mergeCell ref="H226:I226"/>
    <mergeCell ref="F328:G328"/>
    <mergeCell ref="H230:I230"/>
    <mergeCell ref="A230:E230"/>
    <mergeCell ref="A272:E272"/>
    <mergeCell ref="F272:G272"/>
    <mergeCell ref="H272:I272"/>
    <mergeCell ref="A273:E273"/>
    <mergeCell ref="A274:E274"/>
    <mergeCell ref="A188:E188"/>
    <mergeCell ref="F188:G188"/>
    <mergeCell ref="F264:G264"/>
    <mergeCell ref="F265:G265"/>
    <mergeCell ref="F267:G267"/>
    <mergeCell ref="H264:I264"/>
    <mergeCell ref="H265:I265"/>
    <mergeCell ref="H267:I267"/>
    <mergeCell ref="A266:E266"/>
    <mergeCell ref="F266:G266"/>
    <mergeCell ref="A459:E459"/>
    <mergeCell ref="A525:E525"/>
    <mergeCell ref="F525:G525"/>
    <mergeCell ref="H525:I525"/>
    <mergeCell ref="F495:G495"/>
    <mergeCell ref="H495:I495"/>
    <mergeCell ref="A497:E497"/>
    <mergeCell ref="F497:G497"/>
    <mergeCell ref="H497:I497"/>
    <mergeCell ref="F511:G511"/>
    <mergeCell ref="H511:I511"/>
    <mergeCell ref="A508:E508"/>
    <mergeCell ref="F508:G508"/>
    <mergeCell ref="H508:I508"/>
    <mergeCell ref="A509:E509"/>
    <mergeCell ref="A268:E268"/>
    <mergeCell ref="F268:G268"/>
    <mergeCell ref="H268:I268"/>
    <mergeCell ref="F269:G269"/>
    <mergeCell ref="H496:I496"/>
    <mergeCell ref="A499:E499"/>
    <mergeCell ref="F499:G499"/>
    <mergeCell ref="F513:G513"/>
    <mergeCell ref="H513:I513"/>
    <mergeCell ref="F707:G707"/>
    <mergeCell ref="H692:I692"/>
    <mergeCell ref="A712:E712"/>
    <mergeCell ref="A713:E713"/>
    <mergeCell ref="F712:G712"/>
    <mergeCell ref="F713:G713"/>
    <mergeCell ref="H712:I712"/>
    <mergeCell ref="H713:I713"/>
    <mergeCell ref="A716:E716"/>
    <mergeCell ref="F716:G716"/>
    <mergeCell ref="H716:I716"/>
    <mergeCell ref="A663:I663"/>
    <mergeCell ref="A665:E666"/>
    <mergeCell ref="F665:G666"/>
    <mergeCell ref="H665:I666"/>
    <mergeCell ref="A708:E708"/>
    <mergeCell ref="F708:G708"/>
    <mergeCell ref="H708:I708"/>
    <mergeCell ref="A709:E709"/>
    <mergeCell ref="F672:G672"/>
    <mergeCell ref="A690:E690"/>
    <mergeCell ref="A691:E691"/>
    <mergeCell ref="F688:G688"/>
    <mergeCell ref="F689:G689"/>
    <mergeCell ref="F690:G690"/>
    <mergeCell ref="F691:G691"/>
    <mergeCell ref="H688:I688"/>
    <mergeCell ref="H689:I689"/>
    <mergeCell ref="H690:I690"/>
    <mergeCell ref="H691:I691"/>
    <mergeCell ref="F709:G709"/>
    <mergeCell ref="H709:I709"/>
    <mergeCell ref="H729:I729"/>
    <mergeCell ref="A730:E730"/>
    <mergeCell ref="F730:G730"/>
    <mergeCell ref="H730:I730"/>
    <mergeCell ref="H739:I739"/>
    <mergeCell ref="A736:E736"/>
    <mergeCell ref="F736:G736"/>
    <mergeCell ref="A731:E731"/>
    <mergeCell ref="F731:G731"/>
    <mergeCell ref="H731:I731"/>
    <mergeCell ref="A732:E732"/>
    <mergeCell ref="A710:E710"/>
    <mergeCell ref="F710:G710"/>
    <mergeCell ref="H710:I710"/>
    <mergeCell ref="A711:E711"/>
    <mergeCell ref="F711:G711"/>
    <mergeCell ref="H711:I711"/>
    <mergeCell ref="A714:E714"/>
    <mergeCell ref="F714:G714"/>
    <mergeCell ref="H714:I714"/>
    <mergeCell ref="A715:E715"/>
    <mergeCell ref="F715:G715"/>
    <mergeCell ref="H715:I715"/>
    <mergeCell ref="A718:E718"/>
    <mergeCell ref="F718:G718"/>
    <mergeCell ref="H718:I718"/>
    <mergeCell ref="H723:I724"/>
    <mergeCell ref="A721:I721"/>
    <mergeCell ref="A651:E651"/>
    <mergeCell ref="F651:G651"/>
    <mergeCell ref="H651:I651"/>
    <mergeCell ref="A650:E650"/>
    <mergeCell ref="F650:G650"/>
    <mergeCell ref="H650:I650"/>
    <mergeCell ref="H590:I591"/>
    <mergeCell ref="A592:E592"/>
    <mergeCell ref="H725:I725"/>
    <mergeCell ref="A726:E726"/>
    <mergeCell ref="F726:G726"/>
    <mergeCell ref="H726:I726"/>
    <mergeCell ref="A727:E727"/>
    <mergeCell ref="F727:G727"/>
    <mergeCell ref="H738:I738"/>
    <mergeCell ref="A740:E740"/>
    <mergeCell ref="A741:E741"/>
    <mergeCell ref="A719:E719"/>
    <mergeCell ref="F719:G719"/>
    <mergeCell ref="H736:I736"/>
    <mergeCell ref="F735:G735"/>
    <mergeCell ref="H735:I735"/>
    <mergeCell ref="A735:E735"/>
    <mergeCell ref="A675:E675"/>
    <mergeCell ref="F675:G675"/>
    <mergeCell ref="H675:I675"/>
    <mergeCell ref="A700:I700"/>
    <mergeCell ref="A702:E703"/>
    <mergeCell ref="F702:G703"/>
    <mergeCell ref="H702:I703"/>
    <mergeCell ref="A693:E693"/>
    <mergeCell ref="A717:E717"/>
    <mergeCell ref="F732:G732"/>
    <mergeCell ref="H732:I732"/>
    <mergeCell ref="A688:E688"/>
    <mergeCell ref="A689:E689"/>
    <mergeCell ref="A747:E747"/>
    <mergeCell ref="F747:G747"/>
    <mergeCell ref="H747:I747"/>
    <mergeCell ref="A705:E705"/>
    <mergeCell ref="A706:E706"/>
    <mergeCell ref="F705:G705"/>
    <mergeCell ref="F706:G706"/>
    <mergeCell ref="H705:I705"/>
    <mergeCell ref="H706:I706"/>
    <mergeCell ref="A737:E737"/>
    <mergeCell ref="A738:E738"/>
    <mergeCell ref="F737:G737"/>
    <mergeCell ref="F738:G738"/>
    <mergeCell ref="H737:I737"/>
    <mergeCell ref="A725:E725"/>
    <mergeCell ref="F725:G725"/>
    <mergeCell ref="A742:E742"/>
    <mergeCell ref="F717:G717"/>
    <mergeCell ref="H717:I717"/>
    <mergeCell ref="H727:I727"/>
    <mergeCell ref="A728:E728"/>
    <mergeCell ref="F728:G728"/>
    <mergeCell ref="H728:I728"/>
    <mergeCell ref="A733:E733"/>
    <mergeCell ref="F733:G733"/>
    <mergeCell ref="H733:I733"/>
    <mergeCell ref="A729:E729"/>
    <mergeCell ref="F729:G729"/>
    <mergeCell ref="A759:E759"/>
    <mergeCell ref="F759:G759"/>
    <mergeCell ref="H759:I759"/>
    <mergeCell ref="A233:E233"/>
    <mergeCell ref="F233:G233"/>
    <mergeCell ref="H233:I233"/>
    <mergeCell ref="A249:E249"/>
    <mergeCell ref="A250:E250"/>
    <mergeCell ref="F249:G249"/>
    <mergeCell ref="F250:G250"/>
    <mergeCell ref="H249:I249"/>
    <mergeCell ref="H250:I250"/>
    <mergeCell ref="A293:E293"/>
    <mergeCell ref="A294:E294"/>
    <mergeCell ref="F293:G293"/>
    <mergeCell ref="F294:G294"/>
    <mergeCell ref="H293:I293"/>
    <mergeCell ref="H294:I294"/>
    <mergeCell ref="A588:I588"/>
    <mergeCell ref="A590:E591"/>
    <mergeCell ref="F590:G591"/>
    <mergeCell ref="H415:I415"/>
    <mergeCell ref="A414:E414"/>
    <mergeCell ref="F414:G414"/>
    <mergeCell ref="F375:G375"/>
    <mergeCell ref="H376:I376"/>
    <mergeCell ref="F393:G394"/>
    <mergeCell ref="F458:G458"/>
    <mergeCell ref="H719:I719"/>
    <mergeCell ref="A746:E746"/>
    <mergeCell ref="F746:G746"/>
    <mergeCell ref="H746:I746"/>
    <mergeCell ref="A179:E179"/>
    <mergeCell ref="F179:G179"/>
    <mergeCell ref="H179:I179"/>
    <mergeCell ref="A182:I182"/>
    <mergeCell ref="A312:E312"/>
    <mergeCell ref="F312:G312"/>
    <mergeCell ref="A302:E302"/>
    <mergeCell ref="A213:E213"/>
    <mergeCell ref="A214:E214"/>
    <mergeCell ref="A215:E215"/>
    <mergeCell ref="A216:E216"/>
    <mergeCell ref="F213:G213"/>
    <mergeCell ref="F214:G214"/>
    <mergeCell ref="F215:G215"/>
    <mergeCell ref="F216:G216"/>
    <mergeCell ref="H213:I213"/>
    <mergeCell ref="H214:I214"/>
    <mergeCell ref="H215:I215"/>
    <mergeCell ref="H216:I216"/>
    <mergeCell ref="F212:G212"/>
    <mergeCell ref="H212:I212"/>
    <mergeCell ref="H224:I224"/>
    <mergeCell ref="F298:G298"/>
    <mergeCell ref="H298:I298"/>
    <mergeCell ref="A304:E304"/>
    <mergeCell ref="A305:E305"/>
    <mergeCell ref="F304:G304"/>
    <mergeCell ref="F305:G305"/>
    <mergeCell ref="F234:G234"/>
    <mergeCell ref="H234:I234"/>
    <mergeCell ref="F194:G194"/>
    <mergeCell ref="A267:E267"/>
    <mergeCell ref="H322:I322"/>
    <mergeCell ref="A319:E319"/>
    <mergeCell ref="A210:E210"/>
    <mergeCell ref="A211:E211"/>
    <mergeCell ref="F210:G210"/>
    <mergeCell ref="F211:G211"/>
    <mergeCell ref="H210:I210"/>
    <mergeCell ref="H211:I211"/>
    <mergeCell ref="H304:I304"/>
    <mergeCell ref="H305:I305"/>
    <mergeCell ref="A307:E307"/>
    <mergeCell ref="A397:E397"/>
    <mergeCell ref="A393:E394"/>
    <mergeCell ref="A342:I342"/>
    <mergeCell ref="H362:I362"/>
    <mergeCell ref="A369:E369"/>
    <mergeCell ref="H369:I369"/>
    <mergeCell ref="A364:E364"/>
    <mergeCell ref="A365:E365"/>
    <mergeCell ref="F364:G364"/>
    <mergeCell ref="F365:G365"/>
    <mergeCell ref="H364:I364"/>
    <mergeCell ref="H365:I365"/>
    <mergeCell ref="A371:E371"/>
    <mergeCell ref="H373:I373"/>
    <mergeCell ref="A373:E373"/>
    <mergeCell ref="F373:G373"/>
    <mergeCell ref="A372:E372"/>
    <mergeCell ref="F371:G371"/>
    <mergeCell ref="F372:G372"/>
    <mergeCell ref="H371:I371"/>
    <mergeCell ref="H350:I350"/>
    <mergeCell ref="H351:I351"/>
    <mergeCell ref="A355:E355"/>
    <mergeCell ref="F383:G383"/>
    <mergeCell ref="F384:G384"/>
    <mergeCell ref="A475:E475"/>
    <mergeCell ref="F475:G475"/>
    <mergeCell ref="H475:I475"/>
    <mergeCell ref="A465:E465"/>
    <mergeCell ref="F460:G460"/>
    <mergeCell ref="F461:G461"/>
    <mergeCell ref="F462:G462"/>
    <mergeCell ref="F463:G463"/>
    <mergeCell ref="F465:G465"/>
    <mergeCell ref="H460:I460"/>
    <mergeCell ref="H461:I461"/>
    <mergeCell ref="H462:I462"/>
    <mergeCell ref="H463:I463"/>
    <mergeCell ref="H465:I465"/>
    <mergeCell ref="A464:E464"/>
    <mergeCell ref="F464:G464"/>
    <mergeCell ref="H464:I464"/>
    <mergeCell ref="A462:E462"/>
    <mergeCell ref="A463:E463"/>
    <mergeCell ref="A466:E466"/>
    <mergeCell ref="A424:E424"/>
    <mergeCell ref="F415:G415"/>
    <mergeCell ref="A410:E410"/>
    <mergeCell ref="F410:G410"/>
    <mergeCell ref="H410:I410"/>
    <mergeCell ref="A411:E411"/>
    <mergeCell ref="F411:G411"/>
    <mergeCell ref="F423:G423"/>
    <mergeCell ref="A593:E593"/>
    <mergeCell ref="F593:G593"/>
    <mergeCell ref="H544:I544"/>
    <mergeCell ref="F527:G527"/>
    <mergeCell ref="F541:G542"/>
    <mergeCell ref="H526:I526"/>
    <mergeCell ref="A527:E527"/>
    <mergeCell ref="H543:I543"/>
    <mergeCell ref="H528:I528"/>
    <mergeCell ref="H555:I555"/>
    <mergeCell ref="H527:I527"/>
    <mergeCell ref="H546:I546"/>
    <mergeCell ref="A526:E526"/>
    <mergeCell ref="F526:G526"/>
    <mergeCell ref="F547:G547"/>
    <mergeCell ref="A550:I550"/>
    <mergeCell ref="A552:E553"/>
    <mergeCell ref="F552:G553"/>
    <mergeCell ref="H552:I553"/>
    <mergeCell ref="A554:E554"/>
    <mergeCell ref="F554:G554"/>
    <mergeCell ref="H554:I554"/>
    <mergeCell ref="A528:E528"/>
    <mergeCell ref="F528:G528"/>
    <mergeCell ref="A539:I539"/>
    <mergeCell ref="A541:E542"/>
    <mergeCell ref="A531:E531"/>
    <mergeCell ref="A580:E580"/>
    <mergeCell ref="H547:I547"/>
    <mergeCell ref="A555:E555"/>
    <mergeCell ref="F555:G555"/>
    <mergeCell ref="F546:G546"/>
    <mergeCell ref="A653:E653"/>
    <mergeCell ref="H672:I672"/>
    <mergeCell ref="A673:E673"/>
    <mergeCell ref="F657:G657"/>
    <mergeCell ref="H657:I657"/>
    <mergeCell ref="H656:I656"/>
    <mergeCell ref="A655:E655"/>
    <mergeCell ref="F655:G655"/>
    <mergeCell ref="H655:I655"/>
    <mergeCell ref="A656:E656"/>
    <mergeCell ref="F656:G656"/>
    <mergeCell ref="H658:I658"/>
    <mergeCell ref="F652:G652"/>
    <mergeCell ref="H652:I652"/>
    <mergeCell ref="F409:G409"/>
    <mergeCell ref="H409:I409"/>
    <mergeCell ref="F466:G466"/>
    <mergeCell ref="H466:I466"/>
    <mergeCell ref="A467:E467"/>
    <mergeCell ref="F467:G467"/>
    <mergeCell ref="H467:I467"/>
    <mergeCell ref="A469:E469"/>
    <mergeCell ref="F469:G469"/>
    <mergeCell ref="H469:I469"/>
    <mergeCell ref="A470:E470"/>
    <mergeCell ref="F470:G470"/>
    <mergeCell ref="H470:I470"/>
    <mergeCell ref="A652:E652"/>
    <mergeCell ref="A529:E529"/>
    <mergeCell ref="F529:G529"/>
    <mergeCell ref="H529:I529"/>
    <mergeCell ref="A515:E515"/>
    <mergeCell ref="A402:E402"/>
    <mergeCell ref="A406:E406"/>
    <mergeCell ref="A407:E407"/>
    <mergeCell ref="F406:G406"/>
    <mergeCell ref="F407:G407"/>
    <mergeCell ref="H406:I406"/>
    <mergeCell ref="H407:I407"/>
    <mergeCell ref="A423:E423"/>
    <mergeCell ref="F424:G424"/>
    <mergeCell ref="A468:E468"/>
    <mergeCell ref="F468:G468"/>
    <mergeCell ref="H468:I468"/>
    <mergeCell ref="H423:I423"/>
    <mergeCell ref="H424:I424"/>
    <mergeCell ref="H541:I542"/>
    <mergeCell ref="A513:E513"/>
    <mergeCell ref="A490:I490"/>
    <mergeCell ref="F515:G515"/>
    <mergeCell ref="H515:I515"/>
    <mergeCell ref="A512:E512"/>
    <mergeCell ref="A530:E530"/>
    <mergeCell ref="F530:G530"/>
    <mergeCell ref="H530:I530"/>
    <mergeCell ref="H411:I411"/>
    <mergeCell ref="A413:E413"/>
    <mergeCell ref="F413:G413"/>
    <mergeCell ref="H413:I413"/>
    <mergeCell ref="F514:G514"/>
    <mergeCell ref="H514:I514"/>
    <mergeCell ref="F512:G512"/>
    <mergeCell ref="H512:I512"/>
    <mergeCell ref="A506:E506"/>
    <mergeCell ref="H21:I21"/>
    <mergeCell ref="A17:E17"/>
    <mergeCell ref="F17:G17"/>
    <mergeCell ref="H17:I17"/>
    <mergeCell ref="A129:E129"/>
    <mergeCell ref="A130:E130"/>
    <mergeCell ref="F129:G129"/>
    <mergeCell ref="F130:G130"/>
    <mergeCell ref="H129:I129"/>
    <mergeCell ref="H130:I130"/>
    <mergeCell ref="F205:G205"/>
    <mergeCell ref="H205:I205"/>
    <mergeCell ref="A206:E206"/>
    <mergeCell ref="F206:G206"/>
    <mergeCell ref="H206:I206"/>
    <mergeCell ref="A207:E207"/>
    <mergeCell ref="F207:G207"/>
    <mergeCell ref="H207:I207"/>
    <mergeCell ref="H87:I87"/>
    <mergeCell ref="A134:E134"/>
    <mergeCell ref="F134:G134"/>
    <mergeCell ref="H134:I134"/>
    <mergeCell ref="A178:E178"/>
    <mergeCell ref="H195:I195"/>
    <mergeCell ref="A95:E95"/>
    <mergeCell ref="F95:G95"/>
    <mergeCell ref="H95:I95"/>
    <mergeCell ref="A96:E96"/>
    <mergeCell ref="F96:G96"/>
    <mergeCell ref="H96:I96"/>
    <mergeCell ref="A98:E98"/>
    <mergeCell ref="F98:G98"/>
    <mergeCell ref="A380:E380"/>
    <mergeCell ref="F380:G380"/>
    <mergeCell ref="H380:I380"/>
    <mergeCell ref="A381:E381"/>
    <mergeCell ref="A382:E382"/>
    <mergeCell ref="F381:G381"/>
    <mergeCell ref="F382:G382"/>
    <mergeCell ref="A298:E298"/>
    <mergeCell ref="A264:E264"/>
    <mergeCell ref="A265:E265"/>
    <mergeCell ref="H299:I299"/>
    <mergeCell ref="F319:G319"/>
    <mergeCell ref="H319:I319"/>
    <mergeCell ref="A322:E322"/>
    <mergeCell ref="F322:G322"/>
    <mergeCell ref="A217:E217"/>
    <mergeCell ref="F217:G217"/>
    <mergeCell ref="H217:I217"/>
    <mergeCell ref="F327:G327"/>
    <mergeCell ref="H327:I327"/>
    <mergeCell ref="H266:I266"/>
    <mergeCell ref="A328:E328"/>
    <mergeCell ref="A348:E348"/>
    <mergeCell ref="A344:E345"/>
    <mergeCell ref="F344:G345"/>
    <mergeCell ref="H328:I328"/>
    <mergeCell ref="H377:I377"/>
    <mergeCell ref="H344:I345"/>
    <mergeCell ref="A350:E350"/>
    <mergeCell ref="A351:E351"/>
    <mergeCell ref="F350:G350"/>
    <mergeCell ref="F351:G351"/>
    <mergeCell ref="A11:E11"/>
    <mergeCell ref="F11:G11"/>
    <mergeCell ref="H11:I11"/>
    <mergeCell ref="A52:E52"/>
    <mergeCell ref="F52:G52"/>
    <mergeCell ref="H52:I52"/>
    <mergeCell ref="A426:E426"/>
    <mergeCell ref="A427:E427"/>
    <mergeCell ref="F426:G426"/>
    <mergeCell ref="F427:G427"/>
    <mergeCell ref="H426:I426"/>
    <mergeCell ref="H427:I427"/>
    <mergeCell ref="F385:G385"/>
    <mergeCell ref="F386:G386"/>
    <mergeCell ref="F387:G387"/>
    <mergeCell ref="H381:I381"/>
    <mergeCell ref="H382:I382"/>
    <mergeCell ref="H383:I383"/>
    <mergeCell ref="H384:I384"/>
    <mergeCell ref="H385:I385"/>
    <mergeCell ref="H386:I386"/>
    <mergeCell ref="H387:I387"/>
    <mergeCell ref="A403:E403"/>
    <mergeCell ref="F402:G402"/>
    <mergeCell ref="F403:G403"/>
    <mergeCell ref="H402:I402"/>
    <mergeCell ref="H403:I403"/>
    <mergeCell ref="F397:G397"/>
    <mergeCell ref="H397:I397"/>
    <mergeCell ref="A395:E395"/>
    <mergeCell ref="F395:G395"/>
    <mergeCell ref="H395:I3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indoklás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2018-03-02T07:45:10Z</cp:lastPrinted>
  <dcterms:created xsi:type="dcterms:W3CDTF">2009-02-05T07:36:46Z</dcterms:created>
  <dcterms:modified xsi:type="dcterms:W3CDTF">2018-03-02T07:46:39Z</dcterms:modified>
</cp:coreProperties>
</file>