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firstSheet="6" activeTab="12"/>
  </bookViews>
  <sheets>
    <sheet name="10 kedvezmények" sheetId="1" r:id="rId1"/>
    <sheet name="11 gordülő" sheetId="2" r:id="rId2"/>
    <sheet name="Többéves kih." sheetId="3" r:id="rId3"/>
    <sheet name="7.2" sheetId="4" r:id="rId4"/>
    <sheet name="7.1" sheetId="5" r:id="rId5"/>
    <sheet name="8.mell.előir.felh.ütemterv" sheetId="6" r:id="rId6"/>
    <sheet name="6.sz.mell" sheetId="7" r:id="rId7"/>
    <sheet name="5.mell.szakfeladatok" sheetId="8" r:id="rId8"/>
    <sheet name="4.mell.önálló int.kiad." sheetId="9" r:id="rId9"/>
    <sheet name="3.sz.mell.önálló int.bev." sheetId="10" r:id="rId10"/>
    <sheet name="2.mell.kiad." sheetId="11" r:id="rId11"/>
    <sheet name="1.a.mell" sheetId="12" r:id="rId12"/>
    <sheet name="1.mell.bev." sheetId="13" r:id="rId13"/>
  </sheets>
  <definedNames/>
  <calcPr fullCalcOnLoad="1"/>
</workbook>
</file>

<file path=xl/sharedStrings.xml><?xml version="1.0" encoding="utf-8"?>
<sst xmlns="http://schemas.openxmlformats.org/spreadsheetml/2006/main" count="522" uniqueCount="305">
  <si>
    <t>Megnevezés</t>
  </si>
  <si>
    <t>3.sz.melléklet</t>
  </si>
  <si>
    <t>1.</t>
  </si>
  <si>
    <t>2.</t>
  </si>
  <si>
    <t>Összesen:</t>
  </si>
  <si>
    <t>Dologi kiadások</t>
  </si>
  <si>
    <t>5.sz.melléklet</t>
  </si>
  <si>
    <t xml:space="preserve">1. </t>
  </si>
  <si>
    <t>4.</t>
  </si>
  <si>
    <t>5.</t>
  </si>
  <si>
    <t>2.sz.melléklet</t>
  </si>
  <si>
    <t>3.</t>
  </si>
  <si>
    <t>1.sz.melléklet</t>
  </si>
  <si>
    <t>Támogatások összesen:</t>
  </si>
  <si>
    <t>6.</t>
  </si>
  <si>
    <t>Ezer forintban!</t>
  </si>
  <si>
    <t>Sor
szám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</si>
  <si>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</si>
  <si>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</si>
  <si>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</si>
  <si>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</si>
  <si>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</si>
  <si>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</si>
  <si>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</si>
  <si>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</si>
  <si>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</si>
  <si>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</si>
  <si>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</si>
  <si>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</si>
  <si>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Bevételi előirányzatok</t>
  </si>
  <si>
    <t>Kiadási előirányzatok</t>
  </si>
  <si>
    <t>Személyi juttatások</t>
  </si>
  <si>
    <t>Kiadási előirányzat összesen:</t>
  </si>
  <si>
    <t>Ellátottak pénzbeli juttatása</t>
  </si>
  <si>
    <t>1/a. sz. melléklet</t>
  </si>
  <si>
    <t>Szuhogy Községi Önkormányzat</t>
  </si>
  <si>
    <t>Ö s s z e s e n :</t>
  </si>
  <si>
    <t>Költségvetési kapcsolatokból  származó bevételek:</t>
  </si>
  <si>
    <t>Többéves kihatással járó döntésekből származó kötelezettségek</t>
  </si>
  <si>
    <t>célok szerint, évenkénti bontásban</t>
  </si>
  <si>
    <t>Sor-</t>
  </si>
  <si>
    <t>szám</t>
  </si>
  <si>
    <t>Összesen</t>
  </si>
  <si>
    <t>kifizetés</t>
  </si>
  <si>
    <t>Köt.váll.</t>
  </si>
  <si>
    <t>éve</t>
  </si>
  <si>
    <t>K ö t e l e z e t t s é g    j o g c i m e</t>
  </si>
  <si>
    <t>K i a d á s    v o n z a t a    é v e n k é n t</t>
  </si>
  <si>
    <t xml:space="preserve">B e v é t e l i     j o g c i m </t>
  </si>
  <si>
    <t>Kedvezmény nélkül</t>
  </si>
  <si>
    <t>Kedvezmények összege</t>
  </si>
  <si>
    <t>Kommunális adó</t>
  </si>
  <si>
    <t>Adatok ezer Ft-ban</t>
  </si>
  <si>
    <t>Adatok: ezer Ft-ban</t>
  </si>
  <si>
    <t>6. sz. melléklet</t>
  </si>
  <si>
    <t>2014.</t>
  </si>
  <si>
    <t>10. sz. melléklet</t>
  </si>
  <si>
    <t>Ezer forintban</t>
  </si>
  <si>
    <t xml:space="preserve"> Szuhogy Község Önkormányzata nevében végzett beruházások, felújitások</t>
  </si>
  <si>
    <t>Nyitnikék Napközi Otthonos Óvoda</t>
  </si>
  <si>
    <t>Ebből:</t>
  </si>
  <si>
    <t>Közvilágitás fenntartásának támogatása</t>
  </si>
  <si>
    <t>Közutak fenntartásának támogatása</t>
  </si>
  <si>
    <t>Beszámitás összege</t>
  </si>
  <si>
    <t>Egyéb kötelező önkormányzati feladatok</t>
  </si>
  <si>
    <t>Gyermekek teljes idejü óvodai nevelésre szervezett csoport  támogatása</t>
  </si>
  <si>
    <t>Hozzájárulás a pénzbeli szociális ellátáshoz</t>
  </si>
  <si>
    <t>2015.</t>
  </si>
  <si>
    <t>N   e    m    l    e    g    e    s</t>
  </si>
  <si>
    <t>után</t>
  </si>
  <si>
    <t>9. sz. melléklet</t>
  </si>
  <si>
    <t>Szuhogy Községi Önkormányzat 2014.évi bevételi előirányzatairól</t>
  </si>
  <si>
    <t>Rovat</t>
  </si>
  <si>
    <t>Müködési célu támogatások államháztartáson belül</t>
  </si>
  <si>
    <t>Felhalmozási célu támogatások államháztartáson belülről</t>
  </si>
  <si>
    <t>Közhatalmi bevételek</t>
  </si>
  <si>
    <t>Müködési bevételek</t>
  </si>
  <si>
    <t>Felhalmozási bevételek</t>
  </si>
  <si>
    <t>Müködési célu átvett pénzeszközök</t>
  </si>
  <si>
    <t>Felhalmozási célu átvett pénzeszközök</t>
  </si>
  <si>
    <t>Finanszirozási bevételel</t>
  </si>
  <si>
    <t>B1</t>
  </si>
  <si>
    <t>B2</t>
  </si>
  <si>
    <t>B3</t>
  </si>
  <si>
    <t>B4</t>
  </si>
  <si>
    <t>B5</t>
  </si>
  <si>
    <t>B6</t>
  </si>
  <si>
    <t>B7</t>
  </si>
  <si>
    <t>B8</t>
  </si>
  <si>
    <t>Költségvetési bevételek összesen:</t>
  </si>
  <si>
    <t>B1-7</t>
  </si>
  <si>
    <t>K1</t>
  </si>
  <si>
    <t>Munkaadókat terhelő járulékok és szociális hozzájárulási adó</t>
  </si>
  <si>
    <t>K2</t>
  </si>
  <si>
    <t>K3</t>
  </si>
  <si>
    <t>K4</t>
  </si>
  <si>
    <t>Ellátottak pénzbeli juttatásai</t>
  </si>
  <si>
    <t>K5</t>
  </si>
  <si>
    <t>Egyéb müködési célu kiadások</t>
  </si>
  <si>
    <t>K6</t>
  </si>
  <si>
    <t>Beruházások</t>
  </si>
  <si>
    <t>K7</t>
  </si>
  <si>
    <t>Felujitások</t>
  </si>
  <si>
    <t>K8</t>
  </si>
  <si>
    <t>Egyéb felhalmozási célu kiadások</t>
  </si>
  <si>
    <t>K9</t>
  </si>
  <si>
    <t>Finanszirozási kiadások</t>
  </si>
  <si>
    <t>K1-8</t>
  </si>
  <si>
    <t>Költségvetési kiadások összesen:</t>
  </si>
  <si>
    <t>Létszám</t>
  </si>
  <si>
    <t>Ebből: közfoglalkoztatott létszám</t>
  </si>
  <si>
    <t>K1-9</t>
  </si>
  <si>
    <t>B1-8</t>
  </si>
  <si>
    <t>Szuhogy Községi Önkormányzat 2014.évi kiadási előirányzatairól</t>
  </si>
  <si>
    <t xml:space="preserve">ezen belül a lakosságnak juttatott támogatások, szociális, rászorultsági jellegü ellátások, </t>
  </si>
  <si>
    <t xml:space="preserve">2014. évi támogatások előirányzatairól </t>
  </si>
  <si>
    <t>Településüzemeltetéshez kapcsolódó feladatellátás</t>
  </si>
  <si>
    <t>támogatása összesen:</t>
  </si>
  <si>
    <t>Zöldterület-gazdálkodással kapcsolatos</t>
  </si>
  <si>
    <t>feladatok ellátásának támogatása</t>
  </si>
  <si>
    <t>Kistelepülések szoc. Feladatinak támogatása</t>
  </si>
  <si>
    <t>Óvodapedagógusok bértámogatása 4,3 fő</t>
  </si>
  <si>
    <t>B11 Önkormányzatok müködési támogatásai</t>
  </si>
  <si>
    <t>B16 Egyéb müködési célu támogatások bevételei államháztartáson belül</t>
  </si>
  <si>
    <t>Müködési költségvetési bevételek összesen</t>
  </si>
  <si>
    <t>Felhalmozási célu költségvetési bevételek összesen</t>
  </si>
  <si>
    <t>BEVÉTELEK MINDÖSSZESEN</t>
  </si>
  <si>
    <t>Müködési célu költségvetési kiadások összesen</t>
  </si>
  <si>
    <t>Felhalmozási célu költségvetési kiadások összesen</t>
  </si>
  <si>
    <t>KIADÁSOK MINDÖSSZESEN</t>
  </si>
  <si>
    <t>4. sz. melléklet</t>
  </si>
  <si>
    <t>k1-k5</t>
  </si>
  <si>
    <t>Kormányzati funkció száma</t>
  </si>
  <si>
    <t>Nem veszélyes hulladék kezelése, ártalmatlanítása</t>
  </si>
  <si>
    <t>Közutak, hidak, alagutak üzemeltetése, fenntartása</t>
  </si>
  <si>
    <t>Közvilágítás</t>
  </si>
  <si>
    <t>Város-, községgazdálkodási egyéb szolgáltatások</t>
  </si>
  <si>
    <t>Háziorvosi alapellátás</t>
  </si>
  <si>
    <t>Munkanélküli aktív korúak ellátásai</t>
  </si>
  <si>
    <t>Lakásfenntartással, lakhatással összefüggő ellátások</t>
  </si>
  <si>
    <t>Egyéb szociális pénzbeli ellátások, támogatások</t>
  </si>
  <si>
    <t>Elhunyt személyek hátramaradottainak pénzbeli ellátása</t>
  </si>
  <si>
    <t>Start-munka program – Téli közfoglalkoztatás</t>
  </si>
  <si>
    <t>Könyvtári szolgáltatások</t>
  </si>
  <si>
    <t>Közművelődés – hagyományos közösségi kulturális értékek gondozása</t>
  </si>
  <si>
    <t>Köztemető-fenntartás és -működtetés</t>
  </si>
  <si>
    <t>Kormányzati funkció elnevezése</t>
  </si>
  <si>
    <t>Önkormányzatok és önkormányzati hivatalok jogalkotó és ált.ig.tev.</t>
  </si>
  <si>
    <t>Szennyvíz gyűjtése, tisztítása, elhelyezése</t>
  </si>
  <si>
    <t xml:space="preserve">Szuhogy Község Önkormányzata költségvetési szerveihez nem kapcsolódó kormányzati funkciók müködési kiadási előirányzatai </t>
  </si>
  <si>
    <t>és egyéb felhalmozási célu kiadások</t>
  </si>
  <si>
    <t>2014. évi kiadási előirányzatairól</t>
  </si>
  <si>
    <t>Kormányzati funkciók összesen:</t>
  </si>
  <si>
    <t>Müfüves pálya kialakitása önerő</t>
  </si>
  <si>
    <t>Járdák felujitása /start/</t>
  </si>
  <si>
    <t>Nyilászárók cseréje</t>
  </si>
  <si>
    <t>Ingyenes és kedvezményes gyermekétkeztetés támogatása /elism.létszám/</t>
  </si>
  <si>
    <t>Ingyenes és kedvezményes gyermekétkeztetés támogatása /dologi/</t>
  </si>
  <si>
    <t>KÖLTSÉGVETÉSI KIADÁSOK MINDÖSSZESEN</t>
  </si>
  <si>
    <t>FELHALMOZÁSI CÉLU KÖLTSÉGVETÉSI KIADÁSOK ÖSSZESEN</t>
  </si>
  <si>
    <t>MÜKÖDÉSI CÉLU KÖLTSÉGVETÉSI KIADÁSOK ÖSSZESEN</t>
  </si>
  <si>
    <t>MŰKÖDÉSI CÉLÚ KÖLTSÉGVETÉSI BEVÉTELEK  ÖSSZESEN</t>
  </si>
  <si>
    <t>FELHALMOZÁSI CÉLÚ KÖLTSÉGVETÉSI BEVÉTELEK ÖSSZESEN</t>
  </si>
  <si>
    <t>KÖLTSÉGVETÉSI BEVÉTELEK MINDÖSSZESEN</t>
  </si>
  <si>
    <t>Egyes jövedelempótló támogatások visszaigénylése</t>
  </si>
  <si>
    <t>2014. előtti</t>
  </si>
  <si>
    <t>25016.</t>
  </si>
  <si>
    <t>2016.</t>
  </si>
  <si>
    <t>Előirányzat-felhasználási ütemterv
2014 évre</t>
  </si>
  <si>
    <t>Összes
előirányzat</t>
  </si>
  <si>
    <t>Kötelező
feladat</t>
  </si>
  <si>
    <t>Önként
vállalt
feladat</t>
  </si>
  <si>
    <t>Állami
/államigazgatási/
feladat</t>
  </si>
  <si>
    <t>Felhalmozási célu költségvetési
 kiadások összesen</t>
  </si>
  <si>
    <t>Kötelező feladat összesen:</t>
  </si>
  <si>
    <t xml:space="preserve">Állami /államigazgatási feladat összesen:  </t>
  </si>
  <si>
    <t>Országos és helyi nemzetiségi önkormányzatok igazgatási tev.</t>
  </si>
  <si>
    <t>Ebből
köz-
fogl.</t>
  </si>
  <si>
    <t xml:space="preserve">Önként vállalt feladat </t>
  </si>
  <si>
    <t>Állami
/államig./
feladat</t>
  </si>
  <si>
    <t>Szuhogy Községi Önkormányzat önállóan müködő intézményének      
 2014. évi kiadási előirányzatairól</t>
  </si>
  <si>
    <t>8. sz. melléklet</t>
  </si>
  <si>
    <t xml:space="preserve">Az önkormányzat által nyujtott közvetett támogatások </t>
  </si>
  <si>
    <t>,</t>
  </si>
  <si>
    <t>Állami 
/államigazgatási/
feladatokhoz</t>
  </si>
  <si>
    <t>B16 Egyéb müködési célu támogatások bevételei
 államháztartáson belül</t>
  </si>
  <si>
    <t>Kötelező 
feladatok</t>
  </si>
  <si>
    <t>Önként
vállalt
feladatok</t>
  </si>
  <si>
    <t>Kötelező
feladaok</t>
  </si>
  <si>
    <t>Állami 
/államigazgatási/
feladatok</t>
  </si>
  <si>
    <t>Szuhogy Községi Önkormányzat önállóan müködő intézményének   
    2014. évi bevételi előirányzatairól</t>
  </si>
  <si>
    <t>Kötelező
feladatok</t>
  </si>
  <si>
    <t>Óvodapedagógusok munkáját közvetlenül segitők bértámogatása 2 fő</t>
  </si>
  <si>
    <t>Közmüvelődési, könyvtári és muzeumi feladatok támogatása</t>
  </si>
  <si>
    <t>Óvoda energetikai  felujitása</t>
  </si>
  <si>
    <t>Munkaadókat terh jár
 és szoc hozzájár. adó</t>
  </si>
  <si>
    <t>Felújítások</t>
  </si>
  <si>
    <t>Egyéb felhalm.célú kiadások</t>
  </si>
  <si>
    <t>Müködési célu támogatások
 államháztartáson belül</t>
  </si>
  <si>
    <t>Felhalmozási célu támogatások
 államháztartáson belülről</t>
  </si>
  <si>
    <t>Bevételek összesen:</t>
  </si>
  <si>
    <t>Költségvetési egyenleg</t>
  </si>
  <si>
    <t>2014. évben</t>
  </si>
  <si>
    <t xml:space="preserve"> </t>
  </si>
  <si>
    <t xml:space="preserve">Dologi kiadások </t>
  </si>
  <si>
    <t>Egyéb működési célú kiadások</t>
  </si>
  <si>
    <t>Tartalékok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</si>
  <si>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</si>
  <si>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</si>
  <si>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</si>
  <si>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</si>
  <si>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4.-ből EU-s támogatás</t>
  </si>
  <si>
    <t>Egyéb működési bevételek</t>
  </si>
  <si>
    <t>Költségvetési bevételek összesen (1.+2.+4.+5.+7.+…+12.)</t>
  </si>
  <si>
    <t>Költségvetési kiadások összesen (1.+...+12.)</t>
  </si>
  <si>
    <t>Hiány belső finanszírozásának bevételei (15.+…+18. 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</si>
  <si>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</si>
  <si>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</si>
  <si>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</si>
  <si>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</si>
  <si>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</si>
  <si>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</si>
  <si>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</si>
  <si>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Értékpapír vásárlása, visszavásárlása</t>
  </si>
  <si>
    <t>Likviditási célú hitelek törlesztése</t>
  </si>
  <si>
    <t>Rövid lejáratú hitelek törlesztése</t>
  </si>
  <si>
    <t>Hosszú lejáratú hitelek törlesztése</t>
  </si>
  <si>
    <t>Kölcsön törlesztése</t>
  </si>
  <si>
    <t>Forgatási célú belföldi, külföldi értékpapírok vásárlása</t>
  </si>
  <si>
    <t>Betét elhelyezése</t>
  </si>
  <si>
    <t>I. Működési célú bevételek és kiadások mérlege
(Önkormányzati szinten)</t>
  </si>
  <si>
    <t xml:space="preserve">2.1. melléklet a ………../2014. (……….) önkormányzati rendelethez     </t>
  </si>
  <si>
    <t xml:space="preserve"> Ezer forintban !</t>
  </si>
  <si>
    <t>Sor-
szám</t>
  </si>
  <si>
    <t>Bevételek</t>
  </si>
  <si>
    <t>Kiadások</t>
  </si>
  <si>
    <t>2014. évi előirányzat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</si>
  <si>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</si>
  <si>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</si>
  <si>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</si>
  <si>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</si>
  <si>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</si>
  <si>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</si>
  <si>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</si>
  <si>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</si>
  <si>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</si>
  <si>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</si>
  <si>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</si>
  <si>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</si>
  <si>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</si>
  <si>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</si>
  <si>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</si>
  <si>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</si>
  <si>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</si>
  <si>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</si>
  <si>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</si>
  <si>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</si>
  <si>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</si>
  <si>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</si>
  <si>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</si>
  <si>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</si>
  <si>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</si>
  <si>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</si>
  <si>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</si>
  <si>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7/1. sz. melléklet</t>
  </si>
  <si>
    <t>II. Felhalmozási célú bevételek és kiadások mérlege
(Önkormányzati szinten)</t>
  </si>
  <si>
    <t xml:space="preserve">2.2. melléklet a ………../2014. (……….) önkormányzati rendelethez     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</si>
  <si>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</si>
  <si>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</si>
  <si>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</si>
  <si>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</si>
  <si>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</si>
  <si>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</si>
  <si>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</si>
  <si>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</si>
  <si>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</si>
  <si>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</si>
  <si>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</si>
  <si>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</si>
  <si>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</si>
  <si>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</si>
  <si>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</si>
  <si>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</si>
  <si>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</si>
  <si>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</si>
  <si>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</si>
  <si>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</si>
  <si>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</si>
  <si>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</si>
  <si>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</si>
  <si>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</si>
  <si>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</si>
  <si>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</si>
  <si>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</si>
  <si>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</si>
  <si>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</si>
  <si>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</si>
  <si>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</si>
  <si>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</si>
  <si>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7/2. sz. melléklet</t>
  </si>
  <si>
    <t>Ebből:Müködésképtelen önkormányzatok kiegészitő tám./forráshiány/</t>
  </si>
  <si>
    <t>A költségvetési évet követő 3 év tervezett előirányzatainak keretszámairól</t>
  </si>
  <si>
    <t>11.sz.melléklet</t>
  </si>
  <si>
    <t>Gépjármüadó</t>
  </si>
  <si>
    <t>Köztemető fenntartással kapcsolatos feladatok támogatása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</si>
</sst>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#"/>
  </numFmts>
  <fonts count="6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"/>
      <name val="Arial CE"/>
      <family val="0"/>
    </font>
    <font>
      <b/>
      <u val="single"/>
      <sz val="11"/>
      <name val="Arial CE"/>
      <family val="2"/>
    </font>
    <font>
      <i/>
      <sz val="10"/>
      <name val="Arial"/>
      <family val="2"/>
    </font>
    <font>
      <b/>
      <i/>
      <u val="single"/>
      <sz val="10"/>
      <name val="Arial CE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b/>
      <i/>
      <sz val="12"/>
      <name val="Arial CE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0"/>
      <color indexed="10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Times New Roman CE"/>
      <family val="1"/>
    </font>
    <font>
      <b/>
      <sz val="8"/>
      <name val="Times New Roman CE"/>
      <family val="0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sz val="10"/>
      <name val="Times New Roman CE"/>
      <family val="0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7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40" applyNumberFormat="1" applyFont="1" applyAlignment="1">
      <alignment horizontal="center"/>
    </xf>
    <xf numFmtId="165" fontId="1" fillId="0" borderId="0" xfId="4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165" fontId="9" fillId="0" borderId="0" xfId="40" applyNumberFormat="1" applyFont="1" applyAlignment="1">
      <alignment horizontal="center"/>
    </xf>
    <xf numFmtId="0" fontId="5" fillId="0" borderId="18" xfId="0" applyFont="1" applyBorder="1" applyAlignment="1">
      <alignment/>
    </xf>
    <xf numFmtId="1" fontId="0" fillId="0" borderId="17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6" fillId="0" borderId="0" xfId="0" applyFont="1" applyAlignment="1">
      <alignment/>
    </xf>
    <xf numFmtId="165" fontId="0" fillId="0" borderId="10" xfId="4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0" fillId="0" borderId="0" xfId="0" applyFont="1" applyAlignment="1">
      <alignment/>
    </xf>
    <xf numFmtId="165" fontId="0" fillId="0" borderId="0" xfId="40" applyNumberFormat="1" applyFont="1" applyAlignment="1">
      <alignment/>
    </xf>
    <xf numFmtId="165" fontId="10" fillId="0" borderId="0" xfId="40" applyNumberFormat="1" applyFont="1" applyAlignment="1">
      <alignment/>
    </xf>
    <xf numFmtId="0" fontId="11" fillId="0" borderId="0" xfId="0" applyFont="1" applyAlignment="1">
      <alignment/>
    </xf>
    <xf numFmtId="165" fontId="0" fillId="0" borderId="0" xfId="40" applyNumberFormat="1" applyFont="1" applyBorder="1" applyAlignment="1">
      <alignment horizontal="center"/>
    </xf>
    <xf numFmtId="165" fontId="1" fillId="0" borderId="0" xfId="4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 horizontal="center"/>
    </xf>
    <xf numFmtId="0" fontId="11" fillId="0" borderId="0" xfId="0" applyFont="1" applyAlignment="1">
      <alignment horizontal="center"/>
    </xf>
    <xf numFmtId="165" fontId="0" fillId="0" borderId="0" xfId="40" applyNumberFormat="1" applyFont="1" applyAlignment="1">
      <alignment/>
    </xf>
    <xf numFmtId="165" fontId="7" fillId="0" borderId="0" xfId="40" applyNumberFormat="1" applyFont="1" applyAlignment="1">
      <alignment/>
    </xf>
    <xf numFmtId="165" fontId="7" fillId="0" borderId="10" xfId="40" applyNumberFormat="1" applyFont="1" applyBorder="1" applyAlignment="1">
      <alignment/>
    </xf>
    <xf numFmtId="0" fontId="2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65" fontId="2" fillId="0" borderId="0" xfId="40" applyNumberFormat="1" applyFont="1" applyAlignment="1">
      <alignment horizontal="center"/>
    </xf>
    <xf numFmtId="0" fontId="1" fillId="0" borderId="24" xfId="0" applyFont="1" applyBorder="1" applyAlignment="1">
      <alignment/>
    </xf>
    <xf numFmtId="165" fontId="11" fillId="0" borderId="0" xfId="40" applyNumberFormat="1" applyFont="1" applyAlignment="1">
      <alignment horizontal="center"/>
    </xf>
    <xf numFmtId="165" fontId="1" fillId="0" borderId="0" xfId="40" applyNumberFormat="1" applyFont="1" applyAlignment="1">
      <alignment/>
    </xf>
    <xf numFmtId="165" fontId="11" fillId="0" borderId="0" xfId="40" applyNumberFormat="1" applyFont="1" applyAlignment="1">
      <alignment/>
    </xf>
    <xf numFmtId="0" fontId="4" fillId="0" borderId="27" xfId="0" applyFont="1" applyBorder="1" applyAlignment="1">
      <alignment/>
    </xf>
    <xf numFmtId="165" fontId="4" fillId="0" borderId="28" xfId="40" applyNumberFormat="1" applyFont="1" applyBorder="1" applyAlignment="1">
      <alignment/>
    </xf>
    <xf numFmtId="0" fontId="5" fillId="0" borderId="27" xfId="0" applyFont="1" applyBorder="1" applyAlignment="1">
      <alignment/>
    </xf>
    <xf numFmtId="165" fontId="7" fillId="0" borderId="28" xfId="4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5" fontId="12" fillId="0" borderId="0" xfId="40" applyNumberFormat="1" applyFont="1" applyAlignment="1">
      <alignment horizontal="center"/>
    </xf>
    <xf numFmtId="0" fontId="7" fillId="0" borderId="0" xfId="54" applyFont="1">
      <alignment/>
      <protection/>
    </xf>
    <xf numFmtId="164" fontId="7" fillId="0" borderId="0" xfId="40" applyNumberFormat="1" applyFont="1" applyAlignment="1">
      <alignment/>
    </xf>
    <xf numFmtId="165" fontId="17" fillId="0" borderId="0" xfId="40" applyNumberFormat="1" applyFont="1" applyAlignment="1">
      <alignment/>
    </xf>
    <xf numFmtId="0" fontId="17" fillId="0" borderId="0" xfId="54" applyFont="1">
      <alignment/>
      <protection/>
    </xf>
    <xf numFmtId="0" fontId="7" fillId="0" borderId="0" xfId="54" applyFont="1" applyAlignment="1">
      <alignment horizontal="left"/>
      <protection/>
    </xf>
    <xf numFmtId="0" fontId="0" fillId="0" borderId="0" xfId="0" applyAlignment="1">
      <alignment horizontal="left"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0" fillId="0" borderId="28" xfId="0" applyFont="1" applyBorder="1" applyAlignment="1">
      <alignment horizontal="center"/>
    </xf>
    <xf numFmtId="0" fontId="0" fillId="0" borderId="22" xfId="0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28" xfId="0" applyBorder="1" applyAlignment="1">
      <alignment/>
    </xf>
    <xf numFmtId="165" fontId="0" fillId="0" borderId="28" xfId="40" applyNumberFormat="1" applyFont="1" applyBorder="1" applyAlignment="1">
      <alignment/>
    </xf>
    <xf numFmtId="165" fontId="2" fillId="0" borderId="28" xfId="40" applyNumberFormat="1" applyFont="1" applyBorder="1" applyAlignment="1">
      <alignment horizontal="center"/>
    </xf>
    <xf numFmtId="0" fontId="0" fillId="0" borderId="28" xfId="0" applyFont="1" applyBorder="1" applyAlignment="1">
      <alignment horizontal="center" wrapText="1"/>
    </xf>
    <xf numFmtId="0" fontId="2" fillId="0" borderId="17" xfId="0" applyFont="1" applyBorder="1" applyAlignment="1">
      <alignment/>
    </xf>
    <xf numFmtId="165" fontId="0" fillId="0" borderId="28" xfId="4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28" xfId="0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0" xfId="0" applyFont="1" applyAlignment="1">
      <alignment wrapText="1"/>
    </xf>
    <xf numFmtId="0" fontId="19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" fontId="1" fillId="0" borderId="13" xfId="40" applyNumberFormat="1" applyFont="1" applyBorder="1" applyAlignment="1">
      <alignment/>
    </xf>
    <xf numFmtId="1" fontId="1" fillId="0" borderId="10" xfId="40" applyNumberFormat="1" applyFont="1" applyBorder="1" applyAlignment="1">
      <alignment/>
    </xf>
    <xf numFmtId="1" fontId="2" fillId="0" borderId="17" xfId="40" applyNumberFormat="1" applyFont="1" applyBorder="1" applyAlignment="1">
      <alignment/>
    </xf>
    <xf numFmtId="1" fontId="2" fillId="0" borderId="17" xfId="40" applyNumberFormat="1" applyFont="1" applyBorder="1" applyAlignment="1">
      <alignment/>
    </xf>
    <xf numFmtId="1" fontId="0" fillId="0" borderId="17" xfId="40" applyNumberFormat="1" applyFont="1" applyBorder="1" applyAlignment="1">
      <alignment/>
    </xf>
    <xf numFmtId="1" fontId="0" fillId="0" borderId="17" xfId="40" applyNumberFormat="1" applyFont="1" applyBorder="1" applyAlignment="1">
      <alignment/>
    </xf>
    <xf numFmtId="1" fontId="0" fillId="0" borderId="22" xfId="0" applyNumberFormat="1" applyBorder="1" applyAlignment="1">
      <alignment/>
    </xf>
    <xf numFmtId="1" fontId="18" fillId="0" borderId="10" xfId="40" applyNumberFormat="1" applyFont="1" applyBorder="1" applyAlignment="1">
      <alignment/>
    </xf>
    <xf numFmtId="1" fontId="18" fillId="0" borderId="17" xfId="40" applyNumberFormat="1" applyFont="1" applyBorder="1" applyAlignment="1">
      <alignment/>
    </xf>
    <xf numFmtId="1" fontId="2" fillId="0" borderId="10" xfId="40" applyNumberFormat="1" applyFont="1" applyBorder="1" applyAlignment="1">
      <alignment/>
    </xf>
    <xf numFmtId="1" fontId="0" fillId="0" borderId="10" xfId="40" applyNumberFormat="1" applyFont="1" applyBorder="1" applyAlignment="1">
      <alignment/>
    </xf>
    <xf numFmtId="1" fontId="0" fillId="0" borderId="10" xfId="4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2" fillId="0" borderId="10" xfId="40" applyNumberFormat="1" applyFont="1" applyBorder="1" applyAlignment="1">
      <alignment/>
    </xf>
    <xf numFmtId="1" fontId="0" fillId="0" borderId="17" xfId="0" applyNumberFormat="1" applyBorder="1" applyAlignment="1">
      <alignment/>
    </xf>
    <xf numFmtId="1" fontId="2" fillId="0" borderId="0" xfId="40" applyNumberFormat="1" applyFont="1" applyAlignment="1">
      <alignment/>
    </xf>
    <xf numFmtId="1" fontId="0" fillId="0" borderId="0" xfId="40" applyNumberFormat="1" applyFont="1" applyAlignment="1">
      <alignment/>
    </xf>
    <xf numFmtId="1" fontId="0" fillId="0" borderId="0" xfId="40" applyNumberFormat="1" applyFont="1" applyAlignment="1">
      <alignment/>
    </xf>
    <xf numFmtId="1" fontId="19" fillId="0" borderId="10" xfId="4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1" fontId="1" fillId="0" borderId="21" xfId="40" applyNumberFormat="1" applyFont="1" applyBorder="1" applyAlignment="1">
      <alignment/>
    </xf>
    <xf numFmtId="1" fontId="1" fillId="0" borderId="26" xfId="40" applyNumberFormat="1" applyFont="1" applyBorder="1" applyAlignment="1">
      <alignment/>
    </xf>
    <xf numFmtId="1" fontId="1" fillId="0" borderId="10" xfId="40" applyNumberFormat="1" applyFont="1" applyBorder="1" applyAlignment="1">
      <alignment/>
    </xf>
    <xf numFmtId="1" fontId="1" fillId="0" borderId="16" xfId="40" applyNumberFormat="1" applyFont="1" applyBorder="1" applyAlignment="1">
      <alignment/>
    </xf>
    <xf numFmtId="1" fontId="1" fillId="0" borderId="16" xfId="40" applyNumberFormat="1" applyFont="1" applyBorder="1" applyAlignment="1">
      <alignment/>
    </xf>
    <xf numFmtId="165" fontId="0" fillId="0" borderId="28" xfId="40" applyNumberFormat="1" applyFont="1" applyBorder="1" applyAlignment="1">
      <alignment horizontal="center" wrapText="1"/>
    </xf>
    <xf numFmtId="165" fontId="9" fillId="0" borderId="0" xfId="4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165" fontId="1" fillId="0" borderId="10" xfId="4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65" fontId="1" fillId="0" borderId="10" xfId="4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165" fontId="0" fillId="0" borderId="10" xfId="40" applyNumberFormat="1" applyFont="1" applyBorder="1" applyAlignment="1">
      <alignment/>
    </xf>
    <xf numFmtId="165" fontId="1" fillId="0" borderId="10" xfId="40" applyNumberFormat="1" applyFont="1" applyBorder="1" applyAlignment="1">
      <alignment horizontal="center"/>
    </xf>
    <xf numFmtId="165" fontId="0" fillId="0" borderId="10" xfId="4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left"/>
    </xf>
    <xf numFmtId="165" fontId="9" fillId="0" borderId="0" xfId="4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65" fontId="0" fillId="0" borderId="10" xfId="40" applyNumberFormat="1" applyFont="1" applyBorder="1" applyAlignment="1">
      <alignment wrapText="1"/>
    </xf>
    <xf numFmtId="165" fontId="0" fillId="0" borderId="10" xfId="4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165" fontId="0" fillId="0" borderId="10" xfId="40" applyNumberFormat="1" applyFont="1" applyBorder="1" applyAlignment="1">
      <alignment horizontal="right"/>
    </xf>
    <xf numFmtId="165" fontId="7" fillId="0" borderId="10" xfId="40" applyNumberFormat="1" applyFont="1" applyBorder="1" applyAlignment="1">
      <alignment horizontal="right"/>
    </xf>
    <xf numFmtId="165" fontId="0" fillId="0" borderId="10" xfId="40" applyNumberFormat="1" applyFont="1" applyBorder="1" applyAlignment="1">
      <alignment horizontal="center"/>
    </xf>
    <xf numFmtId="165" fontId="1" fillId="0" borderId="10" xfId="4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165" fontId="0" fillId="0" borderId="10" xfId="0" applyNumberFormat="1" applyFont="1" applyBorder="1" applyAlignment="1">
      <alignment/>
    </xf>
    <xf numFmtId="165" fontId="0" fillId="0" borderId="10" xfId="4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/>
    </xf>
    <xf numFmtId="165" fontId="1" fillId="0" borderId="10" xfId="40" applyNumberFormat="1" applyFont="1" applyBorder="1" applyAlignment="1">
      <alignment wrapText="1"/>
    </xf>
    <xf numFmtId="165" fontId="1" fillId="0" borderId="0" xfId="0" applyNumberFormat="1" applyFont="1" applyAlignment="1">
      <alignment/>
    </xf>
    <xf numFmtId="165" fontId="0" fillId="0" borderId="0" xfId="40" applyNumberFormat="1" applyFont="1" applyBorder="1" applyAlignment="1">
      <alignment/>
    </xf>
    <xf numFmtId="165" fontId="0" fillId="0" borderId="0" xfId="40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24" xfId="0" applyFill="1" applyBorder="1" applyAlignment="1">
      <alignment/>
    </xf>
    <xf numFmtId="0" fontId="5" fillId="0" borderId="28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" fontId="1" fillId="0" borderId="22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0" fontId="0" fillId="0" borderId="25" xfId="0" applyFont="1" applyBorder="1" applyAlignment="1">
      <alignment/>
    </xf>
    <xf numFmtId="1" fontId="1" fillId="0" borderId="23" xfId="0" applyNumberFormat="1" applyFont="1" applyBorder="1" applyAlignment="1">
      <alignment/>
    </xf>
    <xf numFmtId="1" fontId="5" fillId="0" borderId="27" xfId="0" applyNumberFormat="1" applyFont="1" applyBorder="1" applyAlignment="1">
      <alignment/>
    </xf>
    <xf numFmtId="0" fontId="5" fillId="0" borderId="36" xfId="0" applyFont="1" applyBorder="1" applyAlignment="1">
      <alignment/>
    </xf>
    <xf numFmtId="165" fontId="7" fillId="0" borderId="33" xfId="40" applyNumberFormat="1" applyFont="1" applyBorder="1" applyAlignment="1">
      <alignment/>
    </xf>
    <xf numFmtId="165" fontId="5" fillId="0" borderId="33" xfId="40" applyNumberFormat="1" applyFont="1" applyBorder="1" applyAlignment="1">
      <alignment/>
    </xf>
    <xf numFmtId="1" fontId="5" fillId="0" borderId="28" xfId="0" applyNumberFormat="1" applyFont="1" applyBorder="1" applyAlignment="1">
      <alignment horizontal="center"/>
    </xf>
    <xf numFmtId="165" fontId="7" fillId="0" borderId="35" xfId="40" applyNumberFormat="1" applyFont="1" applyBorder="1" applyAlignment="1">
      <alignment/>
    </xf>
    <xf numFmtId="166" fontId="21" fillId="0" borderId="37" xfId="0" applyNumberFormat="1" applyFont="1" applyFill="1" applyBorder="1" applyAlignment="1" applyProtection="1">
      <alignment horizontal="left" vertical="center" wrapText="1" indent="1"/>
      <protection/>
    </xf>
    <xf numFmtId="166" fontId="21" fillId="0" borderId="38" xfId="0" applyNumberFormat="1" applyFont="1" applyFill="1" applyBorder="1" applyAlignment="1" applyProtection="1">
      <alignment horizontal="left" vertical="center" wrapText="1" indent="1"/>
      <protection/>
    </xf>
    <xf numFmtId="166" fontId="21" fillId="0" borderId="39" xfId="0" applyNumberFormat="1" applyFont="1" applyFill="1" applyBorder="1" applyAlignment="1" applyProtection="1">
      <alignment horizontal="left" vertical="center" wrapText="1" indent="1"/>
      <protection/>
    </xf>
    <xf numFmtId="166" fontId="22" fillId="0" borderId="40" xfId="0" applyNumberFormat="1" applyFont="1" applyFill="1" applyBorder="1" applyAlignment="1" applyProtection="1">
      <alignment horizontal="left" vertical="center" wrapText="1" indent="1"/>
      <protection/>
    </xf>
    <xf numFmtId="166" fontId="21" fillId="0" borderId="41" xfId="0" applyNumberFormat="1" applyFont="1" applyFill="1" applyBorder="1" applyAlignment="1" applyProtection="1">
      <alignment horizontal="left" vertical="center" wrapText="1" indent="1"/>
      <protection/>
    </xf>
    <xf numFmtId="166" fontId="21" fillId="0" borderId="38" xfId="0" applyNumberFormat="1" applyFont="1" applyFill="1" applyBorder="1" applyAlignment="1" applyProtection="1">
      <alignment horizontal="left" vertical="center" wrapText="1" indent="1"/>
      <protection/>
    </xf>
    <xf numFmtId="166" fontId="23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25" fillId="0" borderId="0" xfId="0" applyNumberFormat="1" applyFont="1" applyFill="1" applyAlignment="1" applyProtection="1">
      <alignment horizontal="right" vertical="center"/>
      <protection/>
    </xf>
    <xf numFmtId="166" fontId="26" fillId="0" borderId="40" xfId="0" applyNumberFormat="1" applyFont="1" applyFill="1" applyBorder="1" applyAlignment="1" applyProtection="1">
      <alignment horizontal="centerContinuous" vertical="center" wrapText="1"/>
      <protection/>
    </xf>
    <xf numFmtId="166" fontId="26" fillId="0" borderId="12" xfId="0" applyNumberFormat="1" applyFont="1" applyFill="1" applyBorder="1" applyAlignment="1" applyProtection="1">
      <alignment horizontal="centerContinuous" vertical="center" wrapText="1"/>
      <protection/>
    </xf>
    <xf numFmtId="166" fontId="26" fillId="0" borderId="42" xfId="0" applyNumberFormat="1" applyFont="1" applyFill="1" applyBorder="1" applyAlignment="1" applyProtection="1">
      <alignment horizontal="centerContinuous" vertical="center" wrapText="1"/>
      <protection/>
    </xf>
    <xf numFmtId="166" fontId="26" fillId="0" borderId="40" xfId="0" applyNumberFormat="1" applyFont="1" applyFill="1" applyBorder="1" applyAlignment="1" applyProtection="1">
      <alignment horizontal="center" vertical="center" wrapText="1"/>
      <protection/>
    </xf>
    <xf numFmtId="166" fontId="26" fillId="0" borderId="12" xfId="0" applyNumberFormat="1" applyFont="1" applyFill="1" applyBorder="1" applyAlignment="1" applyProtection="1">
      <alignment horizontal="center" vertical="center" wrapText="1"/>
      <protection/>
    </xf>
    <xf numFmtId="166" fontId="26" fillId="0" borderId="42" xfId="0" applyNumberFormat="1" applyFont="1" applyFill="1" applyBorder="1" applyAlignment="1" applyProtection="1">
      <alignment horizontal="center" vertical="center" wrapText="1"/>
      <protection/>
    </xf>
    <xf numFmtId="166" fontId="27" fillId="0" borderId="0" xfId="0" applyNumberFormat="1" applyFont="1" applyFill="1" applyAlignment="1" applyProtection="1">
      <alignment horizontal="center" vertical="center" wrapText="1"/>
      <protection/>
    </xf>
    <xf numFmtId="166" fontId="22" fillId="0" borderId="28" xfId="0" applyNumberFormat="1" applyFont="1" applyFill="1" applyBorder="1" applyAlignment="1" applyProtection="1">
      <alignment horizontal="center" vertical="center" wrapText="1"/>
      <protection/>
    </xf>
    <xf numFmtId="166" fontId="22" fillId="0" borderId="40" xfId="0" applyNumberFormat="1" applyFont="1" applyFill="1" applyBorder="1" applyAlignment="1" applyProtection="1">
      <alignment horizontal="center" vertical="center" wrapText="1"/>
      <protection/>
    </xf>
    <xf numFmtId="166" fontId="22" fillId="0" borderId="12" xfId="0" applyNumberFormat="1" applyFont="1" applyFill="1" applyBorder="1" applyAlignment="1" applyProtection="1">
      <alignment horizontal="center" vertical="center" wrapText="1"/>
      <protection/>
    </xf>
    <xf numFmtId="166" fontId="22" fillId="0" borderId="42" xfId="0" applyNumberFormat="1" applyFont="1" applyFill="1" applyBorder="1" applyAlignment="1" applyProtection="1">
      <alignment horizontal="center" vertical="center" wrapText="1"/>
      <protection/>
    </xf>
    <xf numFmtId="166" fontId="22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3" xfId="0" applyNumberFormat="1" applyFill="1" applyBorder="1" applyAlignment="1" applyProtection="1">
      <alignment horizontal="left" vertical="center" wrapText="1" indent="1"/>
      <protection/>
    </xf>
    <xf numFmtId="166" fontId="2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34" xfId="0" applyNumberFormat="1" applyFill="1" applyBorder="1" applyAlignment="1" applyProtection="1">
      <alignment horizontal="left" vertical="center" wrapText="1" indent="1"/>
      <protection/>
    </xf>
    <xf numFmtId="166" fontId="2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6" fontId="2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21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166" fontId="21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27" fillId="0" borderId="28" xfId="0" applyNumberFormat="1" applyFont="1" applyFill="1" applyBorder="1" applyAlignment="1" applyProtection="1">
      <alignment horizontal="left" vertical="center" wrapText="1" indent="1"/>
      <protection/>
    </xf>
    <xf numFmtId="166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22" fillId="0" borderId="42" xfId="0" applyNumberFormat="1" applyFont="1" applyFill="1" applyBorder="1" applyAlignment="1" applyProtection="1">
      <alignment horizontal="right" vertical="center" wrapText="1" indent="1"/>
      <protection/>
    </xf>
    <xf numFmtId="166" fontId="28" fillId="0" borderId="35" xfId="0" applyNumberFormat="1" applyFont="1" applyFill="1" applyBorder="1" applyAlignment="1" applyProtection="1">
      <alignment horizontal="left" vertical="center" wrapText="1" indent="1"/>
      <protection/>
    </xf>
    <xf numFmtId="166" fontId="29" fillId="0" borderId="22" xfId="0" applyNumberFormat="1" applyFont="1" applyFill="1" applyBorder="1" applyAlignment="1" applyProtection="1">
      <alignment horizontal="right" vertical="center" wrapText="1" indent="1"/>
      <protection/>
    </xf>
    <xf numFmtId="166" fontId="21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6" fontId="28" fillId="0" borderId="34" xfId="0" applyNumberFormat="1" applyFont="1" applyFill="1" applyBorder="1" applyAlignment="1" applyProtection="1">
      <alignment horizontal="left" vertical="center" wrapText="1" indent="1"/>
      <protection/>
    </xf>
    <xf numFmtId="166" fontId="2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6" fontId="29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2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6" fontId="27" fillId="0" borderId="40" xfId="0" applyNumberFormat="1" applyFont="1" applyFill="1" applyBorder="1" applyAlignment="1" applyProtection="1">
      <alignment horizontal="left" vertical="center" wrapText="1" indent="1"/>
      <protection/>
    </xf>
    <xf numFmtId="166" fontId="27" fillId="0" borderId="48" xfId="0" applyNumberFormat="1" applyFont="1" applyFill="1" applyBorder="1" applyAlignment="1" applyProtection="1">
      <alignment horizontal="right" vertical="center" wrapText="1" indent="1"/>
      <protection/>
    </xf>
    <xf numFmtId="166" fontId="0" fillId="0" borderId="35" xfId="0" applyNumberFormat="1" applyFill="1" applyBorder="1" applyAlignment="1" applyProtection="1">
      <alignment horizontal="left" vertical="center" wrapText="1" indent="1"/>
      <protection/>
    </xf>
    <xf numFmtId="166" fontId="21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6" fontId="2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41" xfId="0" applyNumberFormat="1" applyFont="1" applyFill="1" applyBorder="1" applyAlignment="1" applyProtection="1">
      <alignment horizontal="left" vertical="center" wrapText="1" indent="1"/>
      <protection/>
    </xf>
    <xf numFmtId="166" fontId="21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6" fontId="29" fillId="0" borderId="41" xfId="0" applyNumberFormat="1" applyFont="1" applyFill="1" applyBorder="1" applyAlignment="1" applyProtection="1">
      <alignment horizontal="left" vertical="center" wrapText="1" indent="1"/>
      <protection/>
    </xf>
    <xf numFmtId="166" fontId="29" fillId="0" borderId="17" xfId="0" applyNumberFormat="1" applyFont="1" applyFill="1" applyBorder="1" applyAlignment="1" applyProtection="1">
      <alignment horizontal="right" vertical="center" wrapText="1" indent="1"/>
      <protection/>
    </xf>
    <xf numFmtId="166" fontId="2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38" xfId="0" applyNumberFormat="1" applyFont="1" applyFill="1" applyBorder="1" applyAlignment="1" applyProtection="1">
      <alignment horizontal="left" vertical="center" wrapText="1" indent="2"/>
      <protection/>
    </xf>
    <xf numFmtId="166" fontId="21" fillId="0" borderId="10" xfId="0" applyNumberFormat="1" applyFont="1" applyFill="1" applyBorder="1" applyAlignment="1" applyProtection="1">
      <alignment horizontal="left" vertical="center" wrapText="1" indent="2"/>
      <protection/>
    </xf>
    <xf numFmtId="166" fontId="29" fillId="0" borderId="10" xfId="0" applyNumberFormat="1" applyFont="1" applyFill="1" applyBorder="1" applyAlignment="1" applyProtection="1">
      <alignment horizontal="left" vertical="center" wrapText="1" indent="1"/>
      <protection/>
    </xf>
    <xf numFmtId="166" fontId="21" fillId="0" borderId="37" xfId="0" applyNumberFormat="1" applyFont="1" applyFill="1" applyBorder="1" applyAlignment="1" applyProtection="1">
      <alignment horizontal="left" vertical="center" wrapText="1" indent="1"/>
      <protection/>
    </xf>
    <xf numFmtId="166" fontId="21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6" fontId="21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6" fontId="21" fillId="0" borderId="37" xfId="0" applyNumberFormat="1" applyFont="1" applyFill="1" applyBorder="1" applyAlignment="1" applyProtection="1">
      <alignment horizontal="left" vertical="center" wrapText="1" indent="2"/>
      <protection/>
    </xf>
    <xf numFmtId="166" fontId="21" fillId="0" borderId="45" xfId="0" applyNumberFormat="1" applyFont="1" applyFill="1" applyBorder="1" applyAlignment="1" applyProtection="1">
      <alignment horizontal="left" vertical="center" wrapText="1" indent="2"/>
      <protection/>
    </xf>
    <xf numFmtId="166" fontId="0" fillId="0" borderId="0" xfId="0" applyNumberFormat="1" applyFill="1" applyAlignment="1" applyProtection="1">
      <alignment horizontal="right" vertical="center" wrapText="1"/>
      <protection/>
    </xf>
    <xf numFmtId="0" fontId="0" fillId="0" borderId="11" xfId="0" applyFont="1" applyBorder="1" applyAlignment="1">
      <alignment/>
    </xf>
    <xf numFmtId="165" fontId="1" fillId="0" borderId="10" xfId="40" applyNumberFormat="1" applyFont="1" applyBorder="1" applyAlignment="1">
      <alignment/>
    </xf>
    <xf numFmtId="0" fontId="5" fillId="0" borderId="49" xfId="0" applyFont="1" applyBorder="1" applyAlignment="1">
      <alignment/>
    </xf>
    <xf numFmtId="0" fontId="5" fillId="0" borderId="40" xfId="0" applyFont="1" applyBorder="1" applyAlignment="1">
      <alignment/>
    </xf>
    <xf numFmtId="165" fontId="7" fillId="0" borderId="50" xfId="40" applyNumberFormat="1" applyFont="1" applyBorder="1" applyAlignment="1">
      <alignment/>
    </xf>
    <xf numFmtId="165" fontId="7" fillId="0" borderId="51" xfId="4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horizontal="lef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166" fontId="24" fillId="0" borderId="0" xfId="0" applyNumberFormat="1" applyFont="1" applyFill="1" applyAlignment="1" applyProtection="1">
      <alignment horizontal="center" textRotation="180" wrapText="1"/>
      <protection/>
    </xf>
    <xf numFmtId="166" fontId="26" fillId="0" borderId="50" xfId="0" applyNumberFormat="1" applyFont="1" applyFill="1" applyBorder="1" applyAlignment="1" applyProtection="1">
      <alignment horizontal="center" vertical="center" wrapText="1"/>
      <protection/>
    </xf>
    <xf numFmtId="166" fontId="26" fillId="0" borderId="52" xfId="0" applyNumberFormat="1" applyFont="1" applyFill="1" applyBorder="1" applyAlignment="1" applyProtection="1">
      <alignment horizontal="center" vertical="center" wrapText="1"/>
      <protection/>
    </xf>
    <xf numFmtId="166" fontId="27" fillId="0" borderId="0" xfId="0" applyNumberFormat="1" applyFont="1" applyFill="1" applyAlignment="1" applyProtection="1">
      <alignment horizontal="center" vertical="center" wrapText="1"/>
      <protection/>
    </xf>
    <xf numFmtId="166" fontId="26" fillId="0" borderId="36" xfId="0" applyNumberFormat="1" applyFont="1" applyFill="1" applyBorder="1" applyAlignment="1" applyProtection="1">
      <alignment horizontal="center" vertical="center" wrapText="1"/>
      <protection/>
    </xf>
    <xf numFmtId="166" fontId="26" fillId="0" borderId="51" xfId="0" applyNumberFormat="1" applyFont="1" applyFill="1" applyBorder="1" applyAlignment="1" applyProtection="1">
      <alignment horizontal="center" vertical="center" wrapText="1"/>
      <protection/>
    </xf>
    <xf numFmtId="166" fontId="30" fillId="0" borderId="5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21" xfId="0" applyBorder="1" applyAlignment="1">
      <alignment horizontal="right"/>
    </xf>
    <xf numFmtId="165" fontId="1" fillId="0" borderId="0" xfId="40" applyNumberFormat="1" applyFont="1" applyAlignment="1">
      <alignment horizontal="right"/>
    </xf>
    <xf numFmtId="0" fontId="3" fillId="0" borderId="0" xfId="0" applyFont="1" applyAlignment="1">
      <alignment horizontal="center"/>
    </xf>
    <xf numFmtId="165" fontId="0" fillId="0" borderId="0" xfId="40" applyNumberFormat="1" applyFont="1" applyAlignment="1">
      <alignment horizontal="righ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1.a.mell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31" sqref="G31"/>
    </sheetView>
  </sheetViews>
  <sheetFormatPr defaultColWidth="9.140625" defaultRowHeight="12.75"/>
  <cols>
    <col min="7" max="7" width="8.00390625" style="0" customWidth="1"/>
    <col min="9" max="9" width="10.421875" style="0" customWidth="1"/>
  </cols>
  <sheetData>
    <row r="1" spans="1:9" ht="12.75">
      <c r="A1" s="261" t="s">
        <v>56</v>
      </c>
      <c r="B1" s="261"/>
      <c r="C1" s="261"/>
      <c r="D1" s="261"/>
      <c r="E1" s="261"/>
      <c r="F1" s="261"/>
      <c r="G1" s="261"/>
      <c r="H1" s="261"/>
      <c r="I1" s="261"/>
    </row>
    <row r="2" spans="1:9" ht="12.75">
      <c r="A2" s="44"/>
      <c r="B2" s="44"/>
      <c r="C2" s="44"/>
      <c r="D2" s="44"/>
      <c r="E2" s="44"/>
      <c r="F2" s="44"/>
      <c r="G2" s="44"/>
      <c r="H2" s="44"/>
      <c r="I2" s="44"/>
    </row>
    <row r="3" spans="1:9" ht="12.75">
      <c r="A3" s="261" t="s">
        <v>182</v>
      </c>
      <c r="B3" s="261"/>
      <c r="C3" s="261"/>
      <c r="D3" s="261"/>
      <c r="E3" s="261"/>
      <c r="F3" s="261"/>
      <c r="G3" s="261"/>
      <c r="H3" s="261"/>
      <c r="I3" s="261"/>
    </row>
    <row r="4" spans="1:9" ht="12.75">
      <c r="A4" s="44"/>
      <c r="B4" s="44"/>
      <c r="C4" s="44"/>
      <c r="D4" s="44"/>
      <c r="E4" s="44"/>
      <c r="F4" s="44"/>
      <c r="G4" s="44"/>
      <c r="H4" s="44"/>
      <c r="I4" s="44"/>
    </row>
    <row r="5" spans="1:9" ht="12.75">
      <c r="A5" s="44"/>
      <c r="B5" s="44"/>
      <c r="C5" s="44"/>
      <c r="D5" s="44"/>
      <c r="E5" s="44" t="s">
        <v>202</v>
      </c>
      <c r="F5" s="44"/>
      <c r="G5" s="44"/>
      <c r="H5" s="44"/>
      <c r="I5" s="44"/>
    </row>
    <row r="6" spans="1:9" ht="12.75">
      <c r="A6" s="44"/>
      <c r="B6" s="44"/>
      <c r="C6" s="44"/>
      <c r="D6" s="44"/>
      <c r="E6" s="44"/>
      <c r="F6" s="44"/>
      <c r="G6" s="44"/>
      <c r="H6" s="44" t="s">
        <v>52</v>
      </c>
      <c r="I6" s="44"/>
    </row>
    <row r="8" spans="1:9" ht="12.75">
      <c r="A8" s="19"/>
      <c r="B8" s="27"/>
      <c r="C8" s="13"/>
      <c r="D8" s="13"/>
      <c r="E8" s="28"/>
      <c r="F8" s="27"/>
      <c r="G8" s="28"/>
      <c r="H8" s="27"/>
      <c r="I8" s="28"/>
    </row>
    <row r="9" spans="1:9" ht="12.75">
      <c r="A9" s="30" t="s">
        <v>40</v>
      </c>
      <c r="B9" s="39" t="s">
        <v>48</v>
      </c>
      <c r="C9" s="14"/>
      <c r="D9" s="14"/>
      <c r="E9" s="40"/>
      <c r="F9" s="262" t="s">
        <v>49</v>
      </c>
      <c r="G9" s="263"/>
      <c r="H9" s="262" t="s">
        <v>50</v>
      </c>
      <c r="I9" s="263"/>
    </row>
    <row r="10" spans="1:9" ht="12.75">
      <c r="A10" s="18" t="s">
        <v>41</v>
      </c>
      <c r="B10" s="41"/>
      <c r="C10" s="29"/>
      <c r="D10" s="29"/>
      <c r="E10" s="42"/>
      <c r="F10" s="41"/>
      <c r="G10" s="42"/>
      <c r="H10" s="41"/>
      <c r="I10" s="42"/>
    </row>
    <row r="11" spans="1:9" ht="12.75">
      <c r="A11" s="19"/>
      <c r="B11" s="13"/>
      <c r="C11" s="13"/>
      <c r="D11" s="13"/>
      <c r="E11" s="13"/>
      <c r="F11" s="27"/>
      <c r="G11" s="28"/>
      <c r="H11" s="27"/>
      <c r="I11" s="19"/>
    </row>
    <row r="12" spans="1:9" ht="12.75">
      <c r="A12" s="18" t="s">
        <v>7</v>
      </c>
      <c r="B12" s="29" t="s">
        <v>51</v>
      </c>
      <c r="C12" s="29"/>
      <c r="D12" s="29"/>
      <c r="E12" s="29"/>
      <c r="F12" s="41"/>
      <c r="G12" s="42">
        <v>7710</v>
      </c>
      <c r="H12" s="41"/>
      <c r="I12" s="18">
        <v>676</v>
      </c>
    </row>
    <row r="13" spans="1:9" ht="12.75">
      <c r="A13" s="30"/>
      <c r="B13" s="14"/>
      <c r="C13" s="14"/>
      <c r="D13" s="14"/>
      <c r="E13" s="14"/>
      <c r="F13" s="39"/>
      <c r="G13" s="40"/>
      <c r="H13" s="39"/>
      <c r="I13" s="19"/>
    </row>
    <row r="14" spans="1:9" ht="12.75">
      <c r="A14" s="30" t="s">
        <v>3</v>
      </c>
      <c r="B14" s="14" t="s">
        <v>303</v>
      </c>
      <c r="C14" s="14"/>
      <c r="D14" s="14"/>
      <c r="E14" s="14"/>
      <c r="F14" s="39"/>
      <c r="G14" s="40">
        <v>4259</v>
      </c>
      <c r="H14" s="39"/>
      <c r="I14" s="18">
        <v>172</v>
      </c>
    </row>
    <row r="15" spans="1:9" ht="12.75">
      <c r="A15" s="19"/>
      <c r="B15" s="13"/>
      <c r="C15" s="13"/>
      <c r="D15" s="13"/>
      <c r="E15" s="13"/>
      <c r="F15" s="27"/>
      <c r="G15" s="28"/>
      <c r="H15" s="27"/>
      <c r="I15" s="30"/>
    </row>
    <row r="16" spans="1:9" ht="12.75">
      <c r="A16" s="18"/>
      <c r="B16" s="29" t="s">
        <v>36</v>
      </c>
      <c r="C16" s="29"/>
      <c r="D16" s="29"/>
      <c r="E16" s="29"/>
      <c r="F16" s="41"/>
      <c r="G16" s="42">
        <f>SUM(G12:G15)</f>
        <v>11969</v>
      </c>
      <c r="H16" s="41"/>
      <c r="I16" s="18">
        <f>SUM(I12:I15)</f>
        <v>848</v>
      </c>
    </row>
  </sheetData>
  <sheetProtection/>
  <mergeCells count="4">
    <mergeCell ref="A1:I1"/>
    <mergeCell ref="F9:G9"/>
    <mergeCell ref="H9:I9"/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5.7109375" style="2" customWidth="1"/>
    <col min="2" max="2" width="31.140625" style="0" customWidth="1"/>
    <col min="3" max="3" width="12.421875" style="3" customWidth="1"/>
    <col min="4" max="4" width="17.00390625" style="3" customWidth="1"/>
    <col min="5" max="5" width="15.7109375" style="3" customWidth="1"/>
    <col min="6" max="8" width="15.7109375" style="0" customWidth="1"/>
  </cols>
  <sheetData>
    <row r="1" ht="12.75">
      <c r="H1" s="4" t="s">
        <v>1</v>
      </c>
    </row>
    <row r="2" spans="1:8" s="1" customFormat="1" ht="33.75" customHeight="1">
      <c r="A2" s="259" t="s">
        <v>190</v>
      </c>
      <c r="B2" s="259"/>
      <c r="C2" s="259"/>
      <c r="D2" s="259"/>
      <c r="E2" s="259"/>
      <c r="F2" s="259"/>
      <c r="G2" s="259"/>
      <c r="H2" s="259"/>
    </row>
    <row r="3" spans="1:8" s="1" customFormat="1" ht="24.75" customHeight="1">
      <c r="A3" s="260" t="s">
        <v>59</v>
      </c>
      <c r="B3" s="260"/>
      <c r="C3" s="260"/>
      <c r="D3" s="260"/>
      <c r="E3" s="260"/>
      <c r="F3" s="260"/>
      <c r="G3" s="260"/>
      <c r="H3" s="260"/>
    </row>
    <row r="4" ht="17.25" customHeight="1">
      <c r="H4" s="20" t="s">
        <v>15</v>
      </c>
    </row>
    <row r="5" spans="1:8" s="1" customFormat="1" ht="54" customHeight="1">
      <c r="A5" s="118" t="s">
        <v>72</v>
      </c>
      <c r="B5" s="265" t="s">
        <v>0</v>
      </c>
      <c r="C5" s="265"/>
      <c r="D5" s="265"/>
      <c r="E5" s="120" t="s">
        <v>191</v>
      </c>
      <c r="F5" s="120" t="s">
        <v>187</v>
      </c>
      <c r="G5" s="125" t="s">
        <v>189</v>
      </c>
      <c r="H5" s="119" t="s">
        <v>169</v>
      </c>
    </row>
    <row r="6" spans="1:8" s="1" customFormat="1" ht="19.5" customHeight="1">
      <c r="A6" s="134" t="s">
        <v>81</v>
      </c>
      <c r="B6" s="297" t="s">
        <v>73</v>
      </c>
      <c r="C6" s="258"/>
      <c r="D6" s="298"/>
      <c r="E6" s="147" t="s">
        <v>183</v>
      </c>
      <c r="F6" s="89"/>
      <c r="G6" s="89"/>
      <c r="H6" s="89"/>
    </row>
    <row r="7" spans="1:8" s="1" customFormat="1" ht="19.5" customHeight="1">
      <c r="A7" s="61"/>
      <c r="B7" s="297" t="s">
        <v>122</v>
      </c>
      <c r="C7" s="258"/>
      <c r="D7" s="298"/>
      <c r="E7" s="137"/>
      <c r="F7" s="89"/>
      <c r="G7" s="89"/>
      <c r="H7" s="89"/>
    </row>
    <row r="8" spans="1:8" s="1" customFormat="1" ht="19.5" customHeight="1">
      <c r="A8" s="61"/>
      <c r="B8" s="123" t="s">
        <v>123</v>
      </c>
      <c r="C8" s="123"/>
      <c r="D8" s="123"/>
      <c r="E8" s="137"/>
      <c r="F8" s="89"/>
      <c r="G8" s="89"/>
      <c r="H8" s="89"/>
    </row>
    <row r="9" spans="1:8" s="1" customFormat="1" ht="19.5" customHeight="1">
      <c r="A9" s="61" t="s">
        <v>83</v>
      </c>
      <c r="B9" s="264" t="s">
        <v>75</v>
      </c>
      <c r="C9" s="264"/>
      <c r="D9" s="264"/>
      <c r="E9" s="137"/>
      <c r="F9" s="89"/>
      <c r="G9" s="89"/>
      <c r="H9" s="89"/>
    </row>
    <row r="10" spans="1:8" s="60" customFormat="1" ht="19.5" customHeight="1">
      <c r="A10" s="61" t="s">
        <v>84</v>
      </c>
      <c r="B10" s="274" t="s">
        <v>76</v>
      </c>
      <c r="C10" s="274"/>
      <c r="D10" s="274"/>
      <c r="E10" s="47">
        <v>4307</v>
      </c>
      <c r="F10" s="143"/>
      <c r="G10" s="143"/>
      <c r="H10" s="149">
        <f>SUM(E10:G10)</f>
        <v>4307</v>
      </c>
    </row>
    <row r="11" spans="1:8" s="1" customFormat="1" ht="19.5" customHeight="1">
      <c r="A11" s="61" t="s">
        <v>86</v>
      </c>
      <c r="B11" s="144" t="s">
        <v>78</v>
      </c>
      <c r="C11" s="130"/>
      <c r="D11" s="145"/>
      <c r="E11" s="137"/>
      <c r="F11" s="89"/>
      <c r="G11" s="89"/>
      <c r="H11" s="89"/>
    </row>
    <row r="12" spans="1:8" s="1" customFormat="1" ht="19.5" customHeight="1">
      <c r="A12" s="118"/>
      <c r="B12" s="294" t="s">
        <v>124</v>
      </c>
      <c r="C12" s="295"/>
      <c r="D12" s="296"/>
      <c r="E12" s="128"/>
      <c r="F12" s="89"/>
      <c r="G12" s="89"/>
      <c r="H12" s="89"/>
    </row>
    <row r="13" spans="1:8" s="1" customFormat="1" ht="19.5" customHeight="1">
      <c r="A13" s="61" t="s">
        <v>82</v>
      </c>
      <c r="B13" s="123" t="s">
        <v>74</v>
      </c>
      <c r="C13" s="123"/>
      <c r="D13" s="123"/>
      <c r="E13" s="137"/>
      <c r="F13" s="89"/>
      <c r="G13" s="89"/>
      <c r="H13" s="89"/>
    </row>
    <row r="14" spans="1:8" s="1" customFormat="1" ht="19.5" customHeight="1">
      <c r="A14" s="61" t="s">
        <v>85</v>
      </c>
      <c r="B14" s="297" t="s">
        <v>77</v>
      </c>
      <c r="C14" s="258"/>
      <c r="D14" s="298"/>
      <c r="E14" s="137"/>
      <c r="F14" s="89"/>
      <c r="G14" s="89"/>
      <c r="H14" s="89"/>
    </row>
    <row r="15" spans="1:8" s="1" customFormat="1" ht="19.5" customHeight="1">
      <c r="A15" s="61" t="s">
        <v>87</v>
      </c>
      <c r="B15" s="297" t="s">
        <v>79</v>
      </c>
      <c r="C15" s="258"/>
      <c r="D15" s="298"/>
      <c r="E15" s="137"/>
      <c r="F15" s="89"/>
      <c r="G15" s="89"/>
      <c r="H15" s="89"/>
    </row>
    <row r="16" spans="1:8" s="1" customFormat="1" ht="19.5" customHeight="1">
      <c r="A16" s="118"/>
      <c r="B16" s="89" t="s">
        <v>125</v>
      </c>
      <c r="C16" s="89"/>
      <c r="D16" s="89"/>
      <c r="E16" s="128"/>
      <c r="F16" s="89"/>
      <c r="G16" s="89"/>
      <c r="H16" s="89"/>
    </row>
    <row r="17" spans="1:8" s="1" customFormat="1" ht="19.5" customHeight="1">
      <c r="A17" s="118" t="s">
        <v>90</v>
      </c>
      <c r="B17" s="294" t="s">
        <v>89</v>
      </c>
      <c r="C17" s="295"/>
      <c r="D17" s="296"/>
      <c r="E17" s="128">
        <f>SUM(E12+E16)</f>
        <v>0</v>
      </c>
      <c r="F17" s="89"/>
      <c r="G17" s="89"/>
      <c r="H17" s="89"/>
    </row>
    <row r="18" spans="1:8" s="1" customFormat="1" ht="19.5" customHeight="1">
      <c r="A18" s="61" t="s">
        <v>88</v>
      </c>
      <c r="B18" s="299" t="s">
        <v>80</v>
      </c>
      <c r="C18" s="300"/>
      <c r="D18" s="301"/>
      <c r="E18" s="137">
        <v>39240</v>
      </c>
      <c r="F18" s="89"/>
      <c r="G18" s="89"/>
      <c r="H18" s="146">
        <v>39240</v>
      </c>
    </row>
    <row r="19" spans="1:8" s="1" customFormat="1" ht="19.5" customHeight="1">
      <c r="A19" s="118" t="s">
        <v>112</v>
      </c>
      <c r="B19" s="273" t="s">
        <v>126</v>
      </c>
      <c r="C19" s="273"/>
      <c r="D19" s="273"/>
      <c r="E19" s="128">
        <f>SUM(E10:E18)</f>
        <v>43547</v>
      </c>
      <c r="F19" s="89"/>
      <c r="G19" s="89"/>
      <c r="H19" s="122">
        <f>SUM(E19:G19)</f>
        <v>43547</v>
      </c>
    </row>
  </sheetData>
  <sheetProtection/>
  <mergeCells count="13">
    <mergeCell ref="A2:H2"/>
    <mergeCell ref="A3:H3"/>
    <mergeCell ref="B6:D6"/>
    <mergeCell ref="B7:D7"/>
    <mergeCell ref="B19:D19"/>
    <mergeCell ref="B5:D5"/>
    <mergeCell ref="B12:D12"/>
    <mergeCell ref="B14:D14"/>
    <mergeCell ref="B15:D15"/>
    <mergeCell ref="B17:D17"/>
    <mergeCell ref="B18:D18"/>
    <mergeCell ref="B10:D10"/>
    <mergeCell ref="B9:D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9.140625" style="2" customWidth="1"/>
    <col min="2" max="2" width="37.57421875" style="0" customWidth="1"/>
    <col min="3" max="3" width="11.140625" style="0" customWidth="1"/>
    <col min="4" max="4" width="9.28125" style="0" customWidth="1"/>
    <col min="5" max="5" width="15.7109375" style="3" customWidth="1"/>
    <col min="6" max="8" width="15.7109375" style="0" customWidth="1"/>
  </cols>
  <sheetData>
    <row r="1" ht="12.75">
      <c r="H1" s="4" t="s">
        <v>10</v>
      </c>
    </row>
    <row r="2" ht="12.75">
      <c r="E2" s="32"/>
    </row>
    <row r="3" ht="12.75">
      <c r="E3" s="32"/>
    </row>
    <row r="4" spans="1:8" ht="21.75" customHeight="1">
      <c r="A4" s="290" t="s">
        <v>113</v>
      </c>
      <c r="B4" s="290"/>
      <c r="C4" s="290"/>
      <c r="D4" s="290"/>
      <c r="E4" s="290"/>
      <c r="F4" s="290"/>
      <c r="G4" s="290"/>
      <c r="H4" s="290"/>
    </row>
    <row r="5" ht="27" customHeight="1">
      <c r="H5" s="20" t="s">
        <v>15</v>
      </c>
    </row>
    <row r="6" spans="1:9" ht="57.75" customHeight="1">
      <c r="A6" s="118" t="s">
        <v>72</v>
      </c>
      <c r="B6" s="302" t="s">
        <v>0</v>
      </c>
      <c r="C6" s="302"/>
      <c r="D6" s="302"/>
      <c r="E6" s="119" t="s">
        <v>188</v>
      </c>
      <c r="F6" s="120" t="s">
        <v>187</v>
      </c>
      <c r="G6" s="125" t="s">
        <v>189</v>
      </c>
      <c r="H6" s="119" t="s">
        <v>169</v>
      </c>
      <c r="I6" s="70"/>
    </row>
    <row r="7" spans="1:8" ht="19.5" customHeight="1">
      <c r="A7" s="61" t="s">
        <v>91</v>
      </c>
      <c r="B7" s="264" t="s">
        <v>31</v>
      </c>
      <c r="C7" s="264"/>
      <c r="D7" s="264"/>
      <c r="E7" s="127">
        <f>SUM('4.mell.önálló int.kiad.'!D5+'5.mell.szakfeladatok'!C21)</f>
        <v>71609</v>
      </c>
      <c r="F7" s="25"/>
      <c r="G7" s="25"/>
      <c r="H7" s="25">
        <f>SUM(E7:G7)</f>
        <v>71609</v>
      </c>
    </row>
    <row r="8" spans="1:8" ht="19.5" customHeight="1">
      <c r="A8" s="61" t="s">
        <v>93</v>
      </c>
      <c r="B8" s="123" t="s">
        <v>92</v>
      </c>
      <c r="C8" s="6"/>
      <c r="D8" s="6"/>
      <c r="E8" s="127">
        <f>SUM('4.mell.önálló int.kiad.'!D6+'5.mell.szakfeladatok'!D21)</f>
        <v>14614</v>
      </c>
      <c r="F8" s="25"/>
      <c r="G8" s="25"/>
      <c r="H8" s="25">
        <f aca="true" t="shared" si="0" ref="H8:H20">SUM(E8:G8)</f>
        <v>14614</v>
      </c>
    </row>
    <row r="9" spans="1:8" ht="19.5" customHeight="1">
      <c r="A9" s="61" t="s">
        <v>94</v>
      </c>
      <c r="B9" s="264" t="s">
        <v>5</v>
      </c>
      <c r="C9" s="264"/>
      <c r="D9" s="264"/>
      <c r="E9" s="127">
        <f>SUM('4.mell.önálló int.kiad.'!D7+'5.mell.szakfeladatok'!E21)</f>
        <v>42326</v>
      </c>
      <c r="F9" s="25"/>
      <c r="G9" s="25"/>
      <c r="H9" s="25">
        <f t="shared" si="0"/>
        <v>42326</v>
      </c>
    </row>
    <row r="10" spans="1:8" ht="19.5" customHeight="1">
      <c r="A10" s="61" t="s">
        <v>95</v>
      </c>
      <c r="B10" s="264" t="s">
        <v>96</v>
      </c>
      <c r="C10" s="264"/>
      <c r="D10" s="264"/>
      <c r="E10" s="127"/>
      <c r="F10" s="25"/>
      <c r="G10" s="25">
        <v>31382</v>
      </c>
      <c r="H10" s="25">
        <f t="shared" si="0"/>
        <v>31382</v>
      </c>
    </row>
    <row r="11" spans="1:8" ht="19.5" customHeight="1">
      <c r="A11" s="61" t="s">
        <v>97</v>
      </c>
      <c r="B11" s="264" t="s">
        <v>98</v>
      </c>
      <c r="C11" s="264"/>
      <c r="D11" s="264"/>
      <c r="E11" s="127">
        <v>5100</v>
      </c>
      <c r="F11" s="25"/>
      <c r="G11" s="25"/>
      <c r="H11" s="25">
        <f t="shared" si="0"/>
        <v>5100</v>
      </c>
    </row>
    <row r="12" spans="1:8" ht="19.5" customHeight="1">
      <c r="A12" s="61"/>
      <c r="B12" s="132" t="s">
        <v>160</v>
      </c>
      <c r="C12" s="126"/>
      <c r="D12" s="126"/>
      <c r="E12" s="121">
        <f>SUM(E7:E11)</f>
        <v>133649</v>
      </c>
      <c r="F12" s="121">
        <f>SUM(F7:F11)</f>
        <v>0</v>
      </c>
      <c r="G12" s="121">
        <f>SUM(G7:G11)</f>
        <v>31382</v>
      </c>
      <c r="H12" s="121">
        <f t="shared" si="0"/>
        <v>165031</v>
      </c>
    </row>
    <row r="13" spans="1:8" ht="19.5" customHeight="1">
      <c r="A13" s="61" t="s">
        <v>99</v>
      </c>
      <c r="B13" s="264" t="s">
        <v>100</v>
      </c>
      <c r="C13" s="264"/>
      <c r="D13" s="264"/>
      <c r="E13" s="127">
        <f>SUM('6.sz.mell'!C8)</f>
        <v>1400</v>
      </c>
      <c r="F13" s="25"/>
      <c r="G13" s="25"/>
      <c r="H13" s="25">
        <f t="shared" si="0"/>
        <v>1400</v>
      </c>
    </row>
    <row r="14" spans="1:8" ht="19.5" customHeight="1">
      <c r="A14" s="61" t="s">
        <v>101</v>
      </c>
      <c r="B14" s="264" t="s">
        <v>102</v>
      </c>
      <c r="C14" s="264"/>
      <c r="D14" s="264"/>
      <c r="E14" s="127">
        <f>SUM('6.sz.mell'!C10)</f>
        <v>8348</v>
      </c>
      <c r="F14" s="25"/>
      <c r="G14" s="25"/>
      <c r="H14" s="25">
        <f t="shared" si="0"/>
        <v>8348</v>
      </c>
    </row>
    <row r="15" spans="1:8" ht="19.5" customHeight="1">
      <c r="A15" s="61" t="s">
        <v>103</v>
      </c>
      <c r="B15" s="264" t="s">
        <v>104</v>
      </c>
      <c r="C15" s="264"/>
      <c r="D15" s="264"/>
      <c r="E15" s="127"/>
      <c r="F15" s="25"/>
      <c r="G15" s="25"/>
      <c r="H15" s="25">
        <f t="shared" si="0"/>
        <v>0</v>
      </c>
    </row>
    <row r="16" spans="1:8" ht="19.5" customHeight="1">
      <c r="A16" s="61"/>
      <c r="B16" s="132" t="s">
        <v>159</v>
      </c>
      <c r="C16" s="126"/>
      <c r="D16" s="126"/>
      <c r="E16" s="127">
        <f>SUM(E13:E15)</f>
        <v>9748</v>
      </c>
      <c r="F16" s="127">
        <f>SUM(F13:F15)</f>
        <v>0</v>
      </c>
      <c r="G16" s="127">
        <f>SUM(G13:G15)</f>
        <v>0</v>
      </c>
      <c r="H16" s="25">
        <f t="shared" si="0"/>
        <v>9748</v>
      </c>
    </row>
    <row r="17" spans="1:8" ht="19.5" customHeight="1">
      <c r="A17" s="118" t="s">
        <v>107</v>
      </c>
      <c r="B17" s="265" t="s">
        <v>158</v>
      </c>
      <c r="C17" s="265"/>
      <c r="D17" s="265"/>
      <c r="E17" s="121">
        <f>SUM(E12+E16)</f>
        <v>143397</v>
      </c>
      <c r="F17" s="121">
        <f>SUM(F12+F16)</f>
        <v>0</v>
      </c>
      <c r="G17" s="121">
        <f>SUM(G12+G16)</f>
        <v>31382</v>
      </c>
      <c r="H17" s="121">
        <f>SUM(E17:G17)</f>
        <v>174779</v>
      </c>
    </row>
    <row r="18" spans="1:8" ht="19.5" customHeight="1">
      <c r="A18" s="61" t="s">
        <v>105</v>
      </c>
      <c r="B18" s="264" t="s">
        <v>106</v>
      </c>
      <c r="C18" s="264"/>
      <c r="D18" s="264"/>
      <c r="E18" s="127"/>
      <c r="F18" s="25"/>
      <c r="G18" s="25"/>
      <c r="H18" s="25">
        <f t="shared" si="0"/>
        <v>0</v>
      </c>
    </row>
    <row r="19" spans="1:8" ht="19.5" customHeight="1">
      <c r="A19" s="118" t="s">
        <v>111</v>
      </c>
      <c r="B19" s="265" t="s">
        <v>129</v>
      </c>
      <c r="C19" s="265"/>
      <c r="D19" s="265"/>
      <c r="E19" s="121">
        <f>SUM(E17:E18)</f>
        <v>143397</v>
      </c>
      <c r="F19" s="121">
        <f>SUM(F17:F18)</f>
        <v>0</v>
      </c>
      <c r="G19" s="121">
        <f>SUM(G17:G18)</f>
        <v>31382</v>
      </c>
      <c r="H19" s="121">
        <f t="shared" si="0"/>
        <v>174779</v>
      </c>
    </row>
    <row r="20" spans="1:8" ht="19.5" customHeight="1">
      <c r="A20" s="118"/>
      <c r="B20" s="273" t="s">
        <v>109</v>
      </c>
      <c r="C20" s="273"/>
      <c r="D20" s="273"/>
      <c r="E20" s="128">
        <v>50</v>
      </c>
      <c r="F20" s="128"/>
      <c r="G20" s="128"/>
      <c r="H20" s="121">
        <f t="shared" si="0"/>
        <v>50</v>
      </c>
    </row>
    <row r="21" spans="1:8" ht="19.5" customHeight="1">
      <c r="A21" s="5"/>
      <c r="B21" s="292" t="s">
        <v>110</v>
      </c>
      <c r="C21" s="292"/>
      <c r="D21" s="292"/>
      <c r="E21" s="129">
        <v>35</v>
      </c>
      <c r="F21" s="129"/>
      <c r="G21" s="129"/>
      <c r="H21" s="129">
        <f>SUM(E21:G21)</f>
        <v>35</v>
      </c>
    </row>
    <row r="22" ht="33.75" customHeight="1"/>
    <row r="23" ht="33.75" customHeight="1"/>
    <row r="26" ht="12.75">
      <c r="G26" t="s">
        <v>203</v>
      </c>
    </row>
  </sheetData>
  <sheetProtection/>
  <mergeCells count="14">
    <mergeCell ref="B13:D13"/>
    <mergeCell ref="B14:D14"/>
    <mergeCell ref="B20:D20"/>
    <mergeCell ref="B21:D21"/>
    <mergeCell ref="B15:D15"/>
    <mergeCell ref="B17:D17"/>
    <mergeCell ref="B18:D18"/>
    <mergeCell ref="B19:D19"/>
    <mergeCell ref="B6:D6"/>
    <mergeCell ref="B7:D7"/>
    <mergeCell ref="B9:D9"/>
    <mergeCell ref="A4:H4"/>
    <mergeCell ref="B10:D10"/>
    <mergeCell ref="B11:D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34" sqref="E34"/>
    </sheetView>
  </sheetViews>
  <sheetFormatPr defaultColWidth="9.140625" defaultRowHeight="12.75"/>
  <cols>
    <col min="5" max="5" width="47.00390625" style="0" customWidth="1"/>
    <col min="6" max="6" width="18.140625" style="32" customWidth="1"/>
    <col min="7" max="7" width="23.140625" style="32" bestFit="1" customWidth="1"/>
  </cols>
  <sheetData>
    <row r="1" spans="1:7" ht="12.75">
      <c r="A1" s="303" t="s">
        <v>34</v>
      </c>
      <c r="B1" s="303"/>
      <c r="C1" s="303"/>
      <c r="D1" s="303"/>
      <c r="E1" s="303"/>
      <c r="F1" s="303"/>
      <c r="G1" s="303"/>
    </row>
    <row r="2" spans="1:7" ht="15">
      <c r="A2" s="304" t="s">
        <v>35</v>
      </c>
      <c r="B2" s="304"/>
      <c r="C2" s="304"/>
      <c r="D2" s="304"/>
      <c r="E2" s="304"/>
      <c r="F2" s="304"/>
      <c r="G2" s="304"/>
    </row>
    <row r="3" spans="1:7" ht="15">
      <c r="A3" s="304" t="s">
        <v>115</v>
      </c>
      <c r="B3" s="304"/>
      <c r="C3" s="304"/>
      <c r="D3" s="304"/>
      <c r="E3" s="304"/>
      <c r="F3" s="304"/>
      <c r="G3" s="304"/>
    </row>
    <row r="4" spans="1:8" ht="12.75">
      <c r="A4" s="275"/>
      <c r="B4" s="275"/>
      <c r="C4" s="275"/>
      <c r="D4" s="275"/>
      <c r="E4" s="275"/>
      <c r="F4" s="275"/>
      <c r="G4" s="275"/>
      <c r="H4" s="275"/>
    </row>
    <row r="5" spans="1:5" ht="12.75">
      <c r="A5" s="34" t="s">
        <v>37</v>
      </c>
      <c r="B5" s="34"/>
      <c r="C5" s="34"/>
      <c r="D5" s="34"/>
      <c r="E5" s="34"/>
    </row>
    <row r="7" spans="1:7" ht="12.75">
      <c r="A7" s="65" t="s">
        <v>116</v>
      </c>
      <c r="B7" s="65"/>
      <c r="C7" s="65"/>
      <c r="D7" s="66"/>
      <c r="E7" s="65"/>
      <c r="G7" s="46">
        <v>6359783</v>
      </c>
    </row>
    <row r="8" spans="1:6" ht="12.75">
      <c r="A8" s="65" t="s">
        <v>117</v>
      </c>
      <c r="B8" s="65"/>
      <c r="C8" s="65"/>
      <c r="D8" s="66"/>
      <c r="E8" s="65"/>
      <c r="F8" s="68"/>
    </row>
    <row r="9" spans="1:6" ht="12.75">
      <c r="A9" s="69" t="s">
        <v>60</v>
      </c>
      <c r="B9" s="65" t="s">
        <v>118</v>
      </c>
      <c r="C9" s="65"/>
      <c r="D9" s="66"/>
      <c r="E9" s="65"/>
      <c r="F9" s="67"/>
    </row>
    <row r="10" spans="1:6" ht="12.75">
      <c r="A10" s="65"/>
      <c r="B10" s="65" t="s">
        <v>119</v>
      </c>
      <c r="C10" s="65"/>
      <c r="D10" s="66"/>
      <c r="F10" s="65">
        <v>2903460</v>
      </c>
    </row>
    <row r="11" spans="1:6" ht="12.75">
      <c r="A11" s="65"/>
      <c r="B11" s="65" t="s">
        <v>61</v>
      </c>
      <c r="C11" s="65"/>
      <c r="D11" s="66"/>
      <c r="F11" s="65">
        <v>2152320</v>
      </c>
    </row>
    <row r="12" spans="1:6" ht="12.75">
      <c r="A12" s="65"/>
      <c r="B12" s="65" t="s">
        <v>304</v>
      </c>
      <c r="C12" s="65"/>
      <c r="D12" s="66"/>
      <c r="F12" s="65">
        <v>433458</v>
      </c>
    </row>
    <row r="13" spans="1:6" ht="12.75">
      <c r="A13" s="65"/>
      <c r="B13" s="65" t="s">
        <v>62</v>
      </c>
      <c r="C13" s="65"/>
      <c r="D13" s="66"/>
      <c r="F13" s="65">
        <v>870545</v>
      </c>
    </row>
    <row r="14" spans="1:6" ht="12.75">
      <c r="A14" s="65"/>
      <c r="B14" s="65"/>
      <c r="C14" s="65"/>
      <c r="D14" s="66"/>
      <c r="F14" s="65"/>
    </row>
    <row r="15" spans="1:7" ht="12.75">
      <c r="A15" t="s">
        <v>64</v>
      </c>
      <c r="G15" s="32">
        <v>4000000</v>
      </c>
    </row>
    <row r="16" ht="12" customHeight="1"/>
    <row r="17" ht="12.75" hidden="1"/>
    <row r="18" ht="12.75" hidden="1"/>
    <row r="19" ht="12.75" hidden="1"/>
    <row r="20" spans="1:7" ht="12.75">
      <c r="A20" t="s">
        <v>121</v>
      </c>
      <c r="G20" s="32">
        <v>17399520</v>
      </c>
    </row>
    <row r="22" ht="12.75" hidden="1"/>
    <row r="23" ht="12.75" hidden="1"/>
    <row r="24" spans="1:7" ht="12.75">
      <c r="A24" t="s">
        <v>192</v>
      </c>
      <c r="G24" s="32">
        <v>3600000</v>
      </c>
    </row>
    <row r="26" spans="1:7" ht="12.75">
      <c r="A26" t="s">
        <v>65</v>
      </c>
      <c r="G26" s="32">
        <v>2352000</v>
      </c>
    </row>
    <row r="28" spans="1:7" ht="12.75">
      <c r="A28" t="s">
        <v>156</v>
      </c>
      <c r="G28" s="32">
        <v>4455360</v>
      </c>
    </row>
    <row r="30" spans="1:7" ht="12.75">
      <c r="A30" t="s">
        <v>157</v>
      </c>
      <c r="G30" s="32">
        <v>8134398</v>
      </c>
    </row>
    <row r="31" spans="1:7" ht="12.75">
      <c r="A31" s="31"/>
      <c r="B31" s="31"/>
      <c r="C31" s="31"/>
      <c r="D31" s="31"/>
      <c r="E31" s="31"/>
      <c r="F31" s="33"/>
      <c r="G31" s="33"/>
    </row>
    <row r="32" spans="1:7" ht="12.75">
      <c r="A32" t="s">
        <v>66</v>
      </c>
      <c r="F32" s="46">
        <v>9987409</v>
      </c>
      <c r="G32" s="32">
        <f>SUM(F32+F33)</f>
        <v>9317099</v>
      </c>
    </row>
    <row r="33" spans="1:6" ht="12.75">
      <c r="A33" t="s">
        <v>63</v>
      </c>
      <c r="F33" s="46">
        <v>-670310</v>
      </c>
    </row>
    <row r="34" ht="12.75">
      <c r="G34" s="46"/>
    </row>
    <row r="35" spans="1:7" ht="12.75">
      <c r="A35" t="s">
        <v>120</v>
      </c>
      <c r="G35" s="32">
        <v>1192000</v>
      </c>
    </row>
    <row r="37" spans="1:7" ht="12.75">
      <c r="A37" t="s">
        <v>193</v>
      </c>
      <c r="G37" s="32">
        <v>1358880</v>
      </c>
    </row>
    <row r="39" spans="1:7" ht="12.75">
      <c r="A39" t="s">
        <v>164</v>
      </c>
      <c r="G39" s="32">
        <v>24990000</v>
      </c>
    </row>
    <row r="41" spans="1:7" s="34" customFormat="1" ht="12.75">
      <c r="A41" s="34" t="s">
        <v>13</v>
      </c>
      <c r="F41" s="55"/>
      <c r="G41" s="55">
        <f>SUM(G7:G40)</f>
        <v>83159040</v>
      </c>
    </row>
  </sheetData>
  <sheetProtection/>
  <mergeCells count="4">
    <mergeCell ref="A4:H4"/>
    <mergeCell ref="A1:G1"/>
    <mergeCell ref="A2:G2"/>
    <mergeCell ref="A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5.8515625" style="2" customWidth="1"/>
    <col min="2" max="2" width="7.00390625" style="0" customWidth="1"/>
    <col min="3" max="3" width="11.140625" style="0" customWidth="1"/>
    <col min="4" max="4" width="40.28125" style="0" customWidth="1"/>
    <col min="5" max="7" width="15.7109375" style="0" customWidth="1"/>
    <col min="8" max="8" width="15.7109375" style="3" customWidth="1"/>
  </cols>
  <sheetData>
    <row r="1" ht="15.75" customHeight="1">
      <c r="H1" s="54" t="s">
        <v>12</v>
      </c>
    </row>
    <row r="2" spans="1:8" ht="21" customHeight="1">
      <c r="A2" s="266" t="s">
        <v>71</v>
      </c>
      <c r="B2" s="266"/>
      <c r="C2" s="266"/>
      <c r="D2" s="266"/>
      <c r="E2" s="266"/>
      <c r="F2" s="266"/>
      <c r="G2" s="266"/>
      <c r="H2" s="266"/>
    </row>
    <row r="3" spans="1:8" ht="24.75" customHeight="1">
      <c r="A3" s="131"/>
      <c r="B3" s="14"/>
      <c r="C3" s="14"/>
      <c r="D3" s="14"/>
      <c r="E3" s="14"/>
      <c r="F3" s="14"/>
      <c r="G3" s="14"/>
      <c r="H3" s="133" t="s">
        <v>15</v>
      </c>
    </row>
    <row r="4" spans="1:10" s="1" customFormat="1" ht="52.5" customHeight="1">
      <c r="A4" s="118" t="s">
        <v>72</v>
      </c>
      <c r="B4" s="267" t="s">
        <v>0</v>
      </c>
      <c r="C4" s="268"/>
      <c r="D4" s="269"/>
      <c r="E4" s="120" t="s">
        <v>186</v>
      </c>
      <c r="F4" s="120" t="s">
        <v>187</v>
      </c>
      <c r="G4" s="125" t="s">
        <v>184</v>
      </c>
      <c r="H4" s="119" t="s">
        <v>169</v>
      </c>
      <c r="I4" s="87"/>
      <c r="J4" s="87"/>
    </row>
    <row r="5" spans="1:8" s="1" customFormat="1" ht="19.5" customHeight="1">
      <c r="A5" s="134" t="s">
        <v>81</v>
      </c>
      <c r="B5" s="123" t="s">
        <v>73</v>
      </c>
      <c r="C5" s="135"/>
      <c r="D5" s="135"/>
      <c r="E5" s="136">
        <f>SUM(E6+E8)</f>
        <v>114342</v>
      </c>
      <c r="F5" s="136">
        <f>SUM(F6+F8)</f>
        <v>0</v>
      </c>
      <c r="G5" s="136">
        <f>SUM(G6+G8)</f>
        <v>31382</v>
      </c>
      <c r="H5" s="136">
        <f>SUM(E5:G5)</f>
        <v>145724</v>
      </c>
    </row>
    <row r="6" spans="1:8" s="1" customFormat="1" ht="19.5" customHeight="1">
      <c r="A6" s="61"/>
      <c r="B6" s="123" t="s">
        <v>122</v>
      </c>
      <c r="C6" s="123"/>
      <c r="D6" s="123"/>
      <c r="E6" s="139">
        <v>67035</v>
      </c>
      <c r="F6" s="137"/>
      <c r="G6" s="25">
        <v>31382</v>
      </c>
      <c r="H6" s="136">
        <f aca="true" t="shared" si="0" ref="H6:H19">SUM(E6:G6)</f>
        <v>98417</v>
      </c>
    </row>
    <row r="7" spans="1:8" s="1" customFormat="1" ht="19.5" customHeight="1">
      <c r="A7" s="61"/>
      <c r="B7" s="251" t="s">
        <v>300</v>
      </c>
      <c r="C7" s="62"/>
      <c r="D7" s="63"/>
      <c r="E7" s="139">
        <v>15258</v>
      </c>
      <c r="F7" s="137"/>
      <c r="G7" s="137"/>
      <c r="H7" s="136">
        <f>SUM(E7:G7)</f>
        <v>15258</v>
      </c>
    </row>
    <row r="8" spans="1:8" s="1" customFormat="1" ht="26.25" customHeight="1">
      <c r="A8" s="61"/>
      <c r="B8" s="270" t="s">
        <v>185</v>
      </c>
      <c r="C8" s="271"/>
      <c r="D8" s="272"/>
      <c r="E8" s="139">
        <v>47307</v>
      </c>
      <c r="F8" s="137"/>
      <c r="G8" s="137"/>
      <c r="H8" s="136">
        <f t="shared" si="0"/>
        <v>47307</v>
      </c>
    </row>
    <row r="9" spans="1:8" s="1" customFormat="1" ht="19.5" customHeight="1">
      <c r="A9" s="61" t="s">
        <v>83</v>
      </c>
      <c r="B9" s="264" t="s">
        <v>75</v>
      </c>
      <c r="C9" s="264"/>
      <c r="D9" s="264"/>
      <c r="E9" s="139">
        <v>14450</v>
      </c>
      <c r="F9" s="137"/>
      <c r="G9" s="137"/>
      <c r="H9" s="136">
        <f t="shared" si="0"/>
        <v>14450</v>
      </c>
    </row>
    <row r="10" spans="1:8" s="60" customFormat="1" ht="19.5" customHeight="1">
      <c r="A10" s="61" t="s">
        <v>84</v>
      </c>
      <c r="B10" s="274" t="s">
        <v>76</v>
      </c>
      <c r="C10" s="274"/>
      <c r="D10" s="274"/>
      <c r="E10" s="140">
        <v>4857</v>
      </c>
      <c r="F10" s="141"/>
      <c r="G10" s="141"/>
      <c r="H10" s="136">
        <f t="shared" si="0"/>
        <v>4857</v>
      </c>
    </row>
    <row r="11" spans="1:8" s="1" customFormat="1" ht="19.5" customHeight="1">
      <c r="A11" s="61" t="s">
        <v>86</v>
      </c>
      <c r="B11" s="123" t="s">
        <v>78</v>
      </c>
      <c r="C11" s="123"/>
      <c r="D11" s="123"/>
      <c r="E11" s="139">
        <v>0</v>
      </c>
      <c r="F11" s="137"/>
      <c r="G11" s="137"/>
      <c r="H11" s="136">
        <f t="shared" si="0"/>
        <v>0</v>
      </c>
    </row>
    <row r="12" spans="1:8" s="1" customFormat="1" ht="19.5" customHeight="1">
      <c r="A12" s="118"/>
      <c r="B12" s="265" t="s">
        <v>161</v>
      </c>
      <c r="C12" s="265"/>
      <c r="D12" s="265"/>
      <c r="E12" s="142">
        <f>SUM(E5+E9+E10)</f>
        <v>133649</v>
      </c>
      <c r="F12" s="128">
        <f>SUM(F5+F9+F10)</f>
        <v>0</v>
      </c>
      <c r="G12" s="128">
        <f>SUM(G5+G9+G10)</f>
        <v>31382</v>
      </c>
      <c r="H12" s="150">
        <f t="shared" si="0"/>
        <v>165031</v>
      </c>
    </row>
    <row r="13" spans="1:8" s="1" customFormat="1" ht="19.5" customHeight="1">
      <c r="A13" s="61" t="s">
        <v>82</v>
      </c>
      <c r="B13" s="123" t="s">
        <v>74</v>
      </c>
      <c r="C13" s="123"/>
      <c r="D13" s="123"/>
      <c r="E13" s="139">
        <v>5016</v>
      </c>
      <c r="F13" s="127"/>
      <c r="G13" s="127"/>
      <c r="H13" s="136">
        <f t="shared" si="0"/>
        <v>5016</v>
      </c>
    </row>
    <row r="14" spans="1:8" s="1" customFormat="1" ht="19.5" customHeight="1">
      <c r="A14" s="61" t="s">
        <v>85</v>
      </c>
      <c r="B14" s="123" t="s">
        <v>77</v>
      </c>
      <c r="C14" s="123"/>
      <c r="D14" s="123"/>
      <c r="E14" s="139">
        <v>4732</v>
      </c>
      <c r="F14" s="127"/>
      <c r="G14" s="127"/>
      <c r="H14" s="136">
        <f t="shared" si="0"/>
        <v>4732</v>
      </c>
    </row>
    <row r="15" spans="1:8" s="1" customFormat="1" ht="19.5" customHeight="1">
      <c r="A15" s="61" t="s">
        <v>87</v>
      </c>
      <c r="B15" s="123" t="s">
        <v>79</v>
      </c>
      <c r="C15" s="123"/>
      <c r="D15" s="123"/>
      <c r="E15" s="139"/>
      <c r="F15" s="127"/>
      <c r="G15" s="127"/>
      <c r="H15" s="136">
        <f t="shared" si="0"/>
        <v>0</v>
      </c>
    </row>
    <row r="16" spans="1:8" s="1" customFormat="1" ht="19.5" customHeight="1">
      <c r="A16" s="118"/>
      <c r="B16" s="265" t="s">
        <v>162</v>
      </c>
      <c r="C16" s="265"/>
      <c r="D16" s="265"/>
      <c r="E16" s="142">
        <f>SUM(E13:E15)</f>
        <v>9748</v>
      </c>
      <c r="F16" s="128">
        <f>SUM(F13:F15)</f>
        <v>0</v>
      </c>
      <c r="G16" s="128">
        <f>SUM(G13:G15)</f>
        <v>0</v>
      </c>
      <c r="H16" s="150">
        <f t="shared" si="0"/>
        <v>9748</v>
      </c>
    </row>
    <row r="17" spans="1:8" s="1" customFormat="1" ht="19.5" customHeight="1">
      <c r="A17" s="118" t="s">
        <v>90</v>
      </c>
      <c r="B17" s="89" t="s">
        <v>163</v>
      </c>
      <c r="C17" s="89"/>
      <c r="D17" s="89"/>
      <c r="E17" s="142">
        <f>SUM(E12+E16)</f>
        <v>143397</v>
      </c>
      <c r="F17" s="128">
        <f>SUM(F12+F16)</f>
        <v>0</v>
      </c>
      <c r="G17" s="128">
        <f>SUM(G12+G16)</f>
        <v>31382</v>
      </c>
      <c r="H17" s="150">
        <f t="shared" si="0"/>
        <v>174779</v>
      </c>
    </row>
    <row r="18" spans="1:9" s="1" customFormat="1" ht="19.5" customHeight="1">
      <c r="A18" s="61" t="s">
        <v>88</v>
      </c>
      <c r="B18" s="138" t="s">
        <v>80</v>
      </c>
      <c r="C18" s="123"/>
      <c r="D18" s="123"/>
      <c r="E18" s="139">
        <v>0</v>
      </c>
      <c r="F18" s="127"/>
      <c r="G18" s="127"/>
      <c r="H18" s="136">
        <f t="shared" si="0"/>
        <v>0</v>
      </c>
      <c r="I18" s="151"/>
    </row>
    <row r="19" spans="1:8" s="1" customFormat="1" ht="19.5" customHeight="1">
      <c r="A19" s="118" t="s">
        <v>112</v>
      </c>
      <c r="B19" s="273" t="s">
        <v>126</v>
      </c>
      <c r="C19" s="273"/>
      <c r="D19" s="273"/>
      <c r="E19" s="142">
        <f>SUM(E17:E18)</f>
        <v>143397</v>
      </c>
      <c r="F19" s="128">
        <f>SUM(F17:F18)</f>
        <v>0</v>
      </c>
      <c r="G19" s="128">
        <f>SUM(G17:G18)</f>
        <v>31382</v>
      </c>
      <c r="H19" s="150">
        <f t="shared" si="0"/>
        <v>174779</v>
      </c>
    </row>
  </sheetData>
  <sheetProtection/>
  <mergeCells count="8">
    <mergeCell ref="A2:H2"/>
    <mergeCell ref="B9:D9"/>
    <mergeCell ref="B10:D10"/>
    <mergeCell ref="B19:D19"/>
    <mergeCell ref="B12:D12"/>
    <mergeCell ref="B16:D16"/>
    <mergeCell ref="B8:D8"/>
    <mergeCell ref="B4:D4"/>
  </mergeCells>
  <printOptions/>
  <pageMargins left="0.75" right="0.75" top="1" bottom="1" header="0.5" footer="0.5"/>
  <pageSetup horizontalDpi="600" verticalDpi="600" orientation="landscape" paperSize="9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5.8515625" style="2" customWidth="1"/>
    <col min="2" max="2" width="7.00390625" style="0" customWidth="1"/>
    <col min="3" max="3" width="11.140625" style="0" customWidth="1"/>
    <col min="4" max="4" width="40.28125" style="0" customWidth="1"/>
    <col min="5" max="5" width="14.7109375" style="0" customWidth="1"/>
    <col min="6" max="6" width="14.7109375" style="3" customWidth="1"/>
    <col min="7" max="8" width="14.7109375" style="32" customWidth="1"/>
  </cols>
  <sheetData>
    <row r="1" spans="6:8" ht="15.75" customHeight="1">
      <c r="F1" s="54"/>
      <c r="H1" s="54" t="s">
        <v>302</v>
      </c>
    </row>
    <row r="2" spans="1:9" ht="21" customHeight="1">
      <c r="A2" s="266" t="s">
        <v>301</v>
      </c>
      <c r="B2" s="266"/>
      <c r="C2" s="266"/>
      <c r="D2" s="266"/>
      <c r="E2" s="266"/>
      <c r="F2" s="266"/>
      <c r="G2" s="266"/>
      <c r="H2" s="266"/>
      <c r="I2" s="266"/>
    </row>
    <row r="3" spans="1:8" ht="24.75" customHeight="1">
      <c r="A3" s="131"/>
      <c r="B3" s="14"/>
      <c r="C3" s="14"/>
      <c r="D3" s="14"/>
      <c r="E3" s="14"/>
      <c r="H3" s="133" t="s">
        <v>15</v>
      </c>
    </row>
    <row r="4" spans="1:8" s="1" customFormat="1" ht="27" customHeight="1">
      <c r="A4" s="118" t="s">
        <v>72</v>
      </c>
      <c r="B4" s="267" t="s">
        <v>0</v>
      </c>
      <c r="C4" s="268"/>
      <c r="D4" s="269"/>
      <c r="E4" s="119">
        <v>2014</v>
      </c>
      <c r="F4" s="119">
        <v>2015</v>
      </c>
      <c r="G4" s="119">
        <v>2016</v>
      </c>
      <c r="H4" s="128">
        <v>2017</v>
      </c>
    </row>
    <row r="5" spans="1:8" s="1" customFormat="1" ht="12.75" customHeight="1">
      <c r="A5" s="134" t="s">
        <v>81</v>
      </c>
      <c r="B5" s="123" t="s">
        <v>73</v>
      </c>
      <c r="C5" s="135"/>
      <c r="D5" s="135"/>
      <c r="E5" s="136">
        <v>145724</v>
      </c>
      <c r="F5" s="121">
        <f>SUM(F6+F7+F8)</f>
        <v>147000</v>
      </c>
      <c r="G5" s="25">
        <f>SUM(G6+G7+G8)</f>
        <v>149000</v>
      </c>
      <c r="H5" s="25">
        <f>SUM(H6+H7+H8)</f>
        <v>150000</v>
      </c>
    </row>
    <row r="6" spans="1:8" s="1" customFormat="1" ht="12.75" customHeight="1">
      <c r="A6" s="61"/>
      <c r="B6" s="123" t="s">
        <v>122</v>
      </c>
      <c r="C6" s="123"/>
      <c r="D6" s="123"/>
      <c r="E6" s="136">
        <v>98417</v>
      </c>
      <c r="F6" s="127">
        <v>84000</v>
      </c>
      <c r="G6" s="121">
        <v>85000</v>
      </c>
      <c r="H6" s="121">
        <v>86000</v>
      </c>
    </row>
    <row r="7" spans="1:8" s="1" customFormat="1" ht="12.75" customHeight="1">
      <c r="A7" s="61"/>
      <c r="B7" s="251" t="s">
        <v>300</v>
      </c>
      <c r="C7" s="62"/>
      <c r="D7" s="63"/>
      <c r="E7" s="136">
        <v>15258</v>
      </c>
      <c r="F7" s="127">
        <v>15000</v>
      </c>
      <c r="G7" s="121">
        <v>15000</v>
      </c>
      <c r="H7" s="121">
        <v>14000</v>
      </c>
    </row>
    <row r="8" spans="1:8" s="1" customFormat="1" ht="12.75" customHeight="1">
      <c r="A8" s="61"/>
      <c r="B8" s="270" t="s">
        <v>185</v>
      </c>
      <c r="C8" s="271"/>
      <c r="D8" s="272"/>
      <c r="E8" s="136">
        <f aca="true" t="shared" si="0" ref="E8:E19">SUM(E8:E8)</f>
        <v>47307</v>
      </c>
      <c r="F8" s="127">
        <v>48000</v>
      </c>
      <c r="G8" s="121">
        <v>49000</v>
      </c>
      <c r="H8" s="121">
        <v>50000</v>
      </c>
    </row>
    <row r="9" spans="1:8" s="1" customFormat="1" ht="12.75" customHeight="1">
      <c r="A9" s="61" t="s">
        <v>83</v>
      </c>
      <c r="B9" s="264" t="s">
        <v>75</v>
      </c>
      <c r="C9" s="264"/>
      <c r="D9" s="264"/>
      <c r="E9" s="136">
        <f t="shared" si="0"/>
        <v>14450</v>
      </c>
      <c r="F9" s="127">
        <v>15000</v>
      </c>
      <c r="G9" s="121">
        <v>16000</v>
      </c>
      <c r="H9" s="121">
        <v>16500</v>
      </c>
    </row>
    <row r="10" spans="1:8" s="60" customFormat="1" ht="12.75" customHeight="1">
      <c r="A10" s="61" t="s">
        <v>84</v>
      </c>
      <c r="B10" s="274" t="s">
        <v>76</v>
      </c>
      <c r="C10" s="274"/>
      <c r="D10" s="274"/>
      <c r="E10" s="136">
        <f t="shared" si="0"/>
        <v>4857</v>
      </c>
      <c r="F10" s="127">
        <v>5000</v>
      </c>
      <c r="G10" s="252">
        <v>5500</v>
      </c>
      <c r="H10" s="252">
        <v>6000</v>
      </c>
    </row>
    <row r="11" spans="1:8" s="1" customFormat="1" ht="12.75" customHeight="1">
      <c r="A11" s="61" t="s">
        <v>86</v>
      </c>
      <c r="B11" s="123" t="s">
        <v>78</v>
      </c>
      <c r="C11" s="123"/>
      <c r="D11" s="123"/>
      <c r="E11" s="136">
        <f t="shared" si="0"/>
        <v>0</v>
      </c>
      <c r="F11" s="127"/>
      <c r="G11" s="121"/>
      <c r="H11" s="121"/>
    </row>
    <row r="12" spans="1:8" s="1" customFormat="1" ht="12.75" customHeight="1">
      <c r="A12" s="118"/>
      <c r="B12" s="265" t="s">
        <v>161</v>
      </c>
      <c r="C12" s="265"/>
      <c r="D12" s="265"/>
      <c r="E12" s="150">
        <v>165031</v>
      </c>
      <c r="F12" s="121">
        <f>SUM(F5+F9+F10+F11)</f>
        <v>167000</v>
      </c>
      <c r="G12" s="121">
        <f>SUM(G5+G9+G10)</f>
        <v>170500</v>
      </c>
      <c r="H12" s="121">
        <f>SUM(H5+H9+H10)</f>
        <v>172500</v>
      </c>
    </row>
    <row r="13" spans="1:8" s="1" customFormat="1" ht="12.75" customHeight="1">
      <c r="A13" s="61" t="s">
        <v>82</v>
      </c>
      <c r="B13" s="123" t="s">
        <v>74</v>
      </c>
      <c r="C13" s="123"/>
      <c r="D13" s="123"/>
      <c r="E13" s="136">
        <f t="shared" si="0"/>
        <v>5016</v>
      </c>
      <c r="F13" s="121">
        <v>6000</v>
      </c>
      <c r="G13" s="121">
        <v>7000</v>
      </c>
      <c r="H13" s="121">
        <v>8000</v>
      </c>
    </row>
    <row r="14" spans="1:8" s="1" customFormat="1" ht="12.75" customHeight="1">
      <c r="A14" s="61" t="s">
        <v>85</v>
      </c>
      <c r="B14" s="123" t="s">
        <v>77</v>
      </c>
      <c r="C14" s="123"/>
      <c r="D14" s="123"/>
      <c r="E14" s="136">
        <v>4732</v>
      </c>
      <c r="F14" s="121">
        <v>2000</v>
      </c>
      <c r="G14" s="121">
        <v>2000</v>
      </c>
      <c r="H14" s="121">
        <v>2000</v>
      </c>
    </row>
    <row r="15" spans="1:8" s="1" customFormat="1" ht="12.75" customHeight="1">
      <c r="A15" s="61" t="s">
        <v>87</v>
      </c>
      <c r="B15" s="123" t="s">
        <v>79</v>
      </c>
      <c r="C15" s="123"/>
      <c r="D15" s="123"/>
      <c r="E15" s="136">
        <f t="shared" si="0"/>
        <v>0</v>
      </c>
      <c r="F15" s="121"/>
      <c r="G15" s="121"/>
      <c r="H15" s="121"/>
    </row>
    <row r="16" spans="1:8" s="1" customFormat="1" ht="12.75" customHeight="1">
      <c r="A16" s="118"/>
      <c r="B16" s="265" t="s">
        <v>162</v>
      </c>
      <c r="C16" s="265"/>
      <c r="D16" s="265"/>
      <c r="E16" s="150">
        <v>9748</v>
      </c>
      <c r="F16" s="121">
        <f>SUM(F13:F15)</f>
        <v>8000</v>
      </c>
      <c r="G16" s="121">
        <f>SUM(G13:G15)</f>
        <v>9000</v>
      </c>
      <c r="H16" s="121">
        <f>SUM(H13:H15)</f>
        <v>10000</v>
      </c>
    </row>
    <row r="17" spans="1:8" s="1" customFormat="1" ht="12.75" customHeight="1">
      <c r="A17" s="118" t="s">
        <v>90</v>
      </c>
      <c r="B17" s="89" t="s">
        <v>163</v>
      </c>
      <c r="C17" s="89"/>
      <c r="D17" s="89"/>
      <c r="E17" s="150">
        <v>174779</v>
      </c>
      <c r="F17" s="121">
        <f>SUM(F12+F16)</f>
        <v>175000</v>
      </c>
      <c r="G17" s="121">
        <f>SUM(G12+G16)</f>
        <v>179500</v>
      </c>
      <c r="H17" s="121">
        <f>SUM(H12+H16)</f>
        <v>182500</v>
      </c>
    </row>
    <row r="18" spans="1:8" s="1" customFormat="1" ht="12.75" customHeight="1">
      <c r="A18" s="61" t="s">
        <v>88</v>
      </c>
      <c r="B18" s="138" t="s">
        <v>80</v>
      </c>
      <c r="C18" s="123"/>
      <c r="D18" s="123"/>
      <c r="E18" s="136">
        <f t="shared" si="0"/>
        <v>0</v>
      </c>
      <c r="F18" s="121"/>
      <c r="G18" s="121"/>
      <c r="H18" s="121"/>
    </row>
    <row r="19" spans="1:8" s="1" customFormat="1" ht="12.75" customHeight="1">
      <c r="A19" s="118" t="s">
        <v>112</v>
      </c>
      <c r="B19" s="273" t="s">
        <v>126</v>
      </c>
      <c r="C19" s="273"/>
      <c r="D19" s="273"/>
      <c r="E19" s="150">
        <f t="shared" si="0"/>
        <v>189503</v>
      </c>
      <c r="F19" s="121">
        <f>SUM(F17:F18)</f>
        <v>175000</v>
      </c>
      <c r="G19" s="121">
        <f>SUM(G17:G18)</f>
        <v>179500</v>
      </c>
      <c r="H19" s="121">
        <f>SUM(H17:H18)</f>
        <v>182500</v>
      </c>
    </row>
    <row r="20" spans="1:8" ht="12.75" customHeight="1">
      <c r="A20" s="61" t="s">
        <v>91</v>
      </c>
      <c r="B20" s="264" t="s">
        <v>31</v>
      </c>
      <c r="C20" s="264"/>
      <c r="D20" s="264"/>
      <c r="E20" s="25">
        <v>71609</v>
      </c>
      <c r="F20" s="129">
        <v>72000</v>
      </c>
      <c r="G20" s="25">
        <v>72000</v>
      </c>
      <c r="H20" s="25">
        <v>72500</v>
      </c>
    </row>
    <row r="21" spans="1:8" ht="12.75" customHeight="1">
      <c r="A21" s="61" t="s">
        <v>93</v>
      </c>
      <c r="B21" s="123" t="s">
        <v>92</v>
      </c>
      <c r="C21" s="6"/>
      <c r="D21" s="6"/>
      <c r="E21" s="25">
        <v>14614</v>
      </c>
      <c r="F21" s="129">
        <v>14800</v>
      </c>
      <c r="G21" s="25">
        <v>14800</v>
      </c>
      <c r="H21" s="25">
        <v>14900</v>
      </c>
    </row>
    <row r="22" spans="1:8" ht="12.75" customHeight="1">
      <c r="A22" s="61" t="s">
        <v>94</v>
      </c>
      <c r="B22" s="264" t="s">
        <v>5</v>
      </c>
      <c r="C22" s="264"/>
      <c r="D22" s="264"/>
      <c r="E22" s="25">
        <v>42326</v>
      </c>
      <c r="F22" s="129">
        <v>42300</v>
      </c>
      <c r="G22" s="25">
        <v>42300</v>
      </c>
      <c r="H22" s="25">
        <v>42400</v>
      </c>
    </row>
    <row r="23" spans="1:8" ht="12.75" customHeight="1">
      <c r="A23" s="61" t="s">
        <v>95</v>
      </c>
      <c r="B23" s="264" t="s">
        <v>96</v>
      </c>
      <c r="C23" s="264"/>
      <c r="D23" s="264"/>
      <c r="E23" s="25">
        <v>31382</v>
      </c>
      <c r="F23" s="129">
        <v>32000</v>
      </c>
      <c r="G23" s="25">
        <v>32000</v>
      </c>
      <c r="H23" s="25">
        <v>32000</v>
      </c>
    </row>
    <row r="24" spans="1:8" ht="12.75" customHeight="1">
      <c r="A24" s="61" t="s">
        <v>97</v>
      </c>
      <c r="B24" s="264" t="s">
        <v>98</v>
      </c>
      <c r="C24" s="264"/>
      <c r="D24" s="264"/>
      <c r="E24" s="25">
        <v>5100</v>
      </c>
      <c r="F24" s="129">
        <v>4800</v>
      </c>
      <c r="G24" s="25">
        <v>4800</v>
      </c>
      <c r="H24" s="25">
        <v>4800</v>
      </c>
    </row>
    <row r="25" spans="1:8" s="1" customFormat="1" ht="12.75" customHeight="1">
      <c r="A25" s="118"/>
      <c r="B25" s="132" t="s">
        <v>160</v>
      </c>
      <c r="C25" s="132"/>
      <c r="D25" s="132"/>
      <c r="E25" s="121">
        <f>SUM(E20:E24)</f>
        <v>165031</v>
      </c>
      <c r="F25" s="121">
        <f>SUM(F20:F24)</f>
        <v>165900</v>
      </c>
      <c r="G25" s="121">
        <f>SUM(G20:G24)</f>
        <v>165900</v>
      </c>
      <c r="H25" s="121">
        <f>SUM(H20:H24)</f>
        <v>166600</v>
      </c>
    </row>
    <row r="26" spans="1:8" ht="12.75" customHeight="1">
      <c r="A26" s="61" t="s">
        <v>99</v>
      </c>
      <c r="B26" s="264" t="s">
        <v>100</v>
      </c>
      <c r="C26" s="264"/>
      <c r="D26" s="264"/>
      <c r="E26" s="25">
        <v>1400</v>
      </c>
      <c r="F26" s="129"/>
      <c r="G26" s="25"/>
      <c r="H26" s="25"/>
    </row>
    <row r="27" spans="1:8" ht="12.75" customHeight="1">
      <c r="A27" s="61" t="s">
        <v>101</v>
      </c>
      <c r="B27" s="264" t="s">
        <v>102</v>
      </c>
      <c r="C27" s="264"/>
      <c r="D27" s="264"/>
      <c r="E27" s="25">
        <v>8348</v>
      </c>
      <c r="F27" s="129">
        <v>9100</v>
      </c>
      <c r="G27" s="25">
        <v>13600</v>
      </c>
      <c r="H27" s="25">
        <v>15900</v>
      </c>
    </row>
    <row r="28" spans="1:8" ht="12.75" customHeight="1">
      <c r="A28" s="61" t="s">
        <v>103</v>
      </c>
      <c r="B28" s="264" t="s">
        <v>104</v>
      </c>
      <c r="C28" s="264"/>
      <c r="D28" s="264"/>
      <c r="E28" s="25">
        <f>SUM(B28:D28)</f>
        <v>0</v>
      </c>
      <c r="F28" s="129"/>
      <c r="G28" s="25"/>
      <c r="H28" s="25"/>
    </row>
    <row r="29" spans="1:8" s="1" customFormat="1" ht="12.75" customHeight="1">
      <c r="A29" s="118"/>
      <c r="B29" s="132" t="s">
        <v>159</v>
      </c>
      <c r="C29" s="132"/>
      <c r="D29" s="132"/>
      <c r="E29" s="121">
        <f>SUM(E26:E28)</f>
        <v>9748</v>
      </c>
      <c r="F29" s="128">
        <f>SUM(F26:F28)</f>
        <v>9100</v>
      </c>
      <c r="G29" s="128">
        <f>SUM(G26:G28)</f>
        <v>13600</v>
      </c>
      <c r="H29" s="128">
        <f>SUM(H26:H28)</f>
        <v>15900</v>
      </c>
    </row>
    <row r="30" spans="1:8" s="1" customFormat="1" ht="12.75" customHeight="1">
      <c r="A30" s="118" t="s">
        <v>107</v>
      </c>
      <c r="B30" s="265" t="s">
        <v>158</v>
      </c>
      <c r="C30" s="265"/>
      <c r="D30" s="265"/>
      <c r="E30" s="121">
        <f>SUM(E25+E29)</f>
        <v>174779</v>
      </c>
      <c r="F30" s="128">
        <f>SUM(F25+F29)</f>
        <v>175000</v>
      </c>
      <c r="G30" s="128">
        <f>SUM(G25+G29)</f>
        <v>179500</v>
      </c>
      <c r="H30" s="128">
        <f>SUM(H25+H29)</f>
        <v>182500</v>
      </c>
    </row>
    <row r="31" spans="1:8" ht="12.75" customHeight="1">
      <c r="A31" s="61" t="s">
        <v>105</v>
      </c>
      <c r="B31" s="264" t="s">
        <v>106</v>
      </c>
      <c r="C31" s="264"/>
      <c r="D31" s="264"/>
      <c r="E31" s="25">
        <f>SUM(B31:D31)</f>
        <v>0</v>
      </c>
      <c r="F31" s="129"/>
      <c r="G31" s="25"/>
      <c r="H31" s="25"/>
    </row>
    <row r="32" spans="1:8" s="1" customFormat="1" ht="12.75" customHeight="1">
      <c r="A32" s="118" t="s">
        <v>111</v>
      </c>
      <c r="B32" s="265" t="s">
        <v>129</v>
      </c>
      <c r="C32" s="265"/>
      <c r="D32" s="265"/>
      <c r="E32" s="121">
        <f>SUM(E30+E31)</f>
        <v>174779</v>
      </c>
      <c r="F32" s="128">
        <f>SUM(F30:F31)</f>
        <v>175000</v>
      </c>
      <c r="G32" s="128">
        <f>SUM(G30:G31)</f>
        <v>179500</v>
      </c>
      <c r="H32" s="128">
        <f>SUM(H30:H31)</f>
        <v>182500</v>
      </c>
    </row>
  </sheetData>
  <sheetProtection/>
  <mergeCells count="18">
    <mergeCell ref="B24:D24"/>
    <mergeCell ref="B4:D4"/>
    <mergeCell ref="B8:D8"/>
    <mergeCell ref="B9:D9"/>
    <mergeCell ref="B16:D16"/>
    <mergeCell ref="B19:D19"/>
    <mergeCell ref="B12:D12"/>
    <mergeCell ref="B10:D10"/>
    <mergeCell ref="B31:D31"/>
    <mergeCell ref="B32:D32"/>
    <mergeCell ref="A2:I2"/>
    <mergeCell ref="B26:D26"/>
    <mergeCell ref="B27:D27"/>
    <mergeCell ref="B28:D28"/>
    <mergeCell ref="B30:D30"/>
    <mergeCell ref="B20:D20"/>
    <mergeCell ref="B22:D22"/>
    <mergeCell ref="B23:D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6"/>
  <sheetViews>
    <sheetView zoomScalePageLayoutView="0" workbookViewId="0" topLeftCell="A1">
      <selection activeCell="I18" sqref="I18"/>
    </sheetView>
  </sheetViews>
  <sheetFormatPr defaultColWidth="9.140625" defaultRowHeight="12.75"/>
  <sheetData>
    <row r="2" spans="1:14" ht="12.75">
      <c r="A2" s="261" t="s">
        <v>70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4" spans="1:14" ht="12.75">
      <c r="A4" s="275" t="s">
        <v>38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</row>
    <row r="5" spans="1:14" ht="12.75">
      <c r="A5" s="275" t="s">
        <v>39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 t="s">
        <v>53</v>
      </c>
      <c r="M8" s="2"/>
      <c r="N8" s="2"/>
    </row>
    <row r="10" spans="1:14" ht="12.75">
      <c r="A10" s="19"/>
      <c r="B10" s="27"/>
      <c r="C10" s="13"/>
      <c r="D10" s="13"/>
      <c r="E10" s="13"/>
      <c r="F10" s="13"/>
      <c r="G10" s="28"/>
      <c r="H10" s="19"/>
      <c r="I10" s="19"/>
      <c r="J10" s="13" t="s">
        <v>47</v>
      </c>
      <c r="K10" s="13"/>
      <c r="L10" s="13"/>
      <c r="M10" s="28"/>
      <c r="N10" s="19"/>
    </row>
    <row r="11" spans="1:14" ht="12.75">
      <c r="A11" s="30" t="s">
        <v>40</v>
      </c>
      <c r="B11" s="276" t="s">
        <v>46</v>
      </c>
      <c r="C11" s="277"/>
      <c r="D11" s="277"/>
      <c r="E11" s="277"/>
      <c r="F11" s="277"/>
      <c r="G11" s="278"/>
      <c r="H11" s="43" t="s">
        <v>44</v>
      </c>
      <c r="I11" s="48" t="s">
        <v>165</v>
      </c>
      <c r="J11" s="26" t="s">
        <v>55</v>
      </c>
      <c r="K11" s="12" t="s">
        <v>67</v>
      </c>
      <c r="L11" s="26" t="s">
        <v>166</v>
      </c>
      <c r="M11" s="12" t="s">
        <v>167</v>
      </c>
      <c r="N11" s="30" t="s">
        <v>42</v>
      </c>
    </row>
    <row r="12" spans="1:14" ht="12.75">
      <c r="A12" s="18" t="s">
        <v>41</v>
      </c>
      <c r="B12" s="41"/>
      <c r="C12" s="29"/>
      <c r="D12" s="29"/>
      <c r="E12" s="29"/>
      <c r="F12" s="29"/>
      <c r="G12" s="42"/>
      <c r="H12" s="17" t="s">
        <v>45</v>
      </c>
      <c r="I12" s="43" t="s">
        <v>43</v>
      </c>
      <c r="J12" s="14"/>
      <c r="K12" s="43"/>
      <c r="L12" s="14"/>
      <c r="M12" s="43" t="s">
        <v>69</v>
      </c>
      <c r="N12" s="30"/>
    </row>
    <row r="13" spans="1:14" ht="12.75">
      <c r="A13" s="6"/>
      <c r="B13" s="7"/>
      <c r="C13" s="10"/>
      <c r="D13" s="10"/>
      <c r="E13" s="10"/>
      <c r="F13" s="10"/>
      <c r="G13" s="11"/>
      <c r="H13" s="7"/>
      <c r="I13" s="6"/>
      <c r="J13" s="10"/>
      <c r="K13" s="6"/>
      <c r="L13" s="10"/>
      <c r="M13" s="6"/>
      <c r="N13" s="11"/>
    </row>
    <row r="14" spans="1:14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6" ht="12.75">
      <c r="D16" t="s">
        <v>68</v>
      </c>
    </row>
  </sheetData>
  <sheetProtection/>
  <mergeCells count="4">
    <mergeCell ref="A4:N4"/>
    <mergeCell ref="A5:N5"/>
    <mergeCell ref="A2:N2"/>
    <mergeCell ref="B11:G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D41" sqref="D41"/>
    </sheetView>
  </sheetViews>
  <sheetFormatPr defaultColWidth="9.140625" defaultRowHeight="12.75"/>
  <cols>
    <col min="1" max="1" width="5.8515625" style="194" customWidth="1"/>
    <col min="2" max="2" width="47.28125" style="195" customWidth="1"/>
    <col min="3" max="3" width="14.00390625" style="194" customWidth="1"/>
    <col min="4" max="4" width="47.28125" style="194" customWidth="1"/>
    <col min="5" max="5" width="14.00390625" style="194" customWidth="1"/>
    <col min="6" max="6" width="0.13671875" style="194" customWidth="1"/>
    <col min="7" max="16384" width="9.140625" style="194" customWidth="1"/>
  </cols>
  <sheetData>
    <row r="1" ht="12.75">
      <c r="D1" s="250" t="s">
        <v>299</v>
      </c>
    </row>
    <row r="2" spans="2:6" ht="24.75" customHeight="1">
      <c r="B2" s="282" t="s">
        <v>265</v>
      </c>
      <c r="C2" s="282"/>
      <c r="D2" s="282"/>
      <c r="E2" s="282"/>
      <c r="F2" s="279" t="s">
        <v>266</v>
      </c>
    </row>
    <row r="3" spans="5:6" ht="14.25" thickBot="1">
      <c r="E3" s="196" t="s">
        <v>232</v>
      </c>
      <c r="F3" s="279"/>
    </row>
    <row r="4" spans="1:6" ht="13.5" thickBot="1">
      <c r="A4" s="280" t="s">
        <v>233</v>
      </c>
      <c r="B4" s="197" t="s">
        <v>234</v>
      </c>
      <c r="C4" s="198"/>
      <c r="D4" s="197" t="s">
        <v>235</v>
      </c>
      <c r="E4" s="199"/>
      <c r="F4" s="279"/>
    </row>
    <row r="5" spans="1:6" s="203" customFormat="1" ht="23.25" customHeight="1" thickBot="1">
      <c r="A5" s="281"/>
      <c r="B5" s="200" t="s">
        <v>0</v>
      </c>
      <c r="C5" s="201" t="s">
        <v>236</v>
      </c>
      <c r="D5" s="200" t="s">
        <v>0</v>
      </c>
      <c r="E5" s="201" t="s">
        <v>236</v>
      </c>
      <c r="F5" s="279"/>
    </row>
    <row r="6" spans="1:6" s="203" customFormat="1" ht="13.5" thickBot="1">
      <c r="A6" s="204">
        <v>1</v>
      </c>
      <c r="B6" s="205">
        <v>2</v>
      </c>
      <c r="C6" s="206">
        <v>3</v>
      </c>
      <c r="D6" s="205">
        <v>4</v>
      </c>
      <c r="E6" s="207">
        <v>5</v>
      </c>
      <c r="F6" s="279"/>
    </row>
    <row r="7" spans="1:6" ht="12.75" customHeight="1">
      <c r="A7" s="209" t="s">
        <v>2</v>
      </c>
      <c r="B7" s="186" t="s">
        <v>267</v>
      </c>
      <c r="C7" s="210">
        <v>5016</v>
      </c>
      <c r="D7" s="186" t="s">
        <v>100</v>
      </c>
      <c r="E7" s="211">
        <v>1400</v>
      </c>
      <c r="F7" s="279"/>
    </row>
    <row r="8" spans="1:6" ht="12.75">
      <c r="A8" s="212" t="s">
        <v>3</v>
      </c>
      <c r="B8" s="187" t="s">
        <v>268</v>
      </c>
      <c r="C8" s="213">
        <v>0</v>
      </c>
      <c r="D8" s="187" t="s">
        <v>269</v>
      </c>
      <c r="E8" s="214">
        <v>0</v>
      </c>
      <c r="F8" s="279"/>
    </row>
    <row r="9" spans="1:6" ht="12.75" customHeight="1">
      <c r="A9" s="212" t="s">
        <v>11</v>
      </c>
      <c r="B9" s="187" t="s">
        <v>77</v>
      </c>
      <c r="C9" s="213">
        <v>4732</v>
      </c>
      <c r="D9" s="187" t="s">
        <v>196</v>
      </c>
      <c r="E9" s="214">
        <v>8348</v>
      </c>
      <c r="F9" s="279"/>
    </row>
    <row r="10" spans="1:6" ht="12.75" customHeight="1">
      <c r="A10" s="212" t="s">
        <v>8</v>
      </c>
      <c r="B10" s="187" t="s">
        <v>270</v>
      </c>
      <c r="C10" s="213">
        <v>0</v>
      </c>
      <c r="D10" s="187" t="s">
        <v>271</v>
      </c>
      <c r="E10" s="214">
        <v>0</v>
      </c>
      <c r="F10" s="279"/>
    </row>
    <row r="11" spans="1:6" ht="12.75" customHeight="1">
      <c r="A11" s="212" t="s">
        <v>9</v>
      </c>
      <c r="B11" s="187" t="s">
        <v>272</v>
      </c>
      <c r="C11" s="213">
        <v>0</v>
      </c>
      <c r="D11" s="187" t="s">
        <v>273</v>
      </c>
      <c r="E11" s="214">
        <v>0</v>
      </c>
      <c r="F11" s="279"/>
    </row>
    <row r="12" spans="1:6" ht="12.75" customHeight="1">
      <c r="A12" s="212" t="s">
        <v>14</v>
      </c>
      <c r="B12" s="187" t="s">
        <v>274</v>
      </c>
      <c r="C12" s="215">
        <v>0</v>
      </c>
      <c r="D12" s="216"/>
      <c r="E12" s="214"/>
      <c r="F12" s="279"/>
    </row>
    <row r="13" spans="1:6" ht="9.75" customHeight="1">
      <c r="A13" s="212" t="s">
        <v>237</v>
      </c>
      <c r="B13" s="216"/>
      <c r="C13" s="213"/>
      <c r="D13" s="216"/>
      <c r="E13" s="214"/>
      <c r="F13" s="279"/>
    </row>
    <row r="14" spans="1:6" ht="11.25" customHeight="1">
      <c r="A14" s="212" t="s">
        <v>238</v>
      </c>
      <c r="B14" s="216"/>
      <c r="C14" s="213"/>
      <c r="D14" s="216"/>
      <c r="E14" s="214"/>
      <c r="F14" s="279"/>
    </row>
    <row r="15" spans="1:6" ht="9" customHeight="1">
      <c r="A15" s="212" t="s">
        <v>239</v>
      </c>
      <c r="B15" s="216"/>
      <c r="C15" s="215"/>
      <c r="D15" s="216"/>
      <c r="E15" s="214"/>
      <c r="F15" s="279"/>
    </row>
    <row r="16" spans="1:6" ht="9.75" customHeight="1">
      <c r="A16" s="212" t="s">
        <v>240</v>
      </c>
      <c r="B16" s="216"/>
      <c r="C16" s="215"/>
      <c r="D16" s="216"/>
      <c r="E16" s="214"/>
      <c r="F16" s="279"/>
    </row>
    <row r="17" spans="1:6" ht="12.75" customHeight="1" thickBot="1">
      <c r="A17" s="234" t="s">
        <v>241</v>
      </c>
      <c r="B17" s="235"/>
      <c r="C17" s="236"/>
      <c r="D17" s="237" t="s">
        <v>206</v>
      </c>
      <c r="E17" s="238"/>
      <c r="F17" s="279"/>
    </row>
    <row r="18" spans="1:6" ht="15.75" customHeight="1" thickBot="1">
      <c r="A18" s="221" t="s">
        <v>242</v>
      </c>
      <c r="B18" s="189" t="s">
        <v>275</v>
      </c>
      <c r="C18" s="222">
        <f>+C7+C9+C10+C12+C13+C14+C15+C16+C17</f>
        <v>9748</v>
      </c>
      <c r="D18" s="189" t="s">
        <v>276</v>
      </c>
      <c r="E18" s="223">
        <f>+E7+E9+E11+E12+E13+E14+E15+E16+E17</f>
        <v>9748</v>
      </c>
      <c r="F18" s="279"/>
    </row>
    <row r="19" spans="1:6" ht="12.75" customHeight="1">
      <c r="A19" s="209" t="s">
        <v>243</v>
      </c>
      <c r="B19" s="239" t="s">
        <v>277</v>
      </c>
      <c r="C19" s="240">
        <f>+C20+C21+C22+C23+C24</f>
        <v>0</v>
      </c>
      <c r="D19" s="191" t="s">
        <v>223</v>
      </c>
      <c r="E19" s="241"/>
      <c r="F19" s="279"/>
    </row>
    <row r="20" spans="1:6" ht="12.75" customHeight="1">
      <c r="A20" s="212" t="s">
        <v>244</v>
      </c>
      <c r="B20" s="242" t="s">
        <v>278</v>
      </c>
      <c r="C20" s="228"/>
      <c r="D20" s="191" t="s">
        <v>279</v>
      </c>
      <c r="E20" s="229"/>
      <c r="F20" s="279"/>
    </row>
    <row r="21" spans="1:6" ht="12.75" customHeight="1">
      <c r="A21" s="209" t="s">
        <v>245</v>
      </c>
      <c r="B21" s="242" t="s">
        <v>280</v>
      </c>
      <c r="C21" s="228"/>
      <c r="D21" s="191" t="s">
        <v>225</v>
      </c>
      <c r="E21" s="229"/>
      <c r="F21" s="279"/>
    </row>
    <row r="22" spans="1:6" ht="12.75" customHeight="1">
      <c r="A22" s="212" t="s">
        <v>246</v>
      </c>
      <c r="B22" s="242" t="s">
        <v>281</v>
      </c>
      <c r="C22" s="228"/>
      <c r="D22" s="191" t="s">
        <v>226</v>
      </c>
      <c r="E22" s="229"/>
      <c r="F22" s="279"/>
    </row>
    <row r="23" spans="1:6" ht="12.75" customHeight="1">
      <c r="A23" s="209" t="s">
        <v>247</v>
      </c>
      <c r="B23" s="242" t="s">
        <v>282</v>
      </c>
      <c r="C23" s="228"/>
      <c r="D23" s="190" t="s">
        <v>227</v>
      </c>
      <c r="E23" s="229"/>
      <c r="F23" s="279"/>
    </row>
    <row r="24" spans="1:6" ht="12.75" customHeight="1">
      <c r="A24" s="212" t="s">
        <v>248</v>
      </c>
      <c r="B24" s="243" t="s">
        <v>283</v>
      </c>
      <c r="C24" s="228"/>
      <c r="D24" s="191" t="s">
        <v>284</v>
      </c>
      <c r="E24" s="229"/>
      <c r="F24" s="279"/>
    </row>
    <row r="25" spans="1:6" ht="12.75" customHeight="1">
      <c r="A25" s="209" t="s">
        <v>249</v>
      </c>
      <c r="B25" s="244" t="s">
        <v>285</v>
      </c>
      <c r="C25" s="230">
        <f>+C26+C27+C28+C29+C30</f>
        <v>0</v>
      </c>
      <c r="D25" s="245" t="s">
        <v>229</v>
      </c>
      <c r="E25" s="229"/>
      <c r="F25" s="279"/>
    </row>
    <row r="26" spans="1:6" ht="12.75" customHeight="1">
      <c r="A26" s="212" t="s">
        <v>250</v>
      </c>
      <c r="B26" s="243" t="s">
        <v>286</v>
      </c>
      <c r="C26" s="228"/>
      <c r="D26" s="245" t="s">
        <v>287</v>
      </c>
      <c r="E26" s="229"/>
      <c r="F26" s="279"/>
    </row>
    <row r="27" spans="1:6" ht="12.75" customHeight="1">
      <c r="A27" s="209" t="s">
        <v>251</v>
      </c>
      <c r="B27" s="243" t="s">
        <v>288</v>
      </c>
      <c r="C27" s="228"/>
      <c r="D27" s="246"/>
      <c r="E27" s="229"/>
      <c r="F27" s="279"/>
    </row>
    <row r="28" spans="1:6" ht="12.75" customHeight="1">
      <c r="A28" s="212" t="s">
        <v>252</v>
      </c>
      <c r="B28" s="242" t="s">
        <v>289</v>
      </c>
      <c r="C28" s="228"/>
      <c r="D28" s="247"/>
      <c r="E28" s="229"/>
      <c r="F28" s="279"/>
    </row>
    <row r="29" spans="1:6" ht="12.75" customHeight="1">
      <c r="A29" s="209" t="s">
        <v>255</v>
      </c>
      <c r="B29" s="248" t="s">
        <v>290</v>
      </c>
      <c r="C29" s="228"/>
      <c r="D29" s="216"/>
      <c r="E29" s="229"/>
      <c r="F29" s="279"/>
    </row>
    <row r="30" spans="1:6" ht="12.75" customHeight="1" thickBot="1">
      <c r="A30" s="212" t="s">
        <v>258</v>
      </c>
      <c r="B30" s="249" t="s">
        <v>291</v>
      </c>
      <c r="C30" s="228"/>
      <c r="D30" s="247"/>
      <c r="E30" s="229"/>
      <c r="F30" s="279"/>
    </row>
    <row r="31" spans="1:6" ht="21.75" customHeight="1" thickBot="1">
      <c r="A31" s="221" t="s">
        <v>261</v>
      </c>
      <c r="B31" s="189" t="s">
        <v>292</v>
      </c>
      <c r="C31" s="222">
        <f>+C19+C25</f>
        <v>0</v>
      </c>
      <c r="D31" s="189" t="s">
        <v>293</v>
      </c>
      <c r="E31" s="223">
        <f>SUM(E19:E30)</f>
        <v>0</v>
      </c>
      <c r="F31" s="279"/>
    </row>
    <row r="32" spans="1:6" ht="13.5" thickBot="1">
      <c r="A32" s="221" t="s">
        <v>294</v>
      </c>
      <c r="B32" s="232" t="s">
        <v>295</v>
      </c>
      <c r="C32" s="233">
        <f>+C18+C31</f>
        <v>9748</v>
      </c>
      <c r="D32" s="232" t="s">
        <v>296</v>
      </c>
      <c r="E32" s="233">
        <f>+E18+E31</f>
        <v>9748</v>
      </c>
      <c r="F32" s="279"/>
    </row>
    <row r="33" spans="1:6" ht="13.5" thickBot="1">
      <c r="A33" s="221" t="s">
        <v>297</v>
      </c>
      <c r="B33" s="232" t="s">
        <v>259</v>
      </c>
      <c r="C33" s="233" t="str">
        <f>IF(C18-E18&lt;0,E18-C18,"-")</f>
        <v>-</v>
      </c>
      <c r="D33" s="232" t="s">
        <v>260</v>
      </c>
      <c r="E33" s="233" t="str">
        <f>IF(C18-E18&gt;0,C18-E18,"-")</f>
        <v>-</v>
      </c>
      <c r="F33" s="279"/>
    </row>
    <row r="34" spans="1:6" ht="13.5" thickBot="1">
      <c r="A34" s="221" t="s">
        <v>298</v>
      </c>
      <c r="B34" s="232" t="s">
        <v>262</v>
      </c>
      <c r="C34" s="233" t="str">
        <f>IF(C18+C19-E32&lt;0,E32-(C18+C19),"-")</f>
        <v>-</v>
      </c>
      <c r="D34" s="232" t="s">
        <v>263</v>
      </c>
      <c r="E34" s="233" t="str">
        <f>IF(C18+C19-E32&gt;0,C18+C19-E32,"-")</f>
        <v>-</v>
      </c>
      <c r="F34" s="279"/>
    </row>
  </sheetData>
  <sheetProtection/>
  <mergeCells count="3">
    <mergeCell ref="F2:F34"/>
    <mergeCell ref="A4:A5"/>
    <mergeCell ref="B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5.8515625" style="194" customWidth="1"/>
    <col min="2" max="2" width="47.28125" style="195" customWidth="1"/>
    <col min="3" max="3" width="14.00390625" style="194" customWidth="1"/>
    <col min="4" max="4" width="47.28125" style="194" customWidth="1"/>
    <col min="5" max="5" width="14.00390625" style="194" customWidth="1"/>
    <col min="6" max="6" width="0.13671875" style="194" customWidth="1"/>
    <col min="7" max="16384" width="9.140625" style="194" customWidth="1"/>
  </cols>
  <sheetData>
    <row r="1" ht="12.75">
      <c r="D1" s="250" t="s">
        <v>264</v>
      </c>
    </row>
    <row r="2" spans="2:6" ht="39.75" customHeight="1">
      <c r="B2" s="192" t="s">
        <v>230</v>
      </c>
      <c r="C2" s="193"/>
      <c r="D2" s="193"/>
      <c r="E2" s="193"/>
      <c r="F2" s="279" t="s">
        <v>231</v>
      </c>
    </row>
    <row r="3" spans="5:6" ht="14.25" thickBot="1">
      <c r="E3" s="196" t="s">
        <v>232</v>
      </c>
      <c r="F3" s="279"/>
    </row>
    <row r="4" spans="1:6" ht="18" customHeight="1" thickBot="1">
      <c r="A4" s="283" t="s">
        <v>233</v>
      </c>
      <c r="B4" s="197" t="s">
        <v>234</v>
      </c>
      <c r="C4" s="198"/>
      <c r="D4" s="197" t="s">
        <v>235</v>
      </c>
      <c r="E4" s="199"/>
      <c r="F4" s="279"/>
    </row>
    <row r="5" spans="1:6" s="203" customFormat="1" ht="35.25" customHeight="1" thickBot="1">
      <c r="A5" s="284"/>
      <c r="B5" s="200" t="s">
        <v>0</v>
      </c>
      <c r="C5" s="201" t="s">
        <v>236</v>
      </c>
      <c r="D5" s="200" t="s">
        <v>0</v>
      </c>
      <c r="E5" s="202" t="s">
        <v>236</v>
      </c>
      <c r="F5" s="279"/>
    </row>
    <row r="6" spans="1:6" s="208" customFormat="1" ht="12" customHeight="1" thickBot="1">
      <c r="A6" s="204">
        <v>1</v>
      </c>
      <c r="B6" s="205">
        <v>2</v>
      </c>
      <c r="C6" s="206" t="s">
        <v>11</v>
      </c>
      <c r="D6" s="205" t="s">
        <v>8</v>
      </c>
      <c r="E6" s="207" t="s">
        <v>9</v>
      </c>
      <c r="F6" s="279"/>
    </row>
    <row r="7" spans="1:6" ht="12.75" customHeight="1">
      <c r="A7" s="209" t="s">
        <v>2</v>
      </c>
      <c r="B7" s="186" t="s">
        <v>207</v>
      </c>
      <c r="C7" s="210">
        <v>98417</v>
      </c>
      <c r="D7" s="186" t="s">
        <v>31</v>
      </c>
      <c r="E7" s="211">
        <v>71609</v>
      </c>
      <c r="F7" s="279"/>
    </row>
    <row r="8" spans="1:6" ht="12.75" customHeight="1">
      <c r="A8" s="212" t="s">
        <v>3</v>
      </c>
      <c r="B8" s="187" t="s">
        <v>208</v>
      </c>
      <c r="C8" s="213">
        <v>47307</v>
      </c>
      <c r="D8" s="187" t="s">
        <v>92</v>
      </c>
      <c r="E8" s="214">
        <v>14614</v>
      </c>
      <c r="F8" s="279"/>
    </row>
    <row r="9" spans="1:6" ht="12.75" customHeight="1">
      <c r="A9" s="212" t="s">
        <v>11</v>
      </c>
      <c r="B9" s="187" t="s">
        <v>209</v>
      </c>
      <c r="C9" s="213">
        <v>0</v>
      </c>
      <c r="D9" s="187" t="s">
        <v>204</v>
      </c>
      <c r="E9" s="214">
        <v>42326</v>
      </c>
      <c r="F9" s="279"/>
    </row>
    <row r="10" spans="1:6" ht="12.75" customHeight="1">
      <c r="A10" s="212" t="s">
        <v>8</v>
      </c>
      <c r="B10" s="187" t="s">
        <v>75</v>
      </c>
      <c r="C10" s="213">
        <v>14450</v>
      </c>
      <c r="D10" s="187" t="s">
        <v>96</v>
      </c>
      <c r="E10" s="214">
        <v>31382</v>
      </c>
      <c r="F10" s="279"/>
    </row>
    <row r="11" spans="1:6" ht="12.75" customHeight="1">
      <c r="A11" s="212" t="s">
        <v>9</v>
      </c>
      <c r="B11" s="188" t="s">
        <v>210</v>
      </c>
      <c r="C11" s="213">
        <v>0</v>
      </c>
      <c r="D11" s="187" t="s">
        <v>205</v>
      </c>
      <c r="E11" s="214">
        <v>5100</v>
      </c>
      <c r="F11" s="279"/>
    </row>
    <row r="12" spans="1:6" ht="12.75" customHeight="1">
      <c r="A12" s="212" t="s">
        <v>14</v>
      </c>
      <c r="B12" s="187" t="s">
        <v>211</v>
      </c>
      <c r="C12" s="215"/>
      <c r="D12" s="187" t="s">
        <v>206</v>
      </c>
      <c r="E12" s="214"/>
      <c r="F12" s="279"/>
    </row>
    <row r="13" spans="1:6" ht="12.75" customHeight="1">
      <c r="A13" s="212" t="s">
        <v>237</v>
      </c>
      <c r="B13" s="187" t="s">
        <v>212</v>
      </c>
      <c r="C13" s="213">
        <v>4857</v>
      </c>
      <c r="D13" s="216"/>
      <c r="E13" s="214"/>
      <c r="F13" s="279"/>
    </row>
    <row r="14" spans="1:6" ht="12.75" customHeight="1">
      <c r="A14" s="212" t="s">
        <v>238</v>
      </c>
      <c r="B14" s="216"/>
      <c r="C14" s="213"/>
      <c r="D14" s="216"/>
      <c r="E14" s="214"/>
      <c r="F14" s="279"/>
    </row>
    <row r="15" spans="1:6" ht="12.75" customHeight="1">
      <c r="A15" s="212" t="s">
        <v>239</v>
      </c>
      <c r="B15" s="217"/>
      <c r="C15" s="215"/>
      <c r="D15" s="216"/>
      <c r="E15" s="214"/>
      <c r="F15" s="279"/>
    </row>
    <row r="16" spans="1:6" ht="12.75" customHeight="1">
      <c r="A16" s="212" t="s">
        <v>240</v>
      </c>
      <c r="B16" s="216"/>
      <c r="C16" s="213"/>
      <c r="D16" s="216"/>
      <c r="E16" s="214"/>
      <c r="F16" s="279"/>
    </row>
    <row r="17" spans="1:6" ht="12.75" customHeight="1">
      <c r="A17" s="212" t="s">
        <v>241</v>
      </c>
      <c r="B17" s="216"/>
      <c r="C17" s="213"/>
      <c r="D17" s="216"/>
      <c r="E17" s="214"/>
      <c r="F17" s="279"/>
    </row>
    <row r="18" spans="1:6" ht="12.75" customHeight="1" thickBot="1">
      <c r="A18" s="212" t="s">
        <v>242</v>
      </c>
      <c r="B18" s="218"/>
      <c r="C18" s="219"/>
      <c r="D18" s="216"/>
      <c r="E18" s="220"/>
      <c r="F18" s="279"/>
    </row>
    <row r="19" spans="1:6" ht="15.75" customHeight="1" thickBot="1">
      <c r="A19" s="221" t="s">
        <v>243</v>
      </c>
      <c r="B19" s="189" t="s">
        <v>213</v>
      </c>
      <c r="C19" s="222">
        <f>+C7+C8+C10+C11+C13+C14+C15+C16+C17+C18</f>
        <v>165031</v>
      </c>
      <c r="D19" s="189" t="s">
        <v>214</v>
      </c>
      <c r="E19" s="223">
        <f>SUM(E7:E18)</f>
        <v>165031</v>
      </c>
      <c r="F19" s="279"/>
    </row>
    <row r="20" spans="1:6" ht="12.75" customHeight="1">
      <c r="A20" s="224" t="s">
        <v>244</v>
      </c>
      <c r="B20" s="190" t="s">
        <v>215</v>
      </c>
      <c r="C20" s="225">
        <f>+C21+C22+C23+C24</f>
        <v>0</v>
      </c>
      <c r="D20" s="191" t="s">
        <v>223</v>
      </c>
      <c r="E20" s="226"/>
      <c r="F20" s="279"/>
    </row>
    <row r="21" spans="1:6" ht="12.75" customHeight="1">
      <c r="A21" s="227" t="s">
        <v>245</v>
      </c>
      <c r="B21" s="191" t="s">
        <v>216</v>
      </c>
      <c r="C21" s="228"/>
      <c r="D21" s="191" t="s">
        <v>224</v>
      </c>
      <c r="E21" s="229"/>
      <c r="F21" s="279"/>
    </row>
    <row r="22" spans="1:6" ht="12.75" customHeight="1">
      <c r="A22" s="227" t="s">
        <v>246</v>
      </c>
      <c r="B22" s="191" t="s">
        <v>217</v>
      </c>
      <c r="C22" s="228"/>
      <c r="D22" s="191" t="s">
        <v>225</v>
      </c>
      <c r="E22" s="229"/>
      <c r="F22" s="279"/>
    </row>
    <row r="23" spans="1:6" ht="12.75" customHeight="1">
      <c r="A23" s="227" t="s">
        <v>247</v>
      </c>
      <c r="B23" s="191" t="s">
        <v>218</v>
      </c>
      <c r="C23" s="228"/>
      <c r="D23" s="191" t="s">
        <v>226</v>
      </c>
      <c r="E23" s="229"/>
      <c r="F23" s="279"/>
    </row>
    <row r="24" spans="1:6" ht="12.75" customHeight="1">
      <c r="A24" s="227" t="s">
        <v>248</v>
      </c>
      <c r="B24" s="191" t="s">
        <v>219</v>
      </c>
      <c r="C24" s="228"/>
      <c r="D24" s="190" t="s">
        <v>227</v>
      </c>
      <c r="E24" s="229"/>
      <c r="F24" s="279"/>
    </row>
    <row r="25" spans="1:6" ht="12.75" customHeight="1">
      <c r="A25" s="227" t="s">
        <v>249</v>
      </c>
      <c r="B25" s="191" t="s">
        <v>220</v>
      </c>
      <c r="C25" s="230">
        <f>+C26+C27</f>
        <v>0</v>
      </c>
      <c r="D25" s="191" t="s">
        <v>228</v>
      </c>
      <c r="E25" s="229"/>
      <c r="F25" s="279"/>
    </row>
    <row r="26" spans="1:6" ht="12.75" customHeight="1">
      <c r="A26" s="224" t="s">
        <v>250</v>
      </c>
      <c r="B26" s="190" t="s">
        <v>221</v>
      </c>
      <c r="C26" s="231"/>
      <c r="D26" s="186" t="s">
        <v>229</v>
      </c>
      <c r="E26" s="226"/>
      <c r="F26" s="279"/>
    </row>
    <row r="27" spans="1:6" ht="12.75" customHeight="1" thickBot="1">
      <c r="A27" s="227" t="s">
        <v>251</v>
      </c>
      <c r="B27" s="191" t="s">
        <v>222</v>
      </c>
      <c r="C27" s="228"/>
      <c r="D27" s="216"/>
      <c r="E27" s="229"/>
      <c r="F27" s="279"/>
    </row>
    <row r="28" spans="1:6" ht="19.5" customHeight="1" thickBot="1">
      <c r="A28" s="221" t="s">
        <v>252</v>
      </c>
      <c r="B28" s="189" t="s">
        <v>253</v>
      </c>
      <c r="C28" s="222">
        <f>+C20+C25</f>
        <v>0</v>
      </c>
      <c r="D28" s="189" t="s">
        <v>254</v>
      </c>
      <c r="E28" s="223">
        <f>SUM(E20:E27)</f>
        <v>0</v>
      </c>
      <c r="F28" s="279"/>
    </row>
    <row r="29" spans="1:6" ht="13.5" thickBot="1">
      <c r="A29" s="221" t="s">
        <v>255</v>
      </c>
      <c r="B29" s="232" t="s">
        <v>256</v>
      </c>
      <c r="C29" s="233">
        <f>+C19+C28</f>
        <v>165031</v>
      </c>
      <c r="D29" s="232" t="s">
        <v>257</v>
      </c>
      <c r="E29" s="233">
        <f>+E19+E28</f>
        <v>165031</v>
      </c>
      <c r="F29" s="279"/>
    </row>
    <row r="30" spans="1:6" ht="13.5" thickBot="1">
      <c r="A30" s="221" t="s">
        <v>258</v>
      </c>
      <c r="B30" s="232" t="s">
        <v>259</v>
      </c>
      <c r="C30" s="233" t="str">
        <f>IF(C19-E19&lt;0,E19-C19,"-")</f>
        <v>-</v>
      </c>
      <c r="D30" s="232" t="s">
        <v>260</v>
      </c>
      <c r="E30" s="233" t="str">
        <f>IF(C19-E19&gt;0,C19-E19,"-")</f>
        <v>-</v>
      </c>
      <c r="F30" s="279"/>
    </row>
    <row r="31" spans="1:6" ht="13.5" thickBot="1">
      <c r="A31" s="221" t="s">
        <v>261</v>
      </c>
      <c r="B31" s="232" t="s">
        <v>262</v>
      </c>
      <c r="C31" s="233" t="str">
        <f>IF(C19+C20-E29&lt;0,E29-(C19+C20),"-")</f>
        <v>-</v>
      </c>
      <c r="D31" s="232" t="s">
        <v>263</v>
      </c>
      <c r="E31" s="233" t="str">
        <f>IF(C19+C20-E29&gt;0,C19+C20-E29,"-")</f>
        <v>-</v>
      </c>
      <c r="F31" s="279"/>
    </row>
    <row r="32" spans="2:4" ht="18.75">
      <c r="B32" s="285"/>
      <c r="C32" s="285"/>
      <c r="D32" s="285"/>
    </row>
  </sheetData>
  <sheetProtection/>
  <mergeCells count="3">
    <mergeCell ref="F2:F31"/>
    <mergeCell ref="A4:A5"/>
    <mergeCell ref="B32:D3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5.421875" style="2" customWidth="1"/>
    <col min="2" max="2" width="27.8515625" style="0" customWidth="1"/>
    <col min="3" max="14" width="6.8515625" style="0" customWidth="1"/>
    <col min="15" max="15" width="12.00390625" style="0" customWidth="1"/>
    <col min="16" max="16" width="11.00390625" style="0" bestFit="1" customWidth="1"/>
    <col min="18" max="18" width="11.57421875" style="0" bestFit="1" customWidth="1"/>
  </cols>
  <sheetData>
    <row r="2" spans="14:15" ht="12.75">
      <c r="N2" s="275" t="s">
        <v>181</v>
      </c>
      <c r="O2" s="275"/>
    </row>
    <row r="3" spans="1:14" ht="12.75">
      <c r="A3" s="286" t="s">
        <v>168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</row>
    <row r="4" spans="1:14" ht="21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</row>
    <row r="5" ht="13.5" thickBot="1">
      <c r="N5" s="24" t="s">
        <v>15</v>
      </c>
    </row>
    <row r="6" spans="1:15" s="15" customFormat="1" ht="39" thickBot="1">
      <c r="A6" s="167" t="s">
        <v>16</v>
      </c>
      <c r="B6" s="157" t="s">
        <v>0</v>
      </c>
      <c r="C6" s="9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58" t="s">
        <v>28</v>
      </c>
      <c r="O6" s="181" t="s">
        <v>4</v>
      </c>
    </row>
    <row r="7" spans="1:15" s="8" customFormat="1" ht="15" customHeight="1" thickBot="1">
      <c r="A7" s="168"/>
      <c r="B7" s="158" t="s">
        <v>29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56"/>
      <c r="O7" s="57"/>
    </row>
    <row r="8" spans="1:16" ht="27.75" customHeight="1">
      <c r="A8" s="169" t="s">
        <v>2</v>
      </c>
      <c r="B8" s="165" t="s">
        <v>198</v>
      </c>
      <c r="C8" s="22">
        <v>12168</v>
      </c>
      <c r="D8" s="23">
        <v>12138</v>
      </c>
      <c r="E8" s="23">
        <v>12136</v>
      </c>
      <c r="F8" s="23">
        <v>12170</v>
      </c>
      <c r="G8" s="23">
        <v>12138</v>
      </c>
      <c r="H8" s="23">
        <v>12142</v>
      </c>
      <c r="I8" s="23">
        <v>12140</v>
      </c>
      <c r="J8" s="23">
        <v>12140</v>
      </c>
      <c r="K8" s="23">
        <v>12138</v>
      </c>
      <c r="L8" s="23">
        <v>12138</v>
      </c>
      <c r="M8" s="23">
        <v>12138</v>
      </c>
      <c r="N8" s="178">
        <v>12138</v>
      </c>
      <c r="O8" s="182">
        <f aca="true" t="shared" si="0" ref="O8:O13">SUM(C8:N8)</f>
        <v>145724</v>
      </c>
      <c r="P8" s="257"/>
    </row>
    <row r="9" spans="1:15" ht="15" customHeight="1">
      <c r="A9" s="72" t="s">
        <v>3</v>
      </c>
      <c r="B9" s="160" t="s">
        <v>75</v>
      </c>
      <c r="C9" s="163">
        <v>1204</v>
      </c>
      <c r="D9" s="161">
        <v>1204</v>
      </c>
      <c r="E9" s="6">
        <v>1204</v>
      </c>
      <c r="F9" s="6">
        <v>1204</v>
      </c>
      <c r="G9" s="6">
        <v>1204</v>
      </c>
      <c r="H9" s="6">
        <v>1204</v>
      </c>
      <c r="I9" s="6">
        <v>1204</v>
      </c>
      <c r="J9" s="6">
        <v>1205</v>
      </c>
      <c r="K9" s="6">
        <v>1204</v>
      </c>
      <c r="L9" s="6">
        <v>1204</v>
      </c>
      <c r="M9" s="6">
        <v>1204</v>
      </c>
      <c r="N9" s="7">
        <v>1205</v>
      </c>
      <c r="O9" s="182">
        <f t="shared" si="0"/>
        <v>14450</v>
      </c>
    </row>
    <row r="10" spans="1:15" ht="15" customHeight="1">
      <c r="A10" s="170" t="s">
        <v>11</v>
      </c>
      <c r="B10" s="162" t="s">
        <v>76</v>
      </c>
      <c r="C10" s="164">
        <v>405</v>
      </c>
      <c r="D10" s="164">
        <v>404</v>
      </c>
      <c r="E10" s="6">
        <v>405</v>
      </c>
      <c r="F10" s="6">
        <v>405</v>
      </c>
      <c r="G10" s="6">
        <v>405</v>
      </c>
      <c r="H10" s="6">
        <v>405</v>
      </c>
      <c r="I10" s="6">
        <v>405</v>
      </c>
      <c r="J10" s="6">
        <v>405</v>
      </c>
      <c r="K10" s="6">
        <v>405</v>
      </c>
      <c r="L10" s="6">
        <v>405</v>
      </c>
      <c r="M10" s="6">
        <v>404</v>
      </c>
      <c r="N10" s="7">
        <v>404</v>
      </c>
      <c r="O10" s="182">
        <f t="shared" si="0"/>
        <v>4857</v>
      </c>
    </row>
    <row r="11" spans="1:15" ht="28.5" customHeight="1">
      <c r="A11" s="171" t="s">
        <v>8</v>
      </c>
      <c r="B11" s="165" t="s">
        <v>199</v>
      </c>
      <c r="C11" s="6"/>
      <c r="D11" s="6"/>
      <c r="E11" s="6"/>
      <c r="F11" s="6"/>
      <c r="G11" s="6"/>
      <c r="H11" s="6">
        <v>5016</v>
      </c>
      <c r="I11" s="6"/>
      <c r="J11" s="6"/>
      <c r="K11" s="6"/>
      <c r="L11" s="6"/>
      <c r="M11" s="6"/>
      <c r="N11" s="7"/>
      <c r="O11" s="182">
        <f t="shared" si="0"/>
        <v>5016</v>
      </c>
    </row>
    <row r="12" spans="1:15" ht="17.25" customHeight="1">
      <c r="A12" s="172" t="s">
        <v>9</v>
      </c>
      <c r="B12" s="63" t="s">
        <v>77</v>
      </c>
      <c r="C12" s="6"/>
      <c r="D12" s="6"/>
      <c r="E12" s="6"/>
      <c r="F12" s="6"/>
      <c r="G12" s="6"/>
      <c r="H12" s="6">
        <v>4732</v>
      </c>
      <c r="I12" s="6"/>
      <c r="J12" s="6"/>
      <c r="K12" s="6"/>
      <c r="L12" s="6"/>
      <c r="M12" s="6"/>
      <c r="N12" s="7"/>
      <c r="O12" s="182">
        <f t="shared" si="0"/>
        <v>4732</v>
      </c>
    </row>
    <row r="13" spans="1:15" s="60" customFormat="1" ht="17.25" customHeight="1" thickBot="1">
      <c r="A13" s="173"/>
      <c r="B13" s="52" t="s">
        <v>200</v>
      </c>
      <c r="C13" s="176">
        <f>SUM(C8:C12)</f>
        <v>13777</v>
      </c>
      <c r="D13" s="176">
        <f aca="true" t="shared" si="1" ref="D13:N13">SUM(D8:D12)</f>
        <v>13746</v>
      </c>
      <c r="E13" s="176">
        <f t="shared" si="1"/>
        <v>13745</v>
      </c>
      <c r="F13" s="176">
        <f t="shared" si="1"/>
        <v>13779</v>
      </c>
      <c r="G13" s="176">
        <f t="shared" si="1"/>
        <v>13747</v>
      </c>
      <c r="H13" s="176">
        <f t="shared" si="1"/>
        <v>23499</v>
      </c>
      <c r="I13" s="176">
        <f t="shared" si="1"/>
        <v>13749</v>
      </c>
      <c r="J13" s="176">
        <f t="shared" si="1"/>
        <v>13750</v>
      </c>
      <c r="K13" s="176">
        <f t="shared" si="1"/>
        <v>13747</v>
      </c>
      <c r="L13" s="176">
        <f t="shared" si="1"/>
        <v>13747</v>
      </c>
      <c r="M13" s="176">
        <f t="shared" si="1"/>
        <v>13746</v>
      </c>
      <c r="N13" s="179">
        <f t="shared" si="1"/>
        <v>13747</v>
      </c>
      <c r="O13" s="183">
        <f t="shared" si="0"/>
        <v>174779</v>
      </c>
    </row>
    <row r="14" spans="1:16" s="15" customFormat="1" ht="15" customHeight="1" thickBot="1">
      <c r="A14" s="174"/>
      <c r="B14" s="157" t="s">
        <v>201</v>
      </c>
      <c r="C14" s="177">
        <f>SUM(C25-C13)</f>
        <v>0</v>
      </c>
      <c r="D14" s="177">
        <f aca="true" t="shared" si="2" ref="D14:K14">SUM(D25-D13)</f>
        <v>0</v>
      </c>
      <c r="E14" s="177">
        <f t="shared" si="2"/>
        <v>0</v>
      </c>
      <c r="F14" s="177">
        <f t="shared" si="2"/>
        <v>0</v>
      </c>
      <c r="G14" s="177">
        <f t="shared" si="2"/>
        <v>0</v>
      </c>
      <c r="H14" s="177">
        <f t="shared" si="2"/>
        <v>0</v>
      </c>
      <c r="I14" s="177">
        <f t="shared" si="2"/>
        <v>0</v>
      </c>
      <c r="J14" s="177">
        <f t="shared" si="2"/>
        <v>0</v>
      </c>
      <c r="K14" s="177">
        <f t="shared" si="2"/>
        <v>0</v>
      </c>
      <c r="L14" s="177">
        <f>SUM(L25-L13)</f>
        <v>0</v>
      </c>
      <c r="M14" s="177">
        <f>SUM(M25-M13)</f>
        <v>0</v>
      </c>
      <c r="N14" s="180">
        <f>SUM(N25-N13)</f>
        <v>0</v>
      </c>
      <c r="O14" s="184">
        <f>SUM(O25-O13)</f>
        <v>0</v>
      </c>
      <c r="P14"/>
    </row>
    <row r="15" spans="1:16" s="15" customFormat="1" ht="15" customHeight="1" thickBot="1">
      <c r="A15" s="175"/>
      <c r="B15" s="159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156"/>
      <c r="O15" s="185"/>
      <c r="P15" s="49"/>
    </row>
    <row r="16" spans="1:16" s="8" customFormat="1" ht="15" customHeight="1" thickBot="1">
      <c r="A16" s="85"/>
      <c r="B16" s="158" t="s">
        <v>30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56"/>
      <c r="O16" s="59"/>
      <c r="P16" s="50"/>
    </row>
    <row r="17" spans="1:17" ht="15" customHeight="1">
      <c r="A17" s="169" t="s">
        <v>2</v>
      </c>
      <c r="B17" s="42" t="s">
        <v>31</v>
      </c>
      <c r="C17" s="18">
        <v>5967</v>
      </c>
      <c r="D17" s="18">
        <v>5968</v>
      </c>
      <c r="E17" s="18">
        <v>5967</v>
      </c>
      <c r="F17" s="18">
        <v>5968</v>
      </c>
      <c r="G17" s="18">
        <v>5968</v>
      </c>
      <c r="H17" s="18">
        <v>5967</v>
      </c>
      <c r="I17" s="18">
        <v>5968</v>
      </c>
      <c r="J17" s="18">
        <v>5968</v>
      </c>
      <c r="K17" s="18">
        <v>5967</v>
      </c>
      <c r="L17" s="18">
        <v>5967</v>
      </c>
      <c r="M17" s="18">
        <v>5967</v>
      </c>
      <c r="N17" s="41">
        <v>5967</v>
      </c>
      <c r="O17" s="255">
        <f>SUM(C17:N17)</f>
        <v>71609</v>
      </c>
      <c r="P17" s="152"/>
      <c r="Q17" s="14"/>
    </row>
    <row r="18" spans="1:17" ht="27" customHeight="1">
      <c r="A18" s="170" t="s">
        <v>3</v>
      </c>
      <c r="B18" s="165" t="s">
        <v>195</v>
      </c>
      <c r="C18" s="6">
        <v>1218</v>
      </c>
      <c r="D18" s="6">
        <v>1218</v>
      </c>
      <c r="E18" s="6">
        <v>1218</v>
      </c>
      <c r="F18" s="6">
        <v>1218</v>
      </c>
      <c r="G18" s="6">
        <v>1217</v>
      </c>
      <c r="H18" s="6">
        <v>1218</v>
      </c>
      <c r="I18" s="6">
        <v>1218</v>
      </c>
      <c r="J18" s="6">
        <v>1218</v>
      </c>
      <c r="K18" s="6">
        <v>1218</v>
      </c>
      <c r="L18" s="6">
        <v>1218</v>
      </c>
      <c r="M18" s="6">
        <v>1217</v>
      </c>
      <c r="N18" s="7">
        <v>1218</v>
      </c>
      <c r="O18" s="182">
        <f aca="true" t="shared" si="3" ref="O18:O25">SUM(C18:N18)</f>
        <v>14614</v>
      </c>
      <c r="P18" s="152"/>
      <c r="Q18" s="14"/>
    </row>
    <row r="19" spans="1:16" ht="15" customHeight="1">
      <c r="A19" s="171" t="s">
        <v>11</v>
      </c>
      <c r="B19" s="11" t="s">
        <v>5</v>
      </c>
      <c r="C19" s="6">
        <v>3527</v>
      </c>
      <c r="D19" s="6">
        <v>3527</v>
      </c>
      <c r="E19" s="6">
        <v>3527</v>
      </c>
      <c r="F19" s="6">
        <v>3528</v>
      </c>
      <c r="G19" s="6">
        <v>3527</v>
      </c>
      <c r="H19" s="6">
        <v>3527</v>
      </c>
      <c r="I19" s="6">
        <v>3527</v>
      </c>
      <c r="J19" s="6">
        <v>3528</v>
      </c>
      <c r="K19" s="6">
        <v>3527</v>
      </c>
      <c r="L19" s="6">
        <v>3527</v>
      </c>
      <c r="M19" s="6">
        <v>3527</v>
      </c>
      <c r="N19" s="7">
        <v>3527</v>
      </c>
      <c r="O19" s="182">
        <f t="shared" si="3"/>
        <v>42326</v>
      </c>
      <c r="P19" s="152"/>
    </row>
    <row r="20" spans="1:16" ht="15" customHeight="1">
      <c r="A20" s="171" t="s">
        <v>8</v>
      </c>
      <c r="B20" s="11" t="s">
        <v>33</v>
      </c>
      <c r="C20" s="6">
        <v>2615</v>
      </c>
      <c r="D20" s="6">
        <v>2615</v>
      </c>
      <c r="E20" s="6">
        <v>2615</v>
      </c>
      <c r="F20" s="6">
        <v>2615</v>
      </c>
      <c r="G20" s="6">
        <v>2615</v>
      </c>
      <c r="H20" s="6">
        <v>2615</v>
      </c>
      <c r="I20" s="6">
        <v>2616</v>
      </c>
      <c r="J20" s="6">
        <v>2616</v>
      </c>
      <c r="K20" s="6">
        <v>2615</v>
      </c>
      <c r="L20" s="6">
        <v>2615</v>
      </c>
      <c r="M20" s="6">
        <v>2615</v>
      </c>
      <c r="N20" s="7">
        <v>2615</v>
      </c>
      <c r="O20" s="182">
        <f t="shared" si="3"/>
        <v>31382</v>
      </c>
      <c r="P20" s="152"/>
    </row>
    <row r="21" spans="1:16" ht="15" customHeight="1">
      <c r="A21" s="170" t="s">
        <v>9</v>
      </c>
      <c r="B21" s="11" t="s">
        <v>98</v>
      </c>
      <c r="C21" s="6">
        <v>450</v>
      </c>
      <c r="D21" s="6">
        <v>418</v>
      </c>
      <c r="E21" s="6">
        <v>418</v>
      </c>
      <c r="F21" s="6">
        <v>450</v>
      </c>
      <c r="G21" s="6">
        <v>420</v>
      </c>
      <c r="H21" s="6">
        <v>424</v>
      </c>
      <c r="I21" s="6">
        <v>420</v>
      </c>
      <c r="J21" s="6">
        <v>420</v>
      </c>
      <c r="K21" s="6">
        <v>420</v>
      </c>
      <c r="L21" s="6">
        <v>420</v>
      </c>
      <c r="M21" s="6">
        <v>420</v>
      </c>
      <c r="N21" s="7">
        <v>420</v>
      </c>
      <c r="O21" s="182">
        <f t="shared" si="3"/>
        <v>5100</v>
      </c>
      <c r="P21" s="152"/>
    </row>
    <row r="22" spans="1:16" ht="15" customHeight="1">
      <c r="A22" s="171" t="s">
        <v>14</v>
      </c>
      <c r="B22" s="11" t="s">
        <v>100</v>
      </c>
      <c r="C22" s="19"/>
      <c r="D22" s="19"/>
      <c r="E22" s="19"/>
      <c r="F22" s="19"/>
      <c r="G22" s="19"/>
      <c r="H22" s="19">
        <v>1400</v>
      </c>
      <c r="I22" s="19"/>
      <c r="J22" s="19"/>
      <c r="K22" s="19"/>
      <c r="L22" s="19"/>
      <c r="M22" s="19"/>
      <c r="N22" s="27"/>
      <c r="O22" s="182">
        <f t="shared" si="3"/>
        <v>1400</v>
      </c>
      <c r="P22" s="153"/>
    </row>
    <row r="23" spans="1:16" ht="15" customHeight="1">
      <c r="A23" s="169" t="s">
        <v>237</v>
      </c>
      <c r="B23" s="166" t="s">
        <v>196</v>
      </c>
      <c r="C23" s="6"/>
      <c r="D23" s="6"/>
      <c r="E23" s="6"/>
      <c r="F23" s="6"/>
      <c r="G23" s="6"/>
      <c r="H23" s="6">
        <v>8348</v>
      </c>
      <c r="I23" s="6"/>
      <c r="J23" s="6"/>
      <c r="K23" s="6"/>
      <c r="L23" s="6"/>
      <c r="M23" s="6"/>
      <c r="N23" s="7"/>
      <c r="O23" s="182">
        <f t="shared" si="3"/>
        <v>8348</v>
      </c>
      <c r="P23" s="153"/>
    </row>
    <row r="24" spans="1:16" ht="15" customHeight="1" thickBot="1">
      <c r="A24" s="171" t="s">
        <v>238</v>
      </c>
      <c r="B24" s="28" t="s">
        <v>197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7"/>
      <c r="O24" s="256">
        <f t="shared" si="3"/>
        <v>0</v>
      </c>
      <c r="P24" s="14"/>
    </row>
    <row r="25" spans="1:16" s="15" customFormat="1" ht="15" customHeight="1" thickBot="1">
      <c r="A25" s="174"/>
      <c r="B25" s="253" t="s">
        <v>32</v>
      </c>
      <c r="C25" s="254">
        <f aca="true" t="shared" si="4" ref="C25:N25">SUM(C17:C23)</f>
        <v>13777</v>
      </c>
      <c r="D25" s="9">
        <f t="shared" si="4"/>
        <v>13746</v>
      </c>
      <c r="E25" s="9">
        <f t="shared" si="4"/>
        <v>13745</v>
      </c>
      <c r="F25" s="9">
        <f t="shared" si="4"/>
        <v>13779</v>
      </c>
      <c r="G25" s="9">
        <f t="shared" si="4"/>
        <v>13747</v>
      </c>
      <c r="H25" s="9">
        <f t="shared" si="4"/>
        <v>23499</v>
      </c>
      <c r="I25" s="9">
        <f t="shared" si="4"/>
        <v>13749</v>
      </c>
      <c r="J25" s="9">
        <f t="shared" si="4"/>
        <v>13750</v>
      </c>
      <c r="K25" s="9">
        <f t="shared" si="4"/>
        <v>13747</v>
      </c>
      <c r="L25" s="9">
        <f t="shared" si="4"/>
        <v>13747</v>
      </c>
      <c r="M25" s="9">
        <f t="shared" si="4"/>
        <v>13746</v>
      </c>
      <c r="N25" s="58">
        <f t="shared" si="4"/>
        <v>13747</v>
      </c>
      <c r="O25" s="59">
        <f t="shared" si="3"/>
        <v>174779</v>
      </c>
      <c r="P25" s="155"/>
    </row>
    <row r="27" ht="12.75">
      <c r="R27" s="154"/>
    </row>
  </sheetData>
  <sheetProtection/>
  <mergeCells count="2">
    <mergeCell ref="A3:N4"/>
    <mergeCell ref="N2:O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7.7109375" style="2" customWidth="1"/>
    <col min="2" max="2" width="52.7109375" style="0" customWidth="1"/>
    <col min="3" max="3" width="15.7109375" style="32" customWidth="1"/>
    <col min="4" max="6" width="15.7109375" style="0" customWidth="1"/>
  </cols>
  <sheetData>
    <row r="1" spans="1:6" ht="12.75">
      <c r="A1" s="289" t="s">
        <v>54</v>
      </c>
      <c r="B1" s="289"/>
      <c r="C1" s="289"/>
      <c r="D1" s="289"/>
      <c r="E1" s="289"/>
      <c r="F1" s="289"/>
    </row>
    <row r="2" spans="1:6" s="1" customFormat="1" ht="33" customHeight="1">
      <c r="A2" s="290" t="s">
        <v>58</v>
      </c>
      <c r="B2" s="290"/>
      <c r="C2" s="290"/>
      <c r="D2" s="290"/>
      <c r="E2" s="290"/>
      <c r="F2" s="290"/>
    </row>
    <row r="3" spans="1:6" s="1" customFormat="1" ht="33" customHeight="1">
      <c r="A3" s="290" t="s">
        <v>150</v>
      </c>
      <c r="B3" s="290"/>
      <c r="C3" s="290"/>
      <c r="D3" s="290"/>
      <c r="E3" s="290"/>
      <c r="F3" s="290"/>
    </row>
    <row r="4" spans="1:6" ht="31.5" customHeight="1">
      <c r="A4" s="290" t="s">
        <v>151</v>
      </c>
      <c r="B4" s="290"/>
      <c r="C4" s="290"/>
      <c r="D4" s="290"/>
      <c r="E4" s="290"/>
      <c r="F4" s="290"/>
    </row>
    <row r="5" spans="1:3" ht="12.75">
      <c r="A5" s="44"/>
      <c r="B5" s="44"/>
      <c r="C5" s="53"/>
    </row>
    <row r="6" spans="1:6" ht="12.75">
      <c r="A6" s="44"/>
      <c r="B6" s="44"/>
      <c r="C6" s="53"/>
      <c r="E6" s="288" t="s">
        <v>57</v>
      </c>
      <c r="F6" s="288"/>
    </row>
    <row r="7" spans="1:7" s="1" customFormat="1" ht="66" customHeight="1">
      <c r="A7" s="118" t="s">
        <v>72</v>
      </c>
      <c r="B7" s="89" t="s">
        <v>0</v>
      </c>
      <c r="C7" s="119" t="s">
        <v>170</v>
      </c>
      <c r="D7" s="120" t="s">
        <v>171</v>
      </c>
      <c r="E7" s="148" t="s">
        <v>172</v>
      </c>
      <c r="F7" s="125" t="s">
        <v>169</v>
      </c>
      <c r="G7" s="148"/>
    </row>
    <row r="8" spans="1:6" ht="33" customHeight="1">
      <c r="A8" s="61" t="s">
        <v>99</v>
      </c>
      <c r="B8" s="89" t="s">
        <v>100</v>
      </c>
      <c r="C8" s="121">
        <f>SUM(C9)</f>
        <v>1400</v>
      </c>
      <c r="D8" s="121"/>
      <c r="E8" s="121"/>
      <c r="F8" s="122">
        <f>SUM(C8:E8)</f>
        <v>1400</v>
      </c>
    </row>
    <row r="9" spans="1:6" ht="33" customHeight="1">
      <c r="A9" s="61"/>
      <c r="B9" s="123" t="s">
        <v>153</v>
      </c>
      <c r="C9" s="25">
        <v>1400</v>
      </c>
      <c r="D9" s="121"/>
      <c r="E9" s="121"/>
      <c r="F9" s="146">
        <f aca="true" t="shared" si="0" ref="F9:F14">SUM(C9:E9)</f>
        <v>1400</v>
      </c>
    </row>
    <row r="10" spans="1:6" ht="33" customHeight="1">
      <c r="A10" s="61" t="s">
        <v>101</v>
      </c>
      <c r="B10" s="89" t="s">
        <v>102</v>
      </c>
      <c r="C10" s="121">
        <f>SUM(C11+C12)</f>
        <v>8348</v>
      </c>
      <c r="D10" s="121"/>
      <c r="E10" s="121"/>
      <c r="F10" s="122">
        <f t="shared" si="0"/>
        <v>8348</v>
      </c>
    </row>
    <row r="11" spans="1:6" ht="33" customHeight="1">
      <c r="A11" s="61"/>
      <c r="B11" s="123" t="s">
        <v>154</v>
      </c>
      <c r="C11" s="25">
        <v>5016</v>
      </c>
      <c r="D11" s="121"/>
      <c r="E11" s="121"/>
      <c r="F11" s="146">
        <f t="shared" si="0"/>
        <v>5016</v>
      </c>
    </row>
    <row r="12" spans="1:6" ht="33" customHeight="1">
      <c r="A12" s="61"/>
      <c r="B12" s="38" t="s">
        <v>194</v>
      </c>
      <c r="C12" s="25">
        <v>3332</v>
      </c>
      <c r="D12" s="121"/>
      <c r="E12" s="121"/>
      <c r="F12" s="122">
        <f t="shared" si="0"/>
        <v>3332</v>
      </c>
    </row>
    <row r="13" spans="1:6" ht="33" customHeight="1">
      <c r="A13" s="61" t="s">
        <v>103</v>
      </c>
      <c r="B13" s="89" t="s">
        <v>104</v>
      </c>
      <c r="C13" s="25"/>
      <c r="D13" s="121"/>
      <c r="E13" s="121"/>
      <c r="F13" s="122">
        <f t="shared" si="0"/>
        <v>0</v>
      </c>
    </row>
    <row r="14" spans="1:6" ht="33" customHeight="1">
      <c r="A14" s="118"/>
      <c r="B14" s="124" t="s">
        <v>173</v>
      </c>
      <c r="C14" s="121">
        <f>SUM(C8+C10)</f>
        <v>9748</v>
      </c>
      <c r="D14" s="121"/>
      <c r="E14" s="121"/>
      <c r="F14" s="122">
        <f t="shared" si="0"/>
        <v>9748</v>
      </c>
    </row>
    <row r="15" spans="1:6" s="1" customFormat="1" ht="38.25" customHeight="1">
      <c r="A15" s="37"/>
      <c r="B15" s="38"/>
      <c r="C15" s="36"/>
      <c r="D15" s="38"/>
      <c r="E15" s="38"/>
      <c r="F15" s="38"/>
    </row>
    <row r="16" spans="1:3" s="1" customFormat="1" ht="38.25" customHeight="1">
      <c r="A16" s="37"/>
      <c r="B16" s="38"/>
      <c r="C16" s="36"/>
    </row>
    <row r="17" spans="1:3" s="1" customFormat="1" ht="38.25" customHeight="1">
      <c r="A17" s="37"/>
      <c r="B17" s="38"/>
      <c r="C17" s="36"/>
    </row>
    <row r="18" spans="1:3" s="1" customFormat="1" ht="38.25" customHeight="1">
      <c r="A18" s="37"/>
      <c r="B18" s="38"/>
      <c r="C18" s="36"/>
    </row>
    <row r="19" spans="1:3" s="1" customFormat="1" ht="38.25" customHeight="1">
      <c r="A19" s="36"/>
      <c r="C19" s="54"/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</sheetData>
  <sheetProtection/>
  <mergeCells count="5">
    <mergeCell ref="E6:F6"/>
    <mergeCell ref="A1:F1"/>
    <mergeCell ref="A4:F4"/>
    <mergeCell ref="A3:F3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9.28125" style="0" customWidth="1"/>
    <col min="2" max="2" width="49.421875" style="0" customWidth="1"/>
    <col min="3" max="3" width="9.421875" style="45" customWidth="1"/>
    <col min="4" max="4" width="12.00390625" style="32" customWidth="1"/>
    <col min="5" max="5" width="9.57421875" style="32" customWidth="1"/>
    <col min="6" max="6" width="9.00390625" style="32" customWidth="1"/>
    <col min="7" max="7" width="9.140625" style="32" customWidth="1"/>
    <col min="8" max="8" width="12.00390625" style="32" customWidth="1"/>
    <col min="9" max="9" width="5.57421875" style="45" customWidth="1"/>
    <col min="10" max="10" width="5.8515625" style="0" customWidth="1"/>
  </cols>
  <sheetData>
    <row r="1" spans="1:10" ht="12.75">
      <c r="A1" s="291" t="s">
        <v>6</v>
      </c>
      <c r="B1" s="291"/>
      <c r="C1" s="291"/>
      <c r="D1" s="291"/>
      <c r="E1" s="291"/>
      <c r="F1" s="291"/>
      <c r="G1" s="291"/>
      <c r="H1" s="291"/>
      <c r="I1" s="291"/>
      <c r="J1" s="291"/>
    </row>
    <row r="2" spans="1:10" s="34" customFormat="1" ht="17.25" customHeight="1">
      <c r="A2" s="261" t="s">
        <v>149</v>
      </c>
      <c r="B2" s="261"/>
      <c r="C2" s="261"/>
      <c r="D2" s="261"/>
      <c r="E2" s="261"/>
      <c r="F2" s="261"/>
      <c r="G2" s="261"/>
      <c r="H2" s="261"/>
      <c r="I2" s="261"/>
      <c r="J2" s="261"/>
    </row>
    <row r="3" spans="1:10" ht="12.75">
      <c r="A3" s="261" t="s">
        <v>114</v>
      </c>
      <c r="B3" s="261"/>
      <c r="C3" s="261"/>
      <c r="D3" s="261"/>
      <c r="E3" s="261"/>
      <c r="F3" s="261"/>
      <c r="G3" s="261"/>
      <c r="H3" s="261"/>
      <c r="I3" s="261"/>
      <c r="J3" s="261"/>
    </row>
    <row r="4" spans="8:9" ht="13.5" thickBot="1">
      <c r="H4" s="117"/>
      <c r="I4" s="51" t="s">
        <v>57</v>
      </c>
    </row>
    <row r="5" spans="1:10" ht="33" customHeight="1" thickBot="1">
      <c r="A5" s="78"/>
      <c r="B5" s="85" t="s">
        <v>72</v>
      </c>
      <c r="C5" s="74" t="s">
        <v>91</v>
      </c>
      <c r="D5" s="74" t="s">
        <v>93</v>
      </c>
      <c r="E5" s="74" t="s">
        <v>94</v>
      </c>
      <c r="F5" s="74" t="s">
        <v>95</v>
      </c>
      <c r="G5" s="74" t="s">
        <v>97</v>
      </c>
      <c r="H5" s="79" t="s">
        <v>131</v>
      </c>
      <c r="I5" s="80"/>
      <c r="J5" s="78"/>
    </row>
    <row r="6" spans="1:10" s="1" customFormat="1" ht="77.25" customHeight="1" thickBot="1">
      <c r="A6" s="73" t="s">
        <v>132</v>
      </c>
      <c r="B6" s="71" t="s">
        <v>146</v>
      </c>
      <c r="C6" s="81" t="s">
        <v>31</v>
      </c>
      <c r="D6" s="81" t="s">
        <v>92</v>
      </c>
      <c r="E6" s="81" t="s">
        <v>5</v>
      </c>
      <c r="F6" s="81" t="s">
        <v>96</v>
      </c>
      <c r="G6" s="81" t="s">
        <v>98</v>
      </c>
      <c r="H6" s="83" t="s">
        <v>42</v>
      </c>
      <c r="I6" s="116" t="s">
        <v>109</v>
      </c>
      <c r="J6" s="81" t="s">
        <v>177</v>
      </c>
    </row>
    <row r="7" spans="1:10" ht="15" customHeight="1">
      <c r="A7" s="18">
        <v>51040</v>
      </c>
      <c r="B7" s="82" t="s">
        <v>133</v>
      </c>
      <c r="C7" s="92"/>
      <c r="D7" s="93"/>
      <c r="E7" s="93">
        <v>9483</v>
      </c>
      <c r="F7" s="93"/>
      <c r="G7" s="94"/>
      <c r="H7" s="94">
        <f>SUM(C7:G7)</f>
        <v>9483</v>
      </c>
      <c r="I7" s="95"/>
      <c r="J7" s="96"/>
    </row>
    <row r="8" spans="1:10" ht="15" customHeight="1">
      <c r="A8" s="6">
        <v>45160</v>
      </c>
      <c r="B8" s="76" t="s">
        <v>134</v>
      </c>
      <c r="C8" s="97"/>
      <c r="D8" s="98"/>
      <c r="E8" s="99">
        <v>60</v>
      </c>
      <c r="F8" s="99"/>
      <c r="G8" s="100"/>
      <c r="H8" s="94">
        <f aca="true" t="shared" si="0" ref="H8:H20">SUM(C8:G8)</f>
        <v>60</v>
      </c>
      <c r="I8" s="101"/>
      <c r="J8" s="102"/>
    </row>
    <row r="9" spans="1:10" ht="15" customHeight="1">
      <c r="A9" s="6">
        <v>11130</v>
      </c>
      <c r="B9" s="77" t="s">
        <v>147</v>
      </c>
      <c r="C9" s="103">
        <v>8211</v>
      </c>
      <c r="D9" s="99">
        <v>2167</v>
      </c>
      <c r="E9" s="99">
        <v>6920</v>
      </c>
      <c r="F9" s="99"/>
      <c r="G9" s="100">
        <v>5100</v>
      </c>
      <c r="H9" s="94">
        <f t="shared" si="0"/>
        <v>22398</v>
      </c>
      <c r="I9" s="101">
        <v>2</v>
      </c>
      <c r="J9" s="96"/>
    </row>
    <row r="10" spans="1:10" ht="15" customHeight="1">
      <c r="A10" s="6">
        <v>11140</v>
      </c>
      <c r="B10" s="76" t="s">
        <v>176</v>
      </c>
      <c r="C10" s="103"/>
      <c r="D10" s="103"/>
      <c r="E10" s="99">
        <v>200</v>
      </c>
      <c r="F10" s="99"/>
      <c r="G10" s="100"/>
      <c r="H10" s="94">
        <f t="shared" si="0"/>
        <v>200</v>
      </c>
      <c r="I10" s="101"/>
      <c r="J10" s="102"/>
    </row>
    <row r="11" spans="1:10" ht="15" customHeight="1">
      <c r="A11" s="6">
        <v>64010</v>
      </c>
      <c r="B11" s="77" t="s">
        <v>135</v>
      </c>
      <c r="C11" s="103"/>
      <c r="D11" s="99"/>
      <c r="E11" s="99">
        <v>2985</v>
      </c>
      <c r="F11" s="99"/>
      <c r="G11" s="100"/>
      <c r="H11" s="94">
        <f t="shared" si="0"/>
        <v>2985</v>
      </c>
      <c r="I11" s="101"/>
      <c r="J11" s="104"/>
    </row>
    <row r="12" spans="1:10" ht="15" customHeight="1">
      <c r="A12" s="6">
        <v>66020</v>
      </c>
      <c r="B12" s="76" t="s">
        <v>136</v>
      </c>
      <c r="C12" s="103">
        <v>3756</v>
      </c>
      <c r="D12" s="99">
        <v>1014</v>
      </c>
      <c r="E12" s="105">
        <v>2420</v>
      </c>
      <c r="F12" s="99"/>
      <c r="G12" s="106"/>
      <c r="H12" s="94">
        <f t="shared" si="0"/>
        <v>7190</v>
      </c>
      <c r="I12" s="107">
        <v>2</v>
      </c>
      <c r="J12" s="102"/>
    </row>
    <row r="13" spans="1:10" ht="15" customHeight="1">
      <c r="A13" s="6">
        <v>72111</v>
      </c>
      <c r="B13" s="76" t="s">
        <v>137</v>
      </c>
      <c r="C13" s="103">
        <v>1868</v>
      </c>
      <c r="D13" s="99">
        <v>500</v>
      </c>
      <c r="E13" s="99">
        <v>5691</v>
      </c>
      <c r="F13" s="99"/>
      <c r="G13" s="100"/>
      <c r="H13" s="94">
        <f t="shared" si="0"/>
        <v>8059</v>
      </c>
      <c r="I13" s="101">
        <v>1</v>
      </c>
      <c r="J13" s="102"/>
    </row>
    <row r="14" spans="1:10" ht="15" customHeight="1">
      <c r="A14" s="75">
        <v>107060</v>
      </c>
      <c r="B14" s="77" t="s">
        <v>140</v>
      </c>
      <c r="C14" s="103"/>
      <c r="D14" s="103"/>
      <c r="E14" s="103"/>
      <c r="F14" s="103">
        <v>1500</v>
      </c>
      <c r="G14" s="103"/>
      <c r="H14" s="94">
        <f t="shared" si="0"/>
        <v>1500</v>
      </c>
      <c r="I14" s="103"/>
      <c r="J14" s="103"/>
    </row>
    <row r="15" spans="1:10" ht="15" customHeight="1">
      <c r="A15" s="75">
        <v>103010</v>
      </c>
      <c r="B15" s="76" t="s">
        <v>141</v>
      </c>
      <c r="C15" s="103"/>
      <c r="D15" s="103"/>
      <c r="E15" s="103"/>
      <c r="F15" s="103">
        <v>50</v>
      </c>
      <c r="G15" s="103"/>
      <c r="H15" s="94">
        <f t="shared" si="0"/>
        <v>50</v>
      </c>
      <c r="I15" s="103"/>
      <c r="J15" s="103"/>
    </row>
    <row r="16" spans="1:10" ht="15" customHeight="1">
      <c r="A16" s="75">
        <v>41232</v>
      </c>
      <c r="B16" s="76" t="s">
        <v>142</v>
      </c>
      <c r="C16" s="103">
        <v>33636</v>
      </c>
      <c r="D16" s="103">
        <v>4540</v>
      </c>
      <c r="E16" s="103">
        <v>163</v>
      </c>
      <c r="F16" s="103"/>
      <c r="G16" s="103"/>
      <c r="H16" s="94">
        <f t="shared" si="0"/>
        <v>38339</v>
      </c>
      <c r="I16" s="103">
        <v>35</v>
      </c>
      <c r="J16" s="103">
        <v>35</v>
      </c>
    </row>
    <row r="17" spans="1:10" ht="15" customHeight="1">
      <c r="A17" s="75">
        <v>82044</v>
      </c>
      <c r="B17" s="76" t="s">
        <v>143</v>
      </c>
      <c r="C17" s="103">
        <v>869</v>
      </c>
      <c r="D17" s="103">
        <v>185</v>
      </c>
      <c r="E17" s="103">
        <v>100</v>
      </c>
      <c r="F17" s="103"/>
      <c r="G17" s="103"/>
      <c r="H17" s="94">
        <f t="shared" si="0"/>
        <v>1154</v>
      </c>
      <c r="I17" s="103">
        <v>1</v>
      </c>
      <c r="J17" s="103"/>
    </row>
    <row r="18" spans="1:10" ht="15" customHeight="1">
      <c r="A18" s="75">
        <v>82092</v>
      </c>
      <c r="B18" s="77" t="s">
        <v>144</v>
      </c>
      <c r="C18" s="103"/>
      <c r="D18" s="103"/>
      <c r="E18" s="103">
        <v>159</v>
      </c>
      <c r="F18" s="103"/>
      <c r="G18" s="103"/>
      <c r="H18" s="94">
        <f t="shared" si="0"/>
        <v>159</v>
      </c>
      <c r="I18" s="103"/>
      <c r="J18" s="103"/>
    </row>
    <row r="19" spans="1:10" ht="15" customHeight="1">
      <c r="A19" s="75">
        <v>13320</v>
      </c>
      <c r="B19" s="76" t="s">
        <v>145</v>
      </c>
      <c r="C19" s="103"/>
      <c r="D19" s="103"/>
      <c r="E19" s="103">
        <v>25</v>
      </c>
      <c r="F19" s="103"/>
      <c r="G19" s="103"/>
      <c r="H19" s="94">
        <f t="shared" si="0"/>
        <v>25</v>
      </c>
      <c r="I19" s="103"/>
      <c r="J19" s="103"/>
    </row>
    <row r="20" spans="1:10" ht="15" customHeight="1">
      <c r="A20" s="84">
        <v>52020</v>
      </c>
      <c r="B20" s="86" t="s">
        <v>148</v>
      </c>
      <c r="C20" s="103"/>
      <c r="D20" s="103"/>
      <c r="E20" s="103">
        <v>50</v>
      </c>
      <c r="F20" s="103"/>
      <c r="G20" s="103"/>
      <c r="H20" s="94">
        <f t="shared" si="0"/>
        <v>50</v>
      </c>
      <c r="I20" s="103"/>
      <c r="J20" s="103"/>
    </row>
    <row r="21" spans="1:10" s="1" customFormat="1" ht="15" customHeight="1">
      <c r="A21" s="89"/>
      <c r="B21" s="88" t="s">
        <v>174</v>
      </c>
      <c r="C21" s="90">
        <f aca="true" t="shared" si="1" ref="C21:J21">SUM(C7:C20)</f>
        <v>48340</v>
      </c>
      <c r="D21" s="91">
        <f t="shared" si="1"/>
        <v>8406</v>
      </c>
      <c r="E21" s="90">
        <f t="shared" si="1"/>
        <v>28256</v>
      </c>
      <c r="F21" s="91">
        <f t="shared" si="1"/>
        <v>1550</v>
      </c>
      <c r="G21" s="90">
        <f t="shared" si="1"/>
        <v>5100</v>
      </c>
      <c r="H21" s="91">
        <f t="shared" si="1"/>
        <v>91652</v>
      </c>
      <c r="I21" s="90">
        <f t="shared" si="1"/>
        <v>41</v>
      </c>
      <c r="J21" s="91">
        <f t="shared" si="1"/>
        <v>35</v>
      </c>
    </row>
    <row r="22" spans="1:10" ht="15" customHeight="1">
      <c r="A22" s="84">
        <v>105010</v>
      </c>
      <c r="B22" s="76" t="s">
        <v>138</v>
      </c>
      <c r="C22" s="103"/>
      <c r="D22" s="103"/>
      <c r="E22" s="103"/>
      <c r="F22" s="103">
        <v>21832</v>
      </c>
      <c r="G22" s="103"/>
      <c r="H22" s="94">
        <f>SUM(C22:G22)</f>
        <v>21832</v>
      </c>
      <c r="I22" s="103"/>
      <c r="J22" s="103"/>
    </row>
    <row r="23" spans="1:10" ht="15" customHeight="1">
      <c r="A23" s="84">
        <v>106020</v>
      </c>
      <c r="B23" s="76" t="s">
        <v>139</v>
      </c>
      <c r="C23" s="103"/>
      <c r="D23" s="103"/>
      <c r="E23" s="103"/>
      <c r="F23" s="103">
        <v>8000</v>
      </c>
      <c r="G23" s="103"/>
      <c r="H23" s="94">
        <f>SUM(C23:G23)</f>
        <v>8000</v>
      </c>
      <c r="I23" s="103"/>
      <c r="J23" s="103"/>
    </row>
    <row r="24" spans="1:10" s="1" customFormat="1" ht="15" customHeight="1">
      <c r="A24" s="89"/>
      <c r="B24" s="110" t="s">
        <v>175</v>
      </c>
      <c r="C24" s="91">
        <f aca="true" t="shared" si="2" ref="C24:H24">SUM(C22+C23)</f>
        <v>0</v>
      </c>
      <c r="D24" s="91">
        <f t="shared" si="2"/>
        <v>0</v>
      </c>
      <c r="E24" s="91">
        <f t="shared" si="2"/>
        <v>0</v>
      </c>
      <c r="F24" s="108">
        <f t="shared" si="2"/>
        <v>29832</v>
      </c>
      <c r="G24" s="91">
        <f t="shared" si="2"/>
        <v>0</v>
      </c>
      <c r="H24" s="91">
        <f t="shared" si="2"/>
        <v>29832</v>
      </c>
      <c r="I24" s="91"/>
      <c r="J24" s="109"/>
    </row>
    <row r="25" spans="1:10" s="1" customFormat="1" ht="15" customHeight="1">
      <c r="A25" s="89"/>
      <c r="B25" s="88" t="s">
        <v>178</v>
      </c>
      <c r="C25" s="91">
        <v>0</v>
      </c>
      <c r="D25" s="113">
        <v>0</v>
      </c>
      <c r="E25" s="114">
        <v>0</v>
      </c>
      <c r="F25" s="113">
        <v>0</v>
      </c>
      <c r="G25" s="114">
        <v>0</v>
      </c>
      <c r="H25" s="113">
        <v>0</v>
      </c>
      <c r="I25" s="115">
        <v>0</v>
      </c>
      <c r="J25" s="109">
        <v>0</v>
      </c>
    </row>
    <row r="26" spans="1:10" s="1" customFormat="1" ht="15" customHeight="1">
      <c r="A26" s="89"/>
      <c r="B26" s="88" t="s">
        <v>152</v>
      </c>
      <c r="C26" s="91">
        <f>SUM(C21+C24+C25)</f>
        <v>48340</v>
      </c>
      <c r="D26" s="111">
        <f aca="true" t="shared" si="3" ref="D26:J26">SUM(D21+D24+D25)</f>
        <v>8406</v>
      </c>
      <c r="E26" s="91">
        <f t="shared" si="3"/>
        <v>28256</v>
      </c>
      <c r="F26" s="111">
        <f t="shared" si="3"/>
        <v>31382</v>
      </c>
      <c r="G26" s="91">
        <f t="shared" si="3"/>
        <v>5100</v>
      </c>
      <c r="H26" s="111">
        <f t="shared" si="3"/>
        <v>121484</v>
      </c>
      <c r="I26" s="91">
        <f t="shared" si="3"/>
        <v>41</v>
      </c>
      <c r="J26" s="112">
        <f t="shared" si="3"/>
        <v>35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mergeCells count="3">
    <mergeCell ref="A2:J2"/>
    <mergeCell ref="A3:J3"/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6.8515625" style="2" customWidth="1"/>
    <col min="2" max="2" width="54.421875" style="0" customWidth="1"/>
    <col min="3" max="3" width="14.421875" style="3" hidden="1" customWidth="1"/>
    <col min="4" max="4" width="15.7109375" style="3" customWidth="1"/>
    <col min="5" max="7" width="15.7109375" style="0" customWidth="1"/>
  </cols>
  <sheetData>
    <row r="1" spans="1:7" ht="12.75">
      <c r="A1" s="289" t="s">
        <v>130</v>
      </c>
      <c r="B1" s="289"/>
      <c r="C1" s="289"/>
      <c r="D1" s="289"/>
      <c r="E1" s="289"/>
      <c r="F1" s="289"/>
      <c r="G1" s="289"/>
    </row>
    <row r="2" spans="1:7" ht="38.25" customHeight="1">
      <c r="A2" s="259" t="s">
        <v>180</v>
      </c>
      <c r="B2" s="259"/>
      <c r="C2" s="259"/>
      <c r="D2" s="259"/>
      <c r="E2" s="259"/>
      <c r="F2" s="259"/>
      <c r="G2" s="259"/>
    </row>
    <row r="3" spans="1:7" s="1" customFormat="1" ht="33.75" customHeight="1">
      <c r="A3" s="260" t="s">
        <v>59</v>
      </c>
      <c r="B3" s="260"/>
      <c r="C3" s="260"/>
      <c r="G3" s="64" t="s">
        <v>15</v>
      </c>
    </row>
    <row r="4" spans="1:7" s="1" customFormat="1" ht="39.75" customHeight="1">
      <c r="A4" s="118" t="s">
        <v>72</v>
      </c>
      <c r="B4" s="293" t="s">
        <v>0</v>
      </c>
      <c r="C4" s="293"/>
      <c r="D4" s="119" t="s">
        <v>170</v>
      </c>
      <c r="E4" s="120" t="s">
        <v>179</v>
      </c>
      <c r="F4" s="120" t="s">
        <v>171</v>
      </c>
      <c r="G4" s="120" t="s">
        <v>169</v>
      </c>
    </row>
    <row r="5" spans="1:7" s="1" customFormat="1" ht="19.5" customHeight="1">
      <c r="A5" s="61" t="s">
        <v>91</v>
      </c>
      <c r="B5" s="264" t="s">
        <v>31</v>
      </c>
      <c r="C5" s="264"/>
      <c r="D5" s="127">
        <v>23269</v>
      </c>
      <c r="E5" s="89"/>
      <c r="F5" s="89"/>
      <c r="G5" s="146">
        <f>SUM(D5:F5)</f>
        <v>23269</v>
      </c>
    </row>
    <row r="6" spans="1:7" ht="19.5" customHeight="1">
      <c r="A6" s="61" t="s">
        <v>93</v>
      </c>
      <c r="B6" s="123" t="s">
        <v>92</v>
      </c>
      <c r="C6" s="6"/>
      <c r="D6" s="127">
        <v>6208</v>
      </c>
      <c r="E6" s="6"/>
      <c r="F6" s="6"/>
      <c r="G6" s="146">
        <f aca="true" t="shared" si="0" ref="G6:G20">SUM(D6:F6)</f>
        <v>6208</v>
      </c>
    </row>
    <row r="7" spans="1:7" ht="19.5" customHeight="1">
      <c r="A7" s="61" t="s">
        <v>94</v>
      </c>
      <c r="B7" s="264" t="s">
        <v>5</v>
      </c>
      <c r="C7" s="264"/>
      <c r="D7" s="127">
        <v>14070</v>
      </c>
      <c r="E7" s="6"/>
      <c r="F7" s="6"/>
      <c r="G7" s="146">
        <f t="shared" si="0"/>
        <v>14070</v>
      </c>
    </row>
    <row r="8" spans="1:7" ht="19.5" customHeight="1">
      <c r="A8" s="61" t="s">
        <v>95</v>
      </c>
      <c r="B8" s="264" t="s">
        <v>96</v>
      </c>
      <c r="C8" s="264"/>
      <c r="D8" s="127"/>
      <c r="E8" s="6"/>
      <c r="F8" s="6"/>
      <c r="G8" s="146">
        <f t="shared" si="0"/>
        <v>0</v>
      </c>
    </row>
    <row r="9" spans="1:7" ht="19.5" customHeight="1">
      <c r="A9" s="61" t="s">
        <v>97</v>
      </c>
      <c r="B9" s="264" t="s">
        <v>98</v>
      </c>
      <c r="C9" s="264"/>
      <c r="D9" s="127"/>
      <c r="E9" s="6"/>
      <c r="F9" s="6"/>
      <c r="G9" s="146">
        <f t="shared" si="0"/>
        <v>0</v>
      </c>
    </row>
    <row r="10" spans="1:7" s="1" customFormat="1" ht="19.5" customHeight="1">
      <c r="A10" s="118"/>
      <c r="B10" s="132" t="s">
        <v>127</v>
      </c>
      <c r="C10" s="132"/>
      <c r="D10" s="121">
        <f>SUM(D5:D9)</f>
        <v>43547</v>
      </c>
      <c r="E10" s="121">
        <f>SUM(E5:E9)</f>
        <v>0</v>
      </c>
      <c r="F10" s="121">
        <f>SUM(F5:F9)</f>
        <v>0</v>
      </c>
      <c r="G10" s="122">
        <f t="shared" si="0"/>
        <v>43547</v>
      </c>
    </row>
    <row r="11" spans="1:7" ht="19.5" customHeight="1">
      <c r="A11" s="61" t="s">
        <v>99</v>
      </c>
      <c r="B11" s="264" t="s">
        <v>100</v>
      </c>
      <c r="C11" s="264"/>
      <c r="D11" s="127"/>
      <c r="E11" s="6"/>
      <c r="F11" s="6"/>
      <c r="G11" s="146">
        <f t="shared" si="0"/>
        <v>0</v>
      </c>
    </row>
    <row r="12" spans="1:7" ht="19.5" customHeight="1">
      <c r="A12" s="61" t="s">
        <v>101</v>
      </c>
      <c r="B12" s="264" t="s">
        <v>102</v>
      </c>
      <c r="C12" s="264"/>
      <c r="D12" s="127"/>
      <c r="E12" s="6"/>
      <c r="F12" s="6"/>
      <c r="G12" s="146">
        <f t="shared" si="0"/>
        <v>0</v>
      </c>
    </row>
    <row r="13" spans="1:7" ht="19.5" customHeight="1">
      <c r="A13" s="61"/>
      <c r="B13" s="126" t="s">
        <v>155</v>
      </c>
      <c r="C13" s="126"/>
      <c r="D13" s="127"/>
      <c r="E13" s="6"/>
      <c r="F13" s="6"/>
      <c r="G13" s="146">
        <f t="shared" si="0"/>
        <v>0</v>
      </c>
    </row>
    <row r="14" spans="1:7" ht="19.5" customHeight="1">
      <c r="A14" s="61" t="s">
        <v>103</v>
      </c>
      <c r="B14" s="264" t="s">
        <v>104</v>
      </c>
      <c r="C14" s="264"/>
      <c r="D14" s="127"/>
      <c r="E14" s="6"/>
      <c r="F14" s="6"/>
      <c r="G14" s="146">
        <f t="shared" si="0"/>
        <v>0</v>
      </c>
    </row>
    <row r="15" spans="1:7" s="1" customFormat="1" ht="19.5" customHeight="1">
      <c r="A15" s="118"/>
      <c r="B15" s="132" t="s">
        <v>128</v>
      </c>
      <c r="C15" s="132"/>
      <c r="D15" s="121">
        <f>SUM(D11+D12+D14)</f>
        <v>0</v>
      </c>
      <c r="E15" s="89"/>
      <c r="F15" s="89"/>
      <c r="G15" s="122">
        <f t="shared" si="0"/>
        <v>0</v>
      </c>
    </row>
    <row r="16" spans="1:7" s="1" customFormat="1" ht="19.5" customHeight="1">
      <c r="A16" s="118" t="s">
        <v>107</v>
      </c>
      <c r="B16" s="265" t="s">
        <v>108</v>
      </c>
      <c r="C16" s="265"/>
      <c r="D16" s="121">
        <f>SUM(D10+D15)</f>
        <v>43547</v>
      </c>
      <c r="E16" s="89"/>
      <c r="F16" s="89"/>
      <c r="G16" s="122">
        <f t="shared" si="0"/>
        <v>43547</v>
      </c>
    </row>
    <row r="17" spans="1:7" ht="19.5" customHeight="1">
      <c r="A17" s="61" t="s">
        <v>105</v>
      </c>
      <c r="B17" s="264" t="s">
        <v>106</v>
      </c>
      <c r="C17" s="264"/>
      <c r="D17" s="121"/>
      <c r="E17" s="6"/>
      <c r="F17" s="6"/>
      <c r="G17" s="146">
        <f t="shared" si="0"/>
        <v>0</v>
      </c>
    </row>
    <row r="18" spans="1:7" s="1" customFormat="1" ht="19.5" customHeight="1">
      <c r="A18" s="118" t="s">
        <v>111</v>
      </c>
      <c r="B18" s="265" t="s">
        <v>129</v>
      </c>
      <c r="C18" s="265"/>
      <c r="D18" s="121">
        <f>SUM(D16:D17)</f>
        <v>43547</v>
      </c>
      <c r="E18" s="89"/>
      <c r="F18" s="89"/>
      <c r="G18" s="122">
        <f t="shared" si="0"/>
        <v>43547</v>
      </c>
    </row>
    <row r="19" spans="1:7" ht="19.5" customHeight="1">
      <c r="A19" s="118"/>
      <c r="B19" s="273" t="s">
        <v>109</v>
      </c>
      <c r="C19" s="273"/>
      <c r="D19" s="121">
        <v>9</v>
      </c>
      <c r="E19" s="6"/>
      <c r="F19" s="6"/>
      <c r="G19" s="122">
        <f t="shared" si="0"/>
        <v>9</v>
      </c>
    </row>
    <row r="20" spans="1:7" ht="19.5" customHeight="1">
      <c r="A20" s="5"/>
      <c r="B20" s="292" t="s">
        <v>110</v>
      </c>
      <c r="C20" s="292"/>
      <c r="D20" s="128">
        <v>0</v>
      </c>
      <c r="E20" s="6"/>
      <c r="F20" s="6"/>
      <c r="G20" s="146">
        <f t="shared" si="0"/>
        <v>0</v>
      </c>
    </row>
    <row r="21" spans="1:4" s="14" customFormat="1" ht="33.75" customHeight="1">
      <c r="A21" s="131"/>
      <c r="C21" s="35"/>
      <c r="D21" s="35"/>
    </row>
  </sheetData>
  <sheetProtection/>
  <mergeCells count="16">
    <mergeCell ref="A1:G1"/>
    <mergeCell ref="A2:G2"/>
    <mergeCell ref="B9:C9"/>
    <mergeCell ref="B11:C11"/>
    <mergeCell ref="A3:C3"/>
    <mergeCell ref="B4:C4"/>
    <mergeCell ref="B5:C5"/>
    <mergeCell ref="B7:C7"/>
    <mergeCell ref="B8:C8"/>
    <mergeCell ref="B18:C18"/>
    <mergeCell ref="B19:C19"/>
    <mergeCell ref="B20:C20"/>
    <mergeCell ref="B12:C12"/>
    <mergeCell ref="B14:C14"/>
    <mergeCell ref="B16:C16"/>
    <mergeCell ref="B17:C1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 Hiv. Szuhogy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Polg. Hiv. Szuhogy</dc:creator>
  <cp:keywords/>
  <dc:description/>
  <cp:lastModifiedBy>POLGÁRMESTERI HIVATAL</cp:lastModifiedBy>
  <cp:lastPrinted>2014-02-25T13:55:10Z</cp:lastPrinted>
  <dcterms:created xsi:type="dcterms:W3CDTF">2007-01-22T09:05:49Z</dcterms:created>
  <dcterms:modified xsi:type="dcterms:W3CDTF">2014-03-07T14:08:06Z</dcterms:modified>
  <cp:category/>
  <cp:version/>
  <cp:contentType/>
  <cp:contentStatus/>
</cp:coreProperties>
</file>