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55" windowHeight="8730" tabRatio="599" firstSheet="3" activeTab="4"/>
  </bookViews>
  <sheets>
    <sheet name="1-sz mell bev." sheetId="1" r:id="rId1"/>
    <sheet name="1-mell.kiad." sheetId="2" r:id="rId2"/>
    <sheet name="2.1.sz. melléklet" sheetId="3" r:id="rId3"/>
    <sheet name="2.2.sz. melléklet" sheetId="4" r:id="rId4"/>
    <sheet name="3.sz. melléklet" sheetId="5" r:id="rId5"/>
    <sheet name="4.sz. melléklet" sheetId="6" r:id="rId6"/>
    <sheet name="5.sz. melléklet -átadott pe" sheetId="7" r:id="rId7"/>
    <sheet name="6.sz.melléklet" sheetId="8" r:id="rId8"/>
    <sheet name="7.sz.melléklet" sheetId="9" r:id="rId9"/>
    <sheet name="8.sz.melléklet" sheetId="10" r:id="rId10"/>
    <sheet name="9.sz.melléklet" sheetId="11" r:id="rId11"/>
    <sheet name="10.sz.melléklet" sheetId="12" r:id="rId12"/>
    <sheet name="11.sz.melléklet" sheetId="13" r:id="rId13"/>
  </sheets>
  <externalReferences>
    <externalReference r:id="rId16"/>
  </externalReferences>
  <definedNames>
    <definedName name="_xlnm.Print_Titles" localSheetId="3">'2.2.sz. melléklet'!$1:$9</definedName>
    <definedName name="_xlnm.Print_Area" localSheetId="2">'2.1.sz. melléklet'!$A$1:$AZ$22</definedName>
    <definedName name="_xlnm.Print_Area" localSheetId="3">'2.2.sz. melléklet'!$A$1:$BA$52</definedName>
    <definedName name="_xlnm.Print_Area" localSheetId="5">'4.sz. melléklet'!$A$1:$H$23</definedName>
  </definedNames>
  <calcPr fullCalcOnLoad="1"/>
</workbook>
</file>

<file path=xl/sharedStrings.xml><?xml version="1.0" encoding="utf-8"?>
<sst xmlns="http://schemas.openxmlformats.org/spreadsheetml/2006/main" count="744" uniqueCount="456">
  <si>
    <t>eFt</t>
  </si>
  <si>
    <t>1.</t>
  </si>
  <si>
    <t>2.</t>
  </si>
  <si>
    <t>Helyi adók</t>
  </si>
  <si>
    <t>Átengedett központi adók</t>
  </si>
  <si>
    <t>1.1.</t>
  </si>
  <si>
    <t>3.</t>
  </si>
  <si>
    <t>4.</t>
  </si>
  <si>
    <t>5.</t>
  </si>
  <si>
    <t>6.</t>
  </si>
  <si>
    <t>7.</t>
  </si>
  <si>
    <t>Adósságszolgálat</t>
  </si>
  <si>
    <t>Felújítás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</si>
  <si>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</si>
  <si>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</si>
  <si>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</si>
  <si>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</si>
  <si>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</si>
  <si>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</si>
  <si>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</si>
  <si>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</si>
  <si>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</si>
  <si>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</si>
  <si>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</si>
  <si>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Felhalmozási kiadások</t>
  </si>
  <si>
    <t>Időskorúak járadéka</t>
  </si>
  <si>
    <t>Átmeneti segély</t>
  </si>
  <si>
    <t>Temetési segély</t>
  </si>
  <si>
    <t>Köztemetés</t>
  </si>
  <si>
    <t>Közgyógyellátás</t>
  </si>
  <si>
    <t>Megnevezés</t>
  </si>
  <si>
    <t>Szakfeladat megnevezése</t>
  </si>
  <si>
    <t>Ebből</t>
  </si>
  <si>
    <t>Közvilágítás</t>
  </si>
  <si>
    <t>Város- és községgazdálkodási máshova nem sorolt szolgáltatások</t>
  </si>
  <si>
    <t>Rendszeres szociális segély</t>
  </si>
  <si>
    <t>Lakásfenntartási támogatás normatív alapon</t>
  </si>
  <si>
    <t>Ápolási díj alanyi jogon</t>
  </si>
  <si>
    <t>Ápolási díj méltányossági alapon</t>
  </si>
  <si>
    <t>Egyéb önkormányzati eseti pénzbeli ellátások</t>
  </si>
  <si>
    <t>Összesen</t>
  </si>
  <si>
    <t>Kiadás</t>
  </si>
  <si>
    <t>Összes kiadás</t>
  </si>
  <si>
    <t>Járulék</t>
  </si>
  <si>
    <t>Dologi kiadás</t>
  </si>
  <si>
    <t>M.c. p.e átadás</t>
  </si>
  <si>
    <t>Tartalék</t>
  </si>
  <si>
    <t>Személyi
 juttatás</t>
  </si>
  <si>
    <t>Civil szervezetek működési támogatása</t>
  </si>
  <si>
    <t>Lét-     szám keret</t>
  </si>
  <si>
    <t>Háziorvosi ügyeleti ellátás</t>
  </si>
  <si>
    <t>Önkormányzatok és többc. kist. társ. igazgatási tevékenysége</t>
  </si>
  <si>
    <t xml:space="preserve">          felhalmozási célú hiány összege        </t>
  </si>
  <si>
    <t>Rendszeres gyermekvédelmi kedvezmény</t>
  </si>
  <si>
    <t>Óvodáztatási támogatás</t>
  </si>
  <si>
    <t>Szociális étkeztetés</t>
  </si>
  <si>
    <t>Költségvetési hiány külső finanszírozása (hitel)</t>
  </si>
  <si>
    <t>1.1</t>
  </si>
  <si>
    <t>1.2</t>
  </si>
  <si>
    <t>S.sz.</t>
  </si>
  <si>
    <t>Tartalékok</t>
  </si>
  <si>
    <t>Beruházás</t>
  </si>
  <si>
    <t>Ö S S Z E S E N</t>
  </si>
  <si>
    <t>Összes bevétel</t>
  </si>
  <si>
    <t>Működési bevétel</t>
  </si>
  <si>
    <t>Helyi adó</t>
  </si>
  <si>
    <t>Fejl. célú átvett pénzeszköz</t>
  </si>
  <si>
    <t>Felhalm. és tőke jellegű bevétel</t>
  </si>
  <si>
    <t>Állami támogatás</t>
  </si>
  <si>
    <t>Önkormányzatok és többcélú kistérségi társulások igazg.tev.</t>
  </si>
  <si>
    <t>A MŰKÖDÉSI CÉLÚ BEVÉTELEK 
ÉS KIADÁSOK MÉRLEGE</t>
  </si>
  <si>
    <t>Önkormányzatok költségvetési támogatása (f.c. tám. nélkül)</t>
  </si>
  <si>
    <t>Működési célú előző évi pénzmaradvány igénybevétele</t>
  </si>
  <si>
    <t>Személyi juttatások</t>
  </si>
  <si>
    <t>Munkaadókat terhelő járulékok</t>
  </si>
  <si>
    <t>Dologi kiadások és egyéb folyó kiadások (az értékesített tárgyi eszközök, immateriális javak utáni ÁFA befizetés és kamatkifizetés nélkül)</t>
  </si>
  <si>
    <t>Működési célú kölcsönök nyújtása és törlesztése</t>
  </si>
  <si>
    <t>8.</t>
  </si>
  <si>
    <t>Működési célú bevételek összesen</t>
  </si>
  <si>
    <t>Működési célú kiadások összesen</t>
  </si>
  <si>
    <t>Felhalmozási és tőke jellegű bevételek és kiadások</t>
  </si>
  <si>
    <t>Pénzmaradvány felhalmozási célú</t>
  </si>
  <si>
    <t>Felhalmozási célú kiadások összesen</t>
  </si>
  <si>
    <t>Felhalmozási célú bevételek összesen</t>
  </si>
  <si>
    <t>Társ.és szociálpolitikai juttatások</t>
  </si>
  <si>
    <t>Utak, hidak, alagutak üzem.</t>
  </si>
  <si>
    <t>Óvodai nevelés ellátása</t>
  </si>
  <si>
    <t>Általános isk.tanulók nappali rendsz.nevelése 1-4.oszt.</t>
  </si>
  <si>
    <t>Általános isk.tanulók nappali rendsz.nevelése 5-8.oszt.</t>
  </si>
  <si>
    <t>Köztemető fenntart., üzemeltetése</t>
  </si>
  <si>
    <t xml:space="preserve">         -központosított előirányzatok</t>
  </si>
  <si>
    <t>ebből- működési célú</t>
  </si>
  <si>
    <t xml:space="preserve">        - felhalmozási célú</t>
  </si>
  <si>
    <t>Átvett pénzeszközök (1+2)</t>
  </si>
  <si>
    <t>Közhatalmi bevételek (1+2+3)</t>
  </si>
  <si>
    <t>ebből -helyi adók</t>
  </si>
  <si>
    <t xml:space="preserve">         -átengedett központi adók</t>
  </si>
  <si>
    <t xml:space="preserve">         -egyéb díjak,bírságok pótlékok</t>
  </si>
  <si>
    <t>Felhalmozási bevételek (1+2+3)</t>
  </si>
  <si>
    <t>ebből - tárgyi eszközök immat.javak értékesítése</t>
  </si>
  <si>
    <t xml:space="preserve">          -pénzügyi befektetések bevételei</t>
  </si>
  <si>
    <t xml:space="preserve">          - egyéb felhalmozási bevételek</t>
  </si>
  <si>
    <t>Kölcsönök (kapott és visszatérülés)</t>
  </si>
  <si>
    <t>TÁRGYÉVI BEVÉTELEK</t>
  </si>
  <si>
    <t>BEVÉTELEK ÖSSZESEN (I.+..VII+X.1+X.2)</t>
  </si>
  <si>
    <t>Ellátottak pénzbeli juttatása</t>
  </si>
  <si>
    <t xml:space="preserve">          -szociálpolitikai juttatás</t>
  </si>
  <si>
    <t xml:space="preserve">          -egyéb működési célú kiadás</t>
  </si>
  <si>
    <t>Felhalmozási költségvetés kiadásai  (1+2+3)</t>
  </si>
  <si>
    <t>Intézményi beruházási kiadások</t>
  </si>
  <si>
    <t xml:space="preserve">Felújítások </t>
  </si>
  <si>
    <t>Egyéb felhalmozási kiadás</t>
  </si>
  <si>
    <t xml:space="preserve">         -egyéb felhal.kiadás</t>
  </si>
  <si>
    <t>Kölcsönök kiadása</t>
  </si>
  <si>
    <t>Tartalékok (1+2)</t>
  </si>
  <si>
    <t>ebből -általános tartalék</t>
  </si>
  <si>
    <t xml:space="preserve">         -céltartalék</t>
  </si>
  <si>
    <t>FOLYÓ KIADÁSOK ÖSSZESEN (I-IV.)</t>
  </si>
  <si>
    <t xml:space="preserve">         -fejlesztési célú hitel visszafizetés</t>
  </si>
  <si>
    <t>KIADÁSOK ÖSSZESEN (V+VI.)</t>
  </si>
  <si>
    <t>Összes létszám (1+2)</t>
  </si>
  <si>
    <t>Engedélyezett létszám (közfoglalkoztatottak nélkül)</t>
  </si>
  <si>
    <t>Közfoglalkoztatottak száma</t>
  </si>
  <si>
    <t>Falugondnoki szolgálat műk.</t>
  </si>
  <si>
    <t>Állategészségügyi ellátás</t>
  </si>
  <si>
    <t>Önkormányzati jogalkotás</t>
  </si>
  <si>
    <t>Háziorvosi alapell.</t>
  </si>
  <si>
    <t>Járóbeteg szolg.</t>
  </si>
  <si>
    <t>Család-és nőv.eü.gond</t>
  </si>
  <si>
    <t>Mozgókönyvtár</t>
  </si>
  <si>
    <t>Sportlét műk.</t>
  </si>
  <si>
    <t>Zics Község Önkormányzat 2013. évi kiadások előirányzata szakfeladatonként</t>
  </si>
  <si>
    <t>Sorsz.</t>
  </si>
  <si>
    <t>2013.eredeti előirányzat</t>
  </si>
  <si>
    <t>Kiemelt előirányzatok:</t>
  </si>
  <si>
    <t>Önkormányzat támogatásai</t>
  </si>
  <si>
    <t>ebből-helyi önk.ált.működéséhez és ágazati feladataihoz kapcsolódó támogatások</t>
  </si>
  <si>
    <t xml:space="preserve">         -kiegészítő támogatások</t>
  </si>
  <si>
    <t>Támogatás államháztartáson belülről (1+2)</t>
  </si>
  <si>
    <t>Nem kiemelt előirányzatok:</t>
  </si>
  <si>
    <t xml:space="preserve">        önként vállalt feladat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</si>
  <si>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</si>
  <si>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2.oldal</t>
  </si>
  <si>
    <t>Dologi kiadások</t>
  </si>
  <si>
    <t>Egyéb működési célú kiadás (1.1+1.2.+1.3.)</t>
  </si>
  <si>
    <t>1.3</t>
  </si>
  <si>
    <t>Zics Község Önkormányzatának összesített bevételei és kiadásai</t>
  </si>
  <si>
    <t>Iskolai intézményi étkeztetés</t>
  </si>
  <si>
    <t>Zics Község Önkormányzata</t>
  </si>
  <si>
    <t xml:space="preserve">2013. évi  elszámolási kötelezettséggel működési célra </t>
  </si>
  <si>
    <t>átadott pénzeszközök</t>
  </si>
  <si>
    <t>Eredeti előirányzat</t>
  </si>
  <si>
    <t>Államháztartáson belülre</t>
  </si>
  <si>
    <t>Tab Város Önkormányzatának átadás</t>
  </si>
  <si>
    <t>Iskola-Óvoda Társulás</t>
  </si>
  <si>
    <t>Háziorvosi alapellátás</t>
  </si>
  <si>
    <t>Hulladékgazdálkodási Konzorcium</t>
  </si>
  <si>
    <t>Falugondnoki Egyesület</t>
  </si>
  <si>
    <t>Zics Faluért Alapítvány</t>
  </si>
  <si>
    <t>Támogatás államháztartáson belülről</t>
  </si>
  <si>
    <t>KEK-nek (egészségügy)</t>
  </si>
  <si>
    <t>2013. évi eredeti előirányzat</t>
  </si>
  <si>
    <t>Tabi Fúvószenekari Egyesület</t>
  </si>
  <si>
    <t>1.2.</t>
  </si>
  <si>
    <t>1.3.</t>
  </si>
  <si>
    <t>Egyéb közfoglalkoztatás</t>
  </si>
  <si>
    <t>Intézményi működési bevételek (a felhalmozási ÁFA visszatérülések, értékesített tárgyi eszközök és immateriális javak ÁFA -ja nélkül)</t>
  </si>
  <si>
    <t>Tám. szoc. pol. juttatás</t>
  </si>
  <si>
    <t>Működési célú átvett pénzeszköz</t>
  </si>
  <si>
    <t>Város-és községgazd. m.n.s. szolg.</t>
  </si>
  <si>
    <t>Rövid időtart. közfogl.</t>
  </si>
  <si>
    <t>Kölcsönnyújtás</t>
  </si>
  <si>
    <t>Előző évi műk. és felhalm.maradvány átvétele</t>
  </si>
  <si>
    <t>Költségvetési hiány belső finanszírozása</t>
  </si>
  <si>
    <t xml:space="preserve">           -felhalm.bevételből EU-s programokhoz kapcsolódó bevétel </t>
  </si>
  <si>
    <t>Ebből:- felhalm.célú  előző évek pénzm. igénybevét.</t>
  </si>
  <si>
    <t xml:space="preserve">ebből-kötelező feladat </t>
  </si>
  <si>
    <t>ebből  -működési célú támért.kiadás és átadott pe.</t>
  </si>
  <si>
    <t>ebből -működési célú hitel visszafizetés</t>
  </si>
  <si>
    <t>Működési költségvetés kiadásai (1+2+3+4+5)</t>
  </si>
  <si>
    <t>ebből  -felhalmozási célú támért.kiadás és átadott pe.</t>
  </si>
  <si>
    <r>
      <t>Költségvetési egyenleg</t>
    </r>
    <r>
      <rPr>
        <sz val="10"/>
        <rFont val="Arial"/>
        <family val="2"/>
      </rPr>
      <t xml:space="preserve"> -Tárgyévi bevételek és kiadások különbözeteként jelentkező hiány összege</t>
    </r>
  </si>
  <si>
    <r>
      <t>KIADÁSOK</t>
    </r>
    <r>
      <rPr>
        <sz val="10"/>
        <rFont val="Arial"/>
        <family val="2"/>
      </rPr>
      <t xml:space="preserve"> -előir.csop.ként/kiem.előirányzatonként</t>
    </r>
  </si>
  <si>
    <t>Intézményi működési bevételek</t>
  </si>
  <si>
    <t>ebből működési célú hiány összege</t>
  </si>
  <si>
    <t xml:space="preserve">          -műk.célú  előző évek pénzm. igénybevétele</t>
  </si>
  <si>
    <t>Felhalmozási célú pénzeszköz átvétel (Köz. közl.)</t>
  </si>
  <si>
    <t>Felhalmozási célú pénzeszköz átvétel (Kazán program, START eszk. beszerz.)</t>
  </si>
  <si>
    <t>Működési célú pénzeszköz átadás, egyéb támogatás (Áhb.)</t>
  </si>
  <si>
    <t>Működési célú támogatásértékű  kiadás (Áhk.)</t>
  </si>
  <si>
    <t>1.4.</t>
  </si>
  <si>
    <t>START traktor vásárlás</t>
  </si>
  <si>
    <t>START Mezőgazdasági gépek vásárlása (talajmaró, palántázó, locsoló ber, fóliasátor)</t>
  </si>
  <si>
    <t>START kútfúrás</t>
  </si>
  <si>
    <t xml:space="preserve">        állami (államigazgatási feladat)</t>
  </si>
  <si>
    <t>1.6.</t>
  </si>
  <si>
    <t>START Kazán program</t>
  </si>
  <si>
    <t>1.5.</t>
  </si>
  <si>
    <t xml:space="preserve">         -egyéb központi támogatások</t>
  </si>
  <si>
    <t>Módosított előirányzat</t>
  </si>
  <si>
    <t xml:space="preserve">         -normatív kötött támogatások</t>
  </si>
  <si>
    <t>Háziorvosi alapellátás (Dr. Pap Imre)</t>
  </si>
  <si>
    <t>Részjegy jegyzés (DRV)</t>
  </si>
  <si>
    <t>1.7.</t>
  </si>
  <si>
    <t>Részjegy jegyzés (ZŐŐD)</t>
  </si>
  <si>
    <t>1.8.</t>
  </si>
  <si>
    <t>Disznóól építése</t>
  </si>
  <si>
    <t>Tojóláda</t>
  </si>
  <si>
    <t>1.9.</t>
  </si>
  <si>
    <t>Tenyészállat (jérce)</t>
  </si>
  <si>
    <t>Összesen:</t>
  </si>
  <si>
    <t>Települési hull. száll.</t>
  </si>
  <si>
    <t>Rendkívüli gyermekvédelmi támogatás</t>
  </si>
  <si>
    <t>Családsegítés</t>
  </si>
  <si>
    <t>Gyermekjóléti</t>
  </si>
  <si>
    <t>Államháztartáson kívülre</t>
  </si>
  <si>
    <t>Önkormányzatok és többc. kist. társk elszámolásai</t>
  </si>
  <si>
    <t>Mindösszesen:</t>
  </si>
  <si>
    <t xml:space="preserve">           Iskola 5-8</t>
  </si>
  <si>
    <t xml:space="preserve">           Iskolai étkeztetés</t>
  </si>
  <si>
    <t xml:space="preserve">           Zeneiskola</t>
  </si>
  <si>
    <t xml:space="preserve">           Úszásoktatás</t>
  </si>
  <si>
    <t>Többcélú kistérségi társulásnak működésre</t>
  </si>
  <si>
    <t xml:space="preserve">          Családsegítésre</t>
  </si>
  <si>
    <t xml:space="preserve">          Gyermekjóléti szolg.-ra</t>
  </si>
  <si>
    <t>Család- és nővédelemre</t>
  </si>
  <si>
    <t>S.M.Munka-és Tűzvédelmi Társ-nak működésre</t>
  </si>
  <si>
    <t>START-Téli közfoglalkoztatás</t>
  </si>
  <si>
    <t>Víztermelés kezelés,ellátás</t>
  </si>
  <si>
    <t>Fht-ra jog.hosszú id.t.közfogl.</t>
  </si>
  <si>
    <t>Előző évi  pénzmaradvány</t>
  </si>
  <si>
    <t>1/2013. (II. 15.)</t>
  </si>
  <si>
    <t>14/2013. (XII. 20.)</t>
  </si>
  <si>
    <t>4/2014. (II. 28.)</t>
  </si>
  <si>
    <t>Teljesítés</t>
  </si>
  <si>
    <t>Teljesítés %</t>
  </si>
  <si>
    <t>1/2013.(II.15.)</t>
  </si>
  <si>
    <t>14/2013.(XII.20.)</t>
  </si>
  <si>
    <t>4/2014.(II.28.)</t>
  </si>
  <si>
    <t>14/2013.(XII. 20.)</t>
  </si>
  <si>
    <t>KIMUTATÁS</t>
  </si>
  <si>
    <t>M E G N E V E Z É S</t>
  </si>
  <si>
    <t>ezer Ft-ban</t>
  </si>
  <si>
    <t>Költségvetési bankszámla záróegyenlege (A)</t>
  </si>
  <si>
    <t>Költségvetési aktív átfutó elszámolás /+/ (B)</t>
  </si>
  <si>
    <t>Passzív átfutó elszámolás /-/ (06)</t>
  </si>
  <si>
    <t>Aktív függő elszámolás /+/ (B)</t>
  </si>
  <si>
    <t>Passzív függő elszámolás /-/ (06)</t>
  </si>
  <si>
    <t>Előző évben képzett tartalékok maradványa  /-/ (D)</t>
  </si>
  <si>
    <t>Tárgyévi helyesbített pénzmaradvány /-/ (F)</t>
  </si>
  <si>
    <t>Költségvetési befizetés többlettámogatás miatt</t>
  </si>
  <si>
    <t>Költségvetési kiutalás</t>
  </si>
  <si>
    <t>Tárgyévi helyesbített költségvetési pénzmaradvány</t>
  </si>
  <si>
    <t xml:space="preserve"> Zics Község Önkormányzat 2013. évi pénzmaradványáról és felhasználásáról</t>
  </si>
  <si>
    <t>Zics Község Önkormányzatának</t>
  </si>
  <si>
    <t>Beszámoló</t>
  </si>
  <si>
    <t>záró adatai</t>
  </si>
  <si>
    <t>A/ BEFEKTETETT ESZKÖZÖK</t>
  </si>
  <si>
    <t>I.     Immateriális javak</t>
  </si>
  <si>
    <t>II.   Tárgyi eszközök</t>
  </si>
  <si>
    <t>III.  Befektetett pénzügyi eszk.</t>
  </si>
  <si>
    <t>IV.  Üzemelt., kez.átadott eszk.</t>
  </si>
  <si>
    <t>B/ FORGÓESZKÖZÖK</t>
  </si>
  <si>
    <t>II.   Követelések</t>
  </si>
  <si>
    <t>III.  Értékpapírok</t>
  </si>
  <si>
    <t>IV.  Pénzeszközök</t>
  </si>
  <si>
    <t>V.   Egyéb aktív pénzügyi elsz.</t>
  </si>
  <si>
    <t>ESZKÖZÖK ÖSSZESEN</t>
  </si>
  <si>
    <t>D/ SAJÁT TŐKE</t>
  </si>
  <si>
    <t>1.     Induló tőke</t>
  </si>
  <si>
    <t>2.    Tőkeváltozások</t>
  </si>
  <si>
    <t>E/ TARTALÉKOK</t>
  </si>
  <si>
    <t>I.     Költségvetési tartalékok</t>
  </si>
  <si>
    <t>II.   Vállalkozási tartalékok</t>
  </si>
  <si>
    <t>F/ KÖTELEZETTSÉGEK</t>
  </si>
  <si>
    <t>I.    Hosszúlejáratú kötelezetts.</t>
  </si>
  <si>
    <t>II.   Rövidlejáratú kötelezettségek</t>
  </si>
  <si>
    <t>III.  Egyéb passzív pénzügyi elsz.</t>
  </si>
  <si>
    <t>FORRÁSOK  ÖSSZESEN</t>
  </si>
  <si>
    <t>Magánszemélyek kommunális adója</t>
  </si>
  <si>
    <t>Vállalkozók kommunális adója</t>
  </si>
  <si>
    <t>Iparűzési adó</t>
  </si>
  <si>
    <t>Gépjárműadó</t>
  </si>
  <si>
    <t>Késedelmi pótlék</t>
  </si>
  <si>
    <t>Ö S S Z E S E N :</t>
  </si>
  <si>
    <t>A vagyonkimutatás tagolása a mérlegfordulónapon</t>
  </si>
  <si>
    <t>eFt-ban</t>
  </si>
  <si>
    <t>ESZKÖZÖK</t>
  </si>
  <si>
    <t>A)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</si>
  <si>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</si>
  <si>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</si>
  <si>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</si>
  <si>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</si>
  <si>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a kapcsolódó vagyoni értékű jogok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</si>
  <si>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</si>
  <si>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</si>
  <si>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</si>
  <si>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</si>
  <si>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</si>
  <si>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</si>
  <si>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</si>
  <si>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</si>
  <si>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</si>
  <si>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</si>
  <si>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</si>
  <si>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Beruházsok, felújítások</t>
  </si>
  <si>
    <t>5.1. Forgalomképtelen ezsköz létesítésére irányuló beruházások, felújítások</t>
  </si>
  <si>
    <t>5.2. Korlátozottan forgalomképes eszköz létesítésére irányuló beruházások, felújítások</t>
  </si>
  <si>
    <t>5.3. Forgalomképes eszköz létesítésére irányuló beruházások, felújítások</t>
  </si>
  <si>
    <t>6. Beruházásra adott előlegek</t>
  </si>
  <si>
    <t>6.1. Forgalomképtelen tárgyi eszközök létesítésére irányuló beruhzásra adott előlegek</t>
  </si>
  <si>
    <t>6.2. Korlátozottan forgalomképes tárgyi eszköz létesítésére irányuló beruházásra adott előlegek</t>
  </si>
  <si>
    <t>6.3. Forgalomképes tárgyi eszköz létesítésére irányuló beruházásra adott előlegek</t>
  </si>
  <si>
    <t>7. Állami készletek, tartalékok</t>
  </si>
  <si>
    <t>8.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</si>
  <si>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</si>
  <si>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</si>
  <si>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</si>
  <si>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</si>
  <si>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</si>
  <si>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</si>
  <si>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</si>
  <si>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lejáratú követelések (fogalomképes)</t>
  </si>
  <si>
    <t>6. Befektetett pénzügyi eszközök értékhelyesbítése (forgalomképes)</t>
  </si>
  <si>
    <t>IV. Üzemeltetésre, kezelésre átadott, koncesszióba adott, vagyonkezelésbe vett forgalomképtelen eszközök</t>
  </si>
  <si>
    <t>1. Üzemeltetésre, kezelésre átadott, koncesszióba adott, vagyonkezelésbe vett forgalomképetelen eszközök</t>
  </si>
  <si>
    <t>2. Üzemeltetésre, kezelésre átadott, koncesszióba adott, vagyonkezelésbe vett korlátozottan forgalomképes eszközök</t>
  </si>
  <si>
    <t>3. Üzemeltetésre, kezelésre átadott, koncesszióba adott, vagyonkezelésbe vett forgalomképes eszközök</t>
  </si>
  <si>
    <t>B) FORGÓESZKÖZÖK</t>
  </si>
  <si>
    <t>I. Készletek (forgalomképes)</t>
  </si>
  <si>
    <t>II. Követelések (forgalomképes)</t>
  </si>
  <si>
    <t>III.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</si>
  <si>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</si>
  <si>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</si>
  <si>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</si>
  <si>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Egyéb aktív pénzügyi elszámolások (forglomképes)</t>
  </si>
  <si>
    <t>FORRÁSOK</t>
  </si>
  <si>
    <t>C) SAJÁT TŐKE</t>
  </si>
  <si>
    <t>D) TARTALÉKOK</t>
  </si>
  <si>
    <t>E) KÖTELEZETTSÉGEK</t>
  </si>
  <si>
    <t>I. Hosszú lejáratú kötelezettségek (forgalomképes)</t>
  </si>
  <si>
    <t>II. Rövid lejáratú kötelezettségek (forgalomképes)</t>
  </si>
  <si>
    <t>III. Egyéb passzív pénzügyi elszámolások (forgalomképes)</t>
  </si>
  <si>
    <t>KÖNYVVITELI MÉRLEGEN KÍVÜLI TÉTELEK</t>
  </si>
  <si>
    <t>KÖNYVVITELI MÉRLEGEN KÍVÜLI ESZKÖZÖK</t>
  </si>
  <si>
    <t>"0"-ra leírt, de használatban lévő eszközök állománya</t>
  </si>
  <si>
    <t>használaton kívüli eszközök állománya</t>
  </si>
  <si>
    <t>az önkormányzatok tulajdonában lévő, a külön jogszabály alapján a szakmai nyilvántartásokban szereplő érték nélkül nyilvántartott eszközök állománya</t>
  </si>
  <si>
    <t>képzőművészeti alkotások</t>
  </si>
  <si>
    <t>régészeti leletek</t>
  </si>
  <si>
    <t>kép- és hangarchívumok</t>
  </si>
  <si>
    <t>gyűjtemények</t>
  </si>
  <si>
    <t>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</si>
  <si>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</si>
  <si>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</si>
  <si>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</si>
  <si>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</si>
  <si>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kapcsolatos függő kötelezettségek</t>
  </si>
  <si>
    <t>nem valódi penziós ügyletekkel kapcsolatos függő kötelezettségek</t>
  </si>
  <si>
    <t>hitelek állományának kimutatása</t>
  </si>
  <si>
    <t>Az önkormányzat</t>
  </si>
  <si>
    <t>által nyújtott hitelek állománya</t>
  </si>
  <si>
    <t>adósságának állománya</t>
  </si>
  <si>
    <t>1. Tartósan adott kölcsönök:</t>
  </si>
  <si>
    <t>1. Hosszú lejáratra kapott kölcsönök</t>
  </si>
  <si>
    <t>Ebből: lakásépítési kölcsön</t>
  </si>
  <si>
    <t>2. Tartozások fejlesztési célú kötvénykibocsátásból</t>
  </si>
  <si>
    <t>3. Tartozások működési célú kötvénykibocsátásból</t>
  </si>
  <si>
    <t>4. Beruházási és fejlesztési hitelek</t>
  </si>
  <si>
    <t>5. Működési célő hosszú lejáratú hitelek</t>
  </si>
  <si>
    <t>I. Hosszú lejáratú követelések összesen</t>
  </si>
  <si>
    <t>6. Egyéb hosszú lejáratú kötelezettségek</t>
  </si>
  <si>
    <t>1. Követelések áruszállításból és szolgáltatásból</t>
  </si>
  <si>
    <t>I. Hosszú lejáratú kötelezettségek összesen</t>
  </si>
  <si>
    <t>2. Adósok</t>
  </si>
  <si>
    <t>1. Rövid lejáratú kölcsönök</t>
  </si>
  <si>
    <t>3. Rövid lejáratú kölcsönök</t>
  </si>
  <si>
    <t>2. Rövid lejáratú hitelek</t>
  </si>
  <si>
    <t>Ebből szociális kölcsön</t>
  </si>
  <si>
    <t>3. Kötelezettségek áruszállításból és szolgáltatásból</t>
  </si>
  <si>
    <t>4. Egyéb követelések</t>
  </si>
  <si>
    <t>Ebből: tárgyévi költségvetést terhelő szállítói kötelezettségek</t>
  </si>
  <si>
    <t xml:space="preserve">Ebből: tartósan adott kölcsönökből a mérlegfordulónapot </t>
  </si>
  <si>
    <t xml:space="preserve">            tárgyévet követő évet terhelő szállítói kötelezettségek</t>
  </si>
  <si>
    <t xml:space="preserve">          követő egy éven belül esedékes részlet</t>
  </si>
  <si>
    <t>4. Egyéb rövid lejáratú kötelezettségek</t>
  </si>
  <si>
    <t xml:space="preserve">          egyéb hosszú  lejáratú követelésekből a mérleg-</t>
  </si>
  <si>
    <t>Ebből: váltótartozások</t>
  </si>
  <si>
    <t xml:space="preserve">          fordulónapot követő egy éven belül esedékes </t>
  </si>
  <si>
    <t xml:space="preserve">            munkavállalókkal szembeni különféle kötelezettségek</t>
  </si>
  <si>
    <t xml:space="preserve">          részletek</t>
  </si>
  <si>
    <t xml:space="preserve">            költségvetéssel szembeni kötelezettségek</t>
  </si>
  <si>
    <t xml:space="preserve">          támogatási program előlegek</t>
  </si>
  <si>
    <t xml:space="preserve">            iparűzési adó feltöltés miatti kötelezettségek</t>
  </si>
  <si>
    <t xml:space="preserve">          támogatási programok szabálytalan kifizetése </t>
  </si>
  <si>
    <t xml:space="preserve">            helyi adó túlfizetés</t>
  </si>
  <si>
    <t xml:space="preserve">          miatti követelés</t>
  </si>
  <si>
    <t xml:space="preserve">     </t>
  </si>
  <si>
    <t xml:space="preserve">            támogatási program előlege miatti kötelezettség</t>
  </si>
  <si>
    <t xml:space="preserve">          garancia- és kezességvállalásból származó </t>
  </si>
  <si>
    <t xml:space="preserve">            szabálytalan kifizetések miatti kötelezettségek</t>
  </si>
  <si>
    <t xml:space="preserve">          követelések</t>
  </si>
  <si>
    <t xml:space="preserve">            gararncia és kezességvállalásból származó    kötelezettségek</t>
  </si>
  <si>
    <t>II. Rövid lejáratú követelések összesen</t>
  </si>
  <si>
    <t xml:space="preserve">            hosszú lejáratra kapott kölcsönök következő évet terhelő</t>
  </si>
  <si>
    <t xml:space="preserve">            törlesztő részletei</t>
  </si>
  <si>
    <t xml:space="preserve">            felhalmozási célú kötvénykibocsátásból származó tartozások</t>
  </si>
  <si>
    <t xml:space="preserve">            következő évet terhelő törlesztő részletei</t>
  </si>
  <si>
    <t xml:space="preserve">            működési célú kötvénykibocsátásból származó tartozások</t>
  </si>
  <si>
    <t xml:space="preserve">            beruházási, fejlesztési hitelek következő évet terhelő törlesztő részletei</t>
  </si>
  <si>
    <t xml:space="preserve">            működési célú hosszú lejáratú hitelek következő évet terhelő</t>
  </si>
  <si>
    <t xml:space="preserve">            egyéb hosszú lejáratú kötelezettségek következő évet terhelő részletei</t>
  </si>
  <si>
    <t xml:space="preserve">            a tárgyévet követő évet terhelő egyéb rövid lejáratú kötelezettségek</t>
  </si>
  <si>
    <t xml:space="preserve">            egyéb különféle kötelezettségek</t>
  </si>
  <si>
    <t xml:space="preserve"> Rövid lejáratú kötelezettségek összesen</t>
  </si>
  <si>
    <t xml:space="preserve"> eFt</t>
  </si>
  <si>
    <t xml:space="preserve">Magánszemélyek kommunális adója </t>
  </si>
  <si>
    <t>Pótlékok,bírságok</t>
  </si>
  <si>
    <t>2013. évi közvetett támogatások összegei</t>
  </si>
  <si>
    <t>2013. évi egyszerűsített mérlege</t>
  </si>
  <si>
    <t>2013 év.</t>
  </si>
  <si>
    <t xml:space="preserve">2013-ban befolyt helyi adók </t>
  </si>
  <si>
    <t>11.sz.mell.</t>
  </si>
  <si>
    <t>Termőföld bérbeadásából származó jövedelemadó</t>
  </si>
  <si>
    <t>I.     Készletek</t>
  </si>
  <si>
    <t>Központi költségvetési befizetések</t>
  </si>
  <si>
    <t>Nem lakóingatlan bérbeadása, üzemeltetése</t>
  </si>
  <si>
    <t>START munkaprogram</t>
  </si>
  <si>
    <t>Közműv. intézmények, színterek működtetése</t>
  </si>
  <si>
    <t>Köztemető fenntartása, működtetése</t>
  </si>
  <si>
    <t>Függő, átfutó, kiegyenlítő bevételek</t>
  </si>
  <si>
    <t>Függő, kiegyenlítő, átfutó kiadás</t>
  </si>
  <si>
    <t>KIADÁSOK MINDÖSSZESEN (VII + VIII)</t>
  </si>
  <si>
    <t>BEVÉTELEK MINDÖSSZESEN (XI+XII)</t>
  </si>
  <si>
    <t>Ebből:  Háziorvosi ügyeleti ellátásra</t>
  </si>
  <si>
    <t>8.sz.melléklet a ……/2014 (…….) számú rendelethez</t>
  </si>
  <si>
    <t>7.sz.melléklet a ……/2014 (…….) számú rendelethez</t>
  </si>
  <si>
    <t>9.sz.melléklet a ……/2014 (…….) számú rendelethez</t>
  </si>
  <si>
    <t>2. Egyéb hosszú lejáratú követelések</t>
  </si>
  <si>
    <t>6.sz.melléklet a ……/2014 (…….) számú rendelethez</t>
  </si>
  <si>
    <t>5.sz.melléklet a ……/2014 (…….) számú rendelethez</t>
  </si>
  <si>
    <t>4.sz.melléklet a ……/2014 (…….) számú rendelethez</t>
  </si>
  <si>
    <t>3.sz.melléklet a ……/2014 (…….) számú rendelethez</t>
  </si>
  <si>
    <t>1.sz.melléklet a ……../2014 (……) számú rendelethez</t>
  </si>
  <si>
    <t xml:space="preserve">                                                                                                                                           2.1.sz.melléklet a ……../2014 (……) számú rendelethez</t>
  </si>
  <si>
    <t xml:space="preserve">                                                                                                                                           2.2.sz.melléklet a ……../2014 (……) számú rendelethez</t>
  </si>
  <si>
    <t xml:space="preserve">           Iskola 1-4</t>
  </si>
  <si>
    <t>Ebből:  Hivatalra</t>
  </si>
  <si>
    <t>Zics Község Önkormányzata adósságának és az általa nyújtott</t>
  </si>
  <si>
    <t>Egyéb sajátos bevétel</t>
  </si>
  <si>
    <t>A 2013. ÉVI PÉNZMARADVÁNY:</t>
  </si>
  <si>
    <t>1./ Felhalmozási célú</t>
  </si>
  <si>
    <t>2./ Működési célú</t>
  </si>
  <si>
    <t xml:space="preserve">            tárgyévi költségvetést terhelő egyéb rövid lejáratú kötelezettségek</t>
  </si>
  <si>
    <t xml:space="preserve">                                                                                           10.sz.melléklet a ……/2014 (…….) számú rendelethez</t>
  </si>
  <si>
    <t xml:space="preserve">                                                                                    Zics Község Önkormányzata 2013. évi bevételeinek előirányzata szakfeladatonként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</si>
</sst>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&quot; Ft&quot;_-;\-* #,##0.00&quot; Ft&quot;_-;_-* \-??&quot; Ft&quot;_-;_-@_-"/>
    <numFmt numFmtId="166" formatCode="#,##0;[Red]#,##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&quot;H-&quot;0000"/>
    <numFmt numFmtId="173" formatCode="_-* #,##0.0\ _F_t_-;\-* #,##0.0\ _F_t_-;_-* &quot;-&quot;??\ _F_t_-;_-@_-"/>
    <numFmt numFmtId="174" formatCode="_-* #,##0\ _F_t_-;\-* #,##0\ _F_t_-;_-* &quot;-&quot;??\ _F_t_-;_-@_-"/>
    <numFmt numFmtId="175" formatCode="[$€-2]\ #\ ##,000_);[Red]\([$€-2]\ #\ ##,000\)"/>
  </numFmts>
  <fonts count="1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8"/>
      <name val="Arial CE"/>
      <family val="2"/>
    </font>
    <font>
      <sz val="20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20"/>
      <name val="Arial CE"/>
      <family val="2"/>
    </font>
    <font>
      <b/>
      <sz val="8"/>
      <name val="Times New Roman"/>
      <family val="1"/>
    </font>
    <font>
      <sz val="22"/>
      <name val="Times New Roman"/>
      <family val="1"/>
    </font>
    <font>
      <sz val="12"/>
      <name val="Arial CE"/>
      <family val="2"/>
    </font>
    <font>
      <sz val="18"/>
      <name val="Arial CE"/>
      <family val="2"/>
    </font>
    <font>
      <b/>
      <sz val="24"/>
      <name val="Times New Roman"/>
      <family val="1"/>
    </font>
    <font>
      <sz val="2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26"/>
      <name val="Times New Roman"/>
      <family val="1"/>
    </font>
    <font>
      <b/>
      <sz val="11"/>
      <name val="Arial CE"/>
      <family val="0"/>
    </font>
    <font>
      <b/>
      <sz val="36"/>
      <name val="Times New Roman"/>
      <family val="1"/>
    </font>
    <font>
      <b/>
      <sz val="28"/>
      <name val="Times New Roman"/>
      <family val="1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2"/>
      <color indexed="10"/>
      <name val="Times New Roman CE"/>
      <family val="0"/>
    </font>
    <font>
      <b/>
      <sz val="16"/>
      <name val="Times New Roman CE"/>
      <family val="1"/>
    </font>
    <font>
      <sz val="16"/>
      <name val="Arial"/>
      <family val="2"/>
    </font>
    <font>
      <sz val="16"/>
      <name val="Times New Roman CE"/>
      <family val="1"/>
    </font>
    <font>
      <b/>
      <sz val="14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u val="single"/>
      <sz val="8"/>
      <name val="Times New Roman CE"/>
      <family val="0"/>
    </font>
    <font>
      <i/>
      <sz val="8"/>
      <name val="Times New Roman CE"/>
      <family val="0"/>
    </font>
    <font>
      <u val="single"/>
      <sz val="8"/>
      <name val="Times New Roman CE"/>
      <family val="0"/>
    </font>
    <font>
      <b/>
      <sz val="10"/>
      <name val="Times New Roman CE"/>
      <family val="1"/>
    </font>
    <font>
      <sz val="11"/>
      <name val="Times New Roman"/>
      <family val="1"/>
    </font>
    <font>
      <b/>
      <sz val="12"/>
      <color indexed="53"/>
      <name val="Arial"/>
      <family val="2"/>
    </font>
    <font>
      <sz val="8"/>
      <color indexed="53"/>
      <name val="Times New Roman"/>
      <family val="1"/>
    </font>
    <font>
      <sz val="12"/>
      <color indexed="53"/>
      <name val="Arial CE"/>
      <family val="2"/>
    </font>
    <font>
      <sz val="8"/>
      <color indexed="53"/>
      <name val="Arial"/>
      <family val="0"/>
    </font>
    <font>
      <i/>
      <sz val="10"/>
      <color indexed="53"/>
      <name val="Arial"/>
      <family val="2"/>
    </font>
    <font>
      <b/>
      <sz val="36"/>
      <color indexed="53"/>
      <name val="Times New Roman"/>
      <family val="1"/>
    </font>
    <font>
      <sz val="26"/>
      <color indexed="53"/>
      <name val="Times New Roman"/>
      <family val="1"/>
    </font>
    <font>
      <b/>
      <sz val="26"/>
      <color indexed="10"/>
      <name val="Times New Roman"/>
      <family val="1"/>
    </font>
    <font>
      <sz val="2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14"/>
      <color indexed="10"/>
      <name val="Times New Roman"/>
      <family val="1"/>
    </font>
    <font>
      <sz val="20"/>
      <color indexed="10"/>
      <name val="Arial CE"/>
      <family val="2"/>
    </font>
    <font>
      <b/>
      <sz val="12"/>
      <color indexed="10"/>
      <name val="Times New Roman CE"/>
      <family val="1"/>
    </font>
    <font>
      <b/>
      <sz val="16"/>
      <color indexed="10"/>
      <name val="Times New Roman CE"/>
      <family val="1"/>
    </font>
    <font>
      <sz val="16"/>
      <color indexed="10"/>
      <name val="Arial"/>
      <family val="2"/>
    </font>
    <font>
      <sz val="8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Arial CE"/>
      <family val="0"/>
    </font>
    <font>
      <b/>
      <i/>
      <sz val="16"/>
      <name val="Times New Roman CE"/>
      <family val="0"/>
    </font>
    <font>
      <b/>
      <sz val="72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8"/>
      <name val="Times New Roman"/>
      <family val="1"/>
    </font>
    <font>
      <b/>
      <sz val="34"/>
      <name val="Times New Roman"/>
      <family val="1"/>
    </font>
    <font>
      <b/>
      <sz val="48"/>
      <color indexed="10"/>
      <name val="Times New Roman"/>
      <family val="1"/>
    </font>
    <font>
      <b/>
      <sz val="48"/>
      <color indexed="53"/>
      <name val="Times New Roman"/>
      <family val="1"/>
    </font>
    <font>
      <sz val="48"/>
      <color indexed="53"/>
      <name val="Times New Roman"/>
      <family val="1"/>
    </font>
    <font>
      <sz val="4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5" borderId="0" applyNumberFormat="0" applyBorder="0" applyAlignment="0" applyProtection="0"/>
    <xf numFmtId="0" fontId="87" fillId="8" borderId="0" applyNumberFormat="0" applyBorder="0" applyAlignment="0" applyProtection="0"/>
    <xf numFmtId="0" fontId="87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9" fillId="7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0" fillId="17" borderId="7" applyNumberFormat="0" applyFont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21" borderId="0" applyNumberFormat="0" applyBorder="0" applyAlignment="0" applyProtection="0"/>
    <xf numFmtId="0" fontId="97" fillId="4" borderId="0" applyNumberFormat="0" applyBorder="0" applyAlignment="0" applyProtection="0"/>
    <xf numFmtId="0" fontId="98" fillId="22" borderId="8" applyNumberFormat="0" applyAlignment="0" applyProtection="0"/>
    <xf numFmtId="0" fontId="9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0" fillId="0" borderId="9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01" fillId="3" borderId="0" applyNumberFormat="0" applyBorder="0" applyAlignment="0" applyProtection="0"/>
    <xf numFmtId="0" fontId="102" fillId="23" borderId="0" applyNumberFormat="0" applyBorder="0" applyAlignment="0" applyProtection="0"/>
    <xf numFmtId="0" fontId="103" fillId="22" borderId="1" applyNumberFormat="0" applyAlignment="0" applyProtection="0"/>
    <xf numFmtId="9" fontId="0" fillId="0" borderId="0" applyFill="0" applyBorder="0" applyAlignment="0" applyProtection="0"/>
  </cellStyleXfs>
  <cellXfs count="73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0" xfId="58" applyNumberFormat="1">
      <alignment/>
      <protection/>
    </xf>
    <xf numFmtId="3" fontId="15" fillId="0" borderId="0" xfId="58" applyNumberFormat="1" applyFont="1" applyBorder="1" applyAlignment="1">
      <alignment vertical="distributed"/>
      <protection/>
    </xf>
    <xf numFmtId="3" fontId="1" fillId="0" borderId="0" xfId="58" applyNumberFormat="1" applyBorder="1" applyAlignment="1">
      <alignment/>
      <protection/>
    </xf>
    <xf numFmtId="3" fontId="14" fillId="0" borderId="10" xfId="58" applyNumberFormat="1" applyFont="1" applyBorder="1" applyAlignment="1">
      <alignment horizontal="center" wrapText="1"/>
      <protection/>
    </xf>
    <xf numFmtId="3" fontId="16" fillId="0" borderId="12" xfId="58" applyNumberFormat="1" applyFont="1" applyBorder="1">
      <alignment/>
      <protection/>
    </xf>
    <xf numFmtId="3" fontId="18" fillId="0" borderId="12" xfId="58" applyNumberFormat="1" applyFont="1" applyBorder="1">
      <alignment/>
      <protection/>
    </xf>
    <xf numFmtId="0" fontId="13" fillId="0" borderId="0" xfId="54" applyFont="1">
      <alignment/>
      <protection/>
    </xf>
    <xf numFmtId="0" fontId="13" fillId="0" borderId="0" xfId="57" applyFont="1">
      <alignment/>
      <protection/>
    </xf>
    <xf numFmtId="0" fontId="22" fillId="0" borderId="0" xfId="57" applyFont="1">
      <alignment/>
      <protection/>
    </xf>
    <xf numFmtId="3" fontId="23" fillId="0" borderId="0" xfId="59" applyNumberFormat="1" applyFont="1" applyBorder="1" applyAlignment="1">
      <alignment vertical="center"/>
      <protection/>
    </xf>
    <xf numFmtId="3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57" applyFont="1" applyBorder="1">
      <alignment/>
      <protection/>
    </xf>
    <xf numFmtId="0" fontId="26" fillId="0" borderId="0" xfId="54" applyFont="1">
      <alignment/>
      <protection/>
    </xf>
    <xf numFmtId="0" fontId="13" fillId="0" borderId="0" xfId="54" applyFont="1" applyBorder="1">
      <alignment/>
      <protection/>
    </xf>
    <xf numFmtId="3" fontId="4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16" fillId="0" borderId="17" xfId="58" applyNumberFormat="1" applyFont="1" applyBorder="1">
      <alignment/>
      <protection/>
    </xf>
    <xf numFmtId="3" fontId="1" fillId="0" borderId="13" xfId="58" applyNumberFormat="1" applyBorder="1">
      <alignment/>
      <protection/>
    </xf>
    <xf numFmtId="3" fontId="1" fillId="0" borderId="13" xfId="58" applyNumberFormat="1" applyFont="1" applyBorder="1">
      <alignment/>
      <protection/>
    </xf>
    <xf numFmtId="3" fontId="18" fillId="0" borderId="13" xfId="58" applyNumberFormat="1" applyFont="1" applyBorder="1">
      <alignment/>
      <protection/>
    </xf>
    <xf numFmtId="3" fontId="16" fillId="0" borderId="13" xfId="58" applyNumberFormat="1" applyFont="1" applyBorder="1">
      <alignment/>
      <protection/>
    </xf>
    <xf numFmtId="3" fontId="16" fillId="0" borderId="13" xfId="58" applyNumberFormat="1" applyFont="1" applyBorder="1" applyAlignment="1">
      <alignment/>
      <protection/>
    </xf>
    <xf numFmtId="3" fontId="8" fillId="0" borderId="10" xfId="0" applyNumberFormat="1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4" fillId="0" borderId="10" xfId="57" applyFont="1" applyBorder="1" applyAlignment="1">
      <alignment vertical="center"/>
      <protection/>
    </xf>
    <xf numFmtId="3" fontId="14" fillId="0" borderId="0" xfId="58" applyNumberFormat="1" applyFont="1" applyBorder="1" applyAlignment="1">
      <alignment horizontal="right"/>
      <protection/>
    </xf>
    <xf numFmtId="3" fontId="14" fillId="0" borderId="19" xfId="58" applyNumberFormat="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17" xfId="54" applyFont="1" applyBorder="1">
      <alignment/>
      <protection/>
    </xf>
    <xf numFmtId="0" fontId="6" fillId="0" borderId="13" xfId="54" applyFont="1" applyBorder="1">
      <alignment/>
      <protection/>
    </xf>
    <xf numFmtId="0" fontId="6" fillId="0" borderId="13" xfId="54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6" fillId="0" borderId="20" xfId="57" applyFont="1" applyBorder="1" applyAlignment="1">
      <alignment/>
      <protection/>
    </xf>
    <xf numFmtId="0" fontId="6" fillId="0" borderId="21" xfId="57" applyFont="1" applyBorder="1" applyAlignment="1">
      <alignment/>
      <protection/>
    </xf>
    <xf numFmtId="0" fontId="6" fillId="0" borderId="13" xfId="57" applyFont="1" applyBorder="1" applyAlignment="1">
      <alignment/>
      <protection/>
    </xf>
    <xf numFmtId="0" fontId="6" fillId="0" borderId="22" xfId="57" applyFont="1" applyBorder="1">
      <alignment/>
      <protection/>
    </xf>
    <xf numFmtId="0" fontId="6" fillId="0" borderId="13" xfId="54" applyFont="1" applyBorder="1" applyAlignment="1">
      <alignment/>
      <protection/>
    </xf>
    <xf numFmtId="0" fontId="6" fillId="0" borderId="13" xfId="54" applyFont="1" applyBorder="1" applyAlignment="1">
      <alignment horizontal="left" wrapText="1"/>
      <protection/>
    </xf>
    <xf numFmtId="0" fontId="6" fillId="0" borderId="23" xfId="54" applyFont="1" applyBorder="1" applyAlignment="1">
      <alignment horizontal="left" wrapText="1"/>
      <protection/>
    </xf>
    <xf numFmtId="3" fontId="29" fillId="0" borderId="0" xfId="59" applyNumberFormat="1" applyFont="1" applyBorder="1" applyAlignment="1">
      <alignment/>
      <protection/>
    </xf>
    <xf numFmtId="0" fontId="30" fillId="0" borderId="0" xfId="0" applyFont="1" applyAlignment="1">
      <alignment horizontal="right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0" fillId="0" borderId="0" xfId="59" applyNumberFormat="1" applyFont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4" fillId="0" borderId="13" xfId="54" applyFont="1" applyBorder="1" applyAlignment="1">
      <alignment/>
      <protection/>
    </xf>
    <xf numFmtId="3" fontId="4" fillId="0" borderId="29" xfId="57" applyNumberFormat="1" applyFont="1" applyBorder="1" applyAlignment="1">
      <alignment horizontal="center" vertical="center"/>
      <protection/>
    </xf>
    <xf numFmtId="3" fontId="4" fillId="0" borderId="10" xfId="57" applyNumberFormat="1" applyFont="1" applyBorder="1" applyAlignment="1">
      <alignment horizontal="center" vertical="center"/>
      <protection/>
    </xf>
    <xf numFmtId="0" fontId="28" fillId="0" borderId="30" xfId="0" applyFont="1" applyBorder="1" applyAlignment="1">
      <alignment horizontal="center" vertical="center"/>
    </xf>
    <xf numFmtId="3" fontId="15" fillId="0" borderId="0" xfId="58" applyNumberFormat="1" applyFont="1" applyBorder="1" applyAlignment="1">
      <alignment horizontal="center" vertical="distributed" wrapText="1"/>
      <protection/>
    </xf>
    <xf numFmtId="0" fontId="14" fillId="0" borderId="23" xfId="0" applyFont="1" applyBorder="1" applyAlignment="1">
      <alignment horizontal="center" wrapText="1"/>
    </xf>
    <xf numFmtId="3" fontId="31" fillId="0" borderId="16" xfId="59" applyNumberFormat="1" applyFont="1" applyBorder="1" applyAlignment="1">
      <alignment/>
      <protection/>
    </xf>
    <xf numFmtId="3" fontId="14" fillId="0" borderId="23" xfId="58" applyNumberFormat="1" applyFont="1" applyBorder="1" applyAlignment="1">
      <alignment horizont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3" fontId="16" fillId="0" borderId="25" xfId="58" applyNumberFormat="1" applyFont="1" applyBorder="1">
      <alignment/>
      <protection/>
    </xf>
    <xf numFmtId="3" fontId="1" fillId="0" borderId="25" xfId="58" applyNumberFormat="1" applyBorder="1">
      <alignment/>
      <protection/>
    </xf>
    <xf numFmtId="3" fontId="1" fillId="0" borderId="25" xfId="58" applyNumberFormat="1" applyFont="1" applyBorder="1">
      <alignment/>
      <protection/>
    </xf>
    <xf numFmtId="3" fontId="17" fillId="0" borderId="31" xfId="58" applyNumberFormat="1" applyFont="1" applyBorder="1">
      <alignment/>
      <protection/>
    </xf>
    <xf numFmtId="3" fontId="16" fillId="0" borderId="32" xfId="58" applyNumberFormat="1" applyFont="1" applyBorder="1">
      <alignment/>
      <protection/>
    </xf>
    <xf numFmtId="3" fontId="18" fillId="0" borderId="32" xfId="58" applyNumberFormat="1" applyFont="1" applyBorder="1">
      <alignment/>
      <protection/>
    </xf>
    <xf numFmtId="3" fontId="1" fillId="0" borderId="32" xfId="58" applyNumberFormat="1" applyFont="1" applyBorder="1">
      <alignment/>
      <protection/>
    </xf>
    <xf numFmtId="3" fontId="1" fillId="0" borderId="33" xfId="58" applyNumberFormat="1" applyFont="1" applyBorder="1">
      <alignment/>
      <protection/>
    </xf>
    <xf numFmtId="9" fontId="15" fillId="0" borderId="0" xfId="58" applyNumberFormat="1" applyFont="1" applyBorder="1" applyAlignment="1">
      <alignment horizontal="center" vertical="distributed" wrapText="1"/>
      <protection/>
    </xf>
    <xf numFmtId="9" fontId="31" fillId="0" borderId="0" xfId="59" applyNumberFormat="1" applyFont="1" applyBorder="1" applyAlignment="1">
      <alignment horizontal="right"/>
      <protection/>
    </xf>
    <xf numFmtId="9" fontId="1" fillId="0" borderId="0" xfId="58" applyNumberFormat="1">
      <alignment/>
      <protection/>
    </xf>
    <xf numFmtId="3" fontId="16" fillId="0" borderId="34" xfId="58" applyNumberFormat="1" applyFont="1" applyBorder="1">
      <alignment/>
      <protection/>
    </xf>
    <xf numFmtId="3" fontId="1" fillId="0" borderId="34" xfId="58" applyNumberFormat="1" applyFont="1" applyBorder="1">
      <alignment/>
      <protection/>
    </xf>
    <xf numFmtId="9" fontId="16" fillId="0" borderId="13" xfId="58" applyNumberFormat="1" applyFont="1" applyBorder="1">
      <alignment/>
      <protection/>
    </xf>
    <xf numFmtId="9" fontId="16" fillId="0" borderId="35" xfId="58" applyNumberFormat="1" applyFont="1" applyBorder="1">
      <alignment/>
      <protection/>
    </xf>
    <xf numFmtId="3" fontId="16" fillId="0" borderId="31" xfId="58" applyNumberFormat="1" applyFont="1" applyBorder="1">
      <alignment/>
      <protection/>
    </xf>
    <xf numFmtId="3" fontId="1" fillId="0" borderId="32" xfId="58" applyNumberFormat="1" applyBorder="1">
      <alignment/>
      <protection/>
    </xf>
    <xf numFmtId="3" fontId="1" fillId="0" borderId="36" xfId="58" applyNumberFormat="1" applyFont="1" applyBorder="1">
      <alignment/>
      <protection/>
    </xf>
    <xf numFmtId="3" fontId="18" fillId="0" borderId="31" xfId="58" applyNumberFormat="1" applyFont="1" applyBorder="1">
      <alignment/>
      <protection/>
    </xf>
    <xf numFmtId="3" fontId="1" fillId="0" borderId="13" xfId="58" applyNumberFormat="1" applyBorder="1" applyAlignment="1">
      <alignment horizontal="center"/>
      <protection/>
    </xf>
    <xf numFmtId="3" fontId="1" fillId="0" borderId="13" xfId="58" applyNumberFormat="1" applyBorder="1" applyAlignment="1">
      <alignment horizontal="right"/>
      <protection/>
    </xf>
    <xf numFmtId="3" fontId="1" fillId="0" borderId="13" xfId="58" applyNumberFormat="1" applyFont="1" applyBorder="1" applyAlignment="1">
      <alignment horizontal="center"/>
      <protection/>
    </xf>
    <xf numFmtId="3" fontId="16" fillId="0" borderId="13" xfId="58" applyNumberFormat="1" applyFont="1" applyBorder="1" applyAlignment="1">
      <alignment horizontal="left"/>
      <protection/>
    </xf>
    <xf numFmtId="3" fontId="1" fillId="0" borderId="35" xfId="58" applyNumberFormat="1" applyBorder="1" applyAlignment="1">
      <alignment horizontal="right"/>
      <protection/>
    </xf>
    <xf numFmtId="3" fontId="16" fillId="0" borderId="24" xfId="58" applyNumberFormat="1" applyFont="1" applyBorder="1">
      <alignment/>
      <protection/>
    </xf>
    <xf numFmtId="3" fontId="18" fillId="0" borderId="25" xfId="58" applyNumberFormat="1" applyFont="1" applyBorder="1">
      <alignment/>
      <protection/>
    </xf>
    <xf numFmtId="3" fontId="16" fillId="0" borderId="25" xfId="58" applyNumberFormat="1" applyFont="1" applyBorder="1" applyAlignment="1">
      <alignment/>
      <protection/>
    </xf>
    <xf numFmtId="3" fontId="33" fillId="0" borderId="25" xfId="0" applyNumberFormat="1" applyFont="1" applyBorder="1" applyAlignment="1">
      <alignment/>
    </xf>
    <xf numFmtId="3" fontId="1" fillId="0" borderId="37" xfId="58" applyNumberFormat="1" applyBorder="1">
      <alignment/>
      <protection/>
    </xf>
    <xf numFmtId="3" fontId="21" fillId="0" borderId="13" xfId="58" applyNumberFormat="1" applyFont="1" applyBorder="1">
      <alignment/>
      <protection/>
    </xf>
    <xf numFmtId="3" fontId="20" fillId="0" borderId="13" xfId="58" applyNumberFormat="1" applyFont="1" applyBorder="1">
      <alignment/>
      <protection/>
    </xf>
    <xf numFmtId="3" fontId="1" fillId="0" borderId="35" xfId="58" applyNumberFormat="1" applyBorder="1">
      <alignment/>
      <protection/>
    </xf>
    <xf numFmtId="3" fontId="14" fillId="0" borderId="19" xfId="58" applyNumberFormat="1" applyFont="1" applyBorder="1" applyAlignment="1">
      <alignment horizontal="center" wrapText="1"/>
      <protection/>
    </xf>
    <xf numFmtId="3" fontId="16" fillId="0" borderId="38" xfId="58" applyNumberFormat="1" applyFont="1" applyBorder="1">
      <alignment/>
      <protection/>
    </xf>
    <xf numFmtId="3" fontId="1" fillId="0" borderId="12" xfId="58" applyNumberFormat="1" applyFont="1" applyBorder="1">
      <alignment/>
      <protection/>
    </xf>
    <xf numFmtId="3" fontId="1" fillId="0" borderId="34" xfId="58" applyNumberFormat="1" applyFont="1" applyBorder="1">
      <alignment/>
      <protection/>
    </xf>
    <xf numFmtId="3" fontId="38" fillId="0" borderId="34" xfId="58" applyNumberFormat="1" applyFont="1" applyBorder="1">
      <alignment/>
      <protection/>
    </xf>
    <xf numFmtId="3" fontId="18" fillId="0" borderId="34" xfId="58" applyNumberFormat="1" applyFont="1" applyBorder="1">
      <alignment/>
      <protection/>
    </xf>
    <xf numFmtId="3" fontId="39" fillId="0" borderId="34" xfId="58" applyNumberFormat="1" applyFont="1" applyBorder="1">
      <alignment/>
      <protection/>
    </xf>
    <xf numFmtId="3" fontId="16" fillId="0" borderId="34" xfId="58" applyNumberFormat="1" applyFont="1" applyBorder="1" applyAlignment="1">
      <alignment/>
      <protection/>
    </xf>
    <xf numFmtId="3" fontId="33" fillId="0" borderId="34" xfId="0" applyNumberFormat="1" applyFont="1" applyBorder="1" applyAlignment="1">
      <alignment/>
    </xf>
    <xf numFmtId="3" fontId="1" fillId="0" borderId="39" xfId="58" applyNumberFormat="1" applyFont="1" applyBorder="1">
      <alignment/>
      <protection/>
    </xf>
    <xf numFmtId="9" fontId="14" fillId="0" borderId="0" xfId="58" applyNumberFormat="1" applyFont="1" applyBorder="1" applyAlignment="1">
      <alignment horizontal="right"/>
      <protection/>
    </xf>
    <xf numFmtId="3" fontId="16" fillId="0" borderId="40" xfId="58" applyNumberFormat="1" applyFont="1" applyBorder="1">
      <alignment/>
      <protection/>
    </xf>
    <xf numFmtId="9" fontId="16" fillId="0" borderId="20" xfId="58" applyNumberFormat="1" applyFont="1" applyBorder="1">
      <alignment/>
      <protection/>
    </xf>
    <xf numFmtId="0" fontId="27" fillId="0" borderId="23" xfId="0" applyFont="1" applyBorder="1" applyAlignment="1">
      <alignment horizontal="center" vertical="center" wrapText="1"/>
    </xf>
    <xf numFmtId="9" fontId="32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center" vertical="center"/>
    </xf>
    <xf numFmtId="9" fontId="34" fillId="0" borderId="0" xfId="0" applyNumberFormat="1" applyFont="1" applyAlignment="1">
      <alignment horizontal="center" vertical="center"/>
    </xf>
    <xf numFmtId="9" fontId="28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9" fontId="6" fillId="0" borderId="1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9" fontId="10" fillId="0" borderId="0" xfId="0" applyNumberFormat="1" applyFont="1" applyAlignment="1">
      <alignment horizontal="right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9" fontId="11" fillId="0" borderId="20" xfId="0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166" fontId="11" fillId="0" borderId="43" xfId="0" applyNumberFormat="1" applyFont="1" applyBorder="1" applyAlignment="1">
      <alignment horizontal="center" vertical="center" wrapText="1"/>
    </xf>
    <xf numFmtId="166" fontId="11" fillId="0" borderId="31" xfId="0" applyNumberFormat="1" applyFont="1" applyBorder="1" applyAlignment="1">
      <alignment horizontal="center" vertical="center" wrapText="1"/>
    </xf>
    <xf numFmtId="166" fontId="11" fillId="0" borderId="32" xfId="0" applyNumberFormat="1" applyFont="1" applyBorder="1" applyAlignment="1">
      <alignment horizontal="center" vertical="center" wrapText="1"/>
    </xf>
    <xf numFmtId="166" fontId="11" fillId="0" borderId="33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166" fontId="11" fillId="0" borderId="13" xfId="0" applyNumberFormat="1" applyFont="1" applyBorder="1" applyAlignment="1">
      <alignment horizontal="center" vertical="center" wrapText="1"/>
    </xf>
    <xf numFmtId="166" fontId="11" fillId="0" borderId="22" xfId="0" applyNumberFormat="1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center" wrapText="1"/>
    </xf>
    <xf numFmtId="166" fontId="11" fillId="0" borderId="35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9" fontId="11" fillId="0" borderId="25" xfId="0" applyNumberFormat="1" applyFont="1" applyBorder="1" applyAlignment="1">
      <alignment horizontal="center" vertical="center" wrapText="1"/>
    </xf>
    <xf numFmtId="9" fontId="11" fillId="0" borderId="27" xfId="0" applyNumberFormat="1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9" fontId="30" fillId="0" borderId="0" xfId="0" applyNumberFormat="1" applyFont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166" fontId="4" fillId="0" borderId="29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0" fillId="0" borderId="0" xfId="59" applyNumberFormat="1" applyFont="1" applyBorder="1" applyAlignment="1">
      <alignment horizontal="right"/>
      <protection/>
    </xf>
    <xf numFmtId="9" fontId="13" fillId="0" borderId="0" xfId="54" applyNumberFormat="1" applyFont="1">
      <alignment/>
      <protection/>
    </xf>
    <xf numFmtId="3" fontId="4" fillId="0" borderId="47" xfId="57" applyNumberFormat="1" applyFont="1" applyBorder="1" applyAlignment="1">
      <alignment horizontal="center" vertical="center"/>
      <protection/>
    </xf>
    <xf numFmtId="9" fontId="4" fillId="0" borderId="10" xfId="57" applyNumberFormat="1" applyFont="1" applyBorder="1" applyAlignment="1">
      <alignment horizontal="center" vertical="center"/>
      <protection/>
    </xf>
    <xf numFmtId="3" fontId="6" fillId="0" borderId="31" xfId="54" applyNumberFormat="1" applyFont="1" applyBorder="1" applyAlignment="1">
      <alignment horizontal="center" vertical="center"/>
      <protection/>
    </xf>
    <xf numFmtId="3" fontId="6" fillId="0" borderId="17" xfId="54" applyNumberFormat="1" applyFont="1" applyBorder="1" applyAlignment="1">
      <alignment horizontal="center" vertical="center"/>
      <protection/>
    </xf>
    <xf numFmtId="3" fontId="6" fillId="0" borderId="32" xfId="54" applyNumberFormat="1" applyFont="1" applyBorder="1" applyAlignment="1">
      <alignment horizontal="center" vertical="center"/>
      <protection/>
    </xf>
    <xf numFmtId="3" fontId="6" fillId="0" borderId="13" xfId="54" applyNumberFormat="1" applyFont="1" applyBorder="1" applyAlignment="1">
      <alignment horizontal="center" vertical="center"/>
      <protection/>
    </xf>
    <xf numFmtId="9" fontId="4" fillId="0" borderId="13" xfId="57" applyNumberFormat="1" applyFont="1" applyBorder="1" applyAlignment="1">
      <alignment horizontal="center" vertical="center"/>
      <protection/>
    </xf>
    <xf numFmtId="3" fontId="6" fillId="0" borderId="32" xfId="57" applyNumberFormat="1" applyFont="1" applyBorder="1" applyAlignment="1">
      <alignment horizontal="center" vertical="center"/>
      <protection/>
    </xf>
    <xf numFmtId="3" fontId="6" fillId="0" borderId="25" xfId="57" applyNumberFormat="1" applyFont="1" applyBorder="1" applyAlignment="1">
      <alignment horizontal="center" vertical="center"/>
      <protection/>
    </xf>
    <xf numFmtId="3" fontId="6" fillId="0" borderId="25" xfId="54" applyNumberFormat="1" applyFont="1" applyBorder="1" applyAlignment="1">
      <alignment horizontal="center" vertical="center"/>
      <protection/>
    </xf>
    <xf numFmtId="3" fontId="4" fillId="0" borderId="25" xfId="54" applyNumberFormat="1" applyFont="1" applyBorder="1" applyAlignment="1">
      <alignment horizontal="center" vertical="center"/>
      <protection/>
    </xf>
    <xf numFmtId="3" fontId="4" fillId="0" borderId="32" xfId="54" applyNumberFormat="1" applyFont="1" applyBorder="1" applyAlignment="1">
      <alignment horizontal="center" vertical="center"/>
      <protection/>
    </xf>
    <xf numFmtId="3" fontId="6" fillId="0" borderId="27" xfId="54" applyNumberFormat="1" applyFont="1" applyBorder="1" applyAlignment="1">
      <alignment horizontal="center" vertical="center"/>
      <protection/>
    </xf>
    <xf numFmtId="3" fontId="6" fillId="0" borderId="36" xfId="54" applyNumberFormat="1" applyFont="1" applyBorder="1" applyAlignment="1">
      <alignment horizontal="center" vertical="center"/>
      <protection/>
    </xf>
    <xf numFmtId="3" fontId="6" fillId="0" borderId="33" xfId="54" applyNumberFormat="1" applyFont="1" applyBorder="1" applyAlignment="1">
      <alignment horizontal="center" vertical="center"/>
      <protection/>
    </xf>
    <xf numFmtId="3" fontId="6" fillId="0" borderId="35" xfId="54" applyNumberFormat="1" applyFont="1" applyBorder="1" applyAlignment="1">
      <alignment horizontal="center" vertical="center"/>
      <protection/>
    </xf>
    <xf numFmtId="9" fontId="4" fillId="0" borderId="22" xfId="57" applyNumberFormat="1" applyFont="1" applyBorder="1" applyAlignment="1">
      <alignment horizontal="center" vertical="center"/>
      <protection/>
    </xf>
    <xf numFmtId="3" fontId="6" fillId="0" borderId="46" xfId="57" applyNumberFormat="1" applyFont="1" applyBorder="1" applyAlignment="1">
      <alignment horizontal="center" vertical="center"/>
      <protection/>
    </xf>
    <xf numFmtId="3" fontId="6" fillId="0" borderId="43" xfId="57" applyNumberFormat="1" applyFont="1" applyBorder="1" applyAlignment="1">
      <alignment horizontal="center" vertical="center"/>
      <protection/>
    </xf>
    <xf numFmtId="9" fontId="4" fillId="0" borderId="17" xfId="57" applyNumberFormat="1" applyFont="1" applyBorder="1" applyAlignment="1">
      <alignment horizontal="center" vertical="center"/>
      <protection/>
    </xf>
    <xf numFmtId="3" fontId="6" fillId="0" borderId="31" xfId="57" applyNumberFormat="1" applyFont="1" applyBorder="1" applyAlignment="1">
      <alignment horizontal="center" vertical="center"/>
      <protection/>
    </xf>
    <xf numFmtId="3" fontId="6" fillId="0" borderId="37" xfId="57" applyNumberFormat="1" applyFont="1" applyBorder="1" applyAlignment="1">
      <alignment horizontal="center" vertical="center"/>
      <protection/>
    </xf>
    <xf numFmtId="3" fontId="6" fillId="0" borderId="33" xfId="57" applyNumberFormat="1" applyFont="1" applyBorder="1" applyAlignment="1">
      <alignment horizontal="center" vertical="center"/>
      <protection/>
    </xf>
    <xf numFmtId="0" fontId="1" fillId="0" borderId="0" xfId="55">
      <alignment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>
      <alignment/>
      <protection/>
    </xf>
    <xf numFmtId="3" fontId="42" fillId="0" borderId="0" xfId="56" applyNumberFormat="1" applyFont="1">
      <alignment/>
      <protection/>
    </xf>
    <xf numFmtId="3" fontId="43" fillId="0" borderId="0" xfId="56" applyNumberFormat="1" applyFont="1" applyAlignment="1">
      <alignment horizontal="right"/>
      <protection/>
    </xf>
    <xf numFmtId="0" fontId="41" fillId="0" borderId="28" xfId="56" applyFont="1" applyBorder="1" applyAlignment="1">
      <alignment horizontal="center" vertical="top" wrapText="1"/>
      <protection/>
    </xf>
    <xf numFmtId="3" fontId="41" fillId="0" borderId="46" xfId="56" applyNumberFormat="1" applyFont="1" applyBorder="1" applyAlignment="1">
      <alignment horizontal="center" vertical="top" wrapText="1"/>
      <protection/>
    </xf>
    <xf numFmtId="0" fontId="43" fillId="0" borderId="48" xfId="56" applyFont="1" applyBorder="1" applyAlignment="1">
      <alignment horizontal="center" vertical="top" wrapText="1"/>
      <protection/>
    </xf>
    <xf numFmtId="3" fontId="43" fillId="0" borderId="37" xfId="56" applyNumberFormat="1" applyFont="1" applyBorder="1" applyAlignment="1">
      <alignment horizontal="center" vertical="top" wrapText="1"/>
      <protection/>
    </xf>
    <xf numFmtId="0" fontId="43" fillId="0" borderId="49" xfId="56" applyFont="1" applyBorder="1" applyAlignment="1">
      <alignment vertical="top" wrapText="1"/>
      <protection/>
    </xf>
    <xf numFmtId="0" fontId="44" fillId="0" borderId="0" xfId="55" applyFont="1">
      <alignment/>
      <protection/>
    </xf>
    <xf numFmtId="3" fontId="43" fillId="0" borderId="24" xfId="56" applyNumberFormat="1" applyFont="1" applyBorder="1" applyAlignment="1">
      <alignment horizontal="right" vertical="top" wrapText="1"/>
      <protection/>
    </xf>
    <xf numFmtId="3" fontId="41" fillId="0" borderId="24" xfId="56" applyNumberFormat="1" applyFont="1" applyBorder="1" applyAlignment="1">
      <alignment horizontal="right" vertical="top" wrapText="1"/>
      <protection/>
    </xf>
    <xf numFmtId="0" fontId="43" fillId="0" borderId="48" xfId="56" applyFont="1" applyBorder="1" applyAlignment="1">
      <alignment vertical="top" wrapText="1"/>
      <protection/>
    </xf>
    <xf numFmtId="3" fontId="43" fillId="0" borderId="37" xfId="56" applyNumberFormat="1" applyFont="1" applyBorder="1" applyAlignment="1">
      <alignment horizontal="right" vertical="top" wrapText="1"/>
      <protection/>
    </xf>
    <xf numFmtId="0" fontId="43" fillId="0" borderId="50" xfId="56" applyFont="1" applyBorder="1" applyAlignment="1">
      <alignment vertical="top" wrapText="1"/>
      <protection/>
    </xf>
    <xf numFmtId="3" fontId="43" fillId="0" borderId="42" xfId="56" applyNumberFormat="1" applyFont="1" applyBorder="1" applyAlignment="1">
      <alignment horizontal="right" vertical="top" wrapText="1"/>
      <protection/>
    </xf>
    <xf numFmtId="0" fontId="41" fillId="0" borderId="50" xfId="56" applyFont="1" applyBorder="1" applyAlignment="1">
      <alignment vertical="top" wrapText="1"/>
      <protection/>
    </xf>
    <xf numFmtId="3" fontId="41" fillId="0" borderId="42" xfId="56" applyNumberFormat="1" applyFont="1" applyBorder="1" applyAlignment="1">
      <alignment horizontal="right" vertical="top" wrapText="1"/>
      <protection/>
    </xf>
    <xf numFmtId="3" fontId="1" fillId="0" borderId="0" xfId="55" applyNumberFormat="1">
      <alignment/>
      <protection/>
    </xf>
    <xf numFmtId="0" fontId="46" fillId="0" borderId="0" xfId="55" applyFont="1">
      <alignment/>
      <protection/>
    </xf>
    <xf numFmtId="49" fontId="45" fillId="0" borderId="0" xfId="56" applyNumberFormat="1" applyFont="1" applyAlignment="1">
      <alignment horizontal="center"/>
      <protection/>
    </xf>
    <xf numFmtId="49" fontId="45" fillId="0" borderId="28" xfId="56" applyNumberFormat="1" applyFont="1" applyBorder="1" applyAlignment="1">
      <alignment horizontal="left"/>
      <protection/>
    </xf>
    <xf numFmtId="49" fontId="45" fillId="0" borderId="11" xfId="56" applyNumberFormat="1" applyFont="1" applyBorder="1" applyAlignment="1">
      <alignment horizontal="left"/>
      <protection/>
    </xf>
    <xf numFmtId="49" fontId="47" fillId="0" borderId="11" xfId="56" applyNumberFormat="1" applyFont="1" applyBorder="1" applyAlignment="1">
      <alignment horizontal="left"/>
      <protection/>
    </xf>
    <xf numFmtId="49" fontId="45" fillId="0" borderId="48" xfId="56" applyNumberFormat="1" applyFont="1" applyBorder="1" applyAlignment="1">
      <alignment horizontal="left"/>
      <protection/>
    </xf>
    <xf numFmtId="0" fontId="48" fillId="0" borderId="0" xfId="56" applyFont="1" applyAlignment="1">
      <alignment horizontal="center"/>
      <protection/>
    </xf>
    <xf numFmtId="3" fontId="48" fillId="0" borderId="0" xfId="56" applyNumberFormat="1" applyFont="1" applyAlignment="1">
      <alignment horizontal="center"/>
      <protection/>
    </xf>
    <xf numFmtId="3" fontId="41" fillId="0" borderId="0" xfId="56" applyNumberFormat="1" applyFont="1" applyAlignment="1">
      <alignment horizontal="center"/>
      <protection/>
    </xf>
    <xf numFmtId="0" fontId="43" fillId="0" borderId="0" xfId="56" applyFont="1">
      <alignment/>
      <protection/>
    </xf>
    <xf numFmtId="0" fontId="43" fillId="0" borderId="28" xfId="56" applyFont="1" applyBorder="1" applyAlignment="1">
      <alignment horizontal="justify" vertical="top" wrapText="1"/>
      <protection/>
    </xf>
    <xf numFmtId="0" fontId="43" fillId="0" borderId="51" xfId="56" applyFont="1" applyBorder="1" applyAlignment="1">
      <alignment horizontal="justify" vertical="top" wrapText="1"/>
      <protection/>
    </xf>
    <xf numFmtId="0" fontId="43" fillId="0" borderId="49" xfId="56" applyFont="1" applyBorder="1" applyAlignment="1">
      <alignment horizontal="justify" vertical="top" wrapText="1"/>
      <protection/>
    </xf>
    <xf numFmtId="0" fontId="41" fillId="0" borderId="50" xfId="56" applyFont="1" applyBorder="1" applyAlignment="1">
      <alignment horizontal="justify" vertical="top" wrapText="1"/>
      <protection/>
    </xf>
    <xf numFmtId="0" fontId="49" fillId="0" borderId="0" xfId="56" applyFont="1" applyAlignment="1">
      <alignment horizontal="center"/>
      <protection/>
    </xf>
    <xf numFmtId="0" fontId="50" fillId="0" borderId="0" xfId="55" applyFont="1">
      <alignment/>
      <protection/>
    </xf>
    <xf numFmtId="0" fontId="50" fillId="0" borderId="0" xfId="56" applyFont="1">
      <alignment/>
      <protection/>
    </xf>
    <xf numFmtId="0" fontId="50" fillId="0" borderId="49" xfId="56" applyFont="1" applyBorder="1" applyAlignment="1">
      <alignment horizontal="left"/>
      <protection/>
    </xf>
    <xf numFmtId="0" fontId="50" fillId="0" borderId="52" xfId="56" applyFont="1" applyBorder="1" applyAlignment="1">
      <alignment horizontal="left"/>
      <protection/>
    </xf>
    <xf numFmtId="0" fontId="50" fillId="0" borderId="53" xfId="56" applyFont="1" applyBorder="1" applyAlignment="1">
      <alignment horizontal="left"/>
      <protection/>
    </xf>
    <xf numFmtId="0" fontId="50" fillId="0" borderId="54" xfId="56" applyFont="1" applyBorder="1" applyAlignment="1">
      <alignment horizontal="left"/>
      <protection/>
    </xf>
    <xf numFmtId="0" fontId="50" fillId="0" borderId="11" xfId="56" applyFont="1" applyBorder="1" applyAlignment="1">
      <alignment horizontal="left"/>
      <protection/>
    </xf>
    <xf numFmtId="0" fontId="50" fillId="0" borderId="55" xfId="56" applyFont="1" applyBorder="1" applyAlignment="1">
      <alignment horizontal="left"/>
      <protection/>
    </xf>
    <xf numFmtId="0" fontId="50" fillId="0" borderId="48" xfId="56" applyFont="1" applyBorder="1" applyAlignment="1">
      <alignment horizontal="left"/>
      <protection/>
    </xf>
    <xf numFmtId="3" fontId="42" fillId="0" borderId="0" xfId="56" applyNumberFormat="1" applyFont="1" applyAlignment="1">
      <alignment horizontal="right"/>
      <protection/>
    </xf>
    <xf numFmtId="0" fontId="42" fillId="0" borderId="28" xfId="56" applyFont="1" applyBorder="1">
      <alignment/>
      <protection/>
    </xf>
    <xf numFmtId="0" fontId="42" fillId="0" borderId="56" xfId="56" applyFont="1" applyBorder="1">
      <alignment/>
      <protection/>
    </xf>
    <xf numFmtId="0" fontId="42" fillId="0" borderId="11" xfId="56" applyFont="1" applyBorder="1">
      <alignment/>
      <protection/>
    </xf>
    <xf numFmtId="0" fontId="42" fillId="0" borderId="55" xfId="56" applyFont="1" applyBorder="1">
      <alignment/>
      <protection/>
    </xf>
    <xf numFmtId="0" fontId="54" fillId="0" borderId="11" xfId="56" applyFont="1" applyBorder="1">
      <alignment/>
      <protection/>
    </xf>
    <xf numFmtId="0" fontId="54" fillId="0" borderId="55" xfId="56" applyFont="1" applyBorder="1">
      <alignment/>
      <protection/>
    </xf>
    <xf numFmtId="0" fontId="42" fillId="0" borderId="57" xfId="56" applyFont="1" applyBorder="1">
      <alignment/>
      <protection/>
    </xf>
    <xf numFmtId="0" fontId="42" fillId="0" borderId="53" xfId="56" applyFont="1" applyBorder="1">
      <alignment/>
      <protection/>
    </xf>
    <xf numFmtId="0" fontId="50" fillId="0" borderId="57" xfId="56" applyFont="1" applyBorder="1">
      <alignment/>
      <protection/>
    </xf>
    <xf numFmtId="0" fontId="42" fillId="0" borderId="58" xfId="56" applyFont="1" applyBorder="1" applyAlignment="1">
      <alignment wrapText="1"/>
      <protection/>
    </xf>
    <xf numFmtId="0" fontId="42" fillId="0" borderId="30" xfId="56" applyFont="1" applyBorder="1" applyAlignment="1">
      <alignment wrapText="1"/>
      <protection/>
    </xf>
    <xf numFmtId="0" fontId="50" fillId="0" borderId="55" xfId="56" applyFont="1" applyBorder="1">
      <alignment/>
      <protection/>
    </xf>
    <xf numFmtId="0" fontId="42" fillId="0" borderId="30" xfId="56" applyFont="1" applyBorder="1">
      <alignment/>
      <protection/>
    </xf>
    <xf numFmtId="0" fontId="42" fillId="0" borderId="38" xfId="56" applyFont="1" applyBorder="1">
      <alignment/>
      <protection/>
    </xf>
    <xf numFmtId="0" fontId="42" fillId="0" borderId="51" xfId="56" applyFont="1" applyBorder="1">
      <alignment/>
      <protection/>
    </xf>
    <xf numFmtId="0" fontId="42" fillId="0" borderId="58" xfId="56" applyFont="1" applyBorder="1">
      <alignment/>
      <protection/>
    </xf>
    <xf numFmtId="0" fontId="50" fillId="0" borderId="54" xfId="56" applyFont="1" applyBorder="1" applyAlignment="1">
      <alignment horizontal="left" vertical="distributed"/>
      <protection/>
    </xf>
    <xf numFmtId="0" fontId="50" fillId="0" borderId="45" xfId="56" applyFont="1" applyBorder="1" applyAlignment="1">
      <alignment horizontal="left" wrapText="1"/>
      <protection/>
    </xf>
    <xf numFmtId="3" fontId="42" fillId="0" borderId="59" xfId="56" applyNumberFormat="1" applyFont="1" applyBorder="1">
      <alignment/>
      <protection/>
    </xf>
    <xf numFmtId="0" fontId="50" fillId="0" borderId="60" xfId="56" applyFont="1" applyBorder="1">
      <alignment/>
      <protection/>
    </xf>
    <xf numFmtId="0" fontId="50" fillId="0" borderId="45" xfId="56" applyFont="1" applyBorder="1" applyAlignment="1">
      <alignment wrapText="1"/>
      <protection/>
    </xf>
    <xf numFmtId="49" fontId="50" fillId="0" borderId="45" xfId="56" applyNumberFormat="1" applyFont="1" applyBorder="1" applyAlignment="1">
      <alignment wrapText="1"/>
      <protection/>
    </xf>
    <xf numFmtId="0" fontId="50" fillId="0" borderId="12" xfId="56" applyFont="1" applyBorder="1" applyAlignment="1">
      <alignment wrapText="1"/>
      <protection/>
    </xf>
    <xf numFmtId="0" fontId="50" fillId="0" borderId="60" xfId="56" applyFont="1" applyBorder="1" applyAlignment="1">
      <alignment wrapText="1"/>
      <protection/>
    </xf>
    <xf numFmtId="0" fontId="50" fillId="0" borderId="55" xfId="56" applyFont="1" applyBorder="1" applyAlignment="1">
      <alignment wrapText="1"/>
      <protection/>
    </xf>
    <xf numFmtId="3" fontId="42" fillId="0" borderId="24" xfId="56" applyNumberFormat="1" applyFont="1" applyBorder="1">
      <alignment/>
      <protection/>
    </xf>
    <xf numFmtId="0" fontId="50" fillId="0" borderId="52" xfId="56" applyFont="1" applyBorder="1" applyAlignment="1">
      <alignment wrapText="1"/>
      <protection/>
    </xf>
    <xf numFmtId="0" fontId="50" fillId="0" borderId="61" xfId="56" applyFont="1" applyBorder="1">
      <alignment/>
      <protection/>
    </xf>
    <xf numFmtId="0" fontId="54" fillId="0" borderId="54" xfId="56" applyFont="1" applyBorder="1">
      <alignment/>
      <protection/>
    </xf>
    <xf numFmtId="0" fontId="41" fillId="0" borderId="50" xfId="56" applyFont="1" applyBorder="1">
      <alignment/>
      <protection/>
    </xf>
    <xf numFmtId="0" fontId="41" fillId="0" borderId="62" xfId="56" applyFont="1" applyBorder="1">
      <alignment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55" fillId="0" borderId="0" xfId="60" applyFont="1" applyAlignment="1">
      <alignment horizontal="right"/>
      <protection/>
    </xf>
    <xf numFmtId="0" fontId="0" fillId="0" borderId="28" xfId="60" applyBorder="1">
      <alignment/>
      <protection/>
    </xf>
    <xf numFmtId="0" fontId="55" fillId="0" borderId="63" xfId="60" applyFont="1" applyBorder="1" applyAlignment="1">
      <alignment horizontal="right"/>
      <protection/>
    </xf>
    <xf numFmtId="0" fontId="0" fillId="0" borderId="11" xfId="60" applyBorder="1" applyAlignment="1">
      <alignment horizontal="center"/>
      <protection/>
    </xf>
    <xf numFmtId="0" fontId="0" fillId="0" borderId="48" xfId="60" applyBorder="1">
      <alignment/>
      <protection/>
    </xf>
    <xf numFmtId="9" fontId="4" fillId="0" borderId="21" xfId="57" applyNumberFormat="1" applyFont="1" applyBorder="1" applyAlignment="1">
      <alignment horizontal="center" vertical="center"/>
      <protection/>
    </xf>
    <xf numFmtId="0" fontId="40" fillId="0" borderId="0" xfId="56" applyFont="1" applyAlignment="1">
      <alignment horizontal="center"/>
      <protection/>
    </xf>
    <xf numFmtId="3" fontId="56" fillId="0" borderId="0" xfId="58" applyNumberFormat="1" applyFont="1" applyBorder="1" applyAlignment="1">
      <alignment horizontal="center" vertical="distributed" wrapText="1"/>
      <protection/>
    </xf>
    <xf numFmtId="3" fontId="57" fillId="0" borderId="0" xfId="59" applyNumberFormat="1" applyFont="1" applyBorder="1" applyAlignment="1">
      <alignment/>
      <protection/>
    </xf>
    <xf numFmtId="3" fontId="37" fillId="0" borderId="0" xfId="58" applyNumberFormat="1" applyFont="1">
      <alignment/>
      <protection/>
    </xf>
    <xf numFmtId="3" fontId="59" fillId="0" borderId="0" xfId="58" applyNumberFormat="1" applyFont="1" applyBorder="1" applyAlignment="1">
      <alignment horizontal="right"/>
      <protection/>
    </xf>
    <xf numFmtId="3" fontId="37" fillId="0" borderId="34" xfId="58" applyNumberFormat="1" applyFont="1" applyBorder="1">
      <alignment/>
      <protection/>
    </xf>
    <xf numFmtId="3" fontId="60" fillId="0" borderId="34" xfId="58" applyNumberFormat="1" applyFont="1" applyBorder="1">
      <alignment/>
      <protection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3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 wrapText="1"/>
    </xf>
    <xf numFmtId="0" fontId="70" fillId="0" borderId="0" xfId="0" applyFont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3" fontId="73" fillId="0" borderId="0" xfId="0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3" fontId="72" fillId="0" borderId="0" xfId="59" applyNumberFormat="1" applyFont="1" applyBorder="1" applyAlignment="1">
      <alignment horizontal="right"/>
      <protection/>
    </xf>
    <xf numFmtId="0" fontId="74" fillId="0" borderId="0" xfId="54" applyFont="1">
      <alignment/>
      <protection/>
    </xf>
    <xf numFmtId="3" fontId="75" fillId="0" borderId="24" xfId="56" applyNumberFormat="1" applyFont="1" applyBorder="1" applyAlignment="1">
      <alignment horizontal="right" vertical="top" wrapText="1"/>
      <protection/>
    </xf>
    <xf numFmtId="3" fontId="44" fillId="0" borderId="24" xfId="56" applyNumberFormat="1" applyFont="1" applyBorder="1" applyAlignment="1">
      <alignment horizontal="right" vertical="top" wrapText="1"/>
      <protection/>
    </xf>
    <xf numFmtId="3" fontId="44" fillId="0" borderId="26" xfId="56" applyNumberFormat="1" applyFont="1" applyBorder="1" applyAlignment="1">
      <alignment horizontal="center" vertical="top" wrapText="1"/>
      <protection/>
    </xf>
    <xf numFmtId="3" fontId="76" fillId="0" borderId="0" xfId="56" applyNumberFormat="1" applyFont="1" applyAlignment="1">
      <alignment horizontal="center"/>
      <protection/>
    </xf>
    <xf numFmtId="3" fontId="77" fillId="0" borderId="0" xfId="55" applyNumberFormat="1" applyFont="1">
      <alignment/>
      <protection/>
    </xf>
    <xf numFmtId="3" fontId="78" fillId="0" borderId="64" xfId="56" applyNumberFormat="1" applyFont="1" applyBorder="1">
      <alignment/>
      <protection/>
    </xf>
    <xf numFmtId="3" fontId="78" fillId="0" borderId="65" xfId="56" applyNumberFormat="1" applyFont="1" applyBorder="1">
      <alignment/>
      <protection/>
    </xf>
    <xf numFmtId="3" fontId="78" fillId="0" borderId="66" xfId="56" applyNumberFormat="1" applyFont="1" applyBorder="1">
      <alignment/>
      <protection/>
    </xf>
    <xf numFmtId="3" fontId="78" fillId="0" borderId="0" xfId="55" applyNumberFormat="1" applyFont="1">
      <alignment/>
      <protection/>
    </xf>
    <xf numFmtId="3" fontId="79" fillId="0" borderId="56" xfId="56" applyNumberFormat="1" applyFont="1" applyBorder="1">
      <alignment/>
      <protection/>
    </xf>
    <xf numFmtId="3" fontId="79" fillId="0" borderId="55" xfId="56" applyNumberFormat="1" applyFont="1" applyBorder="1">
      <alignment/>
      <protection/>
    </xf>
    <xf numFmtId="3" fontId="79" fillId="0" borderId="54" xfId="56" applyNumberFormat="1" applyFont="1" applyBorder="1" applyAlignment="1">
      <alignment horizontal="right"/>
      <protection/>
    </xf>
    <xf numFmtId="3" fontId="79" fillId="0" borderId="61" xfId="56" applyNumberFormat="1" applyFont="1" applyBorder="1" applyAlignment="1">
      <alignment horizontal="center"/>
      <protection/>
    </xf>
    <xf numFmtId="3" fontId="79" fillId="0" borderId="54" xfId="56" applyNumberFormat="1" applyFont="1" applyBorder="1" applyAlignment="1">
      <alignment horizontal="center"/>
      <protection/>
    </xf>
    <xf numFmtId="3" fontId="79" fillId="0" borderId="52" xfId="56" applyNumberFormat="1" applyFont="1" applyBorder="1">
      <alignment/>
      <protection/>
    </xf>
    <xf numFmtId="3" fontId="79" fillId="0" borderId="55" xfId="56" applyNumberFormat="1" applyFont="1" applyBorder="1" applyAlignment="1">
      <alignment horizontal="center"/>
      <protection/>
    </xf>
    <xf numFmtId="3" fontId="79" fillId="0" borderId="52" xfId="56" applyNumberFormat="1" applyFont="1" applyBorder="1" applyAlignment="1">
      <alignment horizontal="center"/>
      <protection/>
    </xf>
    <xf numFmtId="3" fontId="79" fillId="0" borderId="63" xfId="56" applyNumberFormat="1" applyFont="1" applyBorder="1">
      <alignment/>
      <protection/>
    </xf>
    <xf numFmtId="3" fontId="79" fillId="0" borderId="65" xfId="56" applyNumberFormat="1" applyFont="1" applyBorder="1">
      <alignment/>
      <protection/>
    </xf>
    <xf numFmtId="3" fontId="79" fillId="0" borderId="59" xfId="56" applyNumberFormat="1" applyFont="1" applyBorder="1">
      <alignment/>
      <protection/>
    </xf>
    <xf numFmtId="3" fontId="79" fillId="0" borderId="64" xfId="56" applyNumberFormat="1" applyFont="1" applyBorder="1">
      <alignment/>
      <protection/>
    </xf>
    <xf numFmtId="3" fontId="79" fillId="0" borderId="64" xfId="56" applyNumberFormat="1" applyFont="1" applyBorder="1" applyAlignment="1">
      <alignment horizontal="center"/>
      <protection/>
    </xf>
    <xf numFmtId="3" fontId="79" fillId="0" borderId="59" xfId="56" applyNumberFormat="1" applyFont="1" applyBorder="1" applyAlignment="1">
      <alignment horizontal="center"/>
      <protection/>
    </xf>
    <xf numFmtId="3" fontId="79" fillId="0" borderId="65" xfId="56" applyNumberFormat="1" applyFont="1" applyBorder="1" applyAlignment="1">
      <alignment horizontal="center"/>
      <protection/>
    </xf>
    <xf numFmtId="3" fontId="79" fillId="0" borderId="24" xfId="56" applyNumberFormat="1" applyFont="1" applyBorder="1">
      <alignment/>
      <protection/>
    </xf>
    <xf numFmtId="3" fontId="60" fillId="0" borderId="32" xfId="58" applyNumberFormat="1" applyFont="1" applyBorder="1">
      <alignment/>
      <protection/>
    </xf>
    <xf numFmtId="3" fontId="39" fillId="0" borderId="13" xfId="58" applyNumberFormat="1" applyFont="1" applyBorder="1">
      <alignment/>
      <protection/>
    </xf>
    <xf numFmtId="3" fontId="1" fillId="0" borderId="13" xfId="0" applyNumberFormat="1" applyFont="1" applyBorder="1" applyAlignment="1">
      <alignment/>
    </xf>
    <xf numFmtId="3" fontId="80" fillId="0" borderId="25" xfId="0" applyNumberFormat="1" applyFont="1" applyBorder="1" applyAlignment="1">
      <alignment/>
    </xf>
    <xf numFmtId="3" fontId="80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9" fontId="20" fillId="0" borderId="13" xfId="58" applyNumberFormat="1" applyFont="1" applyBorder="1">
      <alignment/>
      <protection/>
    </xf>
    <xf numFmtId="3" fontId="1" fillId="0" borderId="55" xfId="58" applyNumberFormat="1" applyBorder="1">
      <alignment/>
      <protection/>
    </xf>
    <xf numFmtId="3" fontId="16" fillId="0" borderId="0" xfId="58" applyNumberFormat="1" applyFont="1">
      <alignment/>
      <protection/>
    </xf>
    <xf numFmtId="3" fontId="16" fillId="0" borderId="11" xfId="58" applyNumberFormat="1" applyFont="1" applyBorder="1">
      <alignment/>
      <protection/>
    </xf>
    <xf numFmtId="3" fontId="1" fillId="0" borderId="11" xfId="58" applyNumberFormat="1" applyFont="1" applyBorder="1" applyAlignment="1">
      <alignment horizontal="right"/>
      <protection/>
    </xf>
    <xf numFmtId="3" fontId="16" fillId="0" borderId="11" xfId="58" applyNumberFormat="1" applyFont="1" applyBorder="1" applyAlignment="1">
      <alignment horizontal="center"/>
      <protection/>
    </xf>
    <xf numFmtId="3" fontId="16" fillId="0" borderId="49" xfId="58" applyNumberFormat="1" applyFont="1" applyBorder="1">
      <alignment/>
      <protection/>
    </xf>
    <xf numFmtId="3" fontId="1" fillId="0" borderId="28" xfId="58" applyNumberFormat="1" applyBorder="1">
      <alignment/>
      <protection/>
    </xf>
    <xf numFmtId="3" fontId="17" fillId="0" borderId="56" xfId="58" applyNumberFormat="1" applyFont="1" applyBorder="1">
      <alignment/>
      <protection/>
    </xf>
    <xf numFmtId="3" fontId="16" fillId="0" borderId="55" xfId="58" applyNumberFormat="1" applyFont="1" applyBorder="1">
      <alignment/>
      <protection/>
    </xf>
    <xf numFmtId="3" fontId="18" fillId="0" borderId="55" xfId="58" applyNumberFormat="1" applyFont="1" applyBorder="1" applyAlignment="1">
      <alignment shrinkToFit="1"/>
      <protection/>
    </xf>
    <xf numFmtId="3" fontId="18" fillId="0" borderId="55" xfId="58" applyNumberFormat="1" applyFont="1" applyBorder="1">
      <alignment/>
      <protection/>
    </xf>
    <xf numFmtId="3" fontId="19" fillId="0" borderId="55" xfId="58" applyNumberFormat="1" applyFont="1" applyBorder="1">
      <alignment/>
      <protection/>
    </xf>
    <xf numFmtId="3" fontId="17" fillId="0" borderId="55" xfId="58" applyNumberFormat="1" applyFont="1" applyBorder="1">
      <alignment/>
      <protection/>
    </xf>
    <xf numFmtId="3" fontId="16" fillId="0" borderId="55" xfId="58" applyNumberFormat="1" applyFont="1" applyBorder="1" applyAlignment="1">
      <alignment wrapText="1"/>
      <protection/>
    </xf>
    <xf numFmtId="3" fontId="18" fillId="0" borderId="55" xfId="58" applyNumberFormat="1" applyFont="1" applyBorder="1" applyAlignment="1">
      <alignment wrapText="1"/>
      <protection/>
    </xf>
    <xf numFmtId="3" fontId="1" fillId="0" borderId="55" xfId="58" applyNumberFormat="1" applyFont="1" applyBorder="1">
      <alignment/>
      <protection/>
    </xf>
    <xf numFmtId="3" fontId="16" fillId="0" borderId="61" xfId="58" applyNumberFormat="1" applyFont="1" applyBorder="1">
      <alignment/>
      <protection/>
    </xf>
    <xf numFmtId="3" fontId="1" fillId="0" borderId="56" xfId="58" applyNumberFormat="1" applyBorder="1">
      <alignment/>
      <protection/>
    </xf>
    <xf numFmtId="3" fontId="16" fillId="0" borderId="54" xfId="58" applyNumberFormat="1" applyFont="1" applyBorder="1">
      <alignment/>
      <protection/>
    </xf>
    <xf numFmtId="3" fontId="20" fillId="0" borderId="67" xfId="58" applyNumberFormat="1" applyFont="1" applyBorder="1">
      <alignment/>
      <protection/>
    </xf>
    <xf numFmtId="0" fontId="25" fillId="0" borderId="56" xfId="0" applyFont="1" applyBorder="1" applyAlignment="1">
      <alignment vertical="center" wrapText="1"/>
    </xf>
    <xf numFmtId="3" fontId="37" fillId="0" borderId="55" xfId="58" applyNumberFormat="1" applyFont="1" applyBorder="1">
      <alignment/>
      <protection/>
    </xf>
    <xf numFmtId="3" fontId="36" fillId="0" borderId="55" xfId="58" applyNumberFormat="1" applyFont="1" applyBorder="1">
      <alignment/>
      <protection/>
    </xf>
    <xf numFmtId="9" fontId="25" fillId="0" borderId="46" xfId="0" applyNumberFormat="1" applyFont="1" applyBorder="1" applyAlignment="1">
      <alignment vertical="center" wrapText="1"/>
    </xf>
    <xf numFmtId="9" fontId="16" fillId="0" borderId="25" xfId="58" applyNumberFormat="1" applyFont="1" applyBorder="1">
      <alignment/>
      <protection/>
    </xf>
    <xf numFmtId="9" fontId="16" fillId="0" borderId="27" xfId="58" applyNumberFormat="1" applyFont="1" applyBorder="1">
      <alignment/>
      <protection/>
    </xf>
    <xf numFmtId="0" fontId="58" fillId="0" borderId="56" xfId="0" applyFont="1" applyBorder="1" applyAlignment="1">
      <alignment vertical="center" wrapText="1"/>
    </xf>
    <xf numFmtId="3" fontId="16" fillId="0" borderId="68" xfId="58" applyNumberFormat="1" applyFont="1" applyBorder="1">
      <alignment/>
      <protection/>
    </xf>
    <xf numFmtId="3" fontId="16" fillId="0" borderId="11" xfId="58" applyNumberFormat="1" applyFont="1" applyBorder="1" applyAlignment="1">
      <alignment horizontal="left"/>
      <protection/>
    </xf>
    <xf numFmtId="9" fontId="20" fillId="0" borderId="66" xfId="58" applyNumberFormat="1" applyFont="1" applyBorder="1">
      <alignment/>
      <protection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9" fontId="11" fillId="0" borderId="22" xfId="0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/>
    </xf>
    <xf numFmtId="9" fontId="4" fillId="0" borderId="29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3" fillId="0" borderId="46" xfId="56" applyNumberFormat="1" applyFont="1" applyBorder="1" applyAlignment="1">
      <alignment horizontal="center" vertical="top" wrapText="1"/>
      <protection/>
    </xf>
    <xf numFmtId="3" fontId="43" fillId="0" borderId="24" xfId="56" applyNumberFormat="1" applyFont="1" applyBorder="1" applyAlignment="1">
      <alignment horizontal="center" vertical="top" wrapText="1"/>
      <protection/>
    </xf>
    <xf numFmtId="3" fontId="41" fillId="0" borderId="42" xfId="56" applyNumberFormat="1" applyFont="1" applyBorder="1" applyAlignment="1">
      <alignment horizontal="center" vertical="top" wrapText="1"/>
      <protection/>
    </xf>
    <xf numFmtId="3" fontId="45" fillId="0" borderId="63" xfId="56" applyNumberFormat="1" applyFont="1" applyBorder="1" applyAlignment="1">
      <alignment horizontal="center"/>
      <protection/>
    </xf>
    <xf numFmtId="3" fontId="45" fillId="0" borderId="65" xfId="56" applyNumberFormat="1" applyFont="1" applyBorder="1" applyAlignment="1">
      <alignment horizontal="center"/>
      <protection/>
    </xf>
    <xf numFmtId="3" fontId="47" fillId="0" borderId="65" xfId="56" applyNumberFormat="1" applyFont="1" applyBorder="1">
      <alignment/>
      <protection/>
    </xf>
    <xf numFmtId="3" fontId="45" fillId="0" borderId="65" xfId="56" applyNumberFormat="1" applyFont="1" applyBorder="1">
      <alignment/>
      <protection/>
    </xf>
    <xf numFmtId="3" fontId="81" fillId="0" borderId="66" xfId="56" applyNumberFormat="1" applyFont="1" applyBorder="1">
      <alignment/>
      <protection/>
    </xf>
    <xf numFmtId="3" fontId="81" fillId="0" borderId="65" xfId="56" applyNumberFormat="1" applyFont="1" applyBorder="1">
      <alignment/>
      <protection/>
    </xf>
    <xf numFmtId="3" fontId="50" fillId="0" borderId="0" xfId="56" applyNumberFormat="1" applyFont="1" applyBorder="1" applyAlignment="1">
      <alignment horizontal="right"/>
      <protection/>
    </xf>
    <xf numFmtId="49" fontId="47" fillId="0" borderId="0" xfId="56" applyNumberFormat="1" applyFont="1" applyAlignment="1">
      <alignment horizontal="right"/>
      <protection/>
    </xf>
    <xf numFmtId="3" fontId="50" fillId="0" borderId="0" xfId="56" applyNumberFormat="1" applyFont="1" applyAlignment="1">
      <alignment horizontal="right"/>
      <protection/>
    </xf>
    <xf numFmtId="3" fontId="42" fillId="0" borderId="65" xfId="56" applyNumberFormat="1" applyFont="1" applyBorder="1">
      <alignment/>
      <protection/>
    </xf>
    <xf numFmtId="3" fontId="42" fillId="0" borderId="55" xfId="56" applyNumberFormat="1" applyFont="1" applyBorder="1">
      <alignment/>
      <protection/>
    </xf>
    <xf numFmtId="3" fontId="42" fillId="0" borderId="54" xfId="56" applyNumberFormat="1" applyFont="1" applyBorder="1">
      <alignment/>
      <protection/>
    </xf>
    <xf numFmtId="3" fontId="54" fillId="0" borderId="55" xfId="56" applyNumberFormat="1" applyFont="1" applyBorder="1">
      <alignment/>
      <protection/>
    </xf>
    <xf numFmtId="3" fontId="41" fillId="0" borderId="69" xfId="56" applyNumberFormat="1" applyFont="1" applyBorder="1">
      <alignment/>
      <protection/>
    </xf>
    <xf numFmtId="3" fontId="41" fillId="0" borderId="70" xfId="56" applyNumberFormat="1" applyFont="1" applyBorder="1">
      <alignment/>
      <protection/>
    </xf>
    <xf numFmtId="3" fontId="42" fillId="0" borderId="66" xfId="56" applyNumberFormat="1" applyFont="1" applyBorder="1">
      <alignment/>
      <protection/>
    </xf>
    <xf numFmtId="0" fontId="43" fillId="0" borderId="11" xfId="56" applyFont="1" applyBorder="1" applyAlignment="1">
      <alignment horizontal="justify" vertical="top" wrapText="1"/>
      <protection/>
    </xf>
    <xf numFmtId="3" fontId="44" fillId="0" borderId="25" xfId="56" applyNumberFormat="1" applyFont="1" applyBorder="1" applyAlignment="1">
      <alignment horizontal="center" vertical="top" wrapText="1"/>
      <protection/>
    </xf>
    <xf numFmtId="3" fontId="83" fillId="0" borderId="28" xfId="0" applyNumberFormat="1" applyFont="1" applyBorder="1" applyAlignment="1">
      <alignment horizontal="center" vertical="center" wrapText="1"/>
    </xf>
    <xf numFmtId="3" fontId="83" fillId="0" borderId="56" xfId="0" applyNumberFormat="1" applyFont="1" applyBorder="1" applyAlignment="1">
      <alignment horizontal="center" vertical="center" wrapText="1"/>
    </xf>
    <xf numFmtId="9" fontId="83" fillId="0" borderId="63" xfId="0" applyNumberFormat="1" applyFont="1" applyBorder="1" applyAlignment="1">
      <alignment horizontal="center" vertical="center" wrapText="1"/>
    </xf>
    <xf numFmtId="3" fontId="84" fillId="0" borderId="28" xfId="0" applyNumberFormat="1" applyFont="1" applyBorder="1" applyAlignment="1">
      <alignment horizontal="center" vertical="center"/>
    </xf>
    <xf numFmtId="3" fontId="84" fillId="0" borderId="56" xfId="0" applyNumberFormat="1" applyFont="1" applyBorder="1" applyAlignment="1">
      <alignment horizontal="center" vertical="center"/>
    </xf>
    <xf numFmtId="9" fontId="84" fillId="0" borderId="63" xfId="0" applyNumberFormat="1" applyFont="1" applyBorder="1" applyAlignment="1">
      <alignment horizontal="center" vertical="center"/>
    </xf>
    <xf numFmtId="9" fontId="84" fillId="0" borderId="71" xfId="0" applyNumberFormat="1" applyFont="1" applyBorder="1" applyAlignment="1">
      <alignment horizontal="center" vertical="center"/>
    </xf>
    <xf numFmtId="3" fontId="85" fillId="0" borderId="56" xfId="0" applyNumberFormat="1" applyFont="1" applyBorder="1" applyAlignment="1">
      <alignment horizontal="center" vertical="center"/>
    </xf>
    <xf numFmtId="3" fontId="84" fillId="0" borderId="63" xfId="0" applyNumberFormat="1" applyFont="1" applyBorder="1" applyAlignment="1">
      <alignment horizontal="center" vertical="center"/>
    </xf>
    <xf numFmtId="3" fontId="84" fillId="0" borderId="71" xfId="0" applyNumberFormat="1" applyFont="1" applyBorder="1" applyAlignment="1">
      <alignment horizontal="center" vertical="center"/>
    </xf>
    <xf numFmtId="3" fontId="83" fillId="0" borderId="11" xfId="0" applyNumberFormat="1" applyFont="1" applyBorder="1" applyAlignment="1">
      <alignment horizontal="center" vertical="center" wrapText="1"/>
    </xf>
    <xf numFmtId="3" fontId="83" fillId="0" borderId="55" xfId="0" applyNumberFormat="1" applyFont="1" applyBorder="1" applyAlignment="1">
      <alignment horizontal="center" vertical="center" wrapText="1"/>
    </xf>
    <xf numFmtId="9" fontId="83" fillId="0" borderId="65" xfId="0" applyNumberFormat="1" applyFont="1" applyBorder="1" applyAlignment="1">
      <alignment horizontal="center" vertical="center" wrapText="1"/>
    </xf>
    <xf numFmtId="3" fontId="84" fillId="0" borderId="11" xfId="0" applyNumberFormat="1" applyFont="1" applyBorder="1" applyAlignment="1">
      <alignment horizontal="center" vertical="center"/>
    </xf>
    <xf numFmtId="3" fontId="84" fillId="0" borderId="55" xfId="0" applyNumberFormat="1" applyFont="1" applyBorder="1" applyAlignment="1">
      <alignment horizontal="center" vertical="center"/>
    </xf>
    <xf numFmtId="3" fontId="85" fillId="0" borderId="55" xfId="0" applyNumberFormat="1" applyFont="1" applyBorder="1" applyAlignment="1">
      <alignment horizontal="center" vertical="center"/>
    </xf>
    <xf numFmtId="9" fontId="84" fillId="0" borderId="65" xfId="0" applyNumberFormat="1" applyFont="1" applyBorder="1" applyAlignment="1">
      <alignment horizontal="center" vertical="center"/>
    </xf>
    <xf numFmtId="9" fontId="84" fillId="0" borderId="64" xfId="0" applyNumberFormat="1" applyFont="1" applyBorder="1" applyAlignment="1">
      <alignment horizontal="center" vertical="center"/>
    </xf>
    <xf numFmtId="9" fontId="84" fillId="0" borderId="12" xfId="0" applyNumberFormat="1" applyFont="1" applyBorder="1" applyAlignment="1">
      <alignment horizontal="center" vertical="center"/>
    </xf>
    <xf numFmtId="3" fontId="84" fillId="0" borderId="65" xfId="0" applyNumberFormat="1" applyFont="1" applyBorder="1" applyAlignment="1">
      <alignment horizontal="center" vertical="center"/>
    </xf>
    <xf numFmtId="3" fontId="84" fillId="0" borderId="12" xfId="0" applyNumberFormat="1" applyFont="1" applyBorder="1" applyAlignment="1">
      <alignment horizontal="center" vertical="center"/>
    </xf>
    <xf numFmtId="3" fontId="85" fillId="0" borderId="12" xfId="0" applyNumberFormat="1" applyFont="1" applyBorder="1" applyAlignment="1">
      <alignment horizontal="center" vertical="center"/>
    </xf>
    <xf numFmtId="3" fontId="83" fillId="0" borderId="48" xfId="0" applyNumberFormat="1" applyFont="1" applyBorder="1" applyAlignment="1">
      <alignment horizontal="center" vertical="center" wrapText="1"/>
    </xf>
    <xf numFmtId="3" fontId="83" fillId="0" borderId="67" xfId="0" applyNumberFormat="1" applyFont="1" applyBorder="1" applyAlignment="1">
      <alignment horizontal="center" vertical="center" wrapText="1"/>
    </xf>
    <xf numFmtId="9" fontId="83" fillId="0" borderId="66" xfId="0" applyNumberFormat="1" applyFont="1" applyBorder="1" applyAlignment="1">
      <alignment horizontal="center" vertical="center" wrapText="1"/>
    </xf>
    <xf numFmtId="3" fontId="83" fillId="0" borderId="48" xfId="0" applyNumberFormat="1" applyFont="1" applyBorder="1" applyAlignment="1">
      <alignment horizontal="center" vertical="center"/>
    </xf>
    <xf numFmtId="3" fontId="83" fillId="0" borderId="67" xfId="0" applyNumberFormat="1" applyFont="1" applyBorder="1" applyAlignment="1">
      <alignment horizontal="center" vertical="center"/>
    </xf>
    <xf numFmtId="9" fontId="83" fillId="0" borderId="66" xfId="0" applyNumberFormat="1" applyFont="1" applyBorder="1" applyAlignment="1">
      <alignment horizontal="center" vertical="center"/>
    </xf>
    <xf numFmtId="3" fontId="83" fillId="0" borderId="66" xfId="0" applyNumberFormat="1" applyFont="1" applyBorder="1" applyAlignment="1">
      <alignment horizontal="center" vertical="center"/>
    </xf>
    <xf numFmtId="9" fontId="83" fillId="0" borderId="18" xfId="0" applyNumberFormat="1" applyFont="1" applyBorder="1" applyAlignment="1">
      <alignment horizontal="center" vertical="center"/>
    </xf>
    <xf numFmtId="9" fontId="83" fillId="0" borderId="39" xfId="0" applyNumberFormat="1" applyFont="1" applyBorder="1" applyAlignment="1">
      <alignment horizontal="center" vertical="center"/>
    </xf>
    <xf numFmtId="3" fontId="42" fillId="0" borderId="25" xfId="56" applyNumberFormat="1" applyFont="1" applyBorder="1">
      <alignment/>
      <protection/>
    </xf>
    <xf numFmtId="3" fontId="10" fillId="0" borderId="65" xfId="60" applyNumberFormat="1" applyFont="1" applyBorder="1">
      <alignment/>
      <protection/>
    </xf>
    <xf numFmtId="3" fontId="5" fillId="0" borderId="66" xfId="60" applyNumberFormat="1" applyFont="1" applyBorder="1">
      <alignment/>
      <protection/>
    </xf>
    <xf numFmtId="0" fontId="11" fillId="0" borderId="22" xfId="0" applyFont="1" applyBorder="1" applyAlignment="1">
      <alignment horizontal="left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3" fontId="6" fillId="0" borderId="34" xfId="57" applyNumberFormat="1" applyFont="1" applyBorder="1" applyAlignment="1">
      <alignment horizontal="center" vertical="center"/>
      <protection/>
    </xf>
    <xf numFmtId="3" fontId="6" fillId="0" borderId="41" xfId="57" applyNumberFormat="1" applyFont="1" applyBorder="1" applyAlignment="1">
      <alignment horizontal="center" vertical="center"/>
      <protection/>
    </xf>
    <xf numFmtId="3" fontId="4" fillId="0" borderId="72" xfId="57" applyNumberFormat="1" applyFont="1" applyBorder="1" applyAlignment="1">
      <alignment horizontal="center" vertical="center"/>
      <protection/>
    </xf>
    <xf numFmtId="3" fontId="4" fillId="0" borderId="30" xfId="57" applyNumberFormat="1" applyFont="1" applyBorder="1" applyAlignment="1">
      <alignment horizontal="center" vertical="center"/>
      <protection/>
    </xf>
    <xf numFmtId="3" fontId="6" fillId="0" borderId="2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43" xfId="54" applyNumberFormat="1" applyFont="1" applyBorder="1" applyAlignment="1">
      <alignment horizontal="center" vertical="center"/>
      <protection/>
    </xf>
    <xf numFmtId="3" fontId="6" fillId="0" borderId="20" xfId="54" applyNumberFormat="1" applyFont="1" applyBorder="1" applyAlignment="1">
      <alignment horizontal="center" vertical="center"/>
      <protection/>
    </xf>
    <xf numFmtId="3" fontId="6" fillId="0" borderId="13" xfId="57" applyNumberFormat="1" applyFont="1" applyBorder="1" applyAlignment="1">
      <alignment horizontal="center" vertical="center"/>
      <protection/>
    </xf>
    <xf numFmtId="3" fontId="4" fillId="0" borderId="13" xfId="54" applyNumberFormat="1" applyFont="1" applyBorder="1" applyAlignment="1">
      <alignment horizontal="center" vertical="center"/>
      <protection/>
    </xf>
    <xf numFmtId="3" fontId="6" fillId="0" borderId="22" xfId="54" applyNumberFormat="1" applyFont="1" applyBorder="1" applyAlignment="1">
      <alignment horizontal="center" vertical="center"/>
      <protection/>
    </xf>
    <xf numFmtId="3" fontId="6" fillId="0" borderId="20" xfId="57" applyNumberFormat="1" applyFont="1" applyBorder="1" applyAlignment="1">
      <alignment horizontal="center" vertical="center"/>
      <protection/>
    </xf>
    <xf numFmtId="3" fontId="49" fillId="0" borderId="70" xfId="56" applyNumberFormat="1" applyFont="1" applyBorder="1">
      <alignment/>
      <protection/>
    </xf>
    <xf numFmtId="3" fontId="50" fillId="0" borderId="66" xfId="56" applyNumberFormat="1" applyFont="1" applyBorder="1">
      <alignment/>
      <protection/>
    </xf>
    <xf numFmtId="3" fontId="86" fillId="0" borderId="70" xfId="56" applyNumberFormat="1" applyFont="1" applyBorder="1">
      <alignment/>
      <protection/>
    </xf>
    <xf numFmtId="3" fontId="50" fillId="0" borderId="18" xfId="56" applyNumberFormat="1" applyFont="1" applyBorder="1">
      <alignment/>
      <protection/>
    </xf>
    <xf numFmtId="3" fontId="52" fillId="0" borderId="18" xfId="56" applyNumberFormat="1" applyFont="1" applyBorder="1">
      <alignment/>
      <protection/>
    </xf>
    <xf numFmtId="3" fontId="49" fillId="0" borderId="65" xfId="56" applyNumberFormat="1" applyFont="1" applyBorder="1">
      <alignment/>
      <protection/>
    </xf>
    <xf numFmtId="3" fontId="52" fillId="0" borderId="65" xfId="56" applyNumberFormat="1" applyFont="1" applyFill="1" applyBorder="1">
      <alignment/>
      <protection/>
    </xf>
    <xf numFmtId="3" fontId="50" fillId="0" borderId="65" xfId="56" applyNumberFormat="1" applyFont="1" applyFill="1" applyBorder="1">
      <alignment/>
      <protection/>
    </xf>
    <xf numFmtId="3" fontId="52" fillId="0" borderId="65" xfId="56" applyNumberFormat="1" applyFont="1" applyBorder="1">
      <alignment/>
      <protection/>
    </xf>
    <xf numFmtId="3" fontId="50" fillId="0" borderId="70" xfId="56" applyNumberFormat="1" applyFont="1" applyBorder="1">
      <alignment/>
      <protection/>
    </xf>
    <xf numFmtId="3" fontId="50" fillId="0" borderId="64" xfId="56" applyNumberFormat="1" applyFont="1" applyBorder="1">
      <alignment/>
      <protection/>
    </xf>
    <xf numFmtId="3" fontId="50" fillId="0" borderId="65" xfId="56" applyNumberFormat="1" applyFont="1" applyBorder="1">
      <alignment/>
      <protection/>
    </xf>
    <xf numFmtId="3" fontId="52" fillId="0" borderId="66" xfId="56" applyNumberFormat="1" applyFont="1" applyBorder="1">
      <alignment/>
      <protection/>
    </xf>
    <xf numFmtId="3" fontId="50" fillId="0" borderId="59" xfId="56" applyNumberFormat="1" applyFont="1" applyBorder="1">
      <alignment/>
      <protection/>
    </xf>
    <xf numFmtId="3" fontId="52" fillId="0" borderId="70" xfId="56" applyNumberFormat="1" applyFont="1" applyBorder="1">
      <alignment/>
      <protection/>
    </xf>
    <xf numFmtId="3" fontId="50" fillId="0" borderId="64" xfId="56" applyNumberFormat="1" applyFont="1" applyFill="1" applyBorder="1">
      <alignment/>
      <protection/>
    </xf>
    <xf numFmtId="3" fontId="50" fillId="24" borderId="65" xfId="56" applyNumberFormat="1" applyFont="1" applyFill="1" applyBorder="1">
      <alignment/>
      <protection/>
    </xf>
    <xf numFmtId="3" fontId="50" fillId="0" borderId="73" xfId="56" applyNumberFormat="1" applyFont="1" applyBorder="1">
      <alignment/>
      <protection/>
    </xf>
    <xf numFmtId="3" fontId="50" fillId="0" borderId="74" xfId="56" applyNumberFormat="1" applyFont="1" applyBorder="1">
      <alignment/>
      <protection/>
    </xf>
    <xf numFmtId="3" fontId="86" fillId="0" borderId="74" xfId="56" applyNumberFormat="1" applyFont="1" applyBorder="1">
      <alignment/>
      <protection/>
    </xf>
    <xf numFmtId="3" fontId="83" fillId="0" borderId="37" xfId="0" applyNumberFormat="1" applyFont="1" applyBorder="1" applyAlignment="1">
      <alignment horizontal="center" vertical="center"/>
    </xf>
    <xf numFmtId="3" fontId="84" fillId="0" borderId="25" xfId="0" applyNumberFormat="1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3" fontId="83" fillId="0" borderId="10" xfId="0" applyNumberFormat="1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7" fillId="0" borderId="76" xfId="0" applyFont="1" applyBorder="1" applyAlignment="1">
      <alignment horizontal="center" vertical="center"/>
    </xf>
    <xf numFmtId="9" fontId="84" fillId="0" borderId="10" xfId="0" applyNumberFormat="1" applyFont="1" applyBorder="1" applyAlignment="1">
      <alignment horizontal="center" vertical="center"/>
    </xf>
    <xf numFmtId="9" fontId="83" fillId="0" borderId="10" xfId="0" applyNumberFormat="1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/>
    </xf>
    <xf numFmtId="3" fontId="85" fillId="0" borderId="10" xfId="0" applyNumberFormat="1" applyFont="1" applyBorder="1" applyAlignment="1">
      <alignment horizontal="center" vertical="center"/>
    </xf>
    <xf numFmtId="3" fontId="85" fillId="0" borderId="15" xfId="0" applyNumberFormat="1" applyFont="1" applyBorder="1" applyAlignment="1">
      <alignment horizontal="center" vertical="center"/>
    </xf>
    <xf numFmtId="9" fontId="84" fillId="0" borderId="15" xfId="0" applyNumberFormat="1" applyFont="1" applyBorder="1" applyAlignment="1">
      <alignment horizontal="center" vertical="center"/>
    </xf>
    <xf numFmtId="3" fontId="84" fillId="0" borderId="15" xfId="0" applyNumberFormat="1" applyFont="1" applyBorder="1" applyAlignment="1">
      <alignment horizontal="center" vertical="center"/>
    </xf>
    <xf numFmtId="3" fontId="108" fillId="0" borderId="10" xfId="0" applyNumberFormat="1" applyFont="1" applyBorder="1" applyAlignment="1">
      <alignment horizontal="center" vertical="center"/>
    </xf>
    <xf numFmtId="1" fontId="84" fillId="0" borderId="10" xfId="0" applyNumberFormat="1" applyFont="1" applyBorder="1" applyAlignment="1">
      <alignment horizontal="center" vertical="center"/>
    </xf>
    <xf numFmtId="9" fontId="83" fillId="0" borderId="15" xfId="0" applyNumberFormat="1" applyFont="1" applyBorder="1" applyAlignment="1">
      <alignment horizontal="center" vertical="center"/>
    </xf>
    <xf numFmtId="3" fontId="83" fillId="0" borderId="15" xfId="0" applyNumberFormat="1" applyFont="1" applyBorder="1" applyAlignment="1">
      <alignment horizontal="center" vertical="center"/>
    </xf>
    <xf numFmtId="3" fontId="83" fillId="0" borderId="19" xfId="0" applyNumberFormat="1" applyFont="1" applyBorder="1" applyAlignment="1">
      <alignment horizontal="center" vertical="center"/>
    </xf>
    <xf numFmtId="9" fontId="83" fillId="0" borderId="19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horizontal="center" vertical="center"/>
    </xf>
    <xf numFmtId="0" fontId="83" fillId="0" borderId="20" xfId="0" applyFont="1" applyBorder="1" applyAlignment="1">
      <alignment horizontal="left" vertical="center" wrapText="1"/>
    </xf>
    <xf numFmtId="0" fontId="83" fillId="0" borderId="13" xfId="0" applyFont="1" applyBorder="1" applyAlignment="1">
      <alignment horizontal="left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3" fontId="16" fillId="0" borderId="23" xfId="58" applyNumberFormat="1" applyFont="1" applyBorder="1" applyAlignment="1">
      <alignment horizontal="center" vertical="center"/>
      <protection/>
    </xf>
    <xf numFmtId="3" fontId="14" fillId="0" borderId="47" xfId="58" applyNumberFormat="1" applyFont="1" applyBorder="1" applyAlignment="1">
      <alignment horizontal="center" vertical="center" wrapText="1"/>
      <protection/>
    </xf>
    <xf numFmtId="3" fontId="14" fillId="0" borderId="21" xfId="58" applyNumberFormat="1" applyFont="1" applyBorder="1" applyAlignment="1">
      <alignment horizontal="center" vertical="center" wrapText="1"/>
      <protection/>
    </xf>
    <xf numFmtId="9" fontId="14" fillId="0" borderId="47" xfId="58" applyNumberFormat="1" applyFont="1" applyBorder="1" applyAlignment="1">
      <alignment horizontal="center" vertical="center" wrapText="1"/>
      <protection/>
    </xf>
    <xf numFmtId="9" fontId="14" fillId="0" borderId="21" xfId="58" applyNumberFormat="1" applyFont="1" applyBorder="1" applyAlignment="1">
      <alignment horizontal="center" vertical="center" wrapText="1"/>
      <protection/>
    </xf>
    <xf numFmtId="9" fontId="31" fillId="0" borderId="0" xfId="59" applyNumberFormat="1" applyFont="1" applyBorder="1" applyAlignment="1">
      <alignment horizontal="right"/>
      <protection/>
    </xf>
    <xf numFmtId="3" fontId="16" fillId="0" borderId="47" xfId="58" applyNumberFormat="1" applyFont="1" applyBorder="1" applyAlignment="1">
      <alignment horizontal="center" vertical="center"/>
      <protection/>
    </xf>
    <xf numFmtId="3" fontId="1" fillId="0" borderId="23" xfId="58" applyNumberFormat="1" applyBorder="1" applyAlignment="1">
      <alignment horizontal="center" vertical="center"/>
      <protection/>
    </xf>
    <xf numFmtId="3" fontId="15" fillId="0" borderId="0" xfId="58" applyNumberFormat="1" applyFont="1" applyBorder="1" applyAlignment="1">
      <alignment horizontal="center" vertical="distributed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9" fontId="1" fillId="0" borderId="47" xfId="0" applyNumberFormat="1" applyFont="1" applyBorder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3" fontId="15" fillId="0" borderId="75" xfId="58" applyNumberFormat="1" applyFont="1" applyBorder="1" applyAlignment="1">
      <alignment horizontal="center" vertical="center"/>
      <protection/>
    </xf>
    <xf numFmtId="3" fontId="15" fillId="0" borderId="16" xfId="58" applyNumberFormat="1" applyFont="1" applyBorder="1" applyAlignment="1">
      <alignment horizontal="center" vertical="center"/>
      <protection/>
    </xf>
    <xf numFmtId="3" fontId="1" fillId="0" borderId="47" xfId="58" applyNumberFormat="1" applyBorder="1" applyAlignment="1">
      <alignment horizontal="center" vertical="center"/>
      <protection/>
    </xf>
    <xf numFmtId="0" fontId="34" fillId="0" borderId="23" xfId="0" applyFont="1" applyBorder="1" applyAlignment="1">
      <alignment horizontal="center" vertical="center" wrapText="1"/>
    </xf>
    <xf numFmtId="9" fontId="34" fillId="0" borderId="47" xfId="0" applyNumberFormat="1" applyFont="1" applyBorder="1" applyAlignment="1">
      <alignment horizontal="center" vertical="center" wrapText="1"/>
    </xf>
    <xf numFmtId="9" fontId="34" fillId="0" borderId="23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83" fillId="0" borderId="77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83" fillId="0" borderId="78" xfId="0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0" fontId="83" fillId="0" borderId="19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0" fontId="83" fillId="0" borderId="2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9" fontId="32" fillId="0" borderId="46" xfId="0" applyNumberFormat="1" applyFont="1" applyBorder="1" applyAlignment="1">
      <alignment horizontal="center" vertical="center" wrapText="1"/>
    </xf>
    <xf numFmtId="9" fontId="32" fillId="0" borderId="37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09" fillId="0" borderId="26" xfId="0" applyFont="1" applyBorder="1" applyAlignment="1">
      <alignment horizontal="center" vertical="center"/>
    </xf>
    <xf numFmtId="0" fontId="109" fillId="0" borderId="72" xfId="0" applyFont="1" applyBorder="1" applyAlignment="1">
      <alignment horizontal="center" vertical="center"/>
    </xf>
    <xf numFmtId="0" fontId="109" fillId="0" borderId="42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9" fontId="32" fillId="0" borderId="20" xfId="0" applyNumberFormat="1" applyFont="1" applyBorder="1" applyAlignment="1">
      <alignment horizontal="center" vertical="center" wrapText="1"/>
    </xf>
    <xf numFmtId="9" fontId="32" fillId="0" borderId="35" xfId="0" applyNumberFormat="1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9" fontId="8" fillId="0" borderId="47" xfId="0" applyNumberFormat="1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49" fontId="50" fillId="0" borderId="0" xfId="56" applyNumberFormat="1" applyFont="1" applyAlignment="1">
      <alignment horizontal="right"/>
      <protection/>
    </xf>
    <xf numFmtId="3" fontId="4" fillId="0" borderId="76" xfId="0" applyNumberFormat="1" applyFont="1" applyBorder="1" applyAlignment="1">
      <alignment horizontal="left" vertical="center"/>
    </xf>
    <xf numFmtId="3" fontId="4" fillId="0" borderId="70" xfId="0" applyNumberFormat="1" applyFont="1" applyBorder="1" applyAlignment="1">
      <alignment horizontal="left" vertical="center"/>
    </xf>
    <xf numFmtId="3" fontId="4" fillId="0" borderId="57" xfId="0" applyNumberFormat="1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left" vertical="center"/>
    </xf>
    <xf numFmtId="3" fontId="6" fillId="0" borderId="64" xfId="0" applyNumberFormat="1" applyFont="1" applyBorder="1" applyAlignment="1">
      <alignment horizontal="left" vertical="center"/>
    </xf>
    <xf numFmtId="3" fontId="6" fillId="0" borderId="32" xfId="0" applyNumberFormat="1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left" vertical="center" wrapText="1"/>
    </xf>
    <xf numFmtId="3" fontId="6" fillId="0" borderId="57" xfId="0" applyNumberFormat="1" applyFont="1" applyBorder="1" applyAlignment="1">
      <alignment horizontal="left" vertical="center"/>
    </xf>
    <xf numFmtId="3" fontId="6" fillId="0" borderId="65" xfId="0" applyNumberFormat="1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 wrapText="1"/>
    </xf>
    <xf numFmtId="3" fontId="6" fillId="0" borderId="82" xfId="0" applyNumberFormat="1" applyFont="1" applyBorder="1" applyAlignment="1">
      <alignment horizontal="left" vertical="center"/>
    </xf>
    <xf numFmtId="3" fontId="6" fillId="0" borderId="59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left" vertical="center" wrapText="1"/>
    </xf>
    <xf numFmtId="3" fontId="6" fillId="0" borderId="57" xfId="0" applyNumberFormat="1" applyFont="1" applyBorder="1" applyAlignment="1">
      <alignment horizontal="left" vertical="center" wrapText="1"/>
    </xf>
    <xf numFmtId="3" fontId="6" fillId="0" borderId="6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9" fontId="4" fillId="0" borderId="2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30" fillId="0" borderId="16" xfId="59" applyNumberFormat="1" applyFont="1" applyBorder="1" applyAlignment="1">
      <alignment horizontal="right"/>
      <protection/>
    </xf>
    <xf numFmtId="0" fontId="8" fillId="0" borderId="20" xfId="54" applyFont="1" applyBorder="1" applyAlignment="1">
      <alignment horizontal="center" vertical="center"/>
      <protection/>
    </xf>
    <xf numFmtId="0" fontId="8" fillId="0" borderId="35" xfId="54" applyFont="1" applyBorder="1" applyAlignment="1">
      <alignment horizontal="center" vertical="center"/>
      <protection/>
    </xf>
    <xf numFmtId="0" fontId="4" fillId="0" borderId="43" xfId="54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 wrapText="1"/>
      <protection/>
    </xf>
    <xf numFmtId="0" fontId="40" fillId="0" borderId="0" xfId="56" applyFont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5" fillId="0" borderId="0" xfId="56" applyFont="1" applyAlignment="1">
      <alignment horizontal="center"/>
      <protection/>
    </xf>
    <xf numFmtId="49" fontId="45" fillId="0" borderId="0" xfId="56" applyNumberFormat="1" applyFont="1" applyAlignment="1">
      <alignment horizontal="center"/>
      <protection/>
    </xf>
    <xf numFmtId="0" fontId="50" fillId="0" borderId="52" xfId="56" applyFont="1" applyBorder="1" applyAlignment="1">
      <alignment horizontal="left"/>
      <protection/>
    </xf>
    <xf numFmtId="0" fontId="50" fillId="0" borderId="54" xfId="56" applyFont="1" applyBorder="1" applyAlignment="1">
      <alignment horizontal="left"/>
      <protection/>
    </xf>
    <xf numFmtId="0" fontId="52" fillId="0" borderId="62" xfId="56" applyFont="1" applyBorder="1" applyAlignment="1">
      <alignment horizontal="left"/>
      <protection/>
    </xf>
    <xf numFmtId="0" fontId="52" fillId="0" borderId="81" xfId="56" applyFont="1" applyBorder="1" applyAlignment="1">
      <alignment horizontal="left"/>
      <protection/>
    </xf>
    <xf numFmtId="0" fontId="50" fillId="0" borderId="81" xfId="56" applyFont="1" applyBorder="1" applyAlignment="1">
      <alignment horizontal="left"/>
      <protection/>
    </xf>
    <xf numFmtId="0" fontId="50" fillId="0" borderId="55" xfId="56" applyFont="1" applyBorder="1" applyAlignment="1">
      <alignment horizontal="left"/>
      <protection/>
    </xf>
    <xf numFmtId="0" fontId="50" fillId="0" borderId="67" xfId="56" applyFont="1" applyBorder="1" applyAlignment="1">
      <alignment horizontal="left"/>
      <protection/>
    </xf>
    <xf numFmtId="0" fontId="54" fillId="0" borderId="0" xfId="56" applyFont="1" applyAlignment="1">
      <alignment horizontal="center"/>
      <protection/>
    </xf>
    <xf numFmtId="0" fontId="51" fillId="0" borderId="62" xfId="56" applyFont="1" applyBorder="1" applyAlignment="1">
      <alignment horizontal="left"/>
      <protection/>
    </xf>
    <xf numFmtId="0" fontId="51" fillId="0" borderId="81" xfId="56" applyFont="1" applyBorder="1" applyAlignment="1">
      <alignment horizontal="left"/>
      <protection/>
    </xf>
    <xf numFmtId="0" fontId="52" fillId="0" borderId="51" xfId="56" applyFont="1" applyBorder="1" applyAlignment="1">
      <alignment horizontal="left"/>
      <protection/>
    </xf>
    <xf numFmtId="0" fontId="52" fillId="0" borderId="61" xfId="56" applyFont="1" applyBorder="1" applyAlignment="1">
      <alignment horizontal="left"/>
      <protection/>
    </xf>
    <xf numFmtId="0" fontId="50" fillId="0" borderId="85" xfId="56" applyFont="1" applyBorder="1" applyAlignment="1">
      <alignment horizontal="left"/>
      <protection/>
    </xf>
    <xf numFmtId="0" fontId="50" fillId="0" borderId="12" xfId="56" applyFont="1" applyBorder="1" applyAlignment="1">
      <alignment horizontal="left" wrapText="1"/>
      <protection/>
    </xf>
    <xf numFmtId="0" fontId="50" fillId="0" borderId="32" xfId="56" applyFont="1" applyBorder="1" applyAlignment="1">
      <alignment horizontal="left" wrapText="1"/>
      <protection/>
    </xf>
    <xf numFmtId="0" fontId="50" fillId="0" borderId="57" xfId="56" applyFont="1" applyBorder="1" applyAlignment="1">
      <alignment horizontal="left" wrapText="1"/>
      <protection/>
    </xf>
    <xf numFmtId="16" fontId="50" fillId="0" borderId="55" xfId="56" applyNumberFormat="1" applyFont="1" applyBorder="1" applyAlignment="1">
      <alignment horizontal="left"/>
      <protection/>
    </xf>
    <xf numFmtId="0" fontId="50" fillId="0" borderId="61" xfId="56" applyFont="1" applyBorder="1" applyAlignment="1">
      <alignment horizontal="left"/>
      <protection/>
    </xf>
    <xf numFmtId="0" fontId="52" fillId="0" borderId="50" xfId="56" applyFont="1" applyBorder="1" applyAlignment="1">
      <alignment horizontal="left"/>
      <protection/>
    </xf>
    <xf numFmtId="0" fontId="52" fillId="0" borderId="86" xfId="56" applyFont="1" applyBorder="1" applyAlignment="1">
      <alignment horizontal="left"/>
      <protection/>
    </xf>
    <xf numFmtId="0" fontId="52" fillId="0" borderId="48" xfId="56" applyFont="1" applyBorder="1" applyAlignment="1">
      <alignment horizontal="left"/>
      <protection/>
    </xf>
    <xf numFmtId="0" fontId="52" fillId="0" borderId="67" xfId="56" applyFont="1" applyBorder="1" applyAlignment="1">
      <alignment horizontal="left"/>
      <protection/>
    </xf>
    <xf numFmtId="0" fontId="53" fillId="0" borderId="11" xfId="56" applyFont="1" applyBorder="1" applyAlignment="1">
      <alignment horizontal="left"/>
      <protection/>
    </xf>
    <xf numFmtId="0" fontId="53" fillId="0" borderId="55" xfId="56" applyFont="1" applyBorder="1" applyAlignment="1">
      <alignment horizontal="left"/>
      <protection/>
    </xf>
    <xf numFmtId="0" fontId="50" fillId="0" borderId="55" xfId="56" applyFont="1" applyBorder="1" applyAlignment="1">
      <alignment horizontal="left" wrapText="1"/>
      <protection/>
    </xf>
    <xf numFmtId="0" fontId="48" fillId="0" borderId="0" xfId="55" applyFont="1" applyAlignment="1">
      <alignment horizontal="center"/>
      <protection/>
    </xf>
    <xf numFmtId="0" fontId="54" fillId="0" borderId="53" xfId="56" applyFont="1" applyBorder="1" applyAlignment="1">
      <alignment horizontal="left" vertical="center"/>
      <protection/>
    </xf>
    <xf numFmtId="0" fontId="0" fillId="0" borderId="51" xfId="56" applyBorder="1" applyAlignment="1">
      <alignment horizontal="left" vertical="center"/>
      <protection/>
    </xf>
    <xf numFmtId="0" fontId="1" fillId="0" borderId="50" xfId="55" applyBorder="1" applyAlignment="1">
      <alignment horizontal="left" vertical="center"/>
      <protection/>
    </xf>
    <xf numFmtId="3" fontId="54" fillId="0" borderId="54" xfId="56" applyNumberFormat="1" applyFont="1" applyBorder="1" applyAlignment="1">
      <alignment horizontal="right" vertical="center"/>
      <protection/>
    </xf>
    <xf numFmtId="3" fontId="0" fillId="0" borderId="61" xfId="56" applyNumberFormat="1" applyFont="1" applyBorder="1" applyAlignment="1">
      <alignment horizontal="right"/>
      <protection/>
    </xf>
    <xf numFmtId="0" fontId="1" fillId="0" borderId="86" xfId="55" applyFont="1" applyBorder="1" applyAlignment="1">
      <alignment horizontal="right"/>
      <protection/>
    </xf>
    <xf numFmtId="3" fontId="48" fillId="0" borderId="0" xfId="56" applyNumberFormat="1" applyFont="1" applyAlignment="1">
      <alignment horizontal="center"/>
      <protection/>
    </xf>
    <xf numFmtId="0" fontId="41" fillId="0" borderId="40" xfId="56" applyFont="1" applyBorder="1" applyAlignment="1">
      <alignment horizontal="center"/>
      <protection/>
    </xf>
    <xf numFmtId="0" fontId="41" fillId="0" borderId="43" xfId="56" applyFont="1" applyBorder="1" applyAlignment="1">
      <alignment horizontal="center"/>
      <protection/>
    </xf>
    <xf numFmtId="0" fontId="41" fillId="0" borderId="46" xfId="56" applyFont="1" applyBorder="1" applyAlignment="1">
      <alignment horizontal="center"/>
      <protection/>
    </xf>
    <xf numFmtId="0" fontId="41" fillId="0" borderId="72" xfId="56" applyFont="1" applyBorder="1" applyAlignment="1">
      <alignment horizontal="center"/>
      <protection/>
    </xf>
    <xf numFmtId="0" fontId="41" fillId="0" borderId="16" xfId="56" applyFont="1" applyBorder="1" applyAlignment="1">
      <alignment horizontal="center"/>
      <protection/>
    </xf>
    <xf numFmtId="0" fontId="41" fillId="0" borderId="39" xfId="56" applyFont="1" applyBorder="1" applyAlignment="1">
      <alignment horizontal="center"/>
      <protection/>
    </xf>
    <xf numFmtId="0" fontId="41" fillId="0" borderId="37" xfId="56" applyFont="1" applyBorder="1" applyAlignment="1">
      <alignment horizontal="center"/>
      <protection/>
    </xf>
    <xf numFmtId="49" fontId="50" fillId="0" borderId="0" xfId="56" applyNumberFormat="1" applyFont="1" applyAlignment="1">
      <alignment horizontal="center"/>
      <protection/>
    </xf>
    <xf numFmtId="0" fontId="10" fillId="0" borderId="55" xfId="60" applyFont="1" applyBorder="1" applyAlignment="1">
      <alignment/>
      <protection/>
    </xf>
    <xf numFmtId="0" fontId="5" fillId="0" borderId="67" xfId="60" applyFont="1" applyBorder="1" applyAlignment="1">
      <alignment/>
      <protection/>
    </xf>
    <xf numFmtId="0" fontId="5" fillId="0" borderId="0" xfId="60" applyFont="1" applyAlignment="1">
      <alignment horizontal="center"/>
      <protection/>
    </xf>
    <xf numFmtId="0" fontId="10" fillId="0" borderId="71" xfId="60" applyFont="1" applyBorder="1" applyAlignment="1">
      <alignment/>
      <protection/>
    </xf>
    <xf numFmtId="0" fontId="25" fillId="0" borderId="43" xfId="60" applyFont="1" applyBorder="1" applyAlignment="1">
      <alignment/>
      <protection/>
    </xf>
    <xf numFmtId="0" fontId="25" fillId="0" borderId="83" xfId="60" applyFont="1" applyBorder="1" applyAlignment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6.2010_04_23" xfId="55"/>
    <cellStyle name="Normál_7-06-Zárszámadás" xfId="56"/>
    <cellStyle name="Normál_Átadott pe.2013 Bábony" xfId="57"/>
    <cellStyle name="Normál_Munkafüzet1" xfId="58"/>
    <cellStyle name="Normál_Pü-2013 költségv." xfId="59"/>
    <cellStyle name="Normál_Zárszámadás Lull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Saj&#225;n&#233;\K&#246;lts&#233;gvet&#233;s\P&#252;-2013%20k&#246;lts&#233;g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z mell bev."/>
      <sheetName val="1-mell.kiad."/>
      <sheetName val="2.sz.Önkormányzat"/>
      <sheetName val="3.sz.Intézmények össz. "/>
      <sheetName val=" Hivatal "/>
      <sheetName val="Takáts Gyula Int. Közokt. Közp."/>
      <sheetName val="Óvodák összesen"/>
      <sheetName val="óTab"/>
      <sheetName val="óBedegkér"/>
      <sheetName val="óSmeggyes"/>
      <sheetName val="óKapoly"/>
      <sheetName val="óBmegyer"/>
      <sheetName val="Bölcsöde"/>
      <sheetName val="GAMESZ"/>
      <sheetName val="Műv. Ház"/>
      <sheetName val="Könyvtár"/>
      <sheetName val="4.sz-mell"/>
      <sheetName val="5.sz-mell"/>
      <sheetName val="6.sz-mell"/>
      <sheetName val="7.sz-mell"/>
      <sheetName val="8.sz.mell"/>
      <sheetName val="9.sz.mell"/>
      <sheetName val="10.sz.mell"/>
      <sheetName val="11.sz.mell"/>
      <sheetName val="12.sz.mell"/>
      <sheetName val="13.sz.mell"/>
      <sheetName val="Tájékoztató tábla bev."/>
      <sheetName val="Tájékoztató tábla kiad."/>
      <sheetName val="PM. Hivatal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4">
      <selection activeCell="F16" sqref="F16"/>
    </sheetView>
  </sheetViews>
  <sheetFormatPr defaultColWidth="9.00390625" defaultRowHeight="12.75"/>
  <cols>
    <col min="1" max="1" width="9.125" style="16" customWidth="1"/>
    <col min="2" max="2" width="48.75390625" style="16" customWidth="1"/>
    <col min="3" max="5" width="13.375" style="16" customWidth="1"/>
    <col min="6" max="6" width="13.375" style="318" customWidth="1"/>
    <col min="7" max="7" width="13.375" style="109" customWidth="1"/>
    <col min="8" max="16384" width="9.125" style="16" customWidth="1"/>
  </cols>
  <sheetData>
    <row r="1" spans="1:7" ht="30.75" customHeight="1">
      <c r="A1" s="566" t="s">
        <v>146</v>
      </c>
      <c r="B1" s="566"/>
      <c r="C1" s="566"/>
      <c r="D1" s="566"/>
      <c r="E1" s="566"/>
      <c r="F1" s="566"/>
      <c r="G1" s="566"/>
    </row>
    <row r="2" spans="1:7" ht="15" customHeight="1">
      <c r="A2" s="91"/>
      <c r="B2" s="91"/>
      <c r="C2" s="91"/>
      <c r="D2" s="91"/>
      <c r="E2" s="91"/>
      <c r="F2" s="316"/>
      <c r="G2" s="107"/>
    </row>
    <row r="3" spans="1:7" ht="15" customHeight="1">
      <c r="A3" s="563" t="s">
        <v>443</v>
      </c>
      <c r="B3" s="563"/>
      <c r="C3" s="563"/>
      <c r="D3" s="563"/>
      <c r="E3" s="563"/>
      <c r="F3" s="563"/>
      <c r="G3" s="563"/>
    </row>
    <row r="4" spans="1:8" ht="15" customHeight="1" thickBot="1">
      <c r="A4" s="17"/>
      <c r="C4" s="93"/>
      <c r="D4" s="93"/>
      <c r="E4" s="93"/>
      <c r="F4" s="317"/>
      <c r="G4" s="108" t="s">
        <v>0</v>
      </c>
      <c r="H4" s="18"/>
    </row>
    <row r="5" spans="1:7" ht="33" customHeight="1" thickBot="1">
      <c r="A5" s="573" t="s">
        <v>132</v>
      </c>
      <c r="B5" s="571" t="s">
        <v>141</v>
      </c>
      <c r="C5" s="95" t="s">
        <v>133</v>
      </c>
      <c r="D5" s="96" t="s">
        <v>199</v>
      </c>
      <c r="E5" s="97" t="s">
        <v>199</v>
      </c>
      <c r="F5" s="567" t="s">
        <v>234</v>
      </c>
      <c r="G5" s="569" t="s">
        <v>235</v>
      </c>
    </row>
    <row r="6" spans="1:7" ht="15" customHeight="1" thickBot="1">
      <c r="A6" s="565"/>
      <c r="B6" s="572"/>
      <c r="C6" s="94" t="s">
        <v>231</v>
      </c>
      <c r="D6" s="92" t="s">
        <v>232</v>
      </c>
      <c r="E6" s="98" t="s">
        <v>233</v>
      </c>
      <c r="F6" s="568"/>
      <c r="G6" s="570"/>
    </row>
    <row r="7" spans="1:7" ht="24.75" customHeight="1">
      <c r="A7" s="382"/>
      <c r="B7" s="383" t="s">
        <v>134</v>
      </c>
      <c r="C7" s="393"/>
      <c r="D7" s="396"/>
      <c r="E7" s="396"/>
      <c r="F7" s="402"/>
      <c r="G7" s="399"/>
    </row>
    <row r="8" spans="1:7" ht="24.75" customHeight="1">
      <c r="A8" s="378" t="s">
        <v>13</v>
      </c>
      <c r="B8" s="384" t="s">
        <v>135</v>
      </c>
      <c r="C8" s="384">
        <f>SUM(C9:C13)</f>
        <v>44046</v>
      </c>
      <c r="D8" s="384">
        <f>SUM(D9:D13)</f>
        <v>41908</v>
      </c>
      <c r="E8" s="384">
        <f>SUM(E9:E13)</f>
        <v>30466</v>
      </c>
      <c r="F8" s="384">
        <f>SUM(F9:F13)</f>
        <v>30465</v>
      </c>
      <c r="G8" s="400">
        <f>F8/E8</f>
        <v>0.9999671765246504</v>
      </c>
    </row>
    <row r="9" spans="1:7" ht="24.75" customHeight="1">
      <c r="A9" s="379" t="s">
        <v>1</v>
      </c>
      <c r="B9" s="385" t="s">
        <v>136</v>
      </c>
      <c r="C9" s="376">
        <v>29956</v>
      </c>
      <c r="D9" s="376">
        <v>18081</v>
      </c>
      <c r="E9" s="391">
        <v>18081</v>
      </c>
      <c r="F9" s="391">
        <v>18080</v>
      </c>
      <c r="G9" s="400">
        <f aca="true" t="shared" si="0" ref="G9:G46">F9/E9</f>
        <v>0.9999446933244842</v>
      </c>
    </row>
    <row r="10" spans="1:7" ht="24.75" customHeight="1">
      <c r="A10" s="379" t="s">
        <v>2</v>
      </c>
      <c r="B10" s="386" t="s">
        <v>90</v>
      </c>
      <c r="C10" s="376"/>
      <c r="D10" s="376">
        <v>713</v>
      </c>
      <c r="E10" s="391">
        <v>728</v>
      </c>
      <c r="F10" s="391">
        <v>728</v>
      </c>
      <c r="G10" s="400">
        <f t="shared" si="0"/>
        <v>1</v>
      </c>
    </row>
    <row r="11" spans="1:7" ht="24.75" customHeight="1">
      <c r="A11" s="379" t="s">
        <v>6</v>
      </c>
      <c r="B11" s="386" t="s">
        <v>137</v>
      </c>
      <c r="C11" s="376">
        <v>14090</v>
      </c>
      <c r="D11" s="376">
        <v>9875</v>
      </c>
      <c r="E11" s="391">
        <v>2366</v>
      </c>
      <c r="F11" s="391">
        <v>2366</v>
      </c>
      <c r="G11" s="400">
        <f t="shared" si="0"/>
        <v>1</v>
      </c>
    </row>
    <row r="12" spans="1:7" ht="24.75" customHeight="1">
      <c r="A12" s="379" t="s">
        <v>7</v>
      </c>
      <c r="B12" s="386" t="s">
        <v>200</v>
      </c>
      <c r="C12" s="376"/>
      <c r="D12" s="376">
        <v>12268</v>
      </c>
      <c r="E12" s="391">
        <v>7879</v>
      </c>
      <c r="F12" s="391">
        <v>7879</v>
      </c>
      <c r="G12" s="400">
        <f t="shared" si="0"/>
        <v>1</v>
      </c>
    </row>
    <row r="13" spans="1:7" ht="24.75" customHeight="1">
      <c r="A13" s="379" t="s">
        <v>8</v>
      </c>
      <c r="B13" s="386" t="s">
        <v>198</v>
      </c>
      <c r="C13" s="376"/>
      <c r="D13" s="376">
        <v>971</v>
      </c>
      <c r="E13" s="391">
        <v>1412</v>
      </c>
      <c r="F13" s="391">
        <v>1412</v>
      </c>
      <c r="G13" s="400">
        <f t="shared" si="0"/>
        <v>1</v>
      </c>
    </row>
    <row r="14" spans="1:7" ht="24.75" customHeight="1">
      <c r="A14" s="378" t="s">
        <v>14</v>
      </c>
      <c r="B14" s="384" t="s">
        <v>138</v>
      </c>
      <c r="C14" s="384">
        <f>SUM(C15:C16)</f>
        <v>63287</v>
      </c>
      <c r="D14" s="384">
        <f>SUM(D15:D16)</f>
        <v>63609</v>
      </c>
      <c r="E14" s="384">
        <f>SUM(E15:E16)</f>
        <v>60720</v>
      </c>
      <c r="F14" s="384">
        <f>SUM(F15:F16)</f>
        <v>52290</v>
      </c>
      <c r="G14" s="400">
        <f t="shared" si="0"/>
        <v>0.8611660079051383</v>
      </c>
    </row>
    <row r="15" spans="1:7" ht="24.75" customHeight="1">
      <c r="A15" s="379" t="s">
        <v>1</v>
      </c>
      <c r="B15" s="386" t="s">
        <v>91</v>
      </c>
      <c r="C15" s="376">
        <v>61893</v>
      </c>
      <c r="D15" s="391">
        <v>43761</v>
      </c>
      <c r="E15" s="391">
        <v>39940</v>
      </c>
      <c r="F15" s="391">
        <v>29267</v>
      </c>
      <c r="G15" s="400">
        <f t="shared" si="0"/>
        <v>0.7327741612418628</v>
      </c>
    </row>
    <row r="16" spans="1:7" ht="24.75" customHeight="1">
      <c r="A16" s="379" t="s">
        <v>2</v>
      </c>
      <c r="B16" s="386" t="s">
        <v>92</v>
      </c>
      <c r="C16" s="376">
        <v>1394</v>
      </c>
      <c r="D16" s="391">
        <v>19848</v>
      </c>
      <c r="E16" s="391">
        <v>20780</v>
      </c>
      <c r="F16" s="391">
        <v>23023</v>
      </c>
      <c r="G16" s="400">
        <f t="shared" si="0"/>
        <v>1.1079403272377286</v>
      </c>
    </row>
    <row r="17" spans="1:7" ht="24.75" customHeight="1">
      <c r="A17" s="379"/>
      <c r="B17" s="387" t="s">
        <v>174</v>
      </c>
      <c r="C17" s="376"/>
      <c r="D17" s="391"/>
      <c r="E17" s="391"/>
      <c r="F17" s="397"/>
      <c r="G17" s="400"/>
    </row>
    <row r="18" spans="1:7" ht="24.75" customHeight="1">
      <c r="A18" s="378" t="s">
        <v>15</v>
      </c>
      <c r="B18" s="384" t="s">
        <v>93</v>
      </c>
      <c r="C18" s="384">
        <f>SUM(C19:C20)</f>
        <v>0</v>
      </c>
      <c r="D18" s="384">
        <f>SUM(D19:D20)</f>
        <v>45</v>
      </c>
      <c r="E18" s="384">
        <f>SUM(E19:E20)</f>
        <v>45</v>
      </c>
      <c r="F18" s="384">
        <f>SUM(F19:F20)</f>
        <v>0</v>
      </c>
      <c r="G18" s="400">
        <f t="shared" si="0"/>
        <v>0</v>
      </c>
    </row>
    <row r="19" spans="1:7" ht="24.75" customHeight="1">
      <c r="A19" s="379" t="s">
        <v>1</v>
      </c>
      <c r="B19" s="386" t="s">
        <v>91</v>
      </c>
      <c r="C19" s="376"/>
      <c r="D19" s="376"/>
      <c r="E19" s="391"/>
      <c r="F19" s="397"/>
      <c r="G19" s="400"/>
    </row>
    <row r="20" spans="1:7" ht="24.75" customHeight="1">
      <c r="A20" s="379" t="s">
        <v>2</v>
      </c>
      <c r="B20" s="386" t="s">
        <v>92</v>
      </c>
      <c r="C20" s="376"/>
      <c r="D20" s="376">
        <v>45</v>
      </c>
      <c r="E20" s="391">
        <v>45</v>
      </c>
      <c r="F20" s="397"/>
      <c r="G20" s="400">
        <f t="shared" si="0"/>
        <v>0</v>
      </c>
    </row>
    <row r="21" spans="1:7" ht="24.75" customHeight="1">
      <c r="A21" s="378" t="s">
        <v>16</v>
      </c>
      <c r="B21" s="384" t="s">
        <v>94</v>
      </c>
      <c r="C21" s="384">
        <f>SUM(C22:C24)</f>
        <v>1820</v>
      </c>
      <c r="D21" s="384">
        <f>SUM(D22:D24)</f>
        <v>1820</v>
      </c>
      <c r="E21" s="384">
        <f>SUM(E22:E24)</f>
        <v>1820</v>
      </c>
      <c r="F21" s="384">
        <f>SUM(F22:F24)</f>
        <v>3106</v>
      </c>
      <c r="G21" s="400">
        <f t="shared" si="0"/>
        <v>1.7065934065934065</v>
      </c>
    </row>
    <row r="22" spans="1:7" ht="24.75" customHeight="1">
      <c r="A22" s="379" t="s">
        <v>1</v>
      </c>
      <c r="B22" s="386" t="s">
        <v>95</v>
      </c>
      <c r="C22" s="376">
        <v>1450</v>
      </c>
      <c r="D22" s="376">
        <v>1450</v>
      </c>
      <c r="E22" s="391">
        <v>1450</v>
      </c>
      <c r="F22" s="391">
        <v>1921</v>
      </c>
      <c r="G22" s="400">
        <f t="shared" si="0"/>
        <v>1.3248275862068966</v>
      </c>
    </row>
    <row r="23" spans="1:7" ht="24.75" customHeight="1">
      <c r="A23" s="379" t="s">
        <v>2</v>
      </c>
      <c r="B23" s="386" t="s">
        <v>96</v>
      </c>
      <c r="C23" s="376">
        <v>370</v>
      </c>
      <c r="D23" s="376">
        <v>370</v>
      </c>
      <c r="E23" s="391">
        <v>370</v>
      </c>
      <c r="F23" s="391">
        <v>776</v>
      </c>
      <c r="G23" s="400">
        <f t="shared" si="0"/>
        <v>2.097297297297297</v>
      </c>
    </row>
    <row r="24" spans="1:7" ht="24.75" customHeight="1">
      <c r="A24" s="379" t="s">
        <v>6</v>
      </c>
      <c r="B24" s="386" t="s">
        <v>97</v>
      </c>
      <c r="C24" s="376"/>
      <c r="D24" s="376"/>
      <c r="E24" s="397"/>
      <c r="F24" s="391">
        <v>409</v>
      </c>
      <c r="G24" s="400"/>
    </row>
    <row r="25" spans="1:7" ht="24.75" customHeight="1">
      <c r="A25" s="378" t="s">
        <v>17</v>
      </c>
      <c r="B25" s="384" t="s">
        <v>183</v>
      </c>
      <c r="C25" s="384"/>
      <c r="D25" s="384"/>
      <c r="E25" s="384">
        <v>2441</v>
      </c>
      <c r="F25" s="384">
        <v>6064</v>
      </c>
      <c r="G25" s="400">
        <f t="shared" si="0"/>
        <v>2.4842277755018434</v>
      </c>
    </row>
    <row r="26" spans="1:7" ht="24.75" customHeight="1">
      <c r="A26" s="378" t="s">
        <v>18</v>
      </c>
      <c r="B26" s="384" t="s">
        <v>98</v>
      </c>
      <c r="C26" s="384">
        <f>SUM(C27:C29)</f>
        <v>0</v>
      </c>
      <c r="D26" s="384">
        <f>SUM(D27:D29)</f>
        <v>0</v>
      </c>
      <c r="E26" s="384">
        <f>SUM(E27:E29)</f>
        <v>0</v>
      </c>
      <c r="F26" s="384">
        <f>SUM(F27:F29)</f>
        <v>0</v>
      </c>
      <c r="G26" s="400"/>
    </row>
    <row r="27" spans="1:7" ht="24.75" customHeight="1">
      <c r="A27" s="379" t="s">
        <v>1</v>
      </c>
      <c r="B27" s="386" t="s">
        <v>99</v>
      </c>
      <c r="C27" s="376"/>
      <c r="D27" s="376"/>
      <c r="E27" s="397"/>
      <c r="F27" s="397"/>
      <c r="G27" s="400"/>
    </row>
    <row r="28" spans="1:7" ht="24.75" customHeight="1">
      <c r="A28" s="379" t="s">
        <v>2</v>
      </c>
      <c r="B28" s="386" t="s">
        <v>100</v>
      </c>
      <c r="C28" s="376"/>
      <c r="D28" s="376"/>
      <c r="E28" s="397"/>
      <c r="F28" s="397"/>
      <c r="G28" s="400"/>
    </row>
    <row r="29" spans="1:7" ht="24.75" customHeight="1">
      <c r="A29" s="379" t="s">
        <v>6</v>
      </c>
      <c r="B29" s="386" t="s">
        <v>101</v>
      </c>
      <c r="C29" s="376"/>
      <c r="D29" s="376"/>
      <c r="E29" s="397"/>
      <c r="F29" s="397"/>
      <c r="G29" s="400"/>
    </row>
    <row r="30" spans="1:7" ht="24.75" customHeight="1">
      <c r="A30" s="379"/>
      <c r="B30" s="388" t="s">
        <v>139</v>
      </c>
      <c r="C30" s="376"/>
      <c r="D30" s="376"/>
      <c r="E30" s="397"/>
      <c r="F30" s="397"/>
      <c r="G30" s="400"/>
    </row>
    <row r="31" spans="1:7" ht="24.75" customHeight="1">
      <c r="A31" s="378" t="s">
        <v>19</v>
      </c>
      <c r="B31" s="384" t="s">
        <v>102</v>
      </c>
      <c r="C31" s="384"/>
      <c r="D31" s="384"/>
      <c r="E31" s="398"/>
      <c r="F31" s="398"/>
      <c r="G31" s="400"/>
    </row>
    <row r="32" spans="1:7" ht="24.75" customHeight="1">
      <c r="A32" s="378" t="s">
        <v>20</v>
      </c>
      <c r="B32" s="384" t="s">
        <v>172</v>
      </c>
      <c r="C32" s="384"/>
      <c r="D32" s="384"/>
      <c r="E32" s="398"/>
      <c r="F32" s="398"/>
      <c r="G32" s="400"/>
    </row>
    <row r="33" spans="1:7" ht="24.75" customHeight="1">
      <c r="A33" s="378" t="s">
        <v>21</v>
      </c>
      <c r="B33" s="384" t="s">
        <v>103</v>
      </c>
      <c r="C33" s="384">
        <f>C8+C14+C18+C21+C25+C26+C31</f>
        <v>109153</v>
      </c>
      <c r="D33" s="384">
        <f>D8+D14+D18+D21+D25+D26+D31</f>
        <v>107382</v>
      </c>
      <c r="E33" s="384">
        <f>E8+E14+E18+E21+E25+E26+E31</f>
        <v>95492</v>
      </c>
      <c r="F33" s="384">
        <f>F8+F14+F18+F21+F25+F26+F31</f>
        <v>91925</v>
      </c>
      <c r="G33" s="400">
        <f t="shared" si="0"/>
        <v>0.9626460855359611</v>
      </c>
    </row>
    <row r="34" spans="1:7" ht="24.75" customHeight="1">
      <c r="A34" s="378" t="s">
        <v>22</v>
      </c>
      <c r="B34" s="389" t="s">
        <v>181</v>
      </c>
      <c r="C34" s="384"/>
      <c r="D34" s="384"/>
      <c r="E34" s="398"/>
      <c r="F34" s="398"/>
      <c r="G34" s="400"/>
    </row>
    <row r="35" spans="1:7" ht="24.75" customHeight="1">
      <c r="A35" s="380" t="s">
        <v>1</v>
      </c>
      <c r="B35" s="384" t="s">
        <v>173</v>
      </c>
      <c r="C35" s="384">
        <f>SUM(C36:C37)</f>
        <v>5581</v>
      </c>
      <c r="D35" s="384">
        <f>SUM(D36:D37)</f>
        <v>10000</v>
      </c>
      <c r="E35" s="384">
        <f>SUM(E36:E37)</f>
        <v>10000</v>
      </c>
      <c r="F35" s="384">
        <f>SUM(F36:F37)</f>
        <v>10000</v>
      </c>
      <c r="G35" s="400">
        <f t="shared" si="0"/>
        <v>1</v>
      </c>
    </row>
    <row r="36" spans="1:7" ht="24.75" customHeight="1">
      <c r="A36" s="379" t="s">
        <v>57</v>
      </c>
      <c r="B36" s="390" t="s">
        <v>175</v>
      </c>
      <c r="C36" s="391">
        <v>2766</v>
      </c>
      <c r="D36" s="376">
        <v>566</v>
      </c>
      <c r="E36" s="391">
        <v>566</v>
      </c>
      <c r="F36" s="391">
        <v>566</v>
      </c>
      <c r="G36" s="400">
        <f t="shared" si="0"/>
        <v>1</v>
      </c>
    </row>
    <row r="37" spans="1:7" ht="24.75" customHeight="1">
      <c r="A37" s="379" t="s">
        <v>58</v>
      </c>
      <c r="B37" s="390" t="s">
        <v>185</v>
      </c>
      <c r="C37" s="391">
        <v>2815</v>
      </c>
      <c r="D37" s="376">
        <v>9434</v>
      </c>
      <c r="E37" s="391">
        <v>9434</v>
      </c>
      <c r="F37" s="391">
        <v>9434</v>
      </c>
      <c r="G37" s="400">
        <f t="shared" si="0"/>
        <v>1</v>
      </c>
    </row>
    <row r="38" spans="1:7" ht="24.75" customHeight="1">
      <c r="A38" s="380" t="s">
        <v>2</v>
      </c>
      <c r="B38" s="384" t="s">
        <v>56</v>
      </c>
      <c r="C38" s="384">
        <f>SUM(C39:C40)</f>
        <v>0</v>
      </c>
      <c r="D38" s="384">
        <f>SUM(D39:D40)</f>
        <v>0</v>
      </c>
      <c r="E38" s="384">
        <f>SUM(E39:E40)</f>
        <v>0</v>
      </c>
      <c r="F38" s="384">
        <f>SUM(F39:F40)</f>
        <v>0</v>
      </c>
      <c r="G38" s="400"/>
    </row>
    <row r="39" spans="1:7" ht="24.75" customHeight="1">
      <c r="A39" s="378"/>
      <c r="B39" s="386" t="s">
        <v>184</v>
      </c>
      <c r="C39" s="391">
        <f>'[1]2.sz.Önkormányzat'!C26</f>
        <v>0</v>
      </c>
      <c r="D39" s="376"/>
      <c r="E39" s="397"/>
      <c r="F39" s="397"/>
      <c r="G39" s="400"/>
    </row>
    <row r="40" spans="1:7" ht="24.75" customHeight="1">
      <c r="A40" s="378"/>
      <c r="B40" s="386" t="s">
        <v>52</v>
      </c>
      <c r="C40" s="391">
        <f>'[1]2.sz.Önkormányzat'!C27</f>
        <v>0</v>
      </c>
      <c r="D40" s="376"/>
      <c r="E40" s="397"/>
      <c r="F40" s="397"/>
      <c r="G40" s="400"/>
    </row>
    <row r="41" spans="1:7" ht="24.75" customHeight="1">
      <c r="A41" s="378" t="s">
        <v>23</v>
      </c>
      <c r="B41" s="384" t="s">
        <v>104</v>
      </c>
      <c r="C41" s="384">
        <f>C33+C35+C38</f>
        <v>114734</v>
      </c>
      <c r="D41" s="384">
        <f>D33+D35+D38</f>
        <v>117382</v>
      </c>
      <c r="E41" s="384">
        <f>E33+E35+E38</f>
        <v>105492</v>
      </c>
      <c r="F41" s="384">
        <f>SUM(F33+F35)</f>
        <v>101925</v>
      </c>
      <c r="G41" s="400">
        <f t="shared" si="0"/>
        <v>0.9661870094414743</v>
      </c>
    </row>
    <row r="42" spans="1:7" ht="24.75" customHeight="1">
      <c r="A42" s="378"/>
      <c r="B42" s="391" t="s">
        <v>176</v>
      </c>
      <c r="C42" s="384">
        <v>99405</v>
      </c>
      <c r="D42" s="384">
        <v>103300</v>
      </c>
      <c r="E42" s="384">
        <v>91410</v>
      </c>
      <c r="F42" s="384">
        <v>90318</v>
      </c>
      <c r="G42" s="400">
        <f t="shared" si="0"/>
        <v>0.9880538234328848</v>
      </c>
    </row>
    <row r="43" spans="1:7" ht="24.75" customHeight="1">
      <c r="A43" s="381"/>
      <c r="B43" s="391" t="s">
        <v>140</v>
      </c>
      <c r="C43" s="384">
        <v>1820</v>
      </c>
      <c r="D43" s="384">
        <v>1820</v>
      </c>
      <c r="E43" s="384">
        <v>1820</v>
      </c>
      <c r="F43" s="384">
        <v>3107</v>
      </c>
      <c r="G43" s="400">
        <f t="shared" si="0"/>
        <v>1.707142857142857</v>
      </c>
    </row>
    <row r="44" spans="1:7" ht="24.75" customHeight="1">
      <c r="A44" s="378"/>
      <c r="B44" s="391" t="s">
        <v>194</v>
      </c>
      <c r="C44" s="394">
        <v>13509</v>
      </c>
      <c r="D44" s="384">
        <v>12262</v>
      </c>
      <c r="E44" s="384">
        <v>12262</v>
      </c>
      <c r="F44" s="384">
        <v>8500</v>
      </c>
      <c r="G44" s="401">
        <f t="shared" si="0"/>
        <v>0.6931984994291307</v>
      </c>
    </row>
    <row r="45" spans="1:7" ht="24.75" customHeight="1">
      <c r="A45" s="404" t="s">
        <v>22</v>
      </c>
      <c r="B45" s="392" t="s">
        <v>430</v>
      </c>
      <c r="C45" s="384">
        <v>0</v>
      </c>
      <c r="D45" s="392">
        <v>0</v>
      </c>
      <c r="E45" s="392">
        <v>0</v>
      </c>
      <c r="F45" s="392">
        <v>-1692</v>
      </c>
      <c r="G45" s="401"/>
    </row>
    <row r="46" spans="1:7" ht="24.75" customHeight="1" thickBot="1">
      <c r="A46" s="403" t="s">
        <v>23</v>
      </c>
      <c r="B46" s="395" t="s">
        <v>433</v>
      </c>
      <c r="C46" s="395">
        <f>SUM(C41+C45)</f>
        <v>114734</v>
      </c>
      <c r="D46" s="395">
        <f>SUM(D41+D45)</f>
        <v>117382</v>
      </c>
      <c r="E46" s="395">
        <f>SUM(E41+E45)</f>
        <v>105492</v>
      </c>
      <c r="F46" s="395">
        <f>SUM(F41+F45)</f>
        <v>100233</v>
      </c>
      <c r="G46" s="405">
        <f t="shared" si="0"/>
        <v>0.9501478785121147</v>
      </c>
    </row>
    <row r="47" ht="12.75">
      <c r="A47" s="377"/>
    </row>
  </sheetData>
  <sheetProtection/>
  <mergeCells count="6">
    <mergeCell ref="B5:B6"/>
    <mergeCell ref="A5:A6"/>
    <mergeCell ref="A1:G1"/>
    <mergeCell ref="F5:F6"/>
    <mergeCell ref="G5:G6"/>
    <mergeCell ref="A3:G3"/>
  </mergeCells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31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9.125" style="251" customWidth="1"/>
    <col min="2" max="2" width="45.625" style="251" bestFit="1" customWidth="1"/>
    <col min="3" max="3" width="15.25390625" style="348" customWidth="1"/>
    <col min="4" max="16384" width="9.125" style="251" customWidth="1"/>
  </cols>
  <sheetData>
    <row r="2" spans="2:3" ht="20.25">
      <c r="B2" s="683" t="s">
        <v>254</v>
      </c>
      <c r="C2" s="683"/>
    </row>
    <row r="3" spans="2:3" ht="20.25">
      <c r="B3" s="684" t="s">
        <v>419</v>
      </c>
      <c r="C3" s="684"/>
    </row>
    <row r="4" spans="2:3" ht="20.25">
      <c r="B4" s="252"/>
      <c r="C4" s="347"/>
    </row>
    <row r="5" spans="2:3" ht="20.25">
      <c r="B5" s="637" t="s">
        <v>435</v>
      </c>
      <c r="C5" s="637"/>
    </row>
    <row r="6" spans="2:3" ht="21" thickBot="1">
      <c r="B6" s="429"/>
      <c r="C6" s="428" t="s">
        <v>0</v>
      </c>
    </row>
    <row r="7" spans="2:3" ht="20.25">
      <c r="B7" s="253"/>
      <c r="C7" s="422" t="s">
        <v>255</v>
      </c>
    </row>
    <row r="8" spans="2:3" ht="20.25">
      <c r="B8" s="254"/>
      <c r="C8" s="423" t="s">
        <v>256</v>
      </c>
    </row>
    <row r="9" spans="2:3" ht="20.25">
      <c r="B9" s="254" t="s">
        <v>257</v>
      </c>
      <c r="C9" s="425">
        <f>SUM(C10:C13)</f>
        <v>165765</v>
      </c>
    </row>
    <row r="10" spans="2:3" ht="20.25">
      <c r="B10" s="255" t="s">
        <v>258</v>
      </c>
      <c r="C10" s="424">
        <v>1640</v>
      </c>
    </row>
    <row r="11" spans="2:3" ht="20.25">
      <c r="B11" s="255" t="s">
        <v>259</v>
      </c>
      <c r="C11" s="424">
        <v>163910</v>
      </c>
    </row>
    <row r="12" spans="2:3" ht="20.25">
      <c r="B12" s="255" t="s">
        <v>260</v>
      </c>
      <c r="C12" s="424">
        <v>215</v>
      </c>
    </row>
    <row r="13" spans="2:3" ht="20.25">
      <c r="B13" s="255" t="s">
        <v>261</v>
      </c>
      <c r="C13" s="424">
        <v>0</v>
      </c>
    </row>
    <row r="14" spans="2:3" ht="20.25">
      <c r="B14" s="254" t="s">
        <v>262</v>
      </c>
      <c r="C14" s="425">
        <f>SUM(C15:C19)</f>
        <v>7334</v>
      </c>
    </row>
    <row r="15" spans="2:3" ht="20.25">
      <c r="B15" s="255" t="s">
        <v>424</v>
      </c>
      <c r="C15" s="424">
        <v>0</v>
      </c>
    </row>
    <row r="16" spans="2:3" ht="20.25">
      <c r="B16" s="255" t="s">
        <v>263</v>
      </c>
      <c r="C16" s="424">
        <v>738</v>
      </c>
    </row>
    <row r="17" spans="2:3" ht="20.25">
      <c r="B17" s="255" t="s">
        <v>264</v>
      </c>
      <c r="C17" s="424">
        <v>0</v>
      </c>
    </row>
    <row r="18" spans="2:3" ht="20.25">
      <c r="B18" s="255" t="s">
        <v>265</v>
      </c>
      <c r="C18" s="424">
        <v>6393</v>
      </c>
    </row>
    <row r="19" spans="2:3" ht="20.25">
      <c r="B19" s="255" t="s">
        <v>266</v>
      </c>
      <c r="C19" s="424">
        <v>203</v>
      </c>
    </row>
    <row r="20" spans="2:3" ht="20.25">
      <c r="B20" s="254" t="s">
        <v>267</v>
      </c>
      <c r="C20" s="427">
        <f>C9+C14</f>
        <v>173099</v>
      </c>
    </row>
    <row r="21" spans="2:3" ht="20.25">
      <c r="B21" s="254" t="s">
        <v>268</v>
      </c>
      <c r="C21" s="424">
        <f>SUM(C22:C23)</f>
        <v>166156</v>
      </c>
    </row>
    <row r="22" spans="2:3" ht="20.25">
      <c r="B22" s="255" t="s">
        <v>269</v>
      </c>
      <c r="C22" s="424">
        <v>164772</v>
      </c>
    </row>
    <row r="23" spans="2:3" ht="20.25">
      <c r="B23" s="255" t="s">
        <v>270</v>
      </c>
      <c r="C23" s="424">
        <v>1384</v>
      </c>
    </row>
    <row r="24" spans="2:3" ht="20.25">
      <c r="B24" s="254" t="s">
        <v>271</v>
      </c>
      <c r="C24" s="424">
        <f>SUM(C25:C26)</f>
        <v>6426</v>
      </c>
    </row>
    <row r="25" spans="2:3" ht="20.25">
      <c r="B25" s="255" t="s">
        <v>272</v>
      </c>
      <c r="C25" s="424">
        <v>6426</v>
      </c>
    </row>
    <row r="26" spans="2:3" ht="20.25">
      <c r="B26" s="255" t="s">
        <v>273</v>
      </c>
      <c r="C26" s="424">
        <v>0</v>
      </c>
    </row>
    <row r="27" spans="2:3" ht="20.25">
      <c r="B27" s="254" t="s">
        <v>274</v>
      </c>
      <c r="C27" s="424">
        <f>SUM(C28:C30)</f>
        <v>517</v>
      </c>
    </row>
    <row r="28" spans="2:3" ht="20.25">
      <c r="B28" s="255" t="s">
        <v>275</v>
      </c>
      <c r="C28" s="424">
        <v>0</v>
      </c>
    </row>
    <row r="29" spans="2:3" ht="20.25">
      <c r="B29" s="255" t="s">
        <v>276</v>
      </c>
      <c r="C29" s="424">
        <v>347</v>
      </c>
    </row>
    <row r="30" spans="2:3" ht="20.25">
      <c r="B30" s="255" t="s">
        <v>277</v>
      </c>
      <c r="C30" s="424">
        <v>170</v>
      </c>
    </row>
    <row r="31" spans="2:3" ht="21" thickBot="1">
      <c r="B31" s="256" t="s">
        <v>278</v>
      </c>
      <c r="C31" s="426">
        <f>C21+C24+C27</f>
        <v>173099</v>
      </c>
    </row>
  </sheetData>
  <sheetProtection/>
  <mergeCells count="3">
    <mergeCell ref="B2:C2"/>
    <mergeCell ref="B3:C3"/>
    <mergeCell ref="B5:C5"/>
  </mergeCells>
  <printOptions horizontalCentered="1"/>
  <pageMargins left="0.7086614173228347" right="1.41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M20" sqref="M20"/>
    </sheetView>
  </sheetViews>
  <sheetFormatPr defaultColWidth="9.00390625" defaultRowHeight="10.5" customHeight="1"/>
  <cols>
    <col min="1" max="8" width="9.125" style="266" customWidth="1"/>
    <col min="9" max="9" width="8.125" style="266" bestFit="1" customWidth="1"/>
    <col min="10" max="10" width="5.625" style="266" customWidth="1"/>
    <col min="11" max="11" width="9.125" style="352" customWidth="1"/>
    <col min="12" max="16384" width="9.125" style="266" customWidth="1"/>
  </cols>
  <sheetData>
    <row r="1" spans="1:11" ht="10.5" customHeight="1">
      <c r="A1" s="710" t="s">
        <v>148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</row>
    <row r="2" spans="1:11" ht="10.5" customHeight="1">
      <c r="A2" s="710"/>
      <c r="B2" s="710"/>
      <c r="C2" s="710"/>
      <c r="D2" s="710"/>
      <c r="E2" s="710"/>
      <c r="F2" s="710"/>
      <c r="G2" s="710"/>
      <c r="H2" s="710"/>
      <c r="I2" s="710"/>
      <c r="J2" s="710"/>
      <c r="K2" s="710"/>
    </row>
    <row r="4" spans="1:11" ht="18" customHeight="1">
      <c r="A4" s="692" t="s">
        <v>285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</row>
    <row r="5" spans="1:11" ht="20.25" customHeight="1">
      <c r="A5" s="692" t="s">
        <v>420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</row>
    <row r="6" spans="1:11" ht="10.5" customHeight="1">
      <c r="A6" s="265"/>
      <c r="B6" s="265"/>
      <c r="C6" s="265"/>
      <c r="D6" s="637"/>
      <c r="E6" s="637"/>
      <c r="F6" s="637" t="s">
        <v>437</v>
      </c>
      <c r="G6" s="637"/>
      <c r="H6" s="637"/>
      <c r="I6" s="637"/>
      <c r="J6" s="637"/>
      <c r="K6" s="637"/>
    </row>
    <row r="7" spans="1:11" ht="10.5" customHeight="1" thickBot="1">
      <c r="A7" s="267"/>
      <c r="B7" s="267"/>
      <c r="C7" s="267"/>
      <c r="D7" s="267"/>
      <c r="E7" s="267"/>
      <c r="G7" s="267"/>
      <c r="H7" s="267"/>
      <c r="J7" s="267"/>
      <c r="K7" s="430" t="s">
        <v>286</v>
      </c>
    </row>
    <row r="8" spans="1:11" ht="19.5" customHeight="1" thickBot="1">
      <c r="A8" s="693" t="s">
        <v>287</v>
      </c>
      <c r="B8" s="694"/>
      <c r="C8" s="694"/>
      <c r="D8" s="694"/>
      <c r="E8" s="694"/>
      <c r="F8" s="694"/>
      <c r="G8" s="694"/>
      <c r="H8" s="694"/>
      <c r="I8" s="694"/>
      <c r="J8" s="694"/>
      <c r="K8" s="492">
        <f>K9+K49</f>
        <v>173099</v>
      </c>
    </row>
    <row r="9" spans="1:11" ht="19.5" customHeight="1" thickBot="1">
      <c r="A9" s="695" t="s">
        <v>288</v>
      </c>
      <c r="B9" s="696"/>
      <c r="C9" s="696"/>
      <c r="D9" s="696"/>
      <c r="E9" s="696"/>
      <c r="F9" s="696"/>
      <c r="G9" s="696"/>
      <c r="H9" s="696"/>
      <c r="I9" s="696"/>
      <c r="J9" s="696"/>
      <c r="K9" s="511">
        <f>SUM(K10+K13+K36+K45)</f>
        <v>165765</v>
      </c>
    </row>
    <row r="10" spans="1:11" ht="19.5" customHeight="1" thickBot="1">
      <c r="A10" s="687" t="s">
        <v>289</v>
      </c>
      <c r="B10" s="688"/>
      <c r="C10" s="688"/>
      <c r="D10" s="688"/>
      <c r="E10" s="688"/>
      <c r="F10" s="688"/>
      <c r="G10" s="688"/>
      <c r="H10" s="688"/>
      <c r="I10" s="688"/>
      <c r="J10" s="688"/>
      <c r="K10" s="492">
        <f>K11+K12</f>
        <v>1640</v>
      </c>
    </row>
    <row r="11" spans="1:11" ht="19.5" customHeight="1">
      <c r="A11" s="268"/>
      <c r="B11" s="269"/>
      <c r="C11" s="685" t="s">
        <v>290</v>
      </c>
      <c r="D11" s="685"/>
      <c r="E11" s="685"/>
      <c r="F11" s="685"/>
      <c r="G11" s="685"/>
      <c r="H11" s="685"/>
      <c r="I11" s="685"/>
      <c r="J11" s="685"/>
      <c r="K11" s="502">
        <v>1640</v>
      </c>
    </row>
    <row r="12" spans="1:11" ht="19.5" customHeight="1" thickBot="1">
      <c r="A12" s="270"/>
      <c r="B12" s="271"/>
      <c r="C12" s="686" t="s">
        <v>291</v>
      </c>
      <c r="D12" s="686"/>
      <c r="E12" s="686"/>
      <c r="F12" s="686"/>
      <c r="G12" s="686"/>
      <c r="H12" s="686"/>
      <c r="I12" s="686"/>
      <c r="J12" s="686"/>
      <c r="K12" s="505">
        <v>0</v>
      </c>
    </row>
    <row r="13" spans="1:11" ht="19.5" customHeight="1" thickBot="1">
      <c r="A13" s="687" t="s">
        <v>292</v>
      </c>
      <c r="B13" s="688"/>
      <c r="C13" s="688"/>
      <c r="D13" s="688"/>
      <c r="E13" s="688"/>
      <c r="F13" s="688"/>
      <c r="G13" s="688"/>
      <c r="H13" s="688"/>
      <c r="I13" s="688"/>
      <c r="J13" s="688"/>
      <c r="K13" s="492">
        <f>K14+K18+K22+K25+K26+K30+K34+K35</f>
        <v>163910</v>
      </c>
    </row>
    <row r="14" spans="1:11" ht="19.5" customHeight="1" thickBot="1">
      <c r="A14" s="268"/>
      <c r="B14" s="689" t="s">
        <v>293</v>
      </c>
      <c r="C14" s="689"/>
      <c r="D14" s="689"/>
      <c r="E14" s="689"/>
      <c r="F14" s="689"/>
      <c r="G14" s="689"/>
      <c r="H14" s="689"/>
      <c r="I14" s="689"/>
      <c r="J14" s="689"/>
      <c r="K14" s="506">
        <f>SUM(K15:K17)</f>
        <v>143505</v>
      </c>
    </row>
    <row r="15" spans="1:11" ht="19.5" customHeight="1">
      <c r="A15" s="272"/>
      <c r="B15" s="269"/>
      <c r="C15" s="685" t="s">
        <v>294</v>
      </c>
      <c r="D15" s="685"/>
      <c r="E15" s="685"/>
      <c r="F15" s="685"/>
      <c r="G15" s="685"/>
      <c r="H15" s="685"/>
      <c r="I15" s="685"/>
      <c r="J15" s="685"/>
      <c r="K15" s="502">
        <v>104519</v>
      </c>
    </row>
    <row r="16" spans="1:11" ht="19.5" customHeight="1">
      <c r="A16" s="272"/>
      <c r="B16" s="273"/>
      <c r="C16" s="690" t="s">
        <v>295</v>
      </c>
      <c r="D16" s="690"/>
      <c r="E16" s="690"/>
      <c r="F16" s="690"/>
      <c r="G16" s="690"/>
      <c r="H16" s="690"/>
      <c r="I16" s="690"/>
      <c r="J16" s="690"/>
      <c r="K16" s="503">
        <v>30496</v>
      </c>
    </row>
    <row r="17" spans="1:11" ht="19.5" customHeight="1">
      <c r="A17" s="272"/>
      <c r="B17" s="273"/>
      <c r="C17" s="690" t="s">
        <v>296</v>
      </c>
      <c r="D17" s="690"/>
      <c r="E17" s="690"/>
      <c r="F17" s="690"/>
      <c r="G17" s="690"/>
      <c r="H17" s="690"/>
      <c r="I17" s="690"/>
      <c r="J17" s="690"/>
      <c r="K17" s="503">
        <v>8490</v>
      </c>
    </row>
    <row r="18" spans="1:11" ht="19.5" customHeight="1" thickBot="1">
      <c r="A18" s="272"/>
      <c r="B18" s="691" t="s">
        <v>297</v>
      </c>
      <c r="C18" s="691"/>
      <c r="D18" s="691"/>
      <c r="E18" s="691"/>
      <c r="F18" s="691"/>
      <c r="G18" s="691"/>
      <c r="H18" s="691"/>
      <c r="I18" s="691"/>
      <c r="J18" s="691"/>
      <c r="K18" s="504">
        <f>SUM(K19:K21)</f>
        <v>12811</v>
      </c>
    </row>
    <row r="19" spans="1:11" ht="19.5" customHeight="1">
      <c r="A19" s="272"/>
      <c r="B19" s="269"/>
      <c r="C19" s="685" t="s">
        <v>298</v>
      </c>
      <c r="D19" s="685"/>
      <c r="E19" s="685"/>
      <c r="F19" s="685"/>
      <c r="G19" s="685"/>
      <c r="H19" s="685"/>
      <c r="I19" s="685"/>
      <c r="J19" s="685"/>
      <c r="K19" s="349"/>
    </row>
    <row r="20" spans="1:11" ht="19.5" customHeight="1">
      <c r="A20" s="272"/>
      <c r="B20" s="273"/>
      <c r="C20" s="690" t="s">
        <v>299</v>
      </c>
      <c r="D20" s="690"/>
      <c r="E20" s="690"/>
      <c r="F20" s="690"/>
      <c r="G20" s="690"/>
      <c r="H20" s="690"/>
      <c r="I20" s="690"/>
      <c r="J20" s="690"/>
      <c r="K20" s="503">
        <v>12231</v>
      </c>
    </row>
    <row r="21" spans="1:11" ht="19.5" customHeight="1">
      <c r="A21" s="272"/>
      <c r="B21" s="273"/>
      <c r="C21" s="690" t="s">
        <v>300</v>
      </c>
      <c r="D21" s="690"/>
      <c r="E21" s="690"/>
      <c r="F21" s="690"/>
      <c r="G21" s="690"/>
      <c r="H21" s="690"/>
      <c r="I21" s="690"/>
      <c r="J21" s="690"/>
      <c r="K21" s="503">
        <v>580</v>
      </c>
    </row>
    <row r="22" spans="1:11" ht="19.5" customHeight="1" thickBot="1">
      <c r="A22" s="272"/>
      <c r="B22" s="691" t="s">
        <v>301</v>
      </c>
      <c r="C22" s="691"/>
      <c r="D22" s="691"/>
      <c r="E22" s="691"/>
      <c r="F22" s="691"/>
      <c r="G22" s="691"/>
      <c r="H22" s="691"/>
      <c r="I22" s="691"/>
      <c r="J22" s="691"/>
      <c r="K22" s="504">
        <f>SUM(K23:K24)</f>
        <v>6563</v>
      </c>
    </row>
    <row r="23" spans="1:11" ht="19.5" customHeight="1">
      <c r="A23" s="272"/>
      <c r="B23" s="269"/>
      <c r="C23" s="685" t="s">
        <v>302</v>
      </c>
      <c r="D23" s="685"/>
      <c r="E23" s="685"/>
      <c r="F23" s="685"/>
      <c r="G23" s="685"/>
      <c r="H23" s="685"/>
      <c r="I23" s="685"/>
      <c r="J23" s="685"/>
      <c r="K23" s="502">
        <v>6563</v>
      </c>
    </row>
    <row r="24" spans="1:11" ht="19.5" customHeight="1">
      <c r="A24" s="272"/>
      <c r="B24" s="273"/>
      <c r="C24" s="690" t="s">
        <v>303</v>
      </c>
      <c r="D24" s="690"/>
      <c r="E24" s="690"/>
      <c r="F24" s="690"/>
      <c r="G24" s="690"/>
      <c r="H24" s="690"/>
      <c r="I24" s="690"/>
      <c r="J24" s="690"/>
      <c r="K24" s="503">
        <v>0</v>
      </c>
    </row>
    <row r="25" spans="1:11" ht="19.5" customHeight="1" thickBot="1">
      <c r="A25" s="272"/>
      <c r="B25" s="691" t="s">
        <v>304</v>
      </c>
      <c r="C25" s="691"/>
      <c r="D25" s="691"/>
      <c r="E25" s="691"/>
      <c r="F25" s="691"/>
      <c r="G25" s="691"/>
      <c r="H25" s="691"/>
      <c r="I25" s="691"/>
      <c r="J25" s="691"/>
      <c r="K25" s="493">
        <v>1031</v>
      </c>
    </row>
    <row r="26" spans="1:11" ht="19.5" customHeight="1" thickBot="1">
      <c r="A26" s="272"/>
      <c r="B26" s="689" t="s">
        <v>305</v>
      </c>
      <c r="C26" s="689"/>
      <c r="D26" s="689"/>
      <c r="E26" s="689"/>
      <c r="F26" s="689"/>
      <c r="G26" s="689"/>
      <c r="H26" s="689"/>
      <c r="I26" s="689"/>
      <c r="J26" s="689"/>
      <c r="K26" s="506">
        <f>SUM(K27:K29)</f>
        <v>0</v>
      </c>
    </row>
    <row r="27" spans="1:11" ht="19.5" customHeight="1">
      <c r="A27" s="272"/>
      <c r="B27" s="269"/>
      <c r="C27" s="685" t="s">
        <v>306</v>
      </c>
      <c r="D27" s="685"/>
      <c r="E27" s="685"/>
      <c r="F27" s="685"/>
      <c r="G27" s="685"/>
      <c r="H27" s="685"/>
      <c r="I27" s="685"/>
      <c r="J27" s="685"/>
      <c r="K27" s="507">
        <v>0</v>
      </c>
    </row>
    <row r="28" spans="1:11" ht="19.5" customHeight="1">
      <c r="A28" s="272"/>
      <c r="B28" s="273"/>
      <c r="C28" s="690" t="s">
        <v>307</v>
      </c>
      <c r="D28" s="690"/>
      <c r="E28" s="690"/>
      <c r="F28" s="690"/>
      <c r="G28" s="690"/>
      <c r="H28" s="690"/>
      <c r="I28" s="690"/>
      <c r="J28" s="690"/>
      <c r="K28" s="508">
        <v>0</v>
      </c>
    </row>
    <row r="29" spans="1:11" ht="19.5" customHeight="1">
      <c r="A29" s="272"/>
      <c r="B29" s="273"/>
      <c r="C29" s="690" t="s">
        <v>308</v>
      </c>
      <c r="D29" s="690"/>
      <c r="E29" s="690"/>
      <c r="F29" s="690"/>
      <c r="G29" s="690"/>
      <c r="H29" s="690"/>
      <c r="I29" s="690"/>
      <c r="J29" s="690"/>
      <c r="K29" s="499">
        <v>0</v>
      </c>
    </row>
    <row r="30" spans="1:11" ht="19.5" customHeight="1" thickBot="1">
      <c r="A30" s="272"/>
      <c r="B30" s="691" t="s">
        <v>309</v>
      </c>
      <c r="C30" s="691"/>
      <c r="D30" s="691"/>
      <c r="E30" s="691"/>
      <c r="F30" s="691"/>
      <c r="G30" s="691"/>
      <c r="H30" s="691"/>
      <c r="I30" s="691"/>
      <c r="J30" s="691"/>
      <c r="K30" s="504">
        <v>0</v>
      </c>
    </row>
    <row r="31" spans="1:11" ht="19.5" customHeight="1">
      <c r="A31" s="272"/>
      <c r="B31" s="269"/>
      <c r="C31" s="685" t="s">
        <v>310</v>
      </c>
      <c r="D31" s="685"/>
      <c r="E31" s="685"/>
      <c r="F31" s="685"/>
      <c r="G31" s="685"/>
      <c r="H31" s="685"/>
      <c r="I31" s="685"/>
      <c r="J31" s="685"/>
      <c r="K31" s="502">
        <v>0</v>
      </c>
    </row>
    <row r="32" spans="1:11" ht="19.5" customHeight="1">
      <c r="A32" s="272"/>
      <c r="B32" s="273"/>
      <c r="C32" s="698" t="s">
        <v>311</v>
      </c>
      <c r="D32" s="699"/>
      <c r="E32" s="699"/>
      <c r="F32" s="699"/>
      <c r="G32" s="699"/>
      <c r="H32" s="699"/>
      <c r="I32" s="699"/>
      <c r="J32" s="700"/>
      <c r="K32" s="503">
        <v>0</v>
      </c>
    </row>
    <row r="33" spans="1:11" ht="19.5" customHeight="1">
      <c r="A33" s="272"/>
      <c r="B33" s="273"/>
      <c r="C33" s="690" t="s">
        <v>312</v>
      </c>
      <c r="D33" s="690"/>
      <c r="E33" s="690"/>
      <c r="F33" s="690"/>
      <c r="G33" s="690"/>
      <c r="H33" s="690"/>
      <c r="I33" s="690"/>
      <c r="J33" s="690"/>
      <c r="K33" s="503">
        <v>0</v>
      </c>
    </row>
    <row r="34" spans="1:11" ht="19.5" customHeight="1" thickBot="1">
      <c r="A34" s="272"/>
      <c r="B34" s="691" t="s">
        <v>313</v>
      </c>
      <c r="C34" s="691"/>
      <c r="D34" s="691"/>
      <c r="E34" s="691"/>
      <c r="F34" s="691"/>
      <c r="G34" s="691"/>
      <c r="H34" s="691"/>
      <c r="I34" s="691"/>
      <c r="J34" s="691"/>
      <c r="K34" s="493">
        <v>0</v>
      </c>
    </row>
    <row r="35" spans="1:11" ht="19.5" customHeight="1" thickBot="1">
      <c r="A35" s="270"/>
      <c r="B35" s="697" t="s">
        <v>314</v>
      </c>
      <c r="C35" s="697"/>
      <c r="D35" s="697"/>
      <c r="E35" s="697"/>
      <c r="F35" s="697"/>
      <c r="G35" s="697"/>
      <c r="H35" s="697"/>
      <c r="I35" s="697"/>
      <c r="J35" s="697"/>
      <c r="K35" s="509">
        <v>0</v>
      </c>
    </row>
    <row r="36" spans="1:11" ht="19.5" customHeight="1" thickBot="1">
      <c r="A36" s="687" t="s">
        <v>315</v>
      </c>
      <c r="B36" s="688"/>
      <c r="C36" s="688"/>
      <c r="D36" s="688"/>
      <c r="E36" s="688"/>
      <c r="F36" s="688"/>
      <c r="G36" s="688"/>
      <c r="H36" s="688"/>
      <c r="I36" s="688"/>
      <c r="J36" s="688"/>
      <c r="K36" s="492">
        <f>K37+K40+K41+K42+K43</f>
        <v>215</v>
      </c>
    </row>
    <row r="37" spans="1:11" ht="19.5" customHeight="1" thickBot="1">
      <c r="A37" s="268"/>
      <c r="B37" s="689" t="s">
        <v>316</v>
      </c>
      <c r="C37" s="689"/>
      <c r="D37" s="689"/>
      <c r="E37" s="689"/>
      <c r="F37" s="689"/>
      <c r="G37" s="689"/>
      <c r="H37" s="689"/>
      <c r="I37" s="689"/>
      <c r="J37" s="689"/>
      <c r="K37" s="506">
        <f>SUM(K38:K39)</f>
        <v>125</v>
      </c>
    </row>
    <row r="38" spans="1:11" ht="19.5" customHeight="1">
      <c r="A38" s="272"/>
      <c r="B38" s="269"/>
      <c r="C38" s="685" t="s">
        <v>317</v>
      </c>
      <c r="D38" s="685"/>
      <c r="E38" s="685"/>
      <c r="F38" s="685"/>
      <c r="G38" s="685"/>
      <c r="H38" s="685"/>
      <c r="I38" s="685"/>
      <c r="J38" s="685"/>
      <c r="K38" s="502">
        <v>0</v>
      </c>
    </row>
    <row r="39" spans="1:11" ht="19.5" customHeight="1">
      <c r="A39" s="272"/>
      <c r="B39" s="273"/>
      <c r="C39" s="701" t="s">
        <v>318</v>
      </c>
      <c r="D39" s="701"/>
      <c r="E39" s="701"/>
      <c r="F39" s="701"/>
      <c r="G39" s="701"/>
      <c r="H39" s="701"/>
      <c r="I39" s="701"/>
      <c r="J39" s="701"/>
      <c r="K39" s="503">
        <v>125</v>
      </c>
    </row>
    <row r="40" spans="1:11" ht="19.5" customHeight="1" thickBot="1">
      <c r="A40" s="272"/>
      <c r="B40" s="691" t="s">
        <v>319</v>
      </c>
      <c r="C40" s="691"/>
      <c r="D40" s="691"/>
      <c r="E40" s="691"/>
      <c r="F40" s="691"/>
      <c r="G40" s="691"/>
      <c r="H40" s="691"/>
      <c r="I40" s="691"/>
      <c r="J40" s="691"/>
      <c r="K40" s="493">
        <v>90</v>
      </c>
    </row>
    <row r="41" spans="1:11" ht="19.5" customHeight="1" thickBot="1">
      <c r="A41" s="272"/>
      <c r="B41" s="689" t="s">
        <v>320</v>
      </c>
      <c r="C41" s="689"/>
      <c r="D41" s="689"/>
      <c r="E41" s="689"/>
      <c r="F41" s="689"/>
      <c r="G41" s="689"/>
      <c r="H41" s="689"/>
      <c r="I41" s="689"/>
      <c r="J41" s="689"/>
      <c r="K41" s="501">
        <v>0</v>
      </c>
    </row>
    <row r="42" spans="1:11" ht="19.5" customHeight="1" thickBot="1">
      <c r="A42" s="272"/>
      <c r="B42" s="689" t="s">
        <v>321</v>
      </c>
      <c r="C42" s="689"/>
      <c r="D42" s="689"/>
      <c r="E42" s="689"/>
      <c r="F42" s="689"/>
      <c r="G42" s="689"/>
      <c r="H42" s="689"/>
      <c r="I42" s="689"/>
      <c r="J42" s="689"/>
      <c r="K42" s="501">
        <v>0</v>
      </c>
    </row>
    <row r="43" spans="1:11" ht="19.5" customHeight="1" thickBot="1">
      <c r="A43" s="272"/>
      <c r="B43" s="689" t="s">
        <v>322</v>
      </c>
      <c r="C43" s="689"/>
      <c r="D43" s="689"/>
      <c r="E43" s="689"/>
      <c r="F43" s="689"/>
      <c r="G43" s="689"/>
      <c r="H43" s="689"/>
      <c r="I43" s="689"/>
      <c r="J43" s="689"/>
      <c r="K43" s="501">
        <v>0</v>
      </c>
    </row>
    <row r="44" spans="1:11" ht="19.5" customHeight="1" thickBot="1">
      <c r="A44" s="270"/>
      <c r="B44" s="702" t="s">
        <v>323</v>
      </c>
      <c r="C44" s="702"/>
      <c r="D44" s="702"/>
      <c r="E44" s="702"/>
      <c r="F44" s="702"/>
      <c r="G44" s="702"/>
      <c r="H44" s="702"/>
      <c r="I44" s="702"/>
      <c r="J44" s="702"/>
      <c r="K44" s="510">
        <v>0</v>
      </c>
    </row>
    <row r="45" spans="1:11" ht="19.5" customHeight="1" thickBot="1">
      <c r="A45" s="687" t="s">
        <v>324</v>
      </c>
      <c r="B45" s="688"/>
      <c r="C45" s="688"/>
      <c r="D45" s="688"/>
      <c r="E45" s="688"/>
      <c r="F45" s="688"/>
      <c r="G45" s="688"/>
      <c r="H45" s="688"/>
      <c r="I45" s="688"/>
      <c r="J45" s="688"/>
      <c r="K45" s="506">
        <v>0</v>
      </c>
    </row>
    <row r="46" spans="1:11" ht="19.5" customHeight="1">
      <c r="A46" s="268"/>
      <c r="B46" s="685" t="s">
        <v>325</v>
      </c>
      <c r="C46" s="685"/>
      <c r="D46" s="685"/>
      <c r="E46" s="685"/>
      <c r="F46" s="685"/>
      <c r="G46" s="685"/>
      <c r="H46" s="685"/>
      <c r="I46" s="685"/>
      <c r="J46" s="685"/>
      <c r="K46" s="502">
        <v>0</v>
      </c>
    </row>
    <row r="47" spans="1:11" ht="19.5" customHeight="1">
      <c r="A47" s="272"/>
      <c r="B47" s="690" t="s">
        <v>326</v>
      </c>
      <c r="C47" s="690"/>
      <c r="D47" s="690"/>
      <c r="E47" s="690"/>
      <c r="F47" s="690"/>
      <c r="G47" s="690"/>
      <c r="H47" s="690"/>
      <c r="I47" s="690"/>
      <c r="J47" s="690"/>
      <c r="K47" s="503">
        <v>0</v>
      </c>
    </row>
    <row r="48" spans="1:11" ht="19.5" customHeight="1" thickBot="1">
      <c r="A48" s="272"/>
      <c r="B48" s="690" t="s">
        <v>327</v>
      </c>
      <c r="C48" s="690"/>
      <c r="D48" s="690"/>
      <c r="E48" s="690"/>
      <c r="F48" s="690"/>
      <c r="G48" s="690"/>
      <c r="H48" s="690"/>
      <c r="I48" s="690"/>
      <c r="J48" s="690"/>
      <c r="K48" s="503">
        <v>0</v>
      </c>
    </row>
    <row r="49" spans="1:11" ht="19.5" customHeight="1" thickBot="1">
      <c r="A49" s="687" t="s">
        <v>328</v>
      </c>
      <c r="B49" s="688"/>
      <c r="C49" s="688"/>
      <c r="D49" s="688"/>
      <c r="E49" s="688"/>
      <c r="F49" s="688"/>
      <c r="G49" s="688"/>
      <c r="H49" s="688"/>
      <c r="I49" s="688"/>
      <c r="J49" s="688"/>
      <c r="K49" s="494">
        <f>K50+K51+K52+K55+K56</f>
        <v>7334</v>
      </c>
    </row>
    <row r="50" spans="1:11" ht="19.5" customHeight="1" thickBot="1">
      <c r="A50" s="687" t="s">
        <v>329</v>
      </c>
      <c r="B50" s="688"/>
      <c r="C50" s="688"/>
      <c r="D50" s="688"/>
      <c r="E50" s="688"/>
      <c r="F50" s="688"/>
      <c r="G50" s="688"/>
      <c r="H50" s="688"/>
      <c r="I50" s="688"/>
      <c r="J50" s="688"/>
      <c r="K50" s="501">
        <v>0</v>
      </c>
    </row>
    <row r="51" spans="1:11" ht="19.5" customHeight="1" thickBot="1">
      <c r="A51" s="703" t="s">
        <v>330</v>
      </c>
      <c r="B51" s="704"/>
      <c r="C51" s="704"/>
      <c r="D51" s="704"/>
      <c r="E51" s="704"/>
      <c r="F51" s="704"/>
      <c r="G51" s="704"/>
      <c r="H51" s="704"/>
      <c r="I51" s="704"/>
      <c r="J51" s="704"/>
      <c r="K51" s="495">
        <v>738</v>
      </c>
    </row>
    <row r="52" spans="1:11" ht="19.5" customHeight="1" thickBot="1">
      <c r="A52" s="703" t="s">
        <v>331</v>
      </c>
      <c r="B52" s="704"/>
      <c r="C52" s="704"/>
      <c r="D52" s="704"/>
      <c r="E52" s="704"/>
      <c r="F52" s="704"/>
      <c r="G52" s="704"/>
      <c r="H52" s="704"/>
      <c r="I52" s="704"/>
      <c r="J52" s="704"/>
      <c r="K52" s="496">
        <v>0</v>
      </c>
    </row>
    <row r="53" spans="1:11" ht="19.5" customHeight="1">
      <c r="A53" s="268"/>
      <c r="B53" s="685" t="s">
        <v>332</v>
      </c>
      <c r="C53" s="685"/>
      <c r="D53" s="685"/>
      <c r="E53" s="685"/>
      <c r="F53" s="685"/>
      <c r="G53" s="685"/>
      <c r="H53" s="685"/>
      <c r="I53" s="685"/>
      <c r="J53" s="685"/>
      <c r="K53" s="502">
        <v>0</v>
      </c>
    </row>
    <row r="54" spans="1:11" ht="19.5" customHeight="1">
      <c r="A54" s="272"/>
      <c r="B54" s="690" t="s">
        <v>333</v>
      </c>
      <c r="C54" s="690"/>
      <c r="D54" s="690"/>
      <c r="E54" s="690"/>
      <c r="F54" s="690"/>
      <c r="G54" s="690"/>
      <c r="H54" s="690"/>
      <c r="I54" s="690"/>
      <c r="J54" s="690"/>
      <c r="K54" s="503">
        <v>0</v>
      </c>
    </row>
    <row r="55" spans="1:11" ht="19.5" customHeight="1" thickBot="1">
      <c r="A55" s="705" t="s">
        <v>334</v>
      </c>
      <c r="B55" s="706"/>
      <c r="C55" s="706"/>
      <c r="D55" s="706"/>
      <c r="E55" s="706"/>
      <c r="F55" s="706"/>
      <c r="G55" s="706"/>
      <c r="H55" s="706"/>
      <c r="I55" s="706"/>
      <c r="J55" s="706"/>
      <c r="K55" s="493">
        <v>6393</v>
      </c>
    </row>
    <row r="56" spans="1:11" ht="19.5" customHeight="1" thickBot="1">
      <c r="A56" s="703" t="s">
        <v>335</v>
      </c>
      <c r="B56" s="704"/>
      <c r="C56" s="704"/>
      <c r="D56" s="704"/>
      <c r="E56" s="704"/>
      <c r="F56" s="704"/>
      <c r="G56" s="704"/>
      <c r="H56" s="704"/>
      <c r="I56" s="704"/>
      <c r="J56" s="704"/>
      <c r="K56" s="495">
        <v>203</v>
      </c>
    </row>
    <row r="57" spans="1:11" ht="19.5" customHeight="1" thickBot="1">
      <c r="A57" s="693" t="s">
        <v>336</v>
      </c>
      <c r="B57" s="694"/>
      <c r="C57" s="694"/>
      <c r="D57" s="694"/>
      <c r="E57" s="694"/>
      <c r="F57" s="694"/>
      <c r="G57" s="694"/>
      <c r="H57" s="694"/>
      <c r="I57" s="694"/>
      <c r="J57" s="694"/>
      <c r="K57" s="492">
        <f>SUM(K58+K59+K60)</f>
        <v>173099</v>
      </c>
    </row>
    <row r="58" spans="1:11" ht="19.5" customHeight="1" thickBot="1">
      <c r="A58" s="703" t="s">
        <v>337</v>
      </c>
      <c r="B58" s="704"/>
      <c r="C58" s="704"/>
      <c r="D58" s="704"/>
      <c r="E58" s="704"/>
      <c r="F58" s="704"/>
      <c r="G58" s="704"/>
      <c r="H58" s="704"/>
      <c r="I58" s="704"/>
      <c r="J58" s="704"/>
      <c r="K58" s="495">
        <v>166156</v>
      </c>
    </row>
    <row r="59" spans="1:11" ht="19.5" customHeight="1" thickBot="1">
      <c r="A59" s="703" t="s">
        <v>338</v>
      </c>
      <c r="B59" s="704"/>
      <c r="C59" s="704"/>
      <c r="D59" s="704"/>
      <c r="E59" s="704"/>
      <c r="F59" s="704"/>
      <c r="G59" s="704"/>
      <c r="H59" s="704"/>
      <c r="I59" s="704"/>
      <c r="J59" s="704"/>
      <c r="K59" s="495">
        <v>6426</v>
      </c>
    </row>
    <row r="60" spans="1:11" ht="19.5" customHeight="1" thickBot="1">
      <c r="A60" s="703" t="s">
        <v>339</v>
      </c>
      <c r="B60" s="704"/>
      <c r="C60" s="704"/>
      <c r="D60" s="704"/>
      <c r="E60" s="704"/>
      <c r="F60" s="704"/>
      <c r="G60" s="704"/>
      <c r="H60" s="704"/>
      <c r="I60" s="704"/>
      <c r="J60" s="704"/>
      <c r="K60" s="496">
        <f>SUM(K61:K63)</f>
        <v>517</v>
      </c>
    </row>
    <row r="61" spans="1:11" ht="19.5" customHeight="1" thickBot="1">
      <c r="A61" s="703" t="s">
        <v>340</v>
      </c>
      <c r="B61" s="704"/>
      <c r="C61" s="704"/>
      <c r="D61" s="704"/>
      <c r="E61" s="704"/>
      <c r="F61" s="704"/>
      <c r="G61" s="704"/>
      <c r="H61" s="704"/>
      <c r="I61" s="704"/>
      <c r="J61" s="704"/>
      <c r="K61" s="495">
        <v>0</v>
      </c>
    </row>
    <row r="62" spans="1:11" ht="19.5" customHeight="1" thickBot="1">
      <c r="A62" s="703" t="s">
        <v>341</v>
      </c>
      <c r="B62" s="704"/>
      <c r="C62" s="704"/>
      <c r="D62" s="704"/>
      <c r="E62" s="704"/>
      <c r="F62" s="704"/>
      <c r="G62" s="704"/>
      <c r="H62" s="704"/>
      <c r="I62" s="704"/>
      <c r="J62" s="704"/>
      <c r="K62" s="495">
        <v>347</v>
      </c>
    </row>
    <row r="63" spans="1:11" ht="19.5" customHeight="1" thickBot="1">
      <c r="A63" s="703" t="s">
        <v>342</v>
      </c>
      <c r="B63" s="704"/>
      <c r="C63" s="704"/>
      <c r="D63" s="704"/>
      <c r="E63" s="704"/>
      <c r="F63" s="704"/>
      <c r="G63" s="704"/>
      <c r="H63" s="704"/>
      <c r="I63" s="704"/>
      <c r="J63" s="704"/>
      <c r="K63" s="495">
        <v>170</v>
      </c>
    </row>
    <row r="64" spans="1:11" ht="19.5" customHeight="1">
      <c r="A64" s="707" t="s">
        <v>343</v>
      </c>
      <c r="B64" s="708"/>
      <c r="C64" s="708"/>
      <c r="D64" s="708"/>
      <c r="E64" s="708"/>
      <c r="F64" s="708"/>
      <c r="G64" s="708"/>
      <c r="H64" s="708"/>
      <c r="I64" s="708"/>
      <c r="J64" s="708"/>
      <c r="K64" s="497">
        <f>SUM(K65,K74)</f>
        <v>0</v>
      </c>
    </row>
    <row r="65" spans="1:11" ht="19.5" customHeight="1">
      <c r="A65" s="707" t="s">
        <v>344</v>
      </c>
      <c r="B65" s="708"/>
      <c r="C65" s="708"/>
      <c r="D65" s="708"/>
      <c r="E65" s="708"/>
      <c r="F65" s="708"/>
      <c r="G65" s="708"/>
      <c r="H65" s="708"/>
      <c r="I65" s="708"/>
      <c r="J65" s="708"/>
      <c r="K65" s="498">
        <v>0</v>
      </c>
    </row>
    <row r="66" spans="1:11" ht="19.5" customHeight="1">
      <c r="A66" s="272"/>
      <c r="B66" s="690" t="s">
        <v>345</v>
      </c>
      <c r="C66" s="690"/>
      <c r="D66" s="690"/>
      <c r="E66" s="690"/>
      <c r="F66" s="690"/>
      <c r="G66" s="690"/>
      <c r="H66" s="690"/>
      <c r="I66" s="690"/>
      <c r="J66" s="690"/>
      <c r="K66" s="499">
        <v>0</v>
      </c>
    </row>
    <row r="67" spans="1:11" ht="19.5" customHeight="1">
      <c r="A67" s="272"/>
      <c r="B67" s="690" t="s">
        <v>346</v>
      </c>
      <c r="C67" s="690"/>
      <c r="D67" s="690"/>
      <c r="E67" s="690"/>
      <c r="F67" s="690"/>
      <c r="G67" s="690"/>
      <c r="H67" s="690"/>
      <c r="I67" s="690"/>
      <c r="J67" s="690"/>
      <c r="K67" s="499"/>
    </row>
    <row r="68" spans="1:11" ht="19.5" customHeight="1">
      <c r="A68" s="272"/>
      <c r="B68" s="709" t="s">
        <v>347</v>
      </c>
      <c r="C68" s="709"/>
      <c r="D68" s="709"/>
      <c r="E68" s="709"/>
      <c r="F68" s="709"/>
      <c r="G68" s="709"/>
      <c r="H68" s="709"/>
      <c r="I68" s="709"/>
      <c r="J68" s="709"/>
      <c r="K68" s="500">
        <f>SUM(K69:K73)</f>
        <v>0</v>
      </c>
    </row>
    <row r="69" spans="1:11" ht="19.5" customHeight="1">
      <c r="A69" s="272"/>
      <c r="B69" s="273"/>
      <c r="C69" s="690" t="s">
        <v>348</v>
      </c>
      <c r="D69" s="690"/>
      <c r="E69" s="690"/>
      <c r="F69" s="690"/>
      <c r="G69" s="690"/>
      <c r="H69" s="690"/>
      <c r="I69" s="690"/>
      <c r="J69" s="690"/>
      <c r="K69" s="350"/>
    </row>
    <row r="70" spans="1:11" ht="19.5" customHeight="1">
      <c r="A70" s="272"/>
      <c r="B70" s="273"/>
      <c r="C70" s="690" t="s">
        <v>349</v>
      </c>
      <c r="D70" s="690"/>
      <c r="E70" s="690"/>
      <c r="F70" s="690"/>
      <c r="G70" s="690"/>
      <c r="H70" s="690"/>
      <c r="I70" s="690"/>
      <c r="J70" s="690"/>
      <c r="K70" s="350"/>
    </row>
    <row r="71" spans="1:11" ht="19.5" customHeight="1">
      <c r="A71" s="272"/>
      <c r="B71" s="273"/>
      <c r="C71" s="690" t="s">
        <v>350</v>
      </c>
      <c r="D71" s="690"/>
      <c r="E71" s="690"/>
      <c r="F71" s="690"/>
      <c r="G71" s="690"/>
      <c r="H71" s="690"/>
      <c r="I71" s="690"/>
      <c r="J71" s="690"/>
      <c r="K71" s="350"/>
    </row>
    <row r="72" spans="1:11" ht="19.5" customHeight="1">
      <c r="A72" s="272"/>
      <c r="B72" s="273"/>
      <c r="C72" s="690" t="s">
        <v>351</v>
      </c>
      <c r="D72" s="690"/>
      <c r="E72" s="690"/>
      <c r="F72" s="690"/>
      <c r="G72" s="690"/>
      <c r="H72" s="690"/>
      <c r="I72" s="690"/>
      <c r="J72" s="690"/>
      <c r="K72" s="350"/>
    </row>
    <row r="73" spans="1:11" ht="19.5" customHeight="1">
      <c r="A73" s="272"/>
      <c r="B73" s="273"/>
      <c r="C73" s="690" t="s">
        <v>352</v>
      </c>
      <c r="D73" s="690"/>
      <c r="E73" s="690"/>
      <c r="F73" s="690"/>
      <c r="G73" s="690"/>
      <c r="H73" s="690"/>
      <c r="I73" s="690"/>
      <c r="J73" s="690"/>
      <c r="K73" s="350"/>
    </row>
    <row r="74" spans="1:11" ht="19.5" customHeight="1">
      <c r="A74" s="707" t="s">
        <v>353</v>
      </c>
      <c r="B74" s="708"/>
      <c r="C74" s="708"/>
      <c r="D74" s="708"/>
      <c r="E74" s="708"/>
      <c r="F74" s="708"/>
      <c r="G74" s="708"/>
      <c r="H74" s="708"/>
      <c r="I74" s="708"/>
      <c r="J74" s="708"/>
      <c r="K74" s="500">
        <f>SUM(K75:K79)</f>
        <v>0</v>
      </c>
    </row>
    <row r="75" spans="1:11" ht="19.5" customHeight="1">
      <c r="A75" s="272"/>
      <c r="B75" s="690" t="s">
        <v>354</v>
      </c>
      <c r="C75" s="690"/>
      <c r="D75" s="690"/>
      <c r="E75" s="690"/>
      <c r="F75" s="690"/>
      <c r="G75" s="690"/>
      <c r="H75" s="690"/>
      <c r="I75" s="690"/>
      <c r="J75" s="690"/>
      <c r="K75" s="350"/>
    </row>
    <row r="76" spans="1:11" ht="19.5" customHeight="1">
      <c r="A76" s="272"/>
      <c r="B76" s="690" t="s">
        <v>355</v>
      </c>
      <c r="C76" s="690"/>
      <c r="D76" s="690"/>
      <c r="E76" s="690"/>
      <c r="F76" s="690"/>
      <c r="G76" s="690"/>
      <c r="H76" s="690"/>
      <c r="I76" s="690"/>
      <c r="J76" s="690"/>
      <c r="K76" s="350"/>
    </row>
    <row r="77" spans="1:11" ht="19.5" customHeight="1">
      <c r="A77" s="272"/>
      <c r="B77" s="690" t="s">
        <v>356</v>
      </c>
      <c r="C77" s="690"/>
      <c r="D77" s="690"/>
      <c r="E77" s="690"/>
      <c r="F77" s="690"/>
      <c r="G77" s="690"/>
      <c r="H77" s="690"/>
      <c r="I77" s="690"/>
      <c r="J77" s="690"/>
      <c r="K77" s="350"/>
    </row>
    <row r="78" spans="1:11" ht="19.5" customHeight="1">
      <c r="A78" s="272"/>
      <c r="B78" s="690" t="s">
        <v>357</v>
      </c>
      <c r="C78" s="690"/>
      <c r="D78" s="690"/>
      <c r="E78" s="690"/>
      <c r="F78" s="690"/>
      <c r="G78" s="690"/>
      <c r="H78" s="690"/>
      <c r="I78" s="690"/>
      <c r="J78" s="690"/>
      <c r="K78" s="350"/>
    </row>
    <row r="79" spans="1:11" ht="19.5" customHeight="1" thickBot="1">
      <c r="A79" s="274"/>
      <c r="B79" s="691" t="s">
        <v>358</v>
      </c>
      <c r="C79" s="691"/>
      <c r="D79" s="691"/>
      <c r="E79" s="691"/>
      <c r="F79" s="691"/>
      <c r="G79" s="691"/>
      <c r="H79" s="691"/>
      <c r="I79" s="691"/>
      <c r="J79" s="691"/>
      <c r="K79" s="351"/>
    </row>
  </sheetData>
  <sheetProtection/>
  <mergeCells count="77">
    <mergeCell ref="A1:K2"/>
    <mergeCell ref="C71:J71"/>
    <mergeCell ref="C72:J72"/>
    <mergeCell ref="B79:J79"/>
    <mergeCell ref="A5:K5"/>
    <mergeCell ref="C73:J73"/>
    <mergeCell ref="A74:J74"/>
    <mergeCell ref="B75:J75"/>
    <mergeCell ref="B76:J76"/>
    <mergeCell ref="B77:J77"/>
    <mergeCell ref="B78:J78"/>
    <mergeCell ref="A63:J63"/>
    <mergeCell ref="A64:J64"/>
    <mergeCell ref="C69:J69"/>
    <mergeCell ref="C70:J70"/>
    <mergeCell ref="B67:J67"/>
    <mergeCell ref="B68:J68"/>
    <mergeCell ref="A65:J65"/>
    <mergeCell ref="B66:J66"/>
    <mergeCell ref="A61:J61"/>
    <mergeCell ref="A62:J62"/>
    <mergeCell ref="A55:J55"/>
    <mergeCell ref="A56:J56"/>
    <mergeCell ref="A57:J57"/>
    <mergeCell ref="A58:J58"/>
    <mergeCell ref="A59:J59"/>
    <mergeCell ref="A60:J60"/>
    <mergeCell ref="B43:J43"/>
    <mergeCell ref="B44:J44"/>
    <mergeCell ref="B53:J53"/>
    <mergeCell ref="B54:J54"/>
    <mergeCell ref="B47:J47"/>
    <mergeCell ref="B48:J48"/>
    <mergeCell ref="A51:J51"/>
    <mergeCell ref="A52:J52"/>
    <mergeCell ref="A49:J49"/>
    <mergeCell ref="A50:J50"/>
    <mergeCell ref="B37:J37"/>
    <mergeCell ref="C38:J38"/>
    <mergeCell ref="C39:J39"/>
    <mergeCell ref="B40:J40"/>
    <mergeCell ref="C23:J23"/>
    <mergeCell ref="C24:J24"/>
    <mergeCell ref="A45:J45"/>
    <mergeCell ref="B46:J46"/>
    <mergeCell ref="C27:J27"/>
    <mergeCell ref="C28:J28"/>
    <mergeCell ref="B41:J41"/>
    <mergeCell ref="B42:J42"/>
    <mergeCell ref="C31:J31"/>
    <mergeCell ref="C32:J32"/>
    <mergeCell ref="B35:J35"/>
    <mergeCell ref="A36:J36"/>
    <mergeCell ref="C29:J29"/>
    <mergeCell ref="B30:J30"/>
    <mergeCell ref="C33:J33"/>
    <mergeCell ref="B34:J34"/>
    <mergeCell ref="A4:K4"/>
    <mergeCell ref="A8:J8"/>
    <mergeCell ref="A9:J9"/>
    <mergeCell ref="A10:J10"/>
    <mergeCell ref="D6:E6"/>
    <mergeCell ref="F6:K6"/>
    <mergeCell ref="C15:J15"/>
    <mergeCell ref="C16:J16"/>
    <mergeCell ref="B25:J25"/>
    <mergeCell ref="B26:J26"/>
    <mergeCell ref="C17:J17"/>
    <mergeCell ref="B18:J18"/>
    <mergeCell ref="C19:J19"/>
    <mergeCell ref="C20:J20"/>
    <mergeCell ref="C21:J21"/>
    <mergeCell ref="B22:J22"/>
    <mergeCell ref="C11:J11"/>
    <mergeCell ref="C12:J12"/>
    <mergeCell ref="A13:J13"/>
    <mergeCell ref="B14: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0.00390625" style="231" customWidth="1"/>
    <col min="2" max="2" width="4.625" style="250" customWidth="1"/>
    <col min="3" max="3" width="41.875" style="231" customWidth="1"/>
    <col min="4" max="4" width="4.25390625" style="250" customWidth="1"/>
    <col min="5" max="16384" width="9.125" style="231" customWidth="1"/>
  </cols>
  <sheetData>
    <row r="1" spans="1:4" ht="18.75">
      <c r="A1" s="681" t="s">
        <v>448</v>
      </c>
      <c r="B1" s="681"/>
      <c r="C1" s="681"/>
      <c r="D1" s="681"/>
    </row>
    <row r="2" spans="1:4" ht="18.75">
      <c r="A2" s="681" t="s">
        <v>359</v>
      </c>
      <c r="B2" s="681"/>
      <c r="C2" s="681"/>
      <c r="D2" s="681"/>
    </row>
    <row r="3" spans="1:4" ht="18.75">
      <c r="A3" s="717" t="s">
        <v>420</v>
      </c>
      <c r="B3" s="717"/>
      <c r="C3" s="717"/>
      <c r="D3" s="717"/>
    </row>
    <row r="4" spans="1:6" ht="18.75" customHeight="1">
      <c r="A4" s="725" t="s">
        <v>454</v>
      </c>
      <c r="B4" s="725"/>
      <c r="C4" s="725"/>
      <c r="D4" s="725"/>
      <c r="E4" s="725"/>
      <c r="F4" s="725"/>
    </row>
    <row r="5" spans="1:4" ht="13.5" thickBot="1">
      <c r="A5" s="233"/>
      <c r="B5" s="234"/>
      <c r="D5" s="275" t="s">
        <v>0</v>
      </c>
    </row>
    <row r="6" spans="1:4" ht="15.75">
      <c r="A6" s="718" t="s">
        <v>360</v>
      </c>
      <c r="B6" s="719"/>
      <c r="C6" s="719"/>
      <c r="D6" s="720"/>
    </row>
    <row r="7" spans="1:4" ht="16.5" thickBot="1">
      <c r="A7" s="721" t="s">
        <v>361</v>
      </c>
      <c r="B7" s="722"/>
      <c r="C7" s="723" t="s">
        <v>362</v>
      </c>
      <c r="D7" s="724"/>
    </row>
    <row r="8" spans="1:4" ht="12.75">
      <c r="A8" s="276" t="s">
        <v>363</v>
      </c>
      <c r="B8" s="353"/>
      <c r="C8" s="277" t="s">
        <v>364</v>
      </c>
      <c r="D8" s="361"/>
    </row>
    <row r="9" spans="1:4" ht="12.75">
      <c r="A9" s="278" t="s">
        <v>365</v>
      </c>
      <c r="B9" s="354"/>
      <c r="C9" s="279" t="s">
        <v>366</v>
      </c>
      <c r="D9" s="362"/>
    </row>
    <row r="10" spans="1:4" ht="12.75">
      <c r="A10" s="278"/>
      <c r="B10" s="354"/>
      <c r="C10" s="279" t="s">
        <v>367</v>
      </c>
      <c r="D10" s="362"/>
    </row>
    <row r="11" spans="1:4" ht="12.75">
      <c r="A11" s="278"/>
      <c r="B11" s="354"/>
      <c r="C11" s="279" t="s">
        <v>368</v>
      </c>
      <c r="D11" s="362"/>
    </row>
    <row r="12" spans="1:4" ht="12.75">
      <c r="A12" s="278" t="s">
        <v>438</v>
      </c>
      <c r="B12" s="354"/>
      <c r="C12" s="279" t="s">
        <v>369</v>
      </c>
      <c r="D12" s="362"/>
    </row>
    <row r="13" spans="1:4" ht="12.75">
      <c r="A13" s="280" t="s">
        <v>370</v>
      </c>
      <c r="B13" s="434">
        <f>SUM(B8,B12)</f>
        <v>0</v>
      </c>
      <c r="C13" s="279" t="s">
        <v>371</v>
      </c>
      <c r="D13" s="362"/>
    </row>
    <row r="14" spans="1:4" ht="12.75">
      <c r="A14" s="278" t="s">
        <v>372</v>
      </c>
      <c r="B14" s="432">
        <v>54</v>
      </c>
      <c r="C14" s="281" t="s">
        <v>373</v>
      </c>
      <c r="D14" s="362"/>
    </row>
    <row r="15" spans="1:4" ht="12.75">
      <c r="A15" s="278" t="s">
        <v>374</v>
      </c>
      <c r="B15" s="432">
        <v>530</v>
      </c>
      <c r="C15" s="279" t="s">
        <v>375</v>
      </c>
      <c r="D15" s="362"/>
    </row>
    <row r="16" spans="1:4" ht="12.75">
      <c r="A16" s="278" t="s">
        <v>376</v>
      </c>
      <c r="B16" s="432">
        <v>154</v>
      </c>
      <c r="C16" s="282" t="s">
        <v>377</v>
      </c>
      <c r="D16" s="362"/>
    </row>
    <row r="17" spans="1:4" ht="12.75">
      <c r="A17" s="283" t="s">
        <v>378</v>
      </c>
      <c r="B17" s="433">
        <v>154</v>
      </c>
      <c r="C17" s="282" t="s">
        <v>379</v>
      </c>
      <c r="D17" s="431">
        <v>175</v>
      </c>
    </row>
    <row r="18" spans="1:4" ht="12.75">
      <c r="A18" s="283" t="s">
        <v>380</v>
      </c>
      <c r="B18" s="355"/>
      <c r="C18" s="284" t="s">
        <v>381</v>
      </c>
      <c r="D18" s="362"/>
    </row>
    <row r="19" spans="1:4" ht="25.5">
      <c r="A19" s="285" t="s">
        <v>382</v>
      </c>
      <c r="B19" s="355"/>
      <c r="C19" s="284" t="s">
        <v>383</v>
      </c>
      <c r="D19" s="431">
        <v>175</v>
      </c>
    </row>
    <row r="20" spans="1:4" ht="12.75">
      <c r="A20" s="286" t="s">
        <v>384</v>
      </c>
      <c r="B20" s="356"/>
      <c r="C20" s="282" t="s">
        <v>385</v>
      </c>
      <c r="D20" s="431">
        <f>SUM(D21:D41)</f>
        <v>172</v>
      </c>
    </row>
    <row r="21" spans="1:4" ht="25.5">
      <c r="A21" s="285" t="s">
        <v>386</v>
      </c>
      <c r="B21" s="357"/>
      <c r="C21" s="287" t="s">
        <v>387</v>
      </c>
      <c r="D21" s="362"/>
    </row>
    <row r="22" spans="1:4" ht="12.75">
      <c r="A22" s="288" t="s">
        <v>388</v>
      </c>
      <c r="B22" s="356"/>
      <c r="C22" s="284" t="s">
        <v>389</v>
      </c>
      <c r="D22" s="362"/>
    </row>
    <row r="23" spans="1:4" ht="12.75">
      <c r="A23" s="289" t="s">
        <v>390</v>
      </c>
      <c r="B23" s="358"/>
      <c r="C23" s="287" t="s">
        <v>391</v>
      </c>
      <c r="D23" s="362"/>
    </row>
    <row r="24" spans="1:4" ht="12.75">
      <c r="A24" s="290" t="s">
        <v>392</v>
      </c>
      <c r="B24" s="359"/>
      <c r="C24" s="284" t="s">
        <v>393</v>
      </c>
      <c r="D24" s="362"/>
    </row>
    <row r="25" spans="1:4" ht="12.75">
      <c r="A25" s="291" t="s">
        <v>394</v>
      </c>
      <c r="B25" s="357"/>
      <c r="C25" s="284" t="s">
        <v>395</v>
      </c>
      <c r="D25" s="431">
        <v>143</v>
      </c>
    </row>
    <row r="26" spans="1:4" ht="12.75">
      <c r="A26" s="288" t="s">
        <v>396</v>
      </c>
      <c r="B26" s="360" t="s">
        <v>397</v>
      </c>
      <c r="C26" s="287" t="s">
        <v>398</v>
      </c>
      <c r="D26" s="362"/>
    </row>
    <row r="27" spans="1:4" ht="12.75">
      <c r="A27" s="291" t="s">
        <v>399</v>
      </c>
      <c r="B27" s="357"/>
      <c r="C27" s="287" t="s">
        <v>400</v>
      </c>
      <c r="D27" s="362"/>
    </row>
    <row r="28" spans="1:4" ht="22.5">
      <c r="A28" s="289" t="s">
        <v>401</v>
      </c>
      <c r="B28" s="360"/>
      <c r="C28" s="292" t="s">
        <v>402</v>
      </c>
      <c r="D28" s="362"/>
    </row>
    <row r="29" spans="1:4" ht="22.5">
      <c r="A29" s="711" t="s">
        <v>403</v>
      </c>
      <c r="B29" s="714">
        <f>SUM(B14,B15,B16,B18)</f>
        <v>738</v>
      </c>
      <c r="C29" s="293" t="s">
        <v>404</v>
      </c>
      <c r="D29" s="363"/>
    </row>
    <row r="30" spans="1:4" ht="12.75">
      <c r="A30" s="712"/>
      <c r="B30" s="715"/>
      <c r="C30" s="295" t="s">
        <v>405</v>
      </c>
      <c r="D30" s="364"/>
    </row>
    <row r="31" spans="1:4" ht="22.5">
      <c r="A31" s="712"/>
      <c r="B31" s="715"/>
      <c r="C31" s="296" t="s">
        <v>406</v>
      </c>
      <c r="D31" s="363"/>
    </row>
    <row r="32" spans="1:4" ht="12.75">
      <c r="A32" s="712"/>
      <c r="B32" s="715"/>
      <c r="C32" s="295" t="s">
        <v>407</v>
      </c>
      <c r="D32" s="365"/>
    </row>
    <row r="33" spans="1:4" ht="22.5">
      <c r="A33" s="712"/>
      <c r="B33" s="715"/>
      <c r="C33" s="296" t="s">
        <v>408</v>
      </c>
      <c r="D33" s="366"/>
    </row>
    <row r="34" spans="1:4" ht="12.75">
      <c r="A34" s="712"/>
      <c r="B34" s="715"/>
      <c r="C34" s="295" t="s">
        <v>407</v>
      </c>
      <c r="D34" s="365"/>
    </row>
    <row r="35" spans="1:4" ht="22.5">
      <c r="A35" s="712"/>
      <c r="B35" s="715"/>
      <c r="C35" s="297" t="s">
        <v>409</v>
      </c>
      <c r="D35" s="367"/>
    </row>
    <row r="36" spans="1:4" ht="22.5">
      <c r="A36" s="712"/>
      <c r="B36" s="715"/>
      <c r="C36" s="298" t="s">
        <v>410</v>
      </c>
      <c r="D36" s="367"/>
    </row>
    <row r="37" spans="1:4" ht="12.75">
      <c r="A37" s="712"/>
      <c r="B37" s="715"/>
      <c r="C37" s="299" t="s">
        <v>405</v>
      </c>
      <c r="D37" s="367"/>
    </row>
    <row r="38" spans="1:4" ht="22.5">
      <c r="A38" s="712"/>
      <c r="B38" s="715"/>
      <c r="C38" s="300" t="s">
        <v>411</v>
      </c>
      <c r="D38" s="368"/>
    </row>
    <row r="39" spans="1:4" ht="22.5">
      <c r="A39" s="712"/>
      <c r="B39" s="715"/>
      <c r="C39" s="302" t="s">
        <v>453</v>
      </c>
      <c r="D39" s="471">
        <v>29</v>
      </c>
    </row>
    <row r="40" spans="1:4" ht="22.5">
      <c r="A40" s="712"/>
      <c r="B40" s="715"/>
      <c r="C40" s="300" t="s">
        <v>412</v>
      </c>
      <c r="D40" s="301"/>
    </row>
    <row r="41" spans="1:4" ht="12.75">
      <c r="A41" s="712"/>
      <c r="B41" s="715"/>
      <c r="C41" s="303" t="s">
        <v>413</v>
      </c>
      <c r="D41" s="294"/>
    </row>
    <row r="42" spans="1:4" ht="13.5" thickBot="1">
      <c r="A42" s="713"/>
      <c r="B42" s="716"/>
      <c r="C42" s="304" t="s">
        <v>414</v>
      </c>
      <c r="D42" s="437">
        <f>SUM(D15:D16,D17,D20)</f>
        <v>347</v>
      </c>
    </row>
    <row r="43" spans="1:4" ht="16.5" thickBot="1">
      <c r="A43" s="305" t="s">
        <v>210</v>
      </c>
      <c r="B43" s="435">
        <f>SUM(B13+B29)</f>
        <v>738</v>
      </c>
      <c r="C43" s="306" t="s">
        <v>210</v>
      </c>
      <c r="D43" s="436">
        <f>SUM(D42)</f>
        <v>347</v>
      </c>
    </row>
  </sheetData>
  <sheetProtection/>
  <mergeCells count="9">
    <mergeCell ref="A29:A42"/>
    <mergeCell ref="B29:B42"/>
    <mergeCell ref="A3:D3"/>
    <mergeCell ref="A1:D1"/>
    <mergeCell ref="A2:D2"/>
    <mergeCell ref="A6:D6"/>
    <mergeCell ref="A7:B7"/>
    <mergeCell ref="C7:D7"/>
    <mergeCell ref="A4:F4"/>
  </mergeCells>
  <printOptions horizontalCentered="1"/>
  <pageMargins left="1.35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875" style="307" customWidth="1"/>
    <col min="2" max="4" width="9.125" style="307" customWidth="1"/>
    <col min="5" max="5" width="18.00390625" style="307" customWidth="1"/>
    <col min="6" max="6" width="12.75390625" style="307" customWidth="1"/>
    <col min="7" max="16384" width="9.125" style="307" customWidth="1"/>
  </cols>
  <sheetData>
    <row r="3" spans="1:6" ht="15.75">
      <c r="A3" s="728" t="s">
        <v>421</v>
      </c>
      <c r="B3" s="728"/>
      <c r="C3" s="728"/>
      <c r="D3" s="728"/>
      <c r="E3" s="728"/>
      <c r="F3" s="728"/>
    </row>
    <row r="4" spans="1:6" ht="15.75">
      <c r="A4" s="728" t="s">
        <v>148</v>
      </c>
      <c r="B4" s="728"/>
      <c r="C4" s="728"/>
      <c r="D4" s="728"/>
      <c r="E4" s="728"/>
      <c r="F4" s="728"/>
    </row>
    <row r="6" ht="15">
      <c r="F6" s="309" t="s">
        <v>422</v>
      </c>
    </row>
    <row r="7" spans="2:6" ht="15.75" thickBot="1">
      <c r="B7" s="308"/>
      <c r="C7" s="308"/>
      <c r="D7" s="308"/>
      <c r="F7" s="309" t="s">
        <v>415</v>
      </c>
    </row>
    <row r="8" spans="1:6" ht="30" customHeight="1">
      <c r="A8" s="310" t="s">
        <v>132</v>
      </c>
      <c r="B8" s="729" t="s">
        <v>3</v>
      </c>
      <c r="C8" s="730"/>
      <c r="D8" s="730"/>
      <c r="E8" s="731"/>
      <c r="F8" s="311"/>
    </row>
    <row r="9" spans="1:6" ht="30" customHeight="1">
      <c r="A9" s="312" t="s">
        <v>1</v>
      </c>
      <c r="B9" s="726" t="s">
        <v>416</v>
      </c>
      <c r="C9" s="726"/>
      <c r="D9" s="726"/>
      <c r="E9" s="726"/>
      <c r="F9" s="472">
        <v>1173</v>
      </c>
    </row>
    <row r="10" spans="1:6" ht="30" customHeight="1">
      <c r="A10" s="312" t="s">
        <v>2</v>
      </c>
      <c r="B10" s="726" t="s">
        <v>280</v>
      </c>
      <c r="C10" s="726"/>
      <c r="D10" s="726"/>
      <c r="E10" s="726"/>
      <c r="F10" s="472">
        <v>0</v>
      </c>
    </row>
    <row r="11" spans="1:6" ht="30" customHeight="1">
      <c r="A11" s="312" t="s">
        <v>6</v>
      </c>
      <c r="B11" s="726" t="s">
        <v>281</v>
      </c>
      <c r="C11" s="726"/>
      <c r="D11" s="726"/>
      <c r="E11" s="726"/>
      <c r="F11" s="472">
        <v>748</v>
      </c>
    </row>
    <row r="12" spans="1:6" ht="30" customHeight="1">
      <c r="A12" s="312" t="s">
        <v>7</v>
      </c>
      <c r="B12" s="726" t="s">
        <v>417</v>
      </c>
      <c r="C12" s="726"/>
      <c r="D12" s="726"/>
      <c r="E12" s="726"/>
      <c r="F12" s="472">
        <v>316</v>
      </c>
    </row>
    <row r="13" spans="1:6" ht="30" customHeight="1" thickBot="1">
      <c r="A13" s="313"/>
      <c r="B13" s="727" t="s">
        <v>40</v>
      </c>
      <c r="C13" s="727"/>
      <c r="D13" s="727"/>
      <c r="E13" s="727"/>
      <c r="F13" s="473">
        <f>SUM(F9:F12)</f>
        <v>2237</v>
      </c>
    </row>
  </sheetData>
  <sheetProtection/>
  <mergeCells count="8">
    <mergeCell ref="B12:E12"/>
    <mergeCell ref="B13:E13"/>
    <mergeCell ref="A3:F3"/>
    <mergeCell ref="A4:F4"/>
    <mergeCell ref="B8:E8"/>
    <mergeCell ref="B9:E9"/>
    <mergeCell ref="B10:E10"/>
    <mergeCell ref="B11:E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37" sqref="B37"/>
    </sheetView>
  </sheetViews>
  <sheetFormatPr defaultColWidth="9.00390625" defaultRowHeight="12.75"/>
  <cols>
    <col min="1" max="1" width="9.125" style="16" customWidth="1"/>
    <col min="2" max="2" width="46.75390625" style="16" customWidth="1"/>
    <col min="3" max="3" width="12.125" style="16" customWidth="1"/>
    <col min="4" max="5" width="12.375" style="16" customWidth="1"/>
    <col min="6" max="6" width="12.375" style="318" customWidth="1"/>
    <col min="7" max="7" width="12.375" style="109" customWidth="1"/>
    <col min="8" max="16384" width="9.125" style="16" customWidth="1"/>
  </cols>
  <sheetData>
    <row r="1" spans="4:7" ht="60.75" customHeight="1" thickBot="1">
      <c r="D1" s="51"/>
      <c r="F1" s="319"/>
      <c r="G1" s="141" t="s">
        <v>142</v>
      </c>
    </row>
    <row r="2" spans="1:7" ht="32.25" customHeight="1" thickBot="1">
      <c r="A2" s="573" t="s">
        <v>132</v>
      </c>
      <c r="B2" s="564" t="s">
        <v>182</v>
      </c>
      <c r="C2" s="52" t="s">
        <v>133</v>
      </c>
      <c r="D2" s="19" t="s">
        <v>199</v>
      </c>
      <c r="E2" s="19" t="s">
        <v>199</v>
      </c>
      <c r="F2" s="559" t="s">
        <v>234</v>
      </c>
      <c r="G2" s="561" t="s">
        <v>235</v>
      </c>
    </row>
    <row r="3" spans="1:7" ht="15.75" customHeight="1" thickBot="1">
      <c r="A3" s="565"/>
      <c r="B3" s="558"/>
      <c r="C3" s="131" t="s">
        <v>236</v>
      </c>
      <c r="D3" s="94" t="s">
        <v>237</v>
      </c>
      <c r="E3" s="94" t="s">
        <v>238</v>
      </c>
      <c r="F3" s="560"/>
      <c r="G3" s="562"/>
    </row>
    <row r="4" spans="1:7" ht="24.75" customHeight="1">
      <c r="A4" s="41" t="s">
        <v>13</v>
      </c>
      <c r="B4" s="114" t="s">
        <v>179</v>
      </c>
      <c r="C4" s="41">
        <f>SUM(C5:C9)</f>
        <v>110074</v>
      </c>
      <c r="D4" s="123">
        <f>SUM(D5:D9)</f>
        <v>96223</v>
      </c>
      <c r="E4" s="132">
        <f>SUM(E5:E9)</f>
        <v>83401</v>
      </c>
      <c r="F4" s="142">
        <f>SUM(F5:F9)</f>
        <v>75468</v>
      </c>
      <c r="G4" s="143">
        <f>F4/E4</f>
        <v>0.9048812364360139</v>
      </c>
    </row>
    <row r="5" spans="1:7" ht="24.75" customHeight="1">
      <c r="A5" s="118" t="s">
        <v>1</v>
      </c>
      <c r="B5" s="115" t="s">
        <v>73</v>
      </c>
      <c r="C5" s="42">
        <v>28169</v>
      </c>
      <c r="D5" s="100">
        <v>28169</v>
      </c>
      <c r="E5" s="133">
        <v>28558</v>
      </c>
      <c r="F5" s="134">
        <v>28426</v>
      </c>
      <c r="G5" s="112">
        <f aca="true" t="shared" si="0" ref="G5:G35">F5/E5</f>
        <v>0.9953778275789621</v>
      </c>
    </row>
    <row r="6" spans="1:7" ht="24.75" customHeight="1">
      <c r="A6" s="118" t="s">
        <v>2</v>
      </c>
      <c r="B6" s="105" t="s">
        <v>74</v>
      </c>
      <c r="C6" s="42">
        <v>4421</v>
      </c>
      <c r="D6" s="100">
        <v>4421</v>
      </c>
      <c r="E6" s="133">
        <v>4650</v>
      </c>
      <c r="F6" s="134">
        <v>4455</v>
      </c>
      <c r="G6" s="112">
        <f t="shared" si="0"/>
        <v>0.9580645161290322</v>
      </c>
    </row>
    <row r="7" spans="1:7" ht="24.75" customHeight="1">
      <c r="A7" s="118" t="s">
        <v>6</v>
      </c>
      <c r="B7" s="105" t="s">
        <v>143</v>
      </c>
      <c r="C7" s="42">
        <v>43969</v>
      </c>
      <c r="D7" s="100">
        <v>28996</v>
      </c>
      <c r="E7" s="134">
        <v>23774</v>
      </c>
      <c r="F7" s="134">
        <v>18675</v>
      </c>
      <c r="G7" s="112">
        <f t="shared" si="0"/>
        <v>0.7855219988222428</v>
      </c>
    </row>
    <row r="8" spans="1:7" ht="24.75" customHeight="1">
      <c r="A8" s="118" t="s">
        <v>7</v>
      </c>
      <c r="B8" s="116" t="s">
        <v>105</v>
      </c>
      <c r="C8" s="42"/>
      <c r="D8" s="100"/>
      <c r="E8" s="135"/>
      <c r="F8" s="320"/>
      <c r="G8" s="112"/>
    </row>
    <row r="9" spans="1:7" ht="24.75" customHeight="1">
      <c r="A9" s="118" t="s">
        <v>8</v>
      </c>
      <c r="B9" s="105" t="s">
        <v>144</v>
      </c>
      <c r="C9" s="43">
        <f>SUM(C10:C12)</f>
        <v>33515</v>
      </c>
      <c r="D9" s="101">
        <f>SUM(D10:D12)</f>
        <v>34637</v>
      </c>
      <c r="E9" s="111">
        <f>SUM(E10:E12)</f>
        <v>26419</v>
      </c>
      <c r="F9" s="111">
        <f>SUM(F10:F12)</f>
        <v>23912</v>
      </c>
      <c r="G9" s="112">
        <f t="shared" si="0"/>
        <v>0.905106173587191</v>
      </c>
    </row>
    <row r="10" spans="1:7" ht="24.75" customHeight="1">
      <c r="A10" s="119" t="s">
        <v>57</v>
      </c>
      <c r="B10" s="117" t="s">
        <v>177</v>
      </c>
      <c r="C10" s="44">
        <v>15898</v>
      </c>
      <c r="D10" s="124">
        <v>17020</v>
      </c>
      <c r="E10" s="136">
        <v>14567</v>
      </c>
      <c r="F10" s="136">
        <v>12528</v>
      </c>
      <c r="G10" s="112">
        <f t="shared" si="0"/>
        <v>0.8600260863595799</v>
      </c>
    </row>
    <row r="11" spans="1:7" ht="24.75" customHeight="1">
      <c r="A11" s="119" t="s">
        <v>58</v>
      </c>
      <c r="B11" s="104" t="s">
        <v>106</v>
      </c>
      <c r="C11" s="44">
        <v>17617</v>
      </c>
      <c r="D11" s="124">
        <v>17617</v>
      </c>
      <c r="E11" s="21">
        <v>11852</v>
      </c>
      <c r="F11" s="136">
        <v>11384</v>
      </c>
      <c r="G11" s="112">
        <f t="shared" si="0"/>
        <v>0.9605129935875801</v>
      </c>
    </row>
    <row r="12" spans="1:7" ht="24.75" customHeight="1">
      <c r="A12" s="119" t="s">
        <v>145</v>
      </c>
      <c r="B12" s="104" t="s">
        <v>107</v>
      </c>
      <c r="C12" s="44"/>
      <c r="D12" s="124"/>
      <c r="E12" s="137"/>
      <c r="F12" s="321"/>
      <c r="G12" s="112"/>
    </row>
    <row r="13" spans="1:7" ht="24.75" customHeight="1">
      <c r="A13" s="45" t="s">
        <v>14</v>
      </c>
      <c r="B13" s="103" t="s">
        <v>108</v>
      </c>
      <c r="C13" s="45">
        <f>SUM(C14:C16)</f>
        <v>4160</v>
      </c>
      <c r="D13" s="99">
        <f>SUM(D14:D16)</f>
        <v>20459</v>
      </c>
      <c r="E13" s="110">
        <f>SUM(E14:E16)</f>
        <v>21391</v>
      </c>
      <c r="F13" s="110">
        <f>SUM(F14:F16)</f>
        <v>20898</v>
      </c>
      <c r="G13" s="112">
        <f t="shared" si="0"/>
        <v>0.9769529241269693</v>
      </c>
    </row>
    <row r="14" spans="1:7" ht="24.75" customHeight="1">
      <c r="A14" s="118" t="s">
        <v>1</v>
      </c>
      <c r="B14" s="105" t="s">
        <v>109</v>
      </c>
      <c r="C14" s="42">
        <v>1960</v>
      </c>
      <c r="D14" s="100">
        <v>20459</v>
      </c>
      <c r="E14" s="134">
        <v>21391</v>
      </c>
      <c r="F14" s="134">
        <v>20898</v>
      </c>
      <c r="G14" s="112">
        <f t="shared" si="0"/>
        <v>0.9769529241269693</v>
      </c>
    </row>
    <row r="15" spans="1:7" ht="24.75" customHeight="1">
      <c r="A15" s="118" t="s">
        <v>2</v>
      </c>
      <c r="B15" s="105" t="s">
        <v>110</v>
      </c>
      <c r="C15" s="42">
        <v>2200</v>
      </c>
      <c r="D15" s="100">
        <v>0</v>
      </c>
      <c r="E15" s="134">
        <v>0</v>
      </c>
      <c r="F15" s="134">
        <v>0</v>
      </c>
      <c r="G15" s="112"/>
    </row>
    <row r="16" spans="1:7" ht="24.75" customHeight="1">
      <c r="A16" s="118" t="s">
        <v>6</v>
      </c>
      <c r="B16" s="115" t="s">
        <v>111</v>
      </c>
      <c r="C16" s="42">
        <f>SUM(C17:C18)</f>
        <v>0</v>
      </c>
      <c r="D16" s="100">
        <f>SUM(D17:D18)</f>
        <v>0</v>
      </c>
      <c r="E16" s="134">
        <f>SUM(E17:E18)</f>
        <v>0</v>
      </c>
      <c r="F16" s="134">
        <v>0</v>
      </c>
      <c r="G16" s="112"/>
    </row>
    <row r="17" spans="1:7" ht="24.75" customHeight="1">
      <c r="A17" s="119" t="s">
        <v>57</v>
      </c>
      <c r="B17" s="104" t="s">
        <v>180</v>
      </c>
      <c r="C17" s="44">
        <v>0</v>
      </c>
      <c r="D17" s="100"/>
      <c r="E17" s="135"/>
      <c r="F17" s="320"/>
      <c r="G17" s="112"/>
    </row>
    <row r="18" spans="1:7" ht="24.75" customHeight="1">
      <c r="A18" s="119" t="s">
        <v>58</v>
      </c>
      <c r="B18" s="104" t="s">
        <v>112</v>
      </c>
      <c r="C18" s="44">
        <v>0</v>
      </c>
      <c r="D18" s="100"/>
      <c r="E18" s="135"/>
      <c r="F18" s="320"/>
      <c r="G18" s="112"/>
    </row>
    <row r="19" spans="1:7" ht="24.75" customHeight="1">
      <c r="A19" s="45" t="s">
        <v>15</v>
      </c>
      <c r="B19" s="103" t="s">
        <v>113</v>
      </c>
      <c r="C19" s="45"/>
      <c r="D19" s="99">
        <v>200</v>
      </c>
      <c r="E19" s="110">
        <v>200</v>
      </c>
      <c r="F19" s="110">
        <v>200</v>
      </c>
      <c r="G19" s="112">
        <f t="shared" si="0"/>
        <v>1</v>
      </c>
    </row>
    <row r="20" spans="1:7" ht="24.75" customHeight="1">
      <c r="A20" s="45" t="s">
        <v>16</v>
      </c>
      <c r="B20" s="103" t="s">
        <v>114</v>
      </c>
      <c r="C20" s="45">
        <f>SUM(C21:C22)</f>
        <v>500</v>
      </c>
      <c r="D20" s="99">
        <f>SUM(D21:D22)</f>
        <v>500</v>
      </c>
      <c r="E20" s="20">
        <f>SUM(E21:E22)</f>
        <v>500</v>
      </c>
      <c r="F20" s="110">
        <f>SUM(F21:F22)</f>
        <v>0</v>
      </c>
      <c r="G20" s="112">
        <f t="shared" si="0"/>
        <v>0</v>
      </c>
    </row>
    <row r="21" spans="1:7" ht="24.75" customHeight="1">
      <c r="A21" s="120" t="s">
        <v>1</v>
      </c>
      <c r="B21" s="104" t="s">
        <v>115</v>
      </c>
      <c r="C21" s="44">
        <v>400</v>
      </c>
      <c r="D21" s="124">
        <v>400</v>
      </c>
      <c r="E21" s="21">
        <v>400</v>
      </c>
      <c r="F21" s="321"/>
      <c r="G21" s="112">
        <f t="shared" si="0"/>
        <v>0</v>
      </c>
    </row>
    <row r="22" spans="1:7" ht="24.75" customHeight="1">
      <c r="A22" s="120" t="s">
        <v>2</v>
      </c>
      <c r="B22" s="104" t="s">
        <v>116</v>
      </c>
      <c r="C22" s="44">
        <v>100</v>
      </c>
      <c r="D22" s="124">
        <v>100</v>
      </c>
      <c r="E22" s="21">
        <v>100</v>
      </c>
      <c r="F22" s="321"/>
      <c r="G22" s="112">
        <f t="shared" si="0"/>
        <v>0</v>
      </c>
    </row>
    <row r="23" spans="1:7" ht="24.75" customHeight="1">
      <c r="A23" s="121" t="s">
        <v>17</v>
      </c>
      <c r="B23" s="102" t="s">
        <v>117</v>
      </c>
      <c r="C23" s="45">
        <f>C4+C13+C19+C20</f>
        <v>114734</v>
      </c>
      <c r="D23" s="99">
        <f>D4+D13+D19+D20</f>
        <v>117382</v>
      </c>
      <c r="E23" s="110">
        <f>E4+E13+E19+E20</f>
        <v>105492</v>
      </c>
      <c r="F23" s="110">
        <f>F4+F13+F19+F20</f>
        <v>96566</v>
      </c>
      <c r="G23" s="112">
        <f t="shared" si="0"/>
        <v>0.9153869487733667</v>
      </c>
    </row>
    <row r="24" spans="1:7" ht="24.75" customHeight="1">
      <c r="A24" s="45" t="s">
        <v>18</v>
      </c>
      <c r="B24" s="103" t="s">
        <v>11</v>
      </c>
      <c r="C24" s="46">
        <f>SUM(C25:C26)</f>
        <v>0</v>
      </c>
      <c r="D24" s="125">
        <f>SUM(D25:D26)</f>
        <v>0</v>
      </c>
      <c r="E24" s="138">
        <f>SUM(E25:E26)</f>
        <v>0</v>
      </c>
      <c r="F24" s="138">
        <f>SUM(F25:F26)</f>
        <v>0</v>
      </c>
      <c r="G24" s="112"/>
    </row>
    <row r="25" spans="1:7" ht="24.75" customHeight="1">
      <c r="A25" s="120" t="s">
        <v>1</v>
      </c>
      <c r="B25" s="104" t="s">
        <v>178</v>
      </c>
      <c r="C25" s="128"/>
      <c r="D25" s="124"/>
      <c r="E25" s="137"/>
      <c r="F25" s="321"/>
      <c r="G25" s="112"/>
    </row>
    <row r="26" spans="1:7" ht="24.75" customHeight="1">
      <c r="A26" s="120" t="s">
        <v>2</v>
      </c>
      <c r="B26" s="104" t="s">
        <v>118</v>
      </c>
      <c r="C26" s="44"/>
      <c r="D26" s="124"/>
      <c r="E26" s="370"/>
      <c r="F26" s="369"/>
      <c r="G26" s="112"/>
    </row>
    <row r="27" spans="1:7" ht="24.75" customHeight="1">
      <c r="A27" s="45" t="s">
        <v>19</v>
      </c>
      <c r="B27" s="103" t="s">
        <v>119</v>
      </c>
      <c r="C27" s="45">
        <f>C19+C13+C4+C20+C24</f>
        <v>114734</v>
      </c>
      <c r="D27" s="99">
        <f>D19+D13+D4+D20+D24</f>
        <v>117382</v>
      </c>
      <c r="E27" s="103">
        <f>E19+E13+E4+E20+E24</f>
        <v>105492</v>
      </c>
      <c r="F27" s="110">
        <f>SUM(F23)</f>
        <v>96566</v>
      </c>
      <c r="G27" s="112">
        <f t="shared" si="0"/>
        <v>0.9153869487733667</v>
      </c>
    </row>
    <row r="28" spans="1:7" ht="24.75" customHeight="1">
      <c r="A28" s="45"/>
      <c r="B28" s="105" t="s">
        <v>176</v>
      </c>
      <c r="C28" s="45">
        <v>98919</v>
      </c>
      <c r="D28" s="125">
        <v>100326</v>
      </c>
      <c r="E28" s="138">
        <v>88436</v>
      </c>
      <c r="F28" s="138">
        <v>85367</v>
      </c>
      <c r="G28" s="112">
        <f t="shared" si="0"/>
        <v>0.9652969378985934</v>
      </c>
    </row>
    <row r="29" spans="1:7" ht="24.75" customHeight="1">
      <c r="A29" s="45"/>
      <c r="B29" s="105" t="s">
        <v>140</v>
      </c>
      <c r="C29" s="45">
        <v>428</v>
      </c>
      <c r="D29" s="372">
        <v>1141</v>
      </c>
      <c r="E29" s="373">
        <v>1141</v>
      </c>
      <c r="F29" s="373">
        <v>1158</v>
      </c>
      <c r="G29" s="112">
        <f t="shared" si="0"/>
        <v>1.0148992112182296</v>
      </c>
    </row>
    <row r="30" spans="1:7" ht="24.75" customHeight="1">
      <c r="A30" s="45"/>
      <c r="B30" s="105" t="s">
        <v>194</v>
      </c>
      <c r="C30" s="45">
        <v>15387</v>
      </c>
      <c r="D30" s="372">
        <v>15915</v>
      </c>
      <c r="E30" s="373">
        <v>15915</v>
      </c>
      <c r="F30" s="373">
        <v>10041</v>
      </c>
      <c r="G30" s="112">
        <f t="shared" si="0"/>
        <v>0.6309142318567389</v>
      </c>
    </row>
    <row r="31" spans="1:7" ht="24.75" customHeight="1">
      <c r="A31" s="45" t="s">
        <v>20</v>
      </c>
      <c r="B31" s="103" t="s">
        <v>431</v>
      </c>
      <c r="C31" s="129"/>
      <c r="D31" s="126"/>
      <c r="E31" s="139"/>
      <c r="F31" s="371">
        <v>-1239</v>
      </c>
      <c r="G31" s="112"/>
    </row>
    <row r="32" spans="1:7" ht="24.75" customHeight="1">
      <c r="A32" s="45" t="s">
        <v>21</v>
      </c>
      <c r="B32" s="103" t="s">
        <v>432</v>
      </c>
      <c r="C32" s="374">
        <f>SUM(C27+C31)</f>
        <v>114734</v>
      </c>
      <c r="D32" s="374">
        <f>SUM(D27+D31)</f>
        <v>117382</v>
      </c>
      <c r="E32" s="374">
        <f>SUM(E27+E31)</f>
        <v>105492</v>
      </c>
      <c r="F32" s="374">
        <f>SUM(F27+F31)</f>
        <v>95327</v>
      </c>
      <c r="G32" s="375">
        <f t="shared" si="0"/>
        <v>0.9036419823304137</v>
      </c>
    </row>
    <row r="33" spans="1:7" ht="24.75" customHeight="1">
      <c r="A33" s="45" t="s">
        <v>22</v>
      </c>
      <c r="B33" s="103" t="s">
        <v>120</v>
      </c>
      <c r="C33" s="42">
        <f>SUM(C34:C35)</f>
        <v>25</v>
      </c>
      <c r="D33" s="100">
        <f>SUM(D34:D35)</f>
        <v>25</v>
      </c>
      <c r="E33" s="134">
        <f>SUM(E34:E35)</f>
        <v>25</v>
      </c>
      <c r="F33" s="134">
        <f>SUM(F34:F35)</f>
        <v>25</v>
      </c>
      <c r="G33" s="112">
        <f t="shared" si="0"/>
        <v>1</v>
      </c>
    </row>
    <row r="34" spans="1:7" ht="24.75" customHeight="1">
      <c r="A34" s="119" t="s">
        <v>1</v>
      </c>
      <c r="B34" s="115" t="s">
        <v>121</v>
      </c>
      <c r="C34" s="42">
        <v>2</v>
      </c>
      <c r="D34" s="100">
        <v>2</v>
      </c>
      <c r="E34" s="133">
        <v>2</v>
      </c>
      <c r="F34" s="134">
        <v>2</v>
      </c>
      <c r="G34" s="112">
        <f t="shared" si="0"/>
        <v>1</v>
      </c>
    </row>
    <row r="35" spans="1:7" ht="24.75" customHeight="1" thickBot="1">
      <c r="A35" s="122" t="s">
        <v>2</v>
      </c>
      <c r="B35" s="106" t="s">
        <v>122</v>
      </c>
      <c r="C35" s="130">
        <v>23</v>
      </c>
      <c r="D35" s="127">
        <v>23</v>
      </c>
      <c r="E35" s="140">
        <v>23</v>
      </c>
      <c r="F35" s="140">
        <v>23</v>
      </c>
      <c r="G35" s="113">
        <f t="shared" si="0"/>
        <v>1</v>
      </c>
    </row>
  </sheetData>
  <sheetProtection/>
  <mergeCells count="4">
    <mergeCell ref="B2:B3"/>
    <mergeCell ref="A2:A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2"/>
  <sheetViews>
    <sheetView view="pageBreakPreview" zoomScale="50" zoomScaleNormal="50" zoomScaleSheetLayoutView="50" zoomScalePageLayoutView="0" workbookViewId="0" topLeftCell="A1">
      <pane xSplit="2" ySplit="10" topLeftCell="AF2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F11" sqref="AF11"/>
    </sheetView>
  </sheetViews>
  <sheetFormatPr defaultColWidth="9.00390625" defaultRowHeight="12.75"/>
  <cols>
    <col min="1" max="1" width="32.75390625" style="82" customWidth="1"/>
    <col min="2" max="2" width="53.375" style="82" customWidth="1"/>
    <col min="3" max="5" width="35.75390625" style="82" customWidth="1"/>
    <col min="6" max="6" width="35.75390625" style="326" customWidth="1"/>
    <col min="7" max="7" width="35.75390625" style="146" customWidth="1"/>
    <col min="8" max="10" width="35.75390625" style="82" customWidth="1"/>
    <col min="11" max="11" width="35.75390625" style="326" customWidth="1"/>
    <col min="12" max="12" width="35.75390625" style="146" customWidth="1"/>
    <col min="13" max="15" width="35.75390625" style="82" customWidth="1"/>
    <col min="16" max="16" width="35.75390625" style="326" customWidth="1"/>
    <col min="17" max="22" width="35.75390625" style="146" customWidth="1"/>
    <col min="23" max="25" width="35.75390625" style="82" customWidth="1"/>
    <col min="26" max="26" width="35.75390625" style="326" customWidth="1"/>
    <col min="27" max="27" width="35.75390625" style="146" customWidth="1"/>
    <col min="28" max="30" width="35.75390625" style="82" customWidth="1"/>
    <col min="31" max="31" width="35.75390625" style="326" customWidth="1"/>
    <col min="32" max="32" width="35.75390625" style="146" customWidth="1"/>
    <col min="33" max="35" width="35.75390625" style="82" customWidth="1"/>
    <col min="36" max="36" width="35.75390625" style="326" customWidth="1"/>
    <col min="37" max="37" width="35.75390625" style="146" customWidth="1"/>
    <col min="38" max="40" width="35.75390625" style="82" customWidth="1"/>
    <col min="41" max="41" width="35.75390625" style="326" customWidth="1"/>
    <col min="42" max="42" width="35.75390625" style="146" customWidth="1"/>
    <col min="43" max="45" width="35.75390625" style="82" customWidth="1"/>
    <col min="46" max="46" width="35.75390625" style="324" customWidth="1"/>
    <col min="47" max="50" width="35.75390625" style="82" customWidth="1"/>
    <col min="51" max="51" width="35.75390625" style="324" customWidth="1"/>
    <col min="52" max="52" width="35.75390625" style="146" customWidth="1"/>
    <col min="53" max="53" width="10.375" style="82" bestFit="1" customWidth="1"/>
    <col min="54" max="16384" width="9.125" style="82" customWidth="1"/>
  </cols>
  <sheetData>
    <row r="1" spans="1:52" ht="91.5" customHeight="1">
      <c r="A1" s="589" t="s">
        <v>455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322"/>
      <c r="AZ1" s="147"/>
    </row>
    <row r="2" spans="1:90" ht="30.75" customHeight="1">
      <c r="A2" s="81"/>
      <c r="B2" s="81"/>
      <c r="C2" s="81"/>
      <c r="D2" s="81"/>
      <c r="E2" s="81"/>
      <c r="F2" s="325"/>
      <c r="G2" s="145"/>
      <c r="H2" s="81"/>
      <c r="I2" s="81"/>
      <c r="J2" s="81"/>
      <c r="K2" s="325"/>
      <c r="L2" s="145"/>
      <c r="M2" s="81"/>
      <c r="N2" s="81"/>
      <c r="O2" s="81"/>
      <c r="P2" s="325"/>
      <c r="Q2" s="145"/>
      <c r="R2" s="145"/>
      <c r="S2" s="145"/>
      <c r="T2" s="145"/>
      <c r="U2" s="145"/>
      <c r="V2" s="145"/>
      <c r="W2" s="81"/>
      <c r="X2" s="81"/>
      <c r="Y2" s="81"/>
      <c r="Z2" s="325"/>
      <c r="AA2" s="145"/>
      <c r="AB2" s="81"/>
      <c r="AC2" s="81"/>
      <c r="AD2" s="81"/>
      <c r="AE2" s="325"/>
      <c r="AF2" s="145"/>
      <c r="AG2" s="81"/>
      <c r="AH2" s="81"/>
      <c r="AI2" s="81"/>
      <c r="AJ2" s="325"/>
      <c r="AK2" s="145"/>
      <c r="AL2" s="81"/>
      <c r="AM2" s="81"/>
      <c r="AN2" s="81"/>
      <c r="AO2" s="325"/>
      <c r="AP2" s="145"/>
      <c r="AR2" s="590" t="s">
        <v>444</v>
      </c>
      <c r="AS2" s="590"/>
      <c r="AT2" s="590"/>
      <c r="AU2" s="590"/>
      <c r="AV2" s="590"/>
      <c r="AW2" s="590"/>
      <c r="AX2" s="590"/>
      <c r="AY2" s="590"/>
      <c r="AZ2" s="590"/>
      <c r="BA2" s="590"/>
      <c r="BB2" s="590"/>
      <c r="BC2" s="590"/>
      <c r="BD2" s="590"/>
      <c r="BE2" s="590"/>
      <c r="BF2" s="590"/>
      <c r="BG2" s="590"/>
      <c r="BH2" s="590"/>
      <c r="BI2" s="590"/>
      <c r="BJ2" s="590"/>
      <c r="BK2" s="590"/>
      <c r="BL2" s="590"/>
      <c r="BM2" s="590"/>
      <c r="BN2" s="590"/>
      <c r="BO2" s="590"/>
      <c r="BP2" s="590"/>
      <c r="BQ2" s="590"/>
      <c r="BR2" s="590"/>
      <c r="BS2" s="590"/>
      <c r="BT2" s="590"/>
      <c r="BU2" s="590"/>
      <c r="BV2" s="590"/>
      <c r="BW2" s="590"/>
      <c r="BX2" s="590"/>
      <c r="BY2" s="590"/>
      <c r="BZ2" s="590"/>
      <c r="CA2" s="590"/>
      <c r="CB2" s="590"/>
      <c r="CC2" s="590"/>
      <c r="CD2" s="590"/>
      <c r="CE2" s="590"/>
      <c r="CF2" s="590"/>
      <c r="CG2" s="590"/>
      <c r="CH2" s="590"/>
      <c r="CI2" s="590"/>
      <c r="CJ2" s="590"/>
      <c r="CK2" s="590"/>
      <c r="CL2" s="590"/>
    </row>
    <row r="3" spans="51:52" ht="30" customHeight="1" thickBot="1">
      <c r="AY3" s="323"/>
      <c r="AZ3" s="148" t="s">
        <v>0</v>
      </c>
    </row>
    <row r="4" ht="39.75" customHeight="1" hidden="1" thickBot="1">
      <c r="BA4" s="90"/>
    </row>
    <row r="5" spans="1:53" ht="39.75" customHeight="1" thickBot="1">
      <c r="A5" s="525" t="s">
        <v>31</v>
      </c>
      <c r="B5" s="525"/>
      <c r="C5" s="580" t="s">
        <v>63</v>
      </c>
      <c r="D5" s="581"/>
      <c r="E5" s="581"/>
      <c r="F5" s="581"/>
      <c r="G5" s="582"/>
      <c r="H5" s="581" t="s">
        <v>32</v>
      </c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2"/>
      <c r="BA5" s="90"/>
    </row>
    <row r="6" spans="1:53" ht="39.75" customHeight="1" thickBot="1">
      <c r="A6" s="525"/>
      <c r="B6" s="525"/>
      <c r="C6" s="583"/>
      <c r="D6" s="584"/>
      <c r="E6" s="584"/>
      <c r="F6" s="584"/>
      <c r="G6" s="585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8"/>
      <c r="BA6" s="90"/>
    </row>
    <row r="7" spans="1:52" ht="100.5" customHeight="1" thickBot="1">
      <c r="A7" s="525"/>
      <c r="B7" s="525"/>
      <c r="C7" s="586"/>
      <c r="D7" s="587"/>
      <c r="E7" s="587"/>
      <c r="F7" s="587"/>
      <c r="G7" s="588"/>
      <c r="H7" s="591" t="s">
        <v>64</v>
      </c>
      <c r="I7" s="592"/>
      <c r="J7" s="592"/>
      <c r="K7" s="592"/>
      <c r="L7" s="593"/>
      <c r="M7" s="594" t="s">
        <v>65</v>
      </c>
      <c r="N7" s="595"/>
      <c r="O7" s="595"/>
      <c r="P7" s="595"/>
      <c r="Q7" s="596"/>
      <c r="R7" s="594" t="s">
        <v>449</v>
      </c>
      <c r="S7" s="595"/>
      <c r="T7" s="595"/>
      <c r="U7" s="595"/>
      <c r="V7" s="596"/>
      <c r="W7" s="591" t="s">
        <v>4</v>
      </c>
      <c r="X7" s="592"/>
      <c r="Y7" s="592"/>
      <c r="Z7" s="592"/>
      <c r="AA7" s="593"/>
      <c r="AB7" s="591" t="s">
        <v>168</v>
      </c>
      <c r="AC7" s="592"/>
      <c r="AD7" s="592"/>
      <c r="AE7" s="592"/>
      <c r="AF7" s="593"/>
      <c r="AG7" s="591" t="s">
        <v>66</v>
      </c>
      <c r="AH7" s="592"/>
      <c r="AI7" s="592"/>
      <c r="AJ7" s="592"/>
      <c r="AK7" s="593"/>
      <c r="AL7" s="591" t="s">
        <v>67</v>
      </c>
      <c r="AM7" s="592"/>
      <c r="AN7" s="592"/>
      <c r="AO7" s="592"/>
      <c r="AP7" s="593"/>
      <c r="AQ7" s="591" t="s">
        <v>68</v>
      </c>
      <c r="AR7" s="592"/>
      <c r="AS7" s="592"/>
      <c r="AT7" s="592"/>
      <c r="AU7" s="593"/>
      <c r="AV7" s="591" t="s">
        <v>230</v>
      </c>
      <c r="AW7" s="592"/>
      <c r="AX7" s="592"/>
      <c r="AY7" s="592"/>
      <c r="AZ7" s="593"/>
    </row>
    <row r="8" spans="1:52" ht="90" customHeight="1" thickBot="1">
      <c r="A8" s="83"/>
      <c r="B8" s="83"/>
      <c r="C8" s="527" t="s">
        <v>151</v>
      </c>
      <c r="D8" s="527" t="s">
        <v>199</v>
      </c>
      <c r="E8" s="527" t="s">
        <v>199</v>
      </c>
      <c r="F8" s="526" t="s">
        <v>234</v>
      </c>
      <c r="G8" s="575" t="s">
        <v>235</v>
      </c>
      <c r="H8" s="527" t="s">
        <v>151</v>
      </c>
      <c r="I8" s="527" t="s">
        <v>199</v>
      </c>
      <c r="J8" s="527" t="s">
        <v>199</v>
      </c>
      <c r="K8" s="526" t="s">
        <v>234</v>
      </c>
      <c r="L8" s="575" t="s">
        <v>235</v>
      </c>
      <c r="M8" s="527" t="s">
        <v>151</v>
      </c>
      <c r="N8" s="527" t="s">
        <v>199</v>
      </c>
      <c r="O8" s="527" t="s">
        <v>199</v>
      </c>
      <c r="P8" s="526" t="s">
        <v>234</v>
      </c>
      <c r="Q8" s="575" t="s">
        <v>235</v>
      </c>
      <c r="R8" s="527" t="s">
        <v>151</v>
      </c>
      <c r="S8" s="527" t="s">
        <v>199</v>
      </c>
      <c r="T8" s="527" t="s">
        <v>199</v>
      </c>
      <c r="U8" s="526" t="s">
        <v>234</v>
      </c>
      <c r="V8" s="575" t="s">
        <v>235</v>
      </c>
      <c r="W8" s="527" t="s">
        <v>151</v>
      </c>
      <c r="X8" s="527" t="s">
        <v>199</v>
      </c>
      <c r="Y8" s="527" t="s">
        <v>199</v>
      </c>
      <c r="Z8" s="526" t="s">
        <v>234</v>
      </c>
      <c r="AA8" s="575" t="s">
        <v>235</v>
      </c>
      <c r="AB8" s="527" t="s">
        <v>151</v>
      </c>
      <c r="AC8" s="527" t="s">
        <v>199</v>
      </c>
      <c r="AD8" s="527" t="s">
        <v>199</v>
      </c>
      <c r="AE8" s="526" t="s">
        <v>234</v>
      </c>
      <c r="AF8" s="575" t="s">
        <v>235</v>
      </c>
      <c r="AG8" s="527" t="s">
        <v>151</v>
      </c>
      <c r="AH8" s="527" t="s">
        <v>199</v>
      </c>
      <c r="AI8" s="527" t="s">
        <v>199</v>
      </c>
      <c r="AJ8" s="526" t="s">
        <v>234</v>
      </c>
      <c r="AK8" s="575" t="s">
        <v>235</v>
      </c>
      <c r="AL8" s="527" t="s">
        <v>151</v>
      </c>
      <c r="AM8" s="527" t="s">
        <v>199</v>
      </c>
      <c r="AN8" s="527" t="s">
        <v>199</v>
      </c>
      <c r="AO8" s="526" t="s">
        <v>234</v>
      </c>
      <c r="AP8" s="575" t="s">
        <v>235</v>
      </c>
      <c r="AQ8" s="527" t="s">
        <v>151</v>
      </c>
      <c r="AR8" s="527" t="s">
        <v>199</v>
      </c>
      <c r="AS8" s="527" t="s">
        <v>199</v>
      </c>
      <c r="AT8" s="526" t="s">
        <v>234</v>
      </c>
      <c r="AU8" s="575" t="s">
        <v>235</v>
      </c>
      <c r="AV8" s="527" t="s">
        <v>151</v>
      </c>
      <c r="AW8" s="527" t="s">
        <v>199</v>
      </c>
      <c r="AX8" s="527" t="s">
        <v>199</v>
      </c>
      <c r="AY8" s="526" t="s">
        <v>234</v>
      </c>
      <c r="AZ8" s="575" t="s">
        <v>235</v>
      </c>
    </row>
    <row r="9" spans="1:52" ht="41.25" customHeight="1" thickBot="1">
      <c r="A9" s="83"/>
      <c r="B9" s="83"/>
      <c r="C9" s="84" t="s">
        <v>236</v>
      </c>
      <c r="D9" s="144" t="s">
        <v>237</v>
      </c>
      <c r="E9" s="84" t="s">
        <v>238</v>
      </c>
      <c r="F9" s="574"/>
      <c r="G9" s="576"/>
      <c r="H9" s="84" t="s">
        <v>236</v>
      </c>
      <c r="I9" s="144" t="s">
        <v>237</v>
      </c>
      <c r="J9" s="84" t="s">
        <v>238</v>
      </c>
      <c r="K9" s="574"/>
      <c r="L9" s="576"/>
      <c r="M9" s="84" t="s">
        <v>236</v>
      </c>
      <c r="N9" s="144" t="s">
        <v>237</v>
      </c>
      <c r="O9" s="84" t="s">
        <v>238</v>
      </c>
      <c r="P9" s="574"/>
      <c r="Q9" s="576"/>
      <c r="R9" s="84" t="s">
        <v>236</v>
      </c>
      <c r="S9" s="144" t="s">
        <v>237</v>
      </c>
      <c r="T9" s="84" t="s">
        <v>238</v>
      </c>
      <c r="U9" s="574"/>
      <c r="V9" s="576"/>
      <c r="W9" s="84" t="s">
        <v>236</v>
      </c>
      <c r="X9" s="144" t="s">
        <v>237</v>
      </c>
      <c r="Y9" s="84" t="s">
        <v>238</v>
      </c>
      <c r="Z9" s="574"/>
      <c r="AA9" s="576"/>
      <c r="AB9" s="84" t="s">
        <v>236</v>
      </c>
      <c r="AC9" s="144" t="s">
        <v>237</v>
      </c>
      <c r="AD9" s="84" t="s">
        <v>238</v>
      </c>
      <c r="AE9" s="574"/>
      <c r="AF9" s="576"/>
      <c r="AG9" s="84" t="s">
        <v>236</v>
      </c>
      <c r="AH9" s="144" t="s">
        <v>237</v>
      </c>
      <c r="AI9" s="84" t="s">
        <v>238</v>
      </c>
      <c r="AJ9" s="574"/>
      <c r="AK9" s="576"/>
      <c r="AL9" s="84" t="s">
        <v>236</v>
      </c>
      <c r="AM9" s="144" t="s">
        <v>237</v>
      </c>
      <c r="AN9" s="84" t="s">
        <v>238</v>
      </c>
      <c r="AO9" s="574"/>
      <c r="AP9" s="576"/>
      <c r="AQ9" s="84" t="s">
        <v>236</v>
      </c>
      <c r="AR9" s="144" t="s">
        <v>237</v>
      </c>
      <c r="AS9" s="84" t="s">
        <v>238</v>
      </c>
      <c r="AT9" s="574"/>
      <c r="AU9" s="576"/>
      <c r="AV9" s="84" t="s">
        <v>236</v>
      </c>
      <c r="AW9" s="144" t="s">
        <v>237</v>
      </c>
      <c r="AX9" s="84" t="s">
        <v>238</v>
      </c>
      <c r="AY9" s="574"/>
      <c r="AZ9" s="576"/>
    </row>
    <row r="10" spans="1:52" ht="39.75" customHeight="1" thickBot="1">
      <c r="A10" s="83"/>
      <c r="B10" s="83"/>
      <c r="C10" s="577"/>
      <c r="D10" s="578"/>
      <c r="E10" s="578"/>
      <c r="F10" s="578"/>
      <c r="G10" s="579"/>
      <c r="H10" s="594">
        <v>1</v>
      </c>
      <c r="I10" s="595"/>
      <c r="J10" s="595"/>
      <c r="K10" s="595"/>
      <c r="L10" s="596"/>
      <c r="M10" s="594">
        <v>2</v>
      </c>
      <c r="N10" s="595"/>
      <c r="O10" s="595"/>
      <c r="P10" s="595"/>
      <c r="Q10" s="596"/>
      <c r="R10" s="594">
        <v>3</v>
      </c>
      <c r="S10" s="595"/>
      <c r="T10" s="595"/>
      <c r="U10" s="595"/>
      <c r="V10" s="596"/>
      <c r="W10" s="594">
        <v>4</v>
      </c>
      <c r="X10" s="595"/>
      <c r="Y10" s="595"/>
      <c r="Z10" s="595"/>
      <c r="AA10" s="596"/>
      <c r="AB10" s="594">
        <v>5</v>
      </c>
      <c r="AC10" s="595"/>
      <c r="AD10" s="595"/>
      <c r="AE10" s="595"/>
      <c r="AF10" s="596"/>
      <c r="AG10" s="594">
        <v>6</v>
      </c>
      <c r="AH10" s="595"/>
      <c r="AI10" s="595"/>
      <c r="AJ10" s="595"/>
      <c r="AK10" s="596"/>
      <c r="AL10" s="594">
        <v>7</v>
      </c>
      <c r="AM10" s="595"/>
      <c r="AN10" s="595"/>
      <c r="AO10" s="595"/>
      <c r="AP10" s="596"/>
      <c r="AQ10" s="594">
        <v>8</v>
      </c>
      <c r="AR10" s="595"/>
      <c r="AS10" s="595"/>
      <c r="AT10" s="595"/>
      <c r="AU10" s="596"/>
      <c r="AV10" s="594">
        <v>9</v>
      </c>
      <c r="AW10" s="595"/>
      <c r="AX10" s="595"/>
      <c r="AY10" s="595"/>
      <c r="AZ10" s="596"/>
    </row>
    <row r="11" spans="1:52" ht="408.75" customHeight="1" thickBot="1">
      <c r="A11" s="520">
        <v>680002</v>
      </c>
      <c r="B11" s="522" t="s">
        <v>426</v>
      </c>
      <c r="C11" s="520">
        <v>0</v>
      </c>
      <c r="D11" s="514">
        <v>0</v>
      </c>
      <c r="E11" s="520">
        <v>0</v>
      </c>
      <c r="F11" s="528">
        <f>K11+P11+Z11+AE11+AJ11+AO11+AT11+AY11</f>
        <v>373</v>
      </c>
      <c r="G11" s="523"/>
      <c r="H11" s="520"/>
      <c r="I11" s="524"/>
      <c r="J11" s="520"/>
      <c r="K11" s="529">
        <v>373</v>
      </c>
      <c r="L11" s="523"/>
      <c r="M11" s="520"/>
      <c r="N11" s="520"/>
      <c r="O11" s="514"/>
      <c r="P11" s="530"/>
      <c r="Q11" s="523"/>
      <c r="R11" s="520"/>
      <c r="S11" s="514"/>
      <c r="T11" s="520"/>
      <c r="U11" s="514"/>
      <c r="V11" s="520"/>
      <c r="W11" s="520"/>
      <c r="X11" s="514"/>
      <c r="Y11" s="520"/>
      <c r="Z11" s="531"/>
      <c r="AA11" s="520"/>
      <c r="AB11" s="520"/>
      <c r="AC11" s="520"/>
      <c r="AD11" s="520"/>
      <c r="AE11" s="530"/>
      <c r="AF11" s="520"/>
      <c r="AG11" s="520"/>
      <c r="AH11" s="520"/>
      <c r="AI11" s="520"/>
      <c r="AJ11" s="530"/>
      <c r="AK11" s="520"/>
      <c r="AL11" s="520"/>
      <c r="AM11" s="520"/>
      <c r="AN11" s="520"/>
      <c r="AO11" s="530"/>
      <c r="AP11" s="523"/>
      <c r="AQ11" s="520"/>
      <c r="AR11" s="520"/>
      <c r="AS11" s="514"/>
      <c r="AT11" s="532"/>
      <c r="AU11" s="520"/>
      <c r="AV11" s="520"/>
      <c r="AW11" s="514"/>
      <c r="AX11" s="520"/>
      <c r="AY11" s="533"/>
      <c r="AZ11" s="534"/>
    </row>
    <row r="12" spans="1:52" ht="408.75" customHeight="1" thickBot="1">
      <c r="A12" s="520">
        <v>841126</v>
      </c>
      <c r="B12" s="522" t="s">
        <v>69</v>
      </c>
      <c r="C12" s="528">
        <f aca="true" t="shared" si="0" ref="C12:E14">H12+M12+W12+AB12+AG12+AL12+AQ12+AV12</f>
        <v>0</v>
      </c>
      <c r="D12" s="528">
        <f t="shared" si="0"/>
        <v>322</v>
      </c>
      <c r="E12" s="528">
        <f t="shared" si="0"/>
        <v>322</v>
      </c>
      <c r="F12" s="528">
        <f>K12+P12+Z12+AE12+AJ12+AO12+AT12+AY12+U12</f>
        <v>3376</v>
      </c>
      <c r="G12" s="535">
        <f>F12/E12</f>
        <v>10.48447204968944</v>
      </c>
      <c r="H12" s="536"/>
      <c r="I12" s="536"/>
      <c r="J12" s="536"/>
      <c r="K12" s="536">
        <v>2961</v>
      </c>
      <c r="L12" s="534"/>
      <c r="M12" s="536"/>
      <c r="N12" s="536"/>
      <c r="O12" s="536"/>
      <c r="P12" s="537"/>
      <c r="Q12" s="534"/>
      <c r="R12" s="534"/>
      <c r="S12" s="534"/>
      <c r="T12" s="534"/>
      <c r="U12" s="536">
        <v>93</v>
      </c>
      <c r="V12" s="534"/>
      <c r="W12" s="536"/>
      <c r="X12" s="536"/>
      <c r="Y12" s="536"/>
      <c r="Z12" s="538"/>
      <c r="AA12" s="539"/>
      <c r="AB12" s="540"/>
      <c r="AC12" s="536">
        <v>322</v>
      </c>
      <c r="AD12" s="536">
        <v>322</v>
      </c>
      <c r="AE12" s="536">
        <v>322</v>
      </c>
      <c r="AF12" s="534">
        <f>AE12/AD12</f>
        <v>1</v>
      </c>
      <c r="AG12" s="536"/>
      <c r="AH12" s="536"/>
      <c r="AI12" s="536"/>
      <c r="AJ12" s="537"/>
      <c r="AK12" s="534"/>
      <c r="AL12" s="536"/>
      <c r="AM12" s="536"/>
      <c r="AN12" s="536"/>
      <c r="AO12" s="537"/>
      <c r="AP12" s="534"/>
      <c r="AQ12" s="536"/>
      <c r="AR12" s="536"/>
      <c r="AS12" s="536"/>
      <c r="AT12" s="541"/>
      <c r="AU12" s="523"/>
      <c r="AV12" s="536"/>
      <c r="AW12" s="536"/>
      <c r="AX12" s="536"/>
      <c r="AY12" s="541"/>
      <c r="AZ12" s="534"/>
    </row>
    <row r="13" spans="1:52" ht="408.75" customHeight="1" thickBot="1">
      <c r="A13" s="520">
        <v>841403</v>
      </c>
      <c r="B13" s="522" t="s">
        <v>169</v>
      </c>
      <c r="C13" s="528">
        <f t="shared" si="0"/>
        <v>0</v>
      </c>
      <c r="D13" s="528">
        <f t="shared" si="0"/>
        <v>45</v>
      </c>
      <c r="E13" s="528">
        <f t="shared" si="0"/>
        <v>45</v>
      </c>
      <c r="F13" s="528">
        <f aca="true" t="shared" si="1" ref="F13:F21">K13+P13+Z13+AE13+AJ13+AO13+AT13+AY13</f>
        <v>56</v>
      </c>
      <c r="G13" s="535">
        <f aca="true" t="shared" si="2" ref="G13:G18">F13/E13</f>
        <v>1.2444444444444445</v>
      </c>
      <c r="H13" s="536"/>
      <c r="I13" s="536"/>
      <c r="J13" s="536"/>
      <c r="K13" s="536">
        <v>11</v>
      </c>
      <c r="L13" s="534"/>
      <c r="M13" s="536"/>
      <c r="N13" s="536"/>
      <c r="O13" s="536"/>
      <c r="P13" s="537"/>
      <c r="Q13" s="534"/>
      <c r="R13" s="534"/>
      <c r="S13" s="534"/>
      <c r="T13" s="534"/>
      <c r="U13" s="534"/>
      <c r="V13" s="534"/>
      <c r="W13" s="536"/>
      <c r="X13" s="536"/>
      <c r="Y13" s="536"/>
      <c r="Z13" s="538"/>
      <c r="AA13" s="539"/>
      <c r="AB13" s="540"/>
      <c r="AC13" s="536"/>
      <c r="AD13" s="536"/>
      <c r="AE13" s="537"/>
      <c r="AF13" s="534"/>
      <c r="AG13" s="536"/>
      <c r="AH13" s="536"/>
      <c r="AI13" s="536"/>
      <c r="AJ13" s="537"/>
      <c r="AK13" s="534"/>
      <c r="AL13" s="536"/>
      <c r="AM13" s="536">
        <v>45</v>
      </c>
      <c r="AN13" s="536">
        <v>45</v>
      </c>
      <c r="AO13" s="536">
        <v>45</v>
      </c>
      <c r="AP13" s="534">
        <f>AO13/AN13</f>
        <v>1</v>
      </c>
      <c r="AQ13" s="536"/>
      <c r="AR13" s="536"/>
      <c r="AS13" s="536"/>
      <c r="AT13" s="541"/>
      <c r="AU13" s="523"/>
      <c r="AV13" s="536"/>
      <c r="AW13" s="536"/>
      <c r="AX13" s="536"/>
      <c r="AY13" s="541"/>
      <c r="AZ13" s="534"/>
    </row>
    <row r="14" spans="1:52" ht="408.75" customHeight="1" thickBot="1">
      <c r="A14" s="520">
        <v>841901</v>
      </c>
      <c r="B14" s="522" t="s">
        <v>216</v>
      </c>
      <c r="C14" s="528">
        <f t="shared" si="0"/>
        <v>51747</v>
      </c>
      <c r="D14" s="528">
        <f t="shared" si="0"/>
        <v>53728</v>
      </c>
      <c r="E14" s="528">
        <f t="shared" si="0"/>
        <v>42286</v>
      </c>
      <c r="F14" s="528">
        <f t="shared" si="1"/>
        <v>43162</v>
      </c>
      <c r="G14" s="535">
        <f t="shared" si="2"/>
        <v>1.020716076242728</v>
      </c>
      <c r="H14" s="536"/>
      <c r="I14" s="536"/>
      <c r="J14" s="536"/>
      <c r="K14" s="537"/>
      <c r="L14" s="534"/>
      <c r="M14" s="536">
        <v>1450</v>
      </c>
      <c r="N14" s="536">
        <v>1450</v>
      </c>
      <c r="O14" s="536">
        <v>1450</v>
      </c>
      <c r="P14" s="536">
        <v>1921</v>
      </c>
      <c r="Q14" s="534">
        <f>P14/O14</f>
        <v>1.3248275862068966</v>
      </c>
      <c r="R14" s="535"/>
      <c r="S14" s="535"/>
      <c r="T14" s="535"/>
      <c r="U14" s="542">
        <v>316</v>
      </c>
      <c r="V14" s="535"/>
      <c r="W14" s="536">
        <v>370</v>
      </c>
      <c r="X14" s="536">
        <v>370</v>
      </c>
      <c r="Y14" s="536">
        <v>370</v>
      </c>
      <c r="Z14" s="540">
        <v>776</v>
      </c>
      <c r="AA14" s="539">
        <f>Z14/Y14</f>
        <v>2.097297297297297</v>
      </c>
      <c r="AB14" s="540"/>
      <c r="AC14" s="536"/>
      <c r="AD14" s="536"/>
      <c r="AE14" s="537"/>
      <c r="AF14" s="534"/>
      <c r="AG14" s="536"/>
      <c r="AH14" s="536"/>
      <c r="AI14" s="536"/>
      <c r="AJ14" s="537"/>
      <c r="AK14" s="534"/>
      <c r="AL14" s="536"/>
      <c r="AM14" s="536"/>
      <c r="AN14" s="536"/>
      <c r="AO14" s="537"/>
      <c r="AP14" s="534"/>
      <c r="AQ14" s="536">
        <v>44046</v>
      </c>
      <c r="AR14" s="536">
        <v>41908</v>
      </c>
      <c r="AS14" s="536">
        <v>30466</v>
      </c>
      <c r="AT14" s="536">
        <v>30465</v>
      </c>
      <c r="AU14" s="539">
        <v>1</v>
      </c>
      <c r="AV14" s="536">
        <v>5881</v>
      </c>
      <c r="AW14" s="536">
        <v>10000</v>
      </c>
      <c r="AX14" s="536">
        <v>10000</v>
      </c>
      <c r="AY14" s="536">
        <v>10000</v>
      </c>
      <c r="AZ14" s="534">
        <f>AY14/AX14</f>
        <v>1</v>
      </c>
    </row>
    <row r="15" spans="1:52" ht="408.75" customHeight="1" thickBot="1">
      <c r="A15" s="520">
        <v>862101</v>
      </c>
      <c r="B15" s="522" t="s">
        <v>155</v>
      </c>
      <c r="C15" s="528">
        <v>0</v>
      </c>
      <c r="D15" s="528">
        <v>0</v>
      </c>
      <c r="E15" s="528">
        <v>0</v>
      </c>
      <c r="F15" s="528">
        <f t="shared" si="1"/>
        <v>104</v>
      </c>
      <c r="G15" s="535"/>
      <c r="H15" s="536"/>
      <c r="I15" s="536"/>
      <c r="J15" s="536"/>
      <c r="K15" s="536">
        <v>104</v>
      </c>
      <c r="L15" s="534"/>
      <c r="M15" s="536"/>
      <c r="N15" s="536"/>
      <c r="O15" s="536"/>
      <c r="P15" s="537"/>
      <c r="Q15" s="535"/>
      <c r="R15" s="535"/>
      <c r="S15" s="535"/>
      <c r="T15" s="535"/>
      <c r="U15" s="535"/>
      <c r="V15" s="535"/>
      <c r="W15" s="536"/>
      <c r="X15" s="536"/>
      <c r="Y15" s="536"/>
      <c r="Z15" s="538"/>
      <c r="AA15" s="539"/>
      <c r="AB15" s="540"/>
      <c r="AC15" s="536"/>
      <c r="AD15" s="536"/>
      <c r="AE15" s="537"/>
      <c r="AF15" s="534"/>
      <c r="AG15" s="536"/>
      <c r="AH15" s="536"/>
      <c r="AI15" s="536"/>
      <c r="AJ15" s="537"/>
      <c r="AK15" s="534"/>
      <c r="AL15" s="536"/>
      <c r="AM15" s="536"/>
      <c r="AN15" s="536"/>
      <c r="AO15" s="537"/>
      <c r="AP15" s="534"/>
      <c r="AQ15" s="536"/>
      <c r="AR15" s="536"/>
      <c r="AS15" s="536"/>
      <c r="AT15" s="541"/>
      <c r="AU15" s="536"/>
      <c r="AV15" s="536"/>
      <c r="AW15" s="536"/>
      <c r="AX15" s="536"/>
      <c r="AY15" s="541"/>
      <c r="AZ15" s="534"/>
    </row>
    <row r="16" spans="1:52" ht="408.75" customHeight="1" thickBot="1">
      <c r="A16" s="520">
        <v>890442</v>
      </c>
      <c r="B16" s="522" t="s">
        <v>229</v>
      </c>
      <c r="C16" s="528">
        <f aca="true" t="shared" si="3" ref="C16:E17">H16+M16+W16+AB16+AG16+AL16+AQ16+AV16</f>
        <v>63287</v>
      </c>
      <c r="D16" s="528">
        <f t="shared" si="3"/>
        <v>63287</v>
      </c>
      <c r="E16" s="528">
        <f t="shared" si="3"/>
        <v>62839</v>
      </c>
      <c r="F16" s="528">
        <f t="shared" si="1"/>
        <v>49349</v>
      </c>
      <c r="G16" s="535">
        <f t="shared" si="2"/>
        <v>0.7853244004519486</v>
      </c>
      <c r="H16" s="536"/>
      <c r="I16" s="536"/>
      <c r="J16" s="536">
        <v>2441</v>
      </c>
      <c r="K16" s="536">
        <v>2441</v>
      </c>
      <c r="L16" s="534">
        <f>K16/J16</f>
        <v>1</v>
      </c>
      <c r="M16" s="536"/>
      <c r="N16" s="536"/>
      <c r="O16" s="536"/>
      <c r="P16" s="537"/>
      <c r="Q16" s="535"/>
      <c r="R16" s="535"/>
      <c r="S16" s="535"/>
      <c r="T16" s="535"/>
      <c r="U16" s="535"/>
      <c r="V16" s="535"/>
      <c r="W16" s="536"/>
      <c r="X16" s="536"/>
      <c r="Y16" s="536"/>
      <c r="Z16" s="538"/>
      <c r="AA16" s="539"/>
      <c r="AB16" s="540">
        <v>61893</v>
      </c>
      <c r="AC16" s="536">
        <v>43439</v>
      </c>
      <c r="AD16" s="536">
        <v>39618</v>
      </c>
      <c r="AE16" s="536">
        <v>23930</v>
      </c>
      <c r="AF16" s="534">
        <f>AE16/AD16</f>
        <v>0.6040183754858902</v>
      </c>
      <c r="AG16" s="536">
        <v>1394</v>
      </c>
      <c r="AH16" s="536">
        <v>19848</v>
      </c>
      <c r="AI16" s="536">
        <v>20780</v>
      </c>
      <c r="AJ16" s="536">
        <v>22978</v>
      </c>
      <c r="AK16" s="534">
        <f>AJ16/AI16</f>
        <v>1.1057747834456209</v>
      </c>
      <c r="AL16" s="536"/>
      <c r="AM16" s="536"/>
      <c r="AN16" s="536"/>
      <c r="AO16" s="537"/>
      <c r="AP16" s="534"/>
      <c r="AQ16" s="536"/>
      <c r="AR16" s="536"/>
      <c r="AS16" s="536"/>
      <c r="AT16" s="541"/>
      <c r="AU16" s="536"/>
      <c r="AV16" s="536"/>
      <c r="AW16" s="536"/>
      <c r="AX16" s="536"/>
      <c r="AY16" s="541"/>
      <c r="AZ16" s="534"/>
    </row>
    <row r="17" spans="1:52" ht="408.75" customHeight="1" thickBot="1">
      <c r="A17" s="521">
        <v>890443</v>
      </c>
      <c r="B17" s="519" t="s">
        <v>165</v>
      </c>
      <c r="C17" s="528">
        <f t="shared" si="3"/>
        <v>0</v>
      </c>
      <c r="D17" s="528">
        <f t="shared" si="3"/>
        <v>0</v>
      </c>
      <c r="E17" s="528">
        <f t="shared" si="3"/>
        <v>3730</v>
      </c>
      <c r="F17" s="528">
        <f t="shared" si="1"/>
        <v>3730</v>
      </c>
      <c r="G17" s="535">
        <f t="shared" si="2"/>
        <v>1</v>
      </c>
      <c r="H17" s="536"/>
      <c r="I17" s="536"/>
      <c r="J17" s="536"/>
      <c r="K17" s="537"/>
      <c r="L17" s="534"/>
      <c r="M17" s="536"/>
      <c r="N17" s="536"/>
      <c r="O17" s="536"/>
      <c r="P17" s="537"/>
      <c r="Q17" s="535"/>
      <c r="R17" s="535"/>
      <c r="S17" s="535"/>
      <c r="T17" s="535"/>
      <c r="U17" s="535"/>
      <c r="V17" s="535"/>
      <c r="W17" s="536"/>
      <c r="X17" s="536"/>
      <c r="Y17" s="536"/>
      <c r="Z17" s="538"/>
      <c r="AA17" s="539"/>
      <c r="AB17" s="540"/>
      <c r="AC17" s="536"/>
      <c r="AD17" s="536">
        <v>3730</v>
      </c>
      <c r="AE17" s="536">
        <v>3730</v>
      </c>
      <c r="AF17" s="534">
        <f>AE17/AD17</f>
        <v>1</v>
      </c>
      <c r="AG17" s="536"/>
      <c r="AH17" s="536"/>
      <c r="AI17" s="536"/>
      <c r="AJ17" s="537"/>
      <c r="AK17" s="534"/>
      <c r="AL17" s="536"/>
      <c r="AM17" s="536"/>
      <c r="AN17" s="536"/>
      <c r="AO17" s="537"/>
      <c r="AP17" s="534"/>
      <c r="AQ17" s="536"/>
      <c r="AR17" s="536"/>
      <c r="AS17" s="536"/>
      <c r="AT17" s="541"/>
      <c r="AU17" s="536"/>
      <c r="AV17" s="536"/>
      <c r="AW17" s="536"/>
      <c r="AX17" s="536"/>
      <c r="AY17" s="541"/>
      <c r="AZ17" s="534"/>
    </row>
    <row r="18" spans="1:52" ht="408.75" customHeight="1" thickBot="1">
      <c r="A18" s="521">
        <v>890444</v>
      </c>
      <c r="B18" s="519" t="s">
        <v>427</v>
      </c>
      <c r="C18" s="528">
        <v>0</v>
      </c>
      <c r="D18" s="528">
        <v>0</v>
      </c>
      <c r="E18" s="528">
        <f>J18+O18+Y18+AD18+AI18+AN18+AS18+AX18</f>
        <v>1285</v>
      </c>
      <c r="F18" s="528">
        <f t="shared" si="1"/>
        <v>1285</v>
      </c>
      <c r="G18" s="535">
        <f t="shared" si="2"/>
        <v>1</v>
      </c>
      <c r="H18" s="536"/>
      <c r="I18" s="536"/>
      <c r="J18" s="536"/>
      <c r="K18" s="537"/>
      <c r="L18" s="534"/>
      <c r="M18" s="536"/>
      <c r="N18" s="536"/>
      <c r="O18" s="536"/>
      <c r="P18" s="537"/>
      <c r="Q18" s="535"/>
      <c r="R18" s="535"/>
      <c r="S18" s="535"/>
      <c r="T18" s="535"/>
      <c r="U18" s="535"/>
      <c r="V18" s="535"/>
      <c r="W18" s="536"/>
      <c r="X18" s="536"/>
      <c r="Y18" s="536"/>
      <c r="Z18" s="538"/>
      <c r="AA18" s="539"/>
      <c r="AB18" s="540"/>
      <c r="AC18" s="536"/>
      <c r="AD18" s="536">
        <v>1285</v>
      </c>
      <c r="AE18" s="536">
        <v>1285</v>
      </c>
      <c r="AF18" s="534">
        <f>AE18/AD18</f>
        <v>1</v>
      </c>
      <c r="AG18" s="536"/>
      <c r="AH18" s="536"/>
      <c r="AI18" s="536"/>
      <c r="AJ18" s="537"/>
      <c r="AK18" s="534"/>
      <c r="AL18" s="536"/>
      <c r="AM18" s="536"/>
      <c r="AN18" s="536"/>
      <c r="AO18" s="537"/>
      <c r="AP18" s="534"/>
      <c r="AQ18" s="536"/>
      <c r="AR18" s="536"/>
      <c r="AS18" s="536"/>
      <c r="AT18" s="541"/>
      <c r="AU18" s="536"/>
      <c r="AV18" s="536"/>
      <c r="AW18" s="536"/>
      <c r="AX18" s="536"/>
      <c r="AY18" s="541"/>
      <c r="AZ18" s="534"/>
    </row>
    <row r="19" spans="1:52" ht="408.75" customHeight="1" thickBot="1">
      <c r="A19" s="521">
        <v>910502</v>
      </c>
      <c r="B19" s="519" t="s">
        <v>428</v>
      </c>
      <c r="C19" s="528">
        <v>0</v>
      </c>
      <c r="D19" s="528">
        <v>0</v>
      </c>
      <c r="E19" s="528">
        <v>0</v>
      </c>
      <c r="F19" s="528">
        <f t="shared" si="1"/>
        <v>10</v>
      </c>
      <c r="G19" s="535"/>
      <c r="H19" s="536"/>
      <c r="I19" s="536"/>
      <c r="J19" s="536"/>
      <c r="K19" s="536">
        <v>10</v>
      </c>
      <c r="L19" s="534"/>
      <c r="M19" s="536"/>
      <c r="N19" s="536"/>
      <c r="O19" s="536"/>
      <c r="P19" s="537"/>
      <c r="Q19" s="535"/>
      <c r="R19" s="535"/>
      <c r="S19" s="535"/>
      <c r="T19" s="535"/>
      <c r="U19" s="535"/>
      <c r="V19" s="535"/>
      <c r="W19" s="536"/>
      <c r="X19" s="536"/>
      <c r="Y19" s="536"/>
      <c r="Z19" s="538"/>
      <c r="AA19" s="539"/>
      <c r="AB19" s="540"/>
      <c r="AC19" s="536"/>
      <c r="AD19" s="536"/>
      <c r="AE19" s="537"/>
      <c r="AF19" s="534"/>
      <c r="AG19" s="536"/>
      <c r="AH19" s="536"/>
      <c r="AI19" s="536"/>
      <c r="AJ19" s="537"/>
      <c r="AK19" s="534"/>
      <c r="AL19" s="536"/>
      <c r="AM19" s="536"/>
      <c r="AN19" s="536"/>
      <c r="AO19" s="537"/>
      <c r="AP19" s="534"/>
      <c r="AQ19" s="536"/>
      <c r="AR19" s="536"/>
      <c r="AS19" s="536"/>
      <c r="AT19" s="541"/>
      <c r="AU19" s="536"/>
      <c r="AV19" s="536"/>
      <c r="AW19" s="536"/>
      <c r="AX19" s="536"/>
      <c r="AY19" s="541"/>
      <c r="AZ19" s="534"/>
    </row>
    <row r="20" spans="1:52" ht="399.75" customHeight="1" thickBot="1">
      <c r="A20" s="521">
        <v>960302</v>
      </c>
      <c r="B20" s="519" t="s">
        <v>429</v>
      </c>
      <c r="C20" s="528">
        <v>0</v>
      </c>
      <c r="D20" s="528">
        <v>0</v>
      </c>
      <c r="E20" s="528">
        <v>0</v>
      </c>
      <c r="F20" s="528">
        <f t="shared" si="1"/>
        <v>6</v>
      </c>
      <c r="G20" s="535"/>
      <c r="H20" s="536"/>
      <c r="I20" s="536"/>
      <c r="J20" s="536"/>
      <c r="K20" s="536">
        <v>6</v>
      </c>
      <c r="L20" s="534"/>
      <c r="M20" s="536"/>
      <c r="N20" s="536"/>
      <c r="O20" s="536"/>
      <c r="P20" s="537"/>
      <c r="Q20" s="535"/>
      <c r="R20" s="535"/>
      <c r="S20" s="535"/>
      <c r="T20" s="535"/>
      <c r="U20" s="535"/>
      <c r="V20" s="535"/>
      <c r="W20" s="536"/>
      <c r="X20" s="536"/>
      <c r="Y20" s="536"/>
      <c r="Z20" s="538"/>
      <c r="AA20" s="539"/>
      <c r="AB20" s="540"/>
      <c r="AC20" s="536"/>
      <c r="AD20" s="536"/>
      <c r="AE20" s="537"/>
      <c r="AF20" s="534"/>
      <c r="AG20" s="536"/>
      <c r="AH20" s="536"/>
      <c r="AI20" s="536"/>
      <c r="AJ20" s="537"/>
      <c r="AK20" s="534"/>
      <c r="AL20" s="536"/>
      <c r="AM20" s="536"/>
      <c r="AN20" s="536"/>
      <c r="AO20" s="537"/>
      <c r="AP20" s="534"/>
      <c r="AQ20" s="536"/>
      <c r="AR20" s="536"/>
      <c r="AS20" s="536"/>
      <c r="AT20" s="541"/>
      <c r="AU20" s="536"/>
      <c r="AV20" s="536"/>
      <c r="AW20" s="536"/>
      <c r="AX20" s="536"/>
      <c r="AY20" s="541"/>
      <c r="AZ20" s="534"/>
    </row>
    <row r="21" spans="1:52" ht="399.75" customHeight="1" thickBot="1">
      <c r="A21" s="521">
        <v>882129</v>
      </c>
      <c r="B21" s="519" t="s">
        <v>39</v>
      </c>
      <c r="C21" s="528">
        <f>H21+M21+W21+AB21+AG21+AL21+AQ21+AV21</f>
        <v>0</v>
      </c>
      <c r="D21" s="528">
        <f>I21+N21+X21+AC21+AH21+AM21+AR21+AW21</f>
        <v>0</v>
      </c>
      <c r="E21" s="528">
        <f>J21+O21+Y21+AD21+AI21+AN21+AS21+AX21</f>
        <v>0</v>
      </c>
      <c r="F21" s="528">
        <f t="shared" si="1"/>
        <v>158</v>
      </c>
      <c r="G21" s="535"/>
      <c r="H21" s="536"/>
      <c r="I21" s="536"/>
      <c r="J21" s="536"/>
      <c r="K21" s="536">
        <v>158</v>
      </c>
      <c r="L21" s="534"/>
      <c r="M21" s="536"/>
      <c r="N21" s="536"/>
      <c r="O21" s="536"/>
      <c r="P21" s="537"/>
      <c r="Q21" s="535"/>
      <c r="R21" s="535"/>
      <c r="S21" s="535"/>
      <c r="T21" s="535"/>
      <c r="U21" s="535"/>
      <c r="V21" s="535"/>
      <c r="W21" s="536"/>
      <c r="X21" s="536"/>
      <c r="Y21" s="536"/>
      <c r="Z21" s="538"/>
      <c r="AA21" s="539"/>
      <c r="AB21" s="540"/>
      <c r="AC21" s="536"/>
      <c r="AD21" s="536"/>
      <c r="AE21" s="537"/>
      <c r="AF21" s="534"/>
      <c r="AG21" s="536"/>
      <c r="AH21" s="536"/>
      <c r="AI21" s="536"/>
      <c r="AJ21" s="537"/>
      <c r="AK21" s="534"/>
      <c r="AL21" s="536"/>
      <c r="AM21" s="536"/>
      <c r="AN21" s="536"/>
      <c r="AO21" s="537"/>
      <c r="AP21" s="534"/>
      <c r="AQ21" s="536"/>
      <c r="AR21" s="536"/>
      <c r="AS21" s="536"/>
      <c r="AT21" s="541"/>
      <c r="AU21" s="536"/>
      <c r="AV21" s="536"/>
      <c r="AW21" s="536"/>
      <c r="AX21" s="536"/>
      <c r="AY21" s="541"/>
      <c r="AZ21" s="534"/>
    </row>
    <row r="22" spans="1:53" ht="249.75" customHeight="1" thickBot="1">
      <c r="A22" s="556" t="s">
        <v>40</v>
      </c>
      <c r="B22" s="557"/>
      <c r="C22" s="528">
        <f>H22+M22+R22+W22+AB22+AG22+AL22+AQ22+AV22</f>
        <v>115034</v>
      </c>
      <c r="D22" s="528">
        <f>I22+N22+S22+X22+AC22+AH22+AM22+AR22+AW22</f>
        <v>117382</v>
      </c>
      <c r="E22" s="528">
        <f>J22+O22+T22+Y22+AD22+AI22+AN22+AS22+AX22</f>
        <v>105492</v>
      </c>
      <c r="F22" s="528">
        <f>K22+P22+U22+Z22+AE22+AJ22+AO22+AT22+AY22</f>
        <v>101925</v>
      </c>
      <c r="G22" s="535">
        <f>F22/E22</f>
        <v>0.9661870094414743</v>
      </c>
      <c r="H22" s="528">
        <f>SUM(H12:H16)</f>
        <v>0</v>
      </c>
      <c r="I22" s="528">
        <f>SUM(I12:I21)</f>
        <v>0</v>
      </c>
      <c r="J22" s="528">
        <f>SUM(J12:J21)</f>
        <v>2441</v>
      </c>
      <c r="K22" s="528">
        <f>SUM(K11:K21)</f>
        <v>6064</v>
      </c>
      <c r="L22" s="535">
        <f>K22/J22</f>
        <v>2.4842277755018434</v>
      </c>
      <c r="M22" s="528">
        <f>SUM(M12:M16)</f>
        <v>1450</v>
      </c>
      <c r="N22" s="528">
        <f>SUM(N12:N16)</f>
        <v>1450</v>
      </c>
      <c r="O22" s="528">
        <f>SUM(O12:O16)</f>
        <v>1450</v>
      </c>
      <c r="P22" s="528">
        <f>SUM(P12:P16)</f>
        <v>1921</v>
      </c>
      <c r="Q22" s="535">
        <f>P22/O22</f>
        <v>1.3248275862068966</v>
      </c>
      <c r="R22" s="535"/>
      <c r="S22" s="535"/>
      <c r="T22" s="535"/>
      <c r="U22" s="528">
        <f>SUM(U12:U16)</f>
        <v>409</v>
      </c>
      <c r="V22" s="535"/>
      <c r="W22" s="528">
        <f>SUM(W12:W16)</f>
        <v>370</v>
      </c>
      <c r="X22" s="528">
        <f>SUM(X12:X16)</f>
        <v>370</v>
      </c>
      <c r="Y22" s="528">
        <f>SUM(Y12:Y16)</f>
        <v>370</v>
      </c>
      <c r="Z22" s="528">
        <f>SUM(Z12:Z16)</f>
        <v>776</v>
      </c>
      <c r="AA22" s="543">
        <f>Z22/Y22</f>
        <v>2.097297297297297</v>
      </c>
      <c r="AB22" s="544">
        <f>SUM(AB12:AB16)</f>
        <v>61893</v>
      </c>
      <c r="AC22" s="528">
        <f>SUM(AC12:AC16)</f>
        <v>43761</v>
      </c>
      <c r="AD22" s="528">
        <f>SUM(AD12:AD16)</f>
        <v>39940</v>
      </c>
      <c r="AE22" s="528">
        <f>SUM(AE12:AE21)</f>
        <v>29267</v>
      </c>
      <c r="AF22" s="535">
        <f>AE22/AD22</f>
        <v>0.7327741612418628</v>
      </c>
      <c r="AG22" s="528">
        <f>SUM(AG12:AG16)</f>
        <v>1394</v>
      </c>
      <c r="AH22" s="528">
        <f>SUM(AH12:AH16)</f>
        <v>19848</v>
      </c>
      <c r="AI22" s="528">
        <f>SUM(AI12:AI16)</f>
        <v>20780</v>
      </c>
      <c r="AJ22" s="528">
        <f>SUM(AJ12:AJ16)</f>
        <v>22978</v>
      </c>
      <c r="AK22" s="535">
        <f>AJ22/AI22</f>
        <v>1.1057747834456209</v>
      </c>
      <c r="AL22" s="528">
        <f>SUM(AL12:AL16)</f>
        <v>0</v>
      </c>
      <c r="AM22" s="528">
        <f>SUM(AM12:AM16)</f>
        <v>45</v>
      </c>
      <c r="AN22" s="528">
        <f>SUM(AN12:AN16)</f>
        <v>45</v>
      </c>
      <c r="AO22" s="528">
        <f>SUM(AO12:AO16)</f>
        <v>45</v>
      </c>
      <c r="AP22" s="535">
        <f>AO22/AN22</f>
        <v>1</v>
      </c>
      <c r="AQ22" s="528">
        <f>SUM(AQ12:AQ16)</f>
        <v>44046</v>
      </c>
      <c r="AR22" s="545">
        <f>SUM(AR12:AR16)</f>
        <v>41908</v>
      </c>
      <c r="AS22" s="545">
        <f>SUM(AS12:AS16)</f>
        <v>30466</v>
      </c>
      <c r="AT22" s="545">
        <f>SUM(AT12:AT16)</f>
        <v>30465</v>
      </c>
      <c r="AU22" s="546">
        <v>1</v>
      </c>
      <c r="AV22" s="528">
        <f>SUM(AV12:AV16)</f>
        <v>5881</v>
      </c>
      <c r="AW22" s="528">
        <f>SUM(AW12:AW16)</f>
        <v>10000</v>
      </c>
      <c r="AX22" s="528">
        <f>SUM(AX12:AX16)</f>
        <v>10000</v>
      </c>
      <c r="AY22" s="528">
        <f>SUM(AY12:AY16)</f>
        <v>10000</v>
      </c>
      <c r="AZ22" s="535">
        <f>AY22/AX22</f>
        <v>1</v>
      </c>
      <c r="BA22" s="85"/>
    </row>
  </sheetData>
  <sheetProtection/>
  <mergeCells count="45">
    <mergeCell ref="AJ8:AJ9"/>
    <mergeCell ref="AV10:AZ10"/>
    <mergeCell ref="AB10:AF10"/>
    <mergeCell ref="AG10:AK10"/>
    <mergeCell ref="AL10:AP10"/>
    <mergeCell ref="AQ10:AU10"/>
    <mergeCell ref="H10:L10"/>
    <mergeCell ref="M7:Q7"/>
    <mergeCell ref="M10:Q10"/>
    <mergeCell ref="W7:AA7"/>
    <mergeCell ref="W10:AA10"/>
    <mergeCell ref="U8:U9"/>
    <mergeCell ref="V8:V9"/>
    <mergeCell ref="R7:V7"/>
    <mergeCell ref="R10:V10"/>
    <mergeCell ref="AQ7:AU7"/>
    <mergeCell ref="AY8:AY9"/>
    <mergeCell ref="AF8:AF9"/>
    <mergeCell ref="AG7:AK7"/>
    <mergeCell ref="AL7:AP7"/>
    <mergeCell ref="AT8:AT9"/>
    <mergeCell ref="AK8:AK9"/>
    <mergeCell ref="AO8:AO9"/>
    <mergeCell ref="AP8:AP9"/>
    <mergeCell ref="AU8:AU9"/>
    <mergeCell ref="G8:G9"/>
    <mergeCell ref="Q8:Q9"/>
    <mergeCell ref="H5:AZ6"/>
    <mergeCell ref="A1:AX1"/>
    <mergeCell ref="AR2:CL2"/>
    <mergeCell ref="AV7:AZ7"/>
    <mergeCell ref="AE8:AE9"/>
    <mergeCell ref="AZ8:AZ9"/>
    <mergeCell ref="H7:L7"/>
    <mergeCell ref="AB7:AF7"/>
    <mergeCell ref="A22:B22"/>
    <mergeCell ref="A5:B7"/>
    <mergeCell ref="Z8:Z9"/>
    <mergeCell ref="AA8:AA9"/>
    <mergeCell ref="C10:G10"/>
    <mergeCell ref="K8:K9"/>
    <mergeCell ref="L8:L9"/>
    <mergeCell ref="P8:P9"/>
    <mergeCell ref="C5:G7"/>
    <mergeCell ref="F8:F9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8" scale="10" r:id="rId1"/>
  <colBreaks count="1" manualBreakCount="1">
    <brk id="5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L101"/>
  <sheetViews>
    <sheetView view="pageBreakPreview" zoomScale="25" zoomScaleNormal="24" zoomScaleSheetLayoutView="25" zoomScalePageLayoutView="0" workbookViewId="0" topLeftCell="A1">
      <pane xSplit="2" ySplit="9" topLeftCell="AL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X10" sqref="AX10"/>
    </sheetView>
  </sheetViews>
  <sheetFormatPr defaultColWidth="9.00390625" defaultRowHeight="12.75"/>
  <cols>
    <col min="1" max="1" width="39.25390625" style="6" customWidth="1"/>
    <col min="2" max="2" width="67.75390625" style="6" customWidth="1"/>
    <col min="3" max="3" width="39.75390625" style="6" customWidth="1"/>
    <col min="4" max="4" width="39.125" style="6" customWidth="1"/>
    <col min="5" max="5" width="40.25390625" style="6" customWidth="1"/>
    <col min="6" max="6" width="35.75390625" style="331" customWidth="1"/>
    <col min="7" max="7" width="35.75390625" style="149" customWidth="1"/>
    <col min="8" max="10" width="35.75390625" style="6" customWidth="1"/>
    <col min="11" max="11" width="35.75390625" style="331" customWidth="1"/>
    <col min="12" max="12" width="35.75390625" style="149" customWidth="1"/>
    <col min="13" max="15" width="35.75390625" style="6" customWidth="1"/>
    <col min="16" max="16" width="35.75390625" style="331" customWidth="1"/>
    <col min="17" max="17" width="35.75390625" style="149" customWidth="1"/>
    <col min="18" max="20" width="35.75390625" style="6" customWidth="1"/>
    <col min="21" max="21" width="35.75390625" style="331" customWidth="1"/>
    <col min="22" max="22" width="35.75390625" style="149" customWidth="1"/>
    <col min="23" max="25" width="35.75390625" style="6" customWidth="1"/>
    <col min="26" max="26" width="35.75390625" style="331" customWidth="1"/>
    <col min="27" max="27" width="35.75390625" style="149" customWidth="1"/>
    <col min="28" max="30" width="35.75390625" style="6" customWidth="1"/>
    <col min="31" max="31" width="35.75390625" style="331" customWidth="1"/>
    <col min="32" max="32" width="35.75390625" style="149" customWidth="1"/>
    <col min="33" max="35" width="35.75390625" style="6" customWidth="1"/>
    <col min="36" max="36" width="35.75390625" style="331" customWidth="1"/>
    <col min="37" max="40" width="35.75390625" style="6" customWidth="1"/>
    <col min="41" max="41" width="35.75390625" style="331" customWidth="1"/>
    <col min="42" max="42" width="35.75390625" style="149" customWidth="1"/>
    <col min="43" max="45" width="35.75390625" style="6" customWidth="1"/>
    <col min="46" max="46" width="35.75390625" style="331" customWidth="1"/>
    <col min="47" max="47" width="35.75390625" style="149" customWidth="1"/>
    <col min="48" max="50" width="35.75390625" style="6" customWidth="1"/>
    <col min="51" max="51" width="35.75390625" style="331" customWidth="1"/>
    <col min="52" max="52" width="35.75390625" style="149" customWidth="1"/>
    <col min="53" max="53" width="19.125" style="35" customWidth="1"/>
    <col min="54" max="54" width="12.125" style="28" customWidth="1"/>
    <col min="55" max="55" width="11.75390625" style="28" customWidth="1"/>
    <col min="56" max="56" width="10.625" style="28" customWidth="1"/>
    <col min="57" max="16384" width="9.125" style="6" customWidth="1"/>
  </cols>
  <sheetData>
    <row r="1" spans="1:54" ht="127.5" customHeight="1">
      <c r="A1" s="589" t="s">
        <v>131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589"/>
      <c r="AG1" s="589"/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"/>
      <c r="AX1" s="5"/>
      <c r="AY1" s="327"/>
      <c r="AZ1" s="153"/>
      <c r="BA1" s="27"/>
      <c r="BB1" s="27"/>
    </row>
    <row r="2" spans="44:90" ht="31.5" customHeight="1">
      <c r="AR2" s="612" t="s">
        <v>445</v>
      </c>
      <c r="AS2" s="612"/>
      <c r="AT2" s="612"/>
      <c r="AU2" s="612"/>
      <c r="AV2" s="612"/>
      <c r="AW2" s="612"/>
      <c r="AX2" s="612"/>
      <c r="AY2" s="612"/>
      <c r="AZ2" s="612"/>
      <c r="BA2" s="612"/>
      <c r="BB2" s="612"/>
      <c r="BC2" s="612"/>
      <c r="BD2" s="612"/>
      <c r="BE2" s="612"/>
      <c r="BF2" s="612"/>
      <c r="BG2" s="612"/>
      <c r="BH2" s="612"/>
      <c r="BI2" s="612"/>
      <c r="BJ2" s="612"/>
      <c r="BK2" s="612"/>
      <c r="BL2" s="612"/>
      <c r="BM2" s="612"/>
      <c r="BN2" s="612"/>
      <c r="BO2" s="612"/>
      <c r="BP2" s="612"/>
      <c r="BQ2" s="612"/>
      <c r="BR2" s="612"/>
      <c r="BS2" s="612"/>
      <c r="BT2" s="612"/>
      <c r="BU2" s="612"/>
      <c r="BV2" s="612"/>
      <c r="BW2" s="612"/>
      <c r="BX2" s="612"/>
      <c r="BY2" s="612"/>
      <c r="BZ2" s="612"/>
      <c r="CA2" s="612"/>
      <c r="CB2" s="612"/>
      <c r="CC2" s="612"/>
      <c r="CD2" s="612"/>
      <c r="CE2" s="612"/>
      <c r="CF2" s="612"/>
      <c r="CG2" s="612"/>
      <c r="CH2" s="612"/>
      <c r="CI2" s="612"/>
      <c r="CJ2" s="612"/>
      <c r="CK2" s="612"/>
      <c r="CL2" s="612"/>
    </row>
    <row r="3" spans="48:54" ht="31.5" customHeight="1" thickBot="1">
      <c r="AV3" s="40"/>
      <c r="AW3" s="40"/>
      <c r="AX3" s="40"/>
      <c r="AY3" s="328"/>
      <c r="AZ3" s="154"/>
      <c r="BA3" s="40" t="s">
        <v>0</v>
      </c>
      <c r="BB3" s="29"/>
    </row>
    <row r="4" spans="1:56" ht="73.5" customHeight="1" thickBot="1">
      <c r="A4" s="609" t="s">
        <v>41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1"/>
      <c r="BA4" s="613" t="s">
        <v>49</v>
      </c>
      <c r="BB4" s="598"/>
      <c r="BC4" s="597"/>
      <c r="BD4" s="597"/>
    </row>
    <row r="5" spans="1:56" ht="69" customHeight="1" thickBot="1">
      <c r="A5" s="580" t="s">
        <v>31</v>
      </c>
      <c r="B5" s="582"/>
      <c r="C5" s="604"/>
      <c r="D5" s="604"/>
      <c r="E5" s="155"/>
      <c r="F5" s="332"/>
      <c r="G5" s="156"/>
      <c r="H5" s="609" t="s">
        <v>32</v>
      </c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1"/>
      <c r="BA5" s="613"/>
      <c r="BB5" s="598"/>
      <c r="BC5" s="597"/>
      <c r="BD5" s="597"/>
    </row>
    <row r="6" spans="1:56" ht="183" customHeight="1" thickBot="1">
      <c r="A6" s="583"/>
      <c r="B6" s="585"/>
      <c r="C6" s="610" t="s">
        <v>42</v>
      </c>
      <c r="D6" s="610"/>
      <c r="E6" s="610"/>
      <c r="F6" s="610"/>
      <c r="G6" s="611"/>
      <c r="H6" s="556" t="s">
        <v>47</v>
      </c>
      <c r="I6" s="599"/>
      <c r="J6" s="599"/>
      <c r="K6" s="599"/>
      <c r="L6" s="557"/>
      <c r="M6" s="556" t="s">
        <v>43</v>
      </c>
      <c r="N6" s="599"/>
      <c r="O6" s="599"/>
      <c r="P6" s="599"/>
      <c r="Q6" s="557"/>
      <c r="R6" s="556" t="s">
        <v>44</v>
      </c>
      <c r="S6" s="599"/>
      <c r="T6" s="599"/>
      <c r="U6" s="599"/>
      <c r="V6" s="557"/>
      <c r="W6" s="556" t="s">
        <v>45</v>
      </c>
      <c r="X6" s="599"/>
      <c r="Y6" s="599"/>
      <c r="Z6" s="599"/>
      <c r="AA6" s="557"/>
      <c r="AB6" s="556" t="s">
        <v>167</v>
      </c>
      <c r="AC6" s="599"/>
      <c r="AD6" s="599"/>
      <c r="AE6" s="599"/>
      <c r="AF6" s="557"/>
      <c r="AG6" s="556" t="s">
        <v>12</v>
      </c>
      <c r="AH6" s="599"/>
      <c r="AI6" s="599"/>
      <c r="AJ6" s="599"/>
      <c r="AK6" s="557"/>
      <c r="AL6" s="556" t="s">
        <v>61</v>
      </c>
      <c r="AM6" s="599"/>
      <c r="AN6" s="599"/>
      <c r="AO6" s="599"/>
      <c r="AP6" s="557"/>
      <c r="AQ6" s="556" t="s">
        <v>171</v>
      </c>
      <c r="AR6" s="599"/>
      <c r="AS6" s="599"/>
      <c r="AT6" s="599"/>
      <c r="AU6" s="557"/>
      <c r="AV6" s="556" t="s">
        <v>46</v>
      </c>
      <c r="AW6" s="599"/>
      <c r="AX6" s="599"/>
      <c r="AY6" s="599"/>
      <c r="AZ6" s="557"/>
      <c r="BA6" s="613"/>
      <c r="BB6" s="598"/>
      <c r="BC6" s="597"/>
      <c r="BD6" s="597"/>
    </row>
    <row r="7" spans="1:54" ht="89.25" customHeight="1" thickBot="1">
      <c r="A7" s="605"/>
      <c r="B7" s="606"/>
      <c r="C7" s="552" t="s">
        <v>151</v>
      </c>
      <c r="D7" s="553" t="s">
        <v>199</v>
      </c>
      <c r="E7" s="552" t="s">
        <v>199</v>
      </c>
      <c r="F7" s="602" t="s">
        <v>234</v>
      </c>
      <c r="G7" s="600" t="s">
        <v>235</v>
      </c>
      <c r="H7" s="553" t="s">
        <v>151</v>
      </c>
      <c r="I7" s="554" t="s">
        <v>199</v>
      </c>
      <c r="J7" s="553" t="s">
        <v>199</v>
      </c>
      <c r="K7" s="602" t="s">
        <v>234</v>
      </c>
      <c r="L7" s="618" t="s">
        <v>235</v>
      </c>
      <c r="M7" s="553" t="s">
        <v>151</v>
      </c>
      <c r="N7" s="553" t="s">
        <v>199</v>
      </c>
      <c r="O7" s="553" t="s">
        <v>199</v>
      </c>
      <c r="P7" s="602" t="s">
        <v>234</v>
      </c>
      <c r="Q7" s="618" t="s">
        <v>235</v>
      </c>
      <c r="R7" s="553" t="s">
        <v>151</v>
      </c>
      <c r="S7" s="554" t="s">
        <v>199</v>
      </c>
      <c r="T7" s="553" t="s">
        <v>199</v>
      </c>
      <c r="U7" s="617" t="s">
        <v>234</v>
      </c>
      <c r="V7" s="618" t="s">
        <v>235</v>
      </c>
      <c r="W7" s="553" t="s">
        <v>151</v>
      </c>
      <c r="X7" s="554" t="s">
        <v>199</v>
      </c>
      <c r="Y7" s="553" t="s">
        <v>199</v>
      </c>
      <c r="Z7" s="617" t="s">
        <v>234</v>
      </c>
      <c r="AA7" s="618" t="s">
        <v>235</v>
      </c>
      <c r="AB7" s="555" t="s">
        <v>151</v>
      </c>
      <c r="AC7" s="553" t="s">
        <v>199</v>
      </c>
      <c r="AD7" s="552" t="s">
        <v>199</v>
      </c>
      <c r="AE7" s="602" t="s">
        <v>234</v>
      </c>
      <c r="AF7" s="600" t="s">
        <v>235</v>
      </c>
      <c r="AG7" s="555" t="s">
        <v>151</v>
      </c>
      <c r="AH7" s="553" t="s">
        <v>199</v>
      </c>
      <c r="AI7" s="552" t="s">
        <v>199</v>
      </c>
      <c r="AJ7" s="602" t="s">
        <v>234</v>
      </c>
      <c r="AK7" s="615" t="s">
        <v>235</v>
      </c>
      <c r="AL7" s="555" t="s">
        <v>151</v>
      </c>
      <c r="AM7" s="553" t="s">
        <v>199</v>
      </c>
      <c r="AN7" s="552" t="s">
        <v>199</v>
      </c>
      <c r="AO7" s="602" t="s">
        <v>234</v>
      </c>
      <c r="AP7" s="600" t="s">
        <v>235</v>
      </c>
      <c r="AQ7" s="555" t="s">
        <v>151</v>
      </c>
      <c r="AR7" s="553" t="s">
        <v>199</v>
      </c>
      <c r="AS7" s="552" t="s">
        <v>199</v>
      </c>
      <c r="AT7" s="602" t="s">
        <v>234</v>
      </c>
      <c r="AU7" s="600" t="s">
        <v>235</v>
      </c>
      <c r="AV7" s="555" t="s">
        <v>151</v>
      </c>
      <c r="AW7" s="553" t="s">
        <v>199</v>
      </c>
      <c r="AX7" s="552" t="s">
        <v>199</v>
      </c>
      <c r="AY7" s="602" t="s">
        <v>234</v>
      </c>
      <c r="AZ7" s="600" t="s">
        <v>235</v>
      </c>
      <c r="BA7" s="614"/>
      <c r="BB7" s="30"/>
    </row>
    <row r="8" spans="1:54" ht="42" customHeight="1" thickBot="1">
      <c r="A8" s="605"/>
      <c r="B8" s="606"/>
      <c r="C8" s="517" t="s">
        <v>236</v>
      </c>
      <c r="D8" s="516" t="s">
        <v>237</v>
      </c>
      <c r="E8" s="517" t="s">
        <v>238</v>
      </c>
      <c r="F8" s="603"/>
      <c r="G8" s="601"/>
      <c r="H8" s="516" t="s">
        <v>236</v>
      </c>
      <c r="I8" s="517" t="s">
        <v>237</v>
      </c>
      <c r="J8" s="516" t="s">
        <v>238</v>
      </c>
      <c r="K8" s="603"/>
      <c r="L8" s="619"/>
      <c r="M8" s="516" t="s">
        <v>236</v>
      </c>
      <c r="N8" s="516" t="s">
        <v>237</v>
      </c>
      <c r="O8" s="516" t="s">
        <v>238</v>
      </c>
      <c r="P8" s="603"/>
      <c r="Q8" s="619"/>
      <c r="R8" s="516" t="s">
        <v>236</v>
      </c>
      <c r="S8" s="517" t="s">
        <v>237</v>
      </c>
      <c r="T8" s="516" t="s">
        <v>238</v>
      </c>
      <c r="U8" s="617"/>
      <c r="V8" s="619"/>
      <c r="W8" s="516" t="s">
        <v>236</v>
      </c>
      <c r="X8" s="517" t="s">
        <v>237</v>
      </c>
      <c r="Y8" s="516" t="s">
        <v>238</v>
      </c>
      <c r="Z8" s="617"/>
      <c r="AA8" s="619"/>
      <c r="AB8" s="515" t="s">
        <v>236</v>
      </c>
      <c r="AC8" s="516" t="s">
        <v>237</v>
      </c>
      <c r="AD8" s="517" t="s">
        <v>238</v>
      </c>
      <c r="AE8" s="603"/>
      <c r="AF8" s="601"/>
      <c r="AG8" s="515" t="s">
        <v>236</v>
      </c>
      <c r="AH8" s="516" t="s">
        <v>237</v>
      </c>
      <c r="AI8" s="517" t="s">
        <v>238</v>
      </c>
      <c r="AJ8" s="603"/>
      <c r="AK8" s="616"/>
      <c r="AL8" s="515" t="s">
        <v>236</v>
      </c>
      <c r="AM8" s="516" t="s">
        <v>237</v>
      </c>
      <c r="AN8" s="517" t="s">
        <v>238</v>
      </c>
      <c r="AO8" s="603"/>
      <c r="AP8" s="601"/>
      <c r="AQ8" s="515" t="s">
        <v>236</v>
      </c>
      <c r="AR8" s="516" t="s">
        <v>237</v>
      </c>
      <c r="AS8" s="518" t="s">
        <v>238</v>
      </c>
      <c r="AT8" s="603"/>
      <c r="AU8" s="601"/>
      <c r="AV8" s="515" t="s">
        <v>236</v>
      </c>
      <c r="AW8" s="516" t="s">
        <v>237</v>
      </c>
      <c r="AX8" s="517" t="s">
        <v>238</v>
      </c>
      <c r="AY8" s="603"/>
      <c r="AZ8" s="601"/>
      <c r="BA8" s="151"/>
      <c r="BB8" s="30"/>
    </row>
    <row r="9" spans="1:54" ht="30" customHeight="1" thickBot="1">
      <c r="A9" s="607"/>
      <c r="B9" s="608"/>
      <c r="C9" s="578"/>
      <c r="D9" s="578"/>
      <c r="E9" s="578"/>
      <c r="F9" s="578"/>
      <c r="G9" s="579"/>
      <c r="H9" s="620">
        <v>1</v>
      </c>
      <c r="I9" s="621"/>
      <c r="J9" s="621"/>
      <c r="K9" s="621"/>
      <c r="L9" s="622"/>
      <c r="M9" s="577">
        <v>2</v>
      </c>
      <c r="N9" s="578"/>
      <c r="O9" s="578"/>
      <c r="P9" s="578"/>
      <c r="Q9" s="579"/>
      <c r="R9" s="577">
        <v>3</v>
      </c>
      <c r="S9" s="578"/>
      <c r="T9" s="578"/>
      <c r="U9" s="578"/>
      <c r="V9" s="579"/>
      <c r="W9" s="577">
        <v>4</v>
      </c>
      <c r="X9" s="578"/>
      <c r="Y9" s="578"/>
      <c r="Z9" s="578"/>
      <c r="AA9" s="579"/>
      <c r="AB9" s="577">
        <v>5</v>
      </c>
      <c r="AC9" s="578"/>
      <c r="AD9" s="578"/>
      <c r="AE9" s="578"/>
      <c r="AF9" s="579"/>
      <c r="AG9" s="577">
        <v>6</v>
      </c>
      <c r="AH9" s="578"/>
      <c r="AI9" s="578"/>
      <c r="AJ9" s="578"/>
      <c r="AK9" s="579"/>
      <c r="AL9" s="577">
        <v>7</v>
      </c>
      <c r="AM9" s="578"/>
      <c r="AN9" s="578"/>
      <c r="AO9" s="578"/>
      <c r="AP9" s="579"/>
      <c r="AQ9" s="577">
        <v>8</v>
      </c>
      <c r="AR9" s="578"/>
      <c r="AS9" s="578"/>
      <c r="AT9" s="578"/>
      <c r="AU9" s="579"/>
      <c r="AV9" s="577">
        <v>9</v>
      </c>
      <c r="AW9" s="578"/>
      <c r="AX9" s="578"/>
      <c r="AY9" s="578"/>
      <c r="AZ9" s="579"/>
      <c r="BA9" s="152">
        <v>10</v>
      </c>
      <c r="BB9" s="31"/>
    </row>
    <row r="10" spans="1:54" ht="249.75" customHeight="1">
      <c r="A10" s="547">
        <v>841126</v>
      </c>
      <c r="B10" s="550" t="s">
        <v>51</v>
      </c>
      <c r="C10" s="440">
        <f>H10+M10+R10+W10+AB10+AG10+AL10+AQ10+AV10</f>
        <v>10268</v>
      </c>
      <c r="D10" s="441">
        <f>I10+N10+S10+X10+AC10+AH10+AM10+AR10+AW10</f>
        <v>11958</v>
      </c>
      <c r="E10" s="441">
        <f>J10+O10+T10+Y10+AD10+AI10+AN10+AS10+AX10</f>
        <v>11793</v>
      </c>
      <c r="F10" s="441">
        <f>K10+P10+U10+Z10+AE10+AJ10+AO10+AT10+AY10</f>
        <v>9210</v>
      </c>
      <c r="G10" s="442">
        <f>F10/E10</f>
        <v>0.780971762910201</v>
      </c>
      <c r="H10" s="443">
        <v>1550</v>
      </c>
      <c r="I10" s="444">
        <v>1550</v>
      </c>
      <c r="J10" s="444">
        <v>1550</v>
      </c>
      <c r="K10" s="444">
        <v>1411</v>
      </c>
      <c r="L10" s="445">
        <f>K10/J10</f>
        <v>0.9103225806451613</v>
      </c>
      <c r="M10" s="443">
        <v>419</v>
      </c>
      <c r="N10" s="444">
        <v>419</v>
      </c>
      <c r="O10" s="444">
        <v>419</v>
      </c>
      <c r="P10" s="444">
        <v>387</v>
      </c>
      <c r="Q10" s="445">
        <f>P10/O10</f>
        <v>0.9236276849642004</v>
      </c>
      <c r="R10" s="443">
        <v>2500</v>
      </c>
      <c r="S10" s="444">
        <v>2500</v>
      </c>
      <c r="T10" s="444">
        <v>2335</v>
      </c>
      <c r="U10" s="444">
        <v>2328</v>
      </c>
      <c r="V10" s="446">
        <f>U10/T10</f>
        <v>0.9970021413276231</v>
      </c>
      <c r="W10" s="443">
        <v>5299</v>
      </c>
      <c r="X10" s="444">
        <v>6989</v>
      </c>
      <c r="Y10" s="444">
        <v>6989</v>
      </c>
      <c r="Z10" s="444">
        <v>5084</v>
      </c>
      <c r="AA10" s="445">
        <f>Z10/Y10</f>
        <v>0.727428816711976</v>
      </c>
      <c r="AB10" s="443"/>
      <c r="AC10" s="444"/>
      <c r="AD10" s="444"/>
      <c r="AE10" s="447"/>
      <c r="AF10" s="445"/>
      <c r="AG10" s="443"/>
      <c r="AH10" s="444"/>
      <c r="AI10" s="444"/>
      <c r="AJ10" s="444"/>
      <c r="AK10" s="448"/>
      <c r="AL10" s="443"/>
      <c r="AM10" s="444"/>
      <c r="AN10" s="444"/>
      <c r="AO10" s="444"/>
      <c r="AP10" s="445"/>
      <c r="AQ10" s="443"/>
      <c r="AR10" s="444"/>
      <c r="AS10" s="444"/>
      <c r="AT10" s="444"/>
      <c r="AU10" s="445"/>
      <c r="AV10" s="443">
        <v>500</v>
      </c>
      <c r="AW10" s="444">
        <v>500</v>
      </c>
      <c r="AX10" s="444">
        <v>500</v>
      </c>
      <c r="AY10" s="449">
        <v>0</v>
      </c>
      <c r="AZ10" s="445">
        <f>AY10/AX10</f>
        <v>0</v>
      </c>
      <c r="BA10" s="513">
        <v>1</v>
      </c>
      <c r="BB10" s="32"/>
    </row>
    <row r="11" spans="1:54" ht="249.75" customHeight="1">
      <c r="A11" s="548">
        <v>360000</v>
      </c>
      <c r="B11" s="551" t="s">
        <v>228</v>
      </c>
      <c r="C11" s="450">
        <f aca="true" t="shared" si="0" ref="C11:C52">H11+M11+R11+W11+AB11+AG11+AL11+AQ11+AV11</f>
        <v>0</v>
      </c>
      <c r="D11" s="451">
        <f aca="true" t="shared" si="1" ref="D11:D52">I11+N11+S11+X11+AC11+AH11+AM11+AR11+AW11</f>
        <v>0</v>
      </c>
      <c r="E11" s="451">
        <f aca="true" t="shared" si="2" ref="E11:E52">J11+O11+T11+Y11+AD11+AI11+AN11+AS11+AX11</f>
        <v>134</v>
      </c>
      <c r="F11" s="451">
        <f aca="true" t="shared" si="3" ref="F11:F52">K11+P11+U11+Z11+AE11+AJ11+AO11+AT11+AY11</f>
        <v>134</v>
      </c>
      <c r="G11" s="452">
        <f aca="true" t="shared" si="4" ref="G11:G52">F11/E11</f>
        <v>1</v>
      </c>
      <c r="H11" s="453"/>
      <c r="I11" s="454"/>
      <c r="J11" s="455"/>
      <c r="K11" s="454"/>
      <c r="L11" s="456"/>
      <c r="M11" s="453"/>
      <c r="N11" s="454"/>
      <c r="O11" s="454"/>
      <c r="P11" s="454"/>
      <c r="Q11" s="457"/>
      <c r="R11" s="453"/>
      <c r="S11" s="454"/>
      <c r="T11" s="454">
        <v>134</v>
      </c>
      <c r="U11" s="454">
        <v>134</v>
      </c>
      <c r="V11" s="458">
        <f>U11/T11</f>
        <v>1</v>
      </c>
      <c r="W11" s="453"/>
      <c r="X11" s="454"/>
      <c r="Y11" s="454"/>
      <c r="Z11" s="455"/>
      <c r="AA11" s="456"/>
      <c r="AB11" s="453"/>
      <c r="AC11" s="454"/>
      <c r="AD11" s="454"/>
      <c r="AE11" s="455"/>
      <c r="AF11" s="456"/>
      <c r="AG11" s="453"/>
      <c r="AH11" s="454"/>
      <c r="AI11" s="454"/>
      <c r="AJ11" s="454"/>
      <c r="AK11" s="459"/>
      <c r="AL11" s="453"/>
      <c r="AM11" s="454"/>
      <c r="AN11" s="454"/>
      <c r="AO11" s="454"/>
      <c r="AP11" s="456"/>
      <c r="AQ11" s="453"/>
      <c r="AR11" s="454"/>
      <c r="AS11" s="454"/>
      <c r="AT11" s="454"/>
      <c r="AU11" s="456"/>
      <c r="AV11" s="453"/>
      <c r="AW11" s="460"/>
      <c r="AX11" s="460"/>
      <c r="AY11" s="461"/>
      <c r="AZ11" s="457"/>
      <c r="BA11" s="513"/>
      <c r="BB11" s="32"/>
    </row>
    <row r="12" spans="1:54" ht="249.75" customHeight="1">
      <c r="A12" s="548">
        <v>522110</v>
      </c>
      <c r="B12" s="551" t="s">
        <v>85</v>
      </c>
      <c r="C12" s="450">
        <f t="shared" si="0"/>
        <v>450</v>
      </c>
      <c r="D12" s="451">
        <f t="shared" si="1"/>
        <v>450</v>
      </c>
      <c r="E12" s="451">
        <f t="shared" si="2"/>
        <v>132</v>
      </c>
      <c r="F12" s="451">
        <f t="shared" si="3"/>
        <v>132</v>
      </c>
      <c r="G12" s="452">
        <f t="shared" si="4"/>
        <v>1</v>
      </c>
      <c r="H12" s="453"/>
      <c r="I12" s="454"/>
      <c r="J12" s="454"/>
      <c r="K12" s="454"/>
      <c r="L12" s="456"/>
      <c r="M12" s="453"/>
      <c r="N12" s="454"/>
      <c r="O12" s="454"/>
      <c r="P12" s="454"/>
      <c r="Q12" s="457"/>
      <c r="R12" s="453">
        <v>450</v>
      </c>
      <c r="S12" s="454">
        <v>450</v>
      </c>
      <c r="T12" s="454">
        <v>132</v>
      </c>
      <c r="U12" s="454">
        <v>132</v>
      </c>
      <c r="V12" s="458">
        <f>U12/T12</f>
        <v>1</v>
      </c>
      <c r="W12" s="453"/>
      <c r="X12" s="454"/>
      <c r="Y12" s="454"/>
      <c r="Z12" s="455"/>
      <c r="AA12" s="456"/>
      <c r="AB12" s="453"/>
      <c r="AC12" s="454"/>
      <c r="AD12" s="454"/>
      <c r="AE12" s="455"/>
      <c r="AF12" s="456"/>
      <c r="AG12" s="453"/>
      <c r="AH12" s="454"/>
      <c r="AI12" s="454"/>
      <c r="AJ12" s="454"/>
      <c r="AK12" s="459"/>
      <c r="AL12" s="453"/>
      <c r="AM12" s="454"/>
      <c r="AN12" s="454"/>
      <c r="AO12" s="454"/>
      <c r="AP12" s="456"/>
      <c r="AQ12" s="453"/>
      <c r="AR12" s="454"/>
      <c r="AS12" s="454"/>
      <c r="AT12" s="454"/>
      <c r="AU12" s="456"/>
      <c r="AV12" s="453"/>
      <c r="AW12" s="460"/>
      <c r="AX12" s="460"/>
      <c r="AY12" s="461"/>
      <c r="AZ12" s="457"/>
      <c r="BA12" s="513"/>
      <c r="BB12" s="32"/>
    </row>
    <row r="13" spans="1:54" ht="249.75" customHeight="1">
      <c r="A13" s="548">
        <v>381103</v>
      </c>
      <c r="B13" s="551" t="s">
        <v>211</v>
      </c>
      <c r="C13" s="450">
        <f t="shared" si="0"/>
        <v>63</v>
      </c>
      <c r="D13" s="451">
        <f t="shared" si="1"/>
        <v>98</v>
      </c>
      <c r="E13" s="451">
        <f t="shared" si="2"/>
        <v>85</v>
      </c>
      <c r="F13" s="451">
        <f t="shared" si="3"/>
        <v>48</v>
      </c>
      <c r="G13" s="452">
        <f t="shared" si="4"/>
        <v>0.5647058823529412</v>
      </c>
      <c r="H13" s="453"/>
      <c r="I13" s="454"/>
      <c r="J13" s="454"/>
      <c r="K13" s="454"/>
      <c r="L13" s="456"/>
      <c r="M13" s="453"/>
      <c r="N13" s="454"/>
      <c r="O13" s="454"/>
      <c r="P13" s="454"/>
      <c r="Q13" s="457"/>
      <c r="R13" s="453">
        <v>13</v>
      </c>
      <c r="S13" s="454">
        <v>13</v>
      </c>
      <c r="T13" s="454">
        <v>0</v>
      </c>
      <c r="U13" s="454"/>
      <c r="V13" s="458"/>
      <c r="W13" s="453">
        <v>50</v>
      </c>
      <c r="X13" s="454">
        <v>50</v>
      </c>
      <c r="Y13" s="454">
        <v>50</v>
      </c>
      <c r="Z13" s="454">
        <v>13</v>
      </c>
      <c r="AA13" s="456">
        <f>Z13/Y13</f>
        <v>0.26</v>
      </c>
      <c r="AB13" s="453"/>
      <c r="AC13" s="454"/>
      <c r="AD13" s="454"/>
      <c r="AE13" s="455"/>
      <c r="AF13" s="456"/>
      <c r="AG13" s="453"/>
      <c r="AH13" s="454"/>
      <c r="AI13" s="454"/>
      <c r="AJ13" s="454"/>
      <c r="AK13" s="459"/>
      <c r="AL13" s="453"/>
      <c r="AM13" s="454">
        <v>35</v>
      </c>
      <c r="AN13" s="454">
        <v>35</v>
      </c>
      <c r="AO13" s="454">
        <v>35</v>
      </c>
      <c r="AP13" s="456">
        <f>AO13/AN13</f>
        <v>1</v>
      </c>
      <c r="AQ13" s="453"/>
      <c r="AR13" s="454"/>
      <c r="AS13" s="454"/>
      <c r="AT13" s="454"/>
      <c r="AU13" s="456"/>
      <c r="AV13" s="453"/>
      <c r="AW13" s="460"/>
      <c r="AX13" s="460"/>
      <c r="AY13" s="461"/>
      <c r="AZ13" s="457"/>
      <c r="BA13" s="513"/>
      <c r="BB13" s="32"/>
    </row>
    <row r="14" spans="1:54" ht="249.75" customHeight="1">
      <c r="A14" s="548">
        <v>562913</v>
      </c>
      <c r="B14" s="551" t="s">
        <v>147</v>
      </c>
      <c r="C14" s="450">
        <f t="shared" si="0"/>
        <v>300</v>
      </c>
      <c r="D14" s="451">
        <f t="shared" si="1"/>
        <v>0</v>
      </c>
      <c r="E14" s="451">
        <f t="shared" si="2"/>
        <v>0</v>
      </c>
      <c r="F14" s="451">
        <f t="shared" si="3"/>
        <v>0</v>
      </c>
      <c r="G14" s="452"/>
      <c r="H14" s="453"/>
      <c r="I14" s="454"/>
      <c r="J14" s="454"/>
      <c r="K14" s="454"/>
      <c r="L14" s="456"/>
      <c r="M14" s="453"/>
      <c r="N14" s="454"/>
      <c r="O14" s="454"/>
      <c r="P14" s="454"/>
      <c r="Q14" s="457"/>
      <c r="R14" s="453"/>
      <c r="S14" s="454"/>
      <c r="T14" s="454"/>
      <c r="U14" s="454"/>
      <c r="V14" s="458"/>
      <c r="W14" s="453">
        <v>300</v>
      </c>
      <c r="X14" s="454">
        <v>0</v>
      </c>
      <c r="Y14" s="454">
        <v>0</v>
      </c>
      <c r="Z14" s="454">
        <v>0</v>
      </c>
      <c r="AA14" s="456">
        <v>0</v>
      </c>
      <c r="AB14" s="453"/>
      <c r="AC14" s="454"/>
      <c r="AD14" s="454"/>
      <c r="AE14" s="455"/>
      <c r="AF14" s="456"/>
      <c r="AG14" s="453"/>
      <c r="AH14" s="454"/>
      <c r="AI14" s="454"/>
      <c r="AJ14" s="454"/>
      <c r="AK14" s="459"/>
      <c r="AL14" s="453"/>
      <c r="AM14" s="454"/>
      <c r="AN14" s="454"/>
      <c r="AO14" s="454"/>
      <c r="AP14" s="456"/>
      <c r="AQ14" s="453"/>
      <c r="AR14" s="454"/>
      <c r="AS14" s="454"/>
      <c r="AT14" s="454"/>
      <c r="AU14" s="456"/>
      <c r="AV14" s="453"/>
      <c r="AW14" s="460"/>
      <c r="AX14" s="460"/>
      <c r="AY14" s="461"/>
      <c r="AZ14" s="457"/>
      <c r="BA14" s="513"/>
      <c r="BB14" s="32"/>
    </row>
    <row r="15" spans="1:54" ht="249.75" customHeight="1">
      <c r="A15" s="548">
        <v>750000</v>
      </c>
      <c r="B15" s="551" t="s">
        <v>124</v>
      </c>
      <c r="C15" s="450">
        <f t="shared" si="0"/>
        <v>240</v>
      </c>
      <c r="D15" s="451">
        <f t="shared" si="1"/>
        <v>240</v>
      </c>
      <c r="E15" s="451">
        <f t="shared" si="2"/>
        <v>0</v>
      </c>
      <c r="F15" s="451">
        <f t="shared" si="3"/>
        <v>0</v>
      </c>
      <c r="G15" s="452"/>
      <c r="H15" s="453"/>
      <c r="I15" s="454"/>
      <c r="J15" s="454"/>
      <c r="K15" s="454"/>
      <c r="L15" s="456"/>
      <c r="M15" s="453"/>
      <c r="N15" s="454"/>
      <c r="O15" s="454"/>
      <c r="P15" s="454"/>
      <c r="Q15" s="457"/>
      <c r="R15" s="453">
        <v>240</v>
      </c>
      <c r="S15" s="454">
        <v>240</v>
      </c>
      <c r="T15" s="454">
        <v>0</v>
      </c>
      <c r="U15" s="454">
        <v>0</v>
      </c>
      <c r="V15" s="458">
        <v>0</v>
      </c>
      <c r="W15" s="453"/>
      <c r="X15" s="454"/>
      <c r="Y15" s="454"/>
      <c r="Z15" s="455"/>
      <c r="AA15" s="456"/>
      <c r="AB15" s="453"/>
      <c r="AC15" s="454"/>
      <c r="AD15" s="454"/>
      <c r="AE15" s="455"/>
      <c r="AF15" s="456"/>
      <c r="AG15" s="453"/>
      <c r="AH15" s="454"/>
      <c r="AI15" s="454"/>
      <c r="AJ15" s="454"/>
      <c r="AK15" s="459"/>
      <c r="AL15" s="453"/>
      <c r="AM15" s="454"/>
      <c r="AN15" s="454"/>
      <c r="AO15" s="454"/>
      <c r="AP15" s="456"/>
      <c r="AQ15" s="453"/>
      <c r="AR15" s="454"/>
      <c r="AS15" s="454"/>
      <c r="AT15" s="454"/>
      <c r="AU15" s="456"/>
      <c r="AV15" s="453"/>
      <c r="AW15" s="460"/>
      <c r="AX15" s="460"/>
      <c r="AY15" s="461"/>
      <c r="AZ15" s="457"/>
      <c r="BA15" s="513"/>
      <c r="BB15" s="32"/>
    </row>
    <row r="16" spans="1:54" ht="249.75" customHeight="1">
      <c r="A16" s="548">
        <v>841112</v>
      </c>
      <c r="B16" s="551" t="s">
        <v>125</v>
      </c>
      <c r="C16" s="450">
        <f t="shared" si="0"/>
        <v>2073</v>
      </c>
      <c r="D16" s="451">
        <f t="shared" si="1"/>
        <v>2073</v>
      </c>
      <c r="E16" s="451">
        <f t="shared" si="2"/>
        <v>2118</v>
      </c>
      <c r="F16" s="451">
        <f t="shared" si="3"/>
        <v>2118</v>
      </c>
      <c r="G16" s="452">
        <f t="shared" si="4"/>
        <v>1</v>
      </c>
      <c r="H16" s="453">
        <v>1668</v>
      </c>
      <c r="I16" s="454">
        <v>1668</v>
      </c>
      <c r="J16" s="454">
        <v>1668</v>
      </c>
      <c r="K16" s="454">
        <v>1668</v>
      </c>
      <c r="L16" s="456">
        <f>K16/J16</f>
        <v>1</v>
      </c>
      <c r="M16" s="453">
        <v>405</v>
      </c>
      <c r="N16" s="454">
        <v>405</v>
      </c>
      <c r="O16" s="454">
        <v>450</v>
      </c>
      <c r="P16" s="454">
        <v>450</v>
      </c>
      <c r="Q16" s="457">
        <f>P16/O16</f>
        <v>1</v>
      </c>
      <c r="R16" s="453"/>
      <c r="S16" s="454"/>
      <c r="T16" s="454"/>
      <c r="U16" s="454"/>
      <c r="V16" s="458"/>
      <c r="W16" s="453"/>
      <c r="X16" s="454"/>
      <c r="Y16" s="454"/>
      <c r="Z16" s="455"/>
      <c r="AA16" s="456"/>
      <c r="AB16" s="453"/>
      <c r="AC16" s="454"/>
      <c r="AD16" s="454"/>
      <c r="AE16" s="455"/>
      <c r="AF16" s="456"/>
      <c r="AG16" s="453"/>
      <c r="AH16" s="454"/>
      <c r="AI16" s="454"/>
      <c r="AJ16" s="454"/>
      <c r="AK16" s="459"/>
      <c r="AL16" s="453"/>
      <c r="AM16" s="454"/>
      <c r="AN16" s="454"/>
      <c r="AO16" s="454"/>
      <c r="AP16" s="456"/>
      <c r="AQ16" s="453"/>
      <c r="AR16" s="454"/>
      <c r="AS16" s="454"/>
      <c r="AT16" s="454"/>
      <c r="AU16" s="456"/>
      <c r="AV16" s="453"/>
      <c r="AW16" s="460"/>
      <c r="AX16" s="460"/>
      <c r="AY16" s="461"/>
      <c r="AZ16" s="457"/>
      <c r="BA16" s="513"/>
      <c r="BB16" s="32"/>
    </row>
    <row r="17" spans="1:54" ht="249.75" customHeight="1">
      <c r="A17" s="548">
        <v>841402</v>
      </c>
      <c r="B17" s="551" t="s">
        <v>33</v>
      </c>
      <c r="C17" s="450">
        <f t="shared" si="0"/>
        <v>908</v>
      </c>
      <c r="D17" s="451">
        <f t="shared" si="1"/>
        <v>908</v>
      </c>
      <c r="E17" s="451">
        <f t="shared" si="2"/>
        <v>820</v>
      </c>
      <c r="F17" s="451">
        <f t="shared" si="3"/>
        <v>820</v>
      </c>
      <c r="G17" s="452">
        <f t="shared" si="4"/>
        <v>1</v>
      </c>
      <c r="H17" s="453"/>
      <c r="I17" s="454"/>
      <c r="J17" s="454"/>
      <c r="K17" s="455"/>
      <c r="L17" s="456"/>
      <c r="M17" s="453"/>
      <c r="N17" s="454"/>
      <c r="O17" s="454"/>
      <c r="P17" s="454"/>
      <c r="Q17" s="457"/>
      <c r="R17" s="453">
        <v>908</v>
      </c>
      <c r="S17" s="454">
        <v>908</v>
      </c>
      <c r="T17" s="454">
        <v>820</v>
      </c>
      <c r="U17" s="454">
        <v>820</v>
      </c>
      <c r="V17" s="458">
        <f>U17/T17</f>
        <v>1</v>
      </c>
      <c r="W17" s="453"/>
      <c r="X17" s="454"/>
      <c r="Y17" s="454"/>
      <c r="Z17" s="455"/>
      <c r="AA17" s="456"/>
      <c r="AB17" s="453"/>
      <c r="AC17" s="454"/>
      <c r="AD17" s="454"/>
      <c r="AE17" s="455"/>
      <c r="AF17" s="456"/>
      <c r="AG17" s="453"/>
      <c r="AH17" s="454"/>
      <c r="AI17" s="454"/>
      <c r="AJ17" s="454"/>
      <c r="AK17" s="459"/>
      <c r="AL17" s="453"/>
      <c r="AM17" s="454"/>
      <c r="AN17" s="454"/>
      <c r="AO17" s="454"/>
      <c r="AP17" s="456"/>
      <c r="AQ17" s="453"/>
      <c r="AR17" s="454"/>
      <c r="AS17" s="454"/>
      <c r="AT17" s="454"/>
      <c r="AU17" s="456"/>
      <c r="AV17" s="453"/>
      <c r="AW17" s="460"/>
      <c r="AX17" s="460"/>
      <c r="AY17" s="461"/>
      <c r="AZ17" s="457"/>
      <c r="BA17" s="513"/>
      <c r="BB17" s="32"/>
    </row>
    <row r="18" spans="1:54" ht="327.75" customHeight="1">
      <c r="A18" s="548">
        <v>841403</v>
      </c>
      <c r="B18" s="551" t="s">
        <v>34</v>
      </c>
      <c r="C18" s="450">
        <f t="shared" si="0"/>
        <v>2035</v>
      </c>
      <c r="D18" s="451">
        <f t="shared" si="1"/>
        <v>2245</v>
      </c>
      <c r="E18" s="451">
        <f t="shared" si="2"/>
        <v>2275</v>
      </c>
      <c r="F18" s="451">
        <f t="shared" si="3"/>
        <v>2274</v>
      </c>
      <c r="G18" s="452">
        <f t="shared" si="4"/>
        <v>0.9995604395604396</v>
      </c>
      <c r="H18" s="453"/>
      <c r="I18" s="454"/>
      <c r="J18" s="454"/>
      <c r="K18" s="455"/>
      <c r="L18" s="456"/>
      <c r="M18" s="453"/>
      <c r="N18" s="454"/>
      <c r="O18" s="454"/>
      <c r="P18" s="454"/>
      <c r="Q18" s="457"/>
      <c r="R18" s="453">
        <v>1990</v>
      </c>
      <c r="S18" s="454">
        <v>1990</v>
      </c>
      <c r="T18" s="454">
        <v>2020</v>
      </c>
      <c r="U18" s="454">
        <v>2049</v>
      </c>
      <c r="V18" s="458">
        <f>U18/T18</f>
        <v>1.0143564356435644</v>
      </c>
      <c r="W18" s="453">
        <v>45</v>
      </c>
      <c r="X18" s="454">
        <v>45</v>
      </c>
      <c r="Y18" s="454">
        <v>45</v>
      </c>
      <c r="Z18" s="454">
        <v>15</v>
      </c>
      <c r="AA18" s="456">
        <f>Z18/Y18</f>
        <v>0.3333333333333333</v>
      </c>
      <c r="AB18" s="453"/>
      <c r="AC18" s="454"/>
      <c r="AD18" s="454"/>
      <c r="AE18" s="455"/>
      <c r="AF18" s="456"/>
      <c r="AG18" s="453"/>
      <c r="AH18" s="454"/>
      <c r="AI18" s="454"/>
      <c r="AJ18" s="454"/>
      <c r="AK18" s="459"/>
      <c r="AL18" s="453"/>
      <c r="AM18" s="454">
        <v>10</v>
      </c>
      <c r="AN18" s="454">
        <v>10</v>
      </c>
      <c r="AO18" s="454">
        <v>10</v>
      </c>
      <c r="AP18" s="456">
        <f>AO18/AN18</f>
        <v>1</v>
      </c>
      <c r="AQ18" s="453"/>
      <c r="AR18" s="454">
        <v>200</v>
      </c>
      <c r="AS18" s="454">
        <v>200</v>
      </c>
      <c r="AT18" s="454">
        <v>200</v>
      </c>
      <c r="AU18" s="456">
        <f>AT18/AS18</f>
        <v>1</v>
      </c>
      <c r="AV18" s="453"/>
      <c r="AW18" s="460"/>
      <c r="AX18" s="460"/>
      <c r="AY18" s="461"/>
      <c r="AZ18" s="457"/>
      <c r="BA18" s="513">
        <v>0</v>
      </c>
      <c r="BB18" s="32"/>
    </row>
    <row r="19" spans="1:54" ht="249.75" customHeight="1">
      <c r="A19" s="548">
        <v>841902</v>
      </c>
      <c r="B19" s="551" t="s">
        <v>425</v>
      </c>
      <c r="C19" s="450">
        <f t="shared" si="0"/>
        <v>0</v>
      </c>
      <c r="D19" s="451">
        <f t="shared" si="1"/>
        <v>0</v>
      </c>
      <c r="E19" s="451">
        <f t="shared" si="2"/>
        <v>84</v>
      </c>
      <c r="F19" s="451">
        <f t="shared" si="3"/>
        <v>84</v>
      </c>
      <c r="G19" s="452">
        <f t="shared" si="4"/>
        <v>1</v>
      </c>
      <c r="H19" s="453"/>
      <c r="I19" s="454"/>
      <c r="J19" s="454"/>
      <c r="K19" s="455"/>
      <c r="L19" s="456"/>
      <c r="M19" s="453"/>
      <c r="N19" s="454"/>
      <c r="O19" s="454"/>
      <c r="P19" s="454"/>
      <c r="Q19" s="457"/>
      <c r="R19" s="453"/>
      <c r="S19" s="454"/>
      <c r="T19" s="454">
        <v>84</v>
      </c>
      <c r="U19" s="454">
        <v>84</v>
      </c>
      <c r="V19" s="458">
        <f>U19/T19</f>
        <v>1</v>
      </c>
      <c r="W19" s="453"/>
      <c r="X19" s="454"/>
      <c r="Y19" s="454"/>
      <c r="Z19" s="455"/>
      <c r="AA19" s="456"/>
      <c r="AB19" s="453"/>
      <c r="AC19" s="454"/>
      <c r="AD19" s="454"/>
      <c r="AE19" s="455"/>
      <c r="AF19" s="456"/>
      <c r="AG19" s="453"/>
      <c r="AH19" s="454"/>
      <c r="AI19" s="454"/>
      <c r="AJ19" s="454"/>
      <c r="AK19" s="459"/>
      <c r="AL19" s="453"/>
      <c r="AM19" s="454"/>
      <c r="AN19" s="454"/>
      <c r="AO19" s="454"/>
      <c r="AP19" s="456"/>
      <c r="AQ19" s="453"/>
      <c r="AR19" s="454"/>
      <c r="AS19" s="454"/>
      <c r="AT19" s="454"/>
      <c r="AU19" s="456"/>
      <c r="AV19" s="453"/>
      <c r="AW19" s="460"/>
      <c r="AX19" s="460"/>
      <c r="AY19" s="461"/>
      <c r="AZ19" s="457"/>
      <c r="BA19" s="513"/>
      <c r="BB19" s="32"/>
    </row>
    <row r="20" spans="1:54" ht="249.75" customHeight="1">
      <c r="A20" s="548">
        <v>851011</v>
      </c>
      <c r="B20" s="551" t="s">
        <v>86</v>
      </c>
      <c r="C20" s="450">
        <f t="shared" si="0"/>
        <v>6450</v>
      </c>
      <c r="D20" s="451">
        <f t="shared" si="1"/>
        <v>6600</v>
      </c>
      <c r="E20" s="451">
        <f t="shared" si="2"/>
        <v>4925</v>
      </c>
      <c r="F20" s="451">
        <f t="shared" si="3"/>
        <v>4925</v>
      </c>
      <c r="G20" s="452">
        <f t="shared" si="4"/>
        <v>1</v>
      </c>
      <c r="H20" s="453"/>
      <c r="I20" s="454"/>
      <c r="J20" s="454"/>
      <c r="K20" s="455"/>
      <c r="L20" s="456"/>
      <c r="M20" s="453"/>
      <c r="N20" s="454"/>
      <c r="O20" s="454"/>
      <c r="P20" s="454"/>
      <c r="Q20" s="457"/>
      <c r="R20" s="453">
        <v>450</v>
      </c>
      <c r="S20" s="454">
        <v>600</v>
      </c>
      <c r="T20" s="454">
        <v>595</v>
      </c>
      <c r="U20" s="454">
        <v>595</v>
      </c>
      <c r="V20" s="458">
        <f>U20/T20</f>
        <v>1</v>
      </c>
      <c r="W20" s="453">
        <v>6000</v>
      </c>
      <c r="X20" s="454">
        <v>6000</v>
      </c>
      <c r="Y20" s="454">
        <v>4330</v>
      </c>
      <c r="Z20" s="454">
        <v>4330</v>
      </c>
      <c r="AA20" s="456">
        <f>Z20/Y20</f>
        <v>1</v>
      </c>
      <c r="AB20" s="453"/>
      <c r="AC20" s="454"/>
      <c r="AD20" s="454"/>
      <c r="AE20" s="455"/>
      <c r="AF20" s="456"/>
      <c r="AG20" s="453"/>
      <c r="AH20" s="454"/>
      <c r="AI20" s="454"/>
      <c r="AJ20" s="454"/>
      <c r="AK20" s="459"/>
      <c r="AL20" s="453"/>
      <c r="AM20" s="454"/>
      <c r="AN20" s="454"/>
      <c r="AO20" s="454"/>
      <c r="AP20" s="456"/>
      <c r="AQ20" s="453"/>
      <c r="AR20" s="454"/>
      <c r="AS20" s="454"/>
      <c r="AT20" s="454"/>
      <c r="AU20" s="456"/>
      <c r="AV20" s="453"/>
      <c r="AW20" s="460"/>
      <c r="AX20" s="460"/>
      <c r="AY20" s="461"/>
      <c r="AZ20" s="457"/>
      <c r="BA20" s="513"/>
      <c r="BB20" s="32"/>
    </row>
    <row r="21" spans="1:54" ht="297.75" customHeight="1">
      <c r="A21" s="548">
        <v>852011</v>
      </c>
      <c r="B21" s="551" t="s">
        <v>87</v>
      </c>
      <c r="C21" s="450">
        <f t="shared" si="0"/>
        <v>187</v>
      </c>
      <c r="D21" s="451">
        <f t="shared" si="1"/>
        <v>0</v>
      </c>
      <c r="E21" s="451">
        <f t="shared" si="2"/>
        <v>0</v>
      </c>
      <c r="F21" s="451">
        <f t="shared" si="3"/>
        <v>0</v>
      </c>
      <c r="G21" s="452">
        <v>0</v>
      </c>
      <c r="H21" s="453"/>
      <c r="I21" s="454"/>
      <c r="J21" s="454"/>
      <c r="K21" s="455"/>
      <c r="L21" s="456"/>
      <c r="M21" s="453"/>
      <c r="N21" s="454"/>
      <c r="O21" s="454"/>
      <c r="P21" s="454"/>
      <c r="Q21" s="457"/>
      <c r="R21" s="453"/>
      <c r="S21" s="454"/>
      <c r="T21" s="454"/>
      <c r="U21" s="454"/>
      <c r="V21" s="458"/>
      <c r="W21" s="453">
        <v>187</v>
      </c>
      <c r="X21" s="454">
        <v>0</v>
      </c>
      <c r="Y21" s="454">
        <v>0</v>
      </c>
      <c r="Z21" s="454">
        <v>0</v>
      </c>
      <c r="AA21" s="456">
        <v>0</v>
      </c>
      <c r="AB21" s="453"/>
      <c r="AC21" s="454"/>
      <c r="AD21" s="454"/>
      <c r="AE21" s="455"/>
      <c r="AF21" s="456"/>
      <c r="AG21" s="453"/>
      <c r="AH21" s="454"/>
      <c r="AI21" s="454"/>
      <c r="AJ21" s="454"/>
      <c r="AK21" s="459"/>
      <c r="AL21" s="453"/>
      <c r="AM21" s="454"/>
      <c r="AN21" s="454"/>
      <c r="AO21" s="454"/>
      <c r="AP21" s="456"/>
      <c r="AQ21" s="453"/>
      <c r="AR21" s="454"/>
      <c r="AS21" s="454"/>
      <c r="AT21" s="454"/>
      <c r="AU21" s="456"/>
      <c r="AV21" s="453"/>
      <c r="AW21" s="460"/>
      <c r="AX21" s="460"/>
      <c r="AY21" s="461"/>
      <c r="AZ21" s="457"/>
      <c r="BA21" s="513"/>
      <c r="BB21" s="32"/>
    </row>
    <row r="22" spans="1:54" ht="315.75" customHeight="1">
      <c r="A22" s="548">
        <v>852021</v>
      </c>
      <c r="B22" s="551" t="s">
        <v>88</v>
      </c>
      <c r="C22" s="450">
        <f t="shared" si="0"/>
        <v>187</v>
      </c>
      <c r="D22" s="451">
        <f t="shared" si="1"/>
        <v>0</v>
      </c>
      <c r="E22" s="451">
        <f t="shared" si="2"/>
        <v>0</v>
      </c>
      <c r="F22" s="451">
        <f t="shared" si="3"/>
        <v>0</v>
      </c>
      <c r="G22" s="452">
        <v>0</v>
      </c>
      <c r="H22" s="453"/>
      <c r="I22" s="454"/>
      <c r="J22" s="454"/>
      <c r="K22" s="455"/>
      <c r="L22" s="456"/>
      <c r="M22" s="453"/>
      <c r="N22" s="454"/>
      <c r="O22" s="454"/>
      <c r="P22" s="454"/>
      <c r="Q22" s="457"/>
      <c r="R22" s="453"/>
      <c r="S22" s="454"/>
      <c r="T22" s="454"/>
      <c r="U22" s="454"/>
      <c r="V22" s="458"/>
      <c r="W22" s="453">
        <v>187</v>
      </c>
      <c r="X22" s="454">
        <v>0</v>
      </c>
      <c r="Y22" s="454">
        <v>0</v>
      </c>
      <c r="Z22" s="454">
        <v>0</v>
      </c>
      <c r="AA22" s="456">
        <v>0</v>
      </c>
      <c r="AB22" s="453"/>
      <c r="AC22" s="454"/>
      <c r="AD22" s="454"/>
      <c r="AE22" s="455"/>
      <c r="AF22" s="456"/>
      <c r="AG22" s="453"/>
      <c r="AH22" s="454"/>
      <c r="AI22" s="454"/>
      <c r="AJ22" s="454"/>
      <c r="AK22" s="459"/>
      <c r="AL22" s="453"/>
      <c r="AM22" s="454"/>
      <c r="AN22" s="454"/>
      <c r="AO22" s="454"/>
      <c r="AP22" s="456"/>
      <c r="AQ22" s="453"/>
      <c r="AR22" s="454"/>
      <c r="AS22" s="454"/>
      <c r="AT22" s="454"/>
      <c r="AU22" s="456"/>
      <c r="AV22" s="453"/>
      <c r="AW22" s="460"/>
      <c r="AX22" s="460"/>
      <c r="AY22" s="461"/>
      <c r="AZ22" s="457"/>
      <c r="BA22" s="513"/>
      <c r="BB22" s="32"/>
    </row>
    <row r="23" spans="1:54" ht="249.75" customHeight="1">
      <c r="A23" s="548">
        <v>862101</v>
      </c>
      <c r="B23" s="551" t="s">
        <v>126</v>
      </c>
      <c r="C23" s="450">
        <f t="shared" si="0"/>
        <v>1000</v>
      </c>
      <c r="D23" s="451">
        <f t="shared" si="1"/>
        <v>1000</v>
      </c>
      <c r="E23" s="451">
        <f t="shared" si="2"/>
        <v>1127</v>
      </c>
      <c r="F23" s="451">
        <f t="shared" si="3"/>
        <v>1060</v>
      </c>
      <c r="G23" s="452">
        <f t="shared" si="4"/>
        <v>0.940550133096717</v>
      </c>
      <c r="H23" s="453"/>
      <c r="I23" s="454"/>
      <c r="J23" s="454"/>
      <c r="K23" s="455"/>
      <c r="L23" s="456"/>
      <c r="M23" s="453"/>
      <c r="N23" s="454"/>
      <c r="O23" s="454"/>
      <c r="P23" s="454"/>
      <c r="Q23" s="457"/>
      <c r="R23" s="453"/>
      <c r="S23" s="454"/>
      <c r="T23" s="454">
        <v>127</v>
      </c>
      <c r="U23" s="454">
        <v>127</v>
      </c>
      <c r="V23" s="458">
        <f>U23/T23</f>
        <v>1</v>
      </c>
      <c r="W23" s="453">
        <v>1000</v>
      </c>
      <c r="X23" s="454">
        <v>1000</v>
      </c>
      <c r="Y23" s="454">
        <v>1000</v>
      </c>
      <c r="Z23" s="454">
        <v>933</v>
      </c>
      <c r="AA23" s="456">
        <f>Z23/Y23</f>
        <v>0.933</v>
      </c>
      <c r="AB23" s="453"/>
      <c r="AC23" s="454"/>
      <c r="AD23" s="454"/>
      <c r="AE23" s="455"/>
      <c r="AF23" s="456"/>
      <c r="AG23" s="453"/>
      <c r="AH23" s="454"/>
      <c r="AI23" s="454"/>
      <c r="AJ23" s="454"/>
      <c r="AK23" s="459"/>
      <c r="AL23" s="453"/>
      <c r="AM23" s="454"/>
      <c r="AN23" s="454"/>
      <c r="AO23" s="454"/>
      <c r="AP23" s="456"/>
      <c r="AQ23" s="453"/>
      <c r="AR23" s="454"/>
      <c r="AS23" s="454"/>
      <c r="AT23" s="454"/>
      <c r="AU23" s="456"/>
      <c r="AV23" s="453"/>
      <c r="AW23" s="460"/>
      <c r="AX23" s="460"/>
      <c r="AY23" s="461"/>
      <c r="AZ23" s="457"/>
      <c r="BA23" s="513"/>
      <c r="BB23" s="32"/>
    </row>
    <row r="24" spans="1:54" ht="249.75" customHeight="1">
      <c r="A24" s="548">
        <v>862102</v>
      </c>
      <c r="B24" s="551" t="s">
        <v>50</v>
      </c>
      <c r="C24" s="450">
        <f t="shared" si="0"/>
        <v>800</v>
      </c>
      <c r="D24" s="451">
        <f t="shared" si="1"/>
        <v>800</v>
      </c>
      <c r="E24" s="451">
        <f t="shared" si="2"/>
        <v>656</v>
      </c>
      <c r="F24" s="451">
        <f t="shared" si="3"/>
        <v>656</v>
      </c>
      <c r="G24" s="452">
        <f t="shared" si="4"/>
        <v>1</v>
      </c>
      <c r="H24" s="453"/>
      <c r="I24" s="454"/>
      <c r="J24" s="454"/>
      <c r="K24" s="455"/>
      <c r="L24" s="456"/>
      <c r="M24" s="453"/>
      <c r="N24" s="454"/>
      <c r="O24" s="454"/>
      <c r="P24" s="454"/>
      <c r="Q24" s="457"/>
      <c r="R24" s="453"/>
      <c r="S24" s="454"/>
      <c r="T24" s="454"/>
      <c r="U24" s="454"/>
      <c r="V24" s="458"/>
      <c r="W24" s="453">
        <v>800</v>
      </c>
      <c r="X24" s="454">
        <v>800</v>
      </c>
      <c r="Y24" s="454">
        <v>656</v>
      </c>
      <c r="Z24" s="454">
        <v>656</v>
      </c>
      <c r="AA24" s="456">
        <f>Z24/Y24</f>
        <v>1</v>
      </c>
      <c r="AB24" s="453"/>
      <c r="AC24" s="454"/>
      <c r="AD24" s="454"/>
      <c r="AE24" s="455"/>
      <c r="AF24" s="456"/>
      <c r="AG24" s="453"/>
      <c r="AH24" s="454"/>
      <c r="AI24" s="454"/>
      <c r="AJ24" s="454"/>
      <c r="AK24" s="459"/>
      <c r="AL24" s="453"/>
      <c r="AM24" s="454"/>
      <c r="AN24" s="454"/>
      <c r="AO24" s="454"/>
      <c r="AP24" s="456"/>
      <c r="AQ24" s="453"/>
      <c r="AR24" s="454"/>
      <c r="AS24" s="454"/>
      <c r="AT24" s="454"/>
      <c r="AU24" s="456"/>
      <c r="AV24" s="453"/>
      <c r="AW24" s="460"/>
      <c r="AX24" s="460"/>
      <c r="AY24" s="461"/>
      <c r="AZ24" s="457"/>
      <c r="BA24" s="513"/>
      <c r="BB24" s="32"/>
    </row>
    <row r="25" spans="1:54" ht="249.75" customHeight="1">
      <c r="A25" s="548">
        <v>862211</v>
      </c>
      <c r="B25" s="551" t="s">
        <v>127</v>
      </c>
      <c r="C25" s="450">
        <f t="shared" si="0"/>
        <v>1041</v>
      </c>
      <c r="D25" s="451">
        <f t="shared" si="1"/>
        <v>1041</v>
      </c>
      <c r="E25" s="451">
        <f t="shared" si="2"/>
        <v>1293</v>
      </c>
      <c r="F25" s="451">
        <f t="shared" si="3"/>
        <v>1293</v>
      </c>
      <c r="G25" s="452">
        <f t="shared" si="4"/>
        <v>1</v>
      </c>
      <c r="H25" s="453"/>
      <c r="I25" s="454"/>
      <c r="J25" s="454"/>
      <c r="K25" s="455"/>
      <c r="L25" s="456"/>
      <c r="M25" s="453"/>
      <c r="N25" s="454"/>
      <c r="O25" s="454"/>
      <c r="P25" s="454"/>
      <c r="Q25" s="457"/>
      <c r="R25" s="453"/>
      <c r="S25" s="454"/>
      <c r="T25" s="454"/>
      <c r="U25" s="454"/>
      <c r="V25" s="458"/>
      <c r="W25" s="453">
        <v>1041</v>
      </c>
      <c r="X25" s="454">
        <v>1041</v>
      </c>
      <c r="Y25" s="454">
        <v>1293</v>
      </c>
      <c r="Z25" s="454">
        <v>1293</v>
      </c>
      <c r="AA25" s="456">
        <f>Z25/Y25</f>
        <v>1</v>
      </c>
      <c r="AB25" s="453"/>
      <c r="AC25" s="454"/>
      <c r="AD25" s="454"/>
      <c r="AE25" s="455"/>
      <c r="AF25" s="456"/>
      <c r="AG25" s="453"/>
      <c r="AH25" s="454"/>
      <c r="AI25" s="454"/>
      <c r="AJ25" s="454"/>
      <c r="AK25" s="459"/>
      <c r="AL25" s="453"/>
      <c r="AM25" s="454"/>
      <c r="AN25" s="454"/>
      <c r="AO25" s="454"/>
      <c r="AP25" s="456"/>
      <c r="AQ25" s="453"/>
      <c r="AR25" s="454"/>
      <c r="AS25" s="454"/>
      <c r="AT25" s="454"/>
      <c r="AU25" s="456"/>
      <c r="AV25" s="453"/>
      <c r="AW25" s="460"/>
      <c r="AX25" s="460"/>
      <c r="AY25" s="461"/>
      <c r="AZ25" s="457"/>
      <c r="BA25" s="513"/>
      <c r="BB25" s="32"/>
    </row>
    <row r="26" spans="1:54" ht="249.75" customHeight="1">
      <c r="A26" s="548">
        <v>869041</v>
      </c>
      <c r="B26" s="551" t="s">
        <v>128</v>
      </c>
      <c r="C26" s="450">
        <f t="shared" si="0"/>
        <v>591</v>
      </c>
      <c r="D26" s="451">
        <f t="shared" si="1"/>
        <v>591</v>
      </c>
      <c r="E26" s="451">
        <f t="shared" si="2"/>
        <v>0</v>
      </c>
      <c r="F26" s="451">
        <f t="shared" si="3"/>
        <v>0</v>
      </c>
      <c r="G26" s="452">
        <v>0</v>
      </c>
      <c r="H26" s="453"/>
      <c r="I26" s="454"/>
      <c r="J26" s="454"/>
      <c r="K26" s="455"/>
      <c r="L26" s="456"/>
      <c r="M26" s="453"/>
      <c r="N26" s="454"/>
      <c r="O26" s="454"/>
      <c r="P26" s="454"/>
      <c r="Q26" s="457"/>
      <c r="R26" s="453"/>
      <c r="S26" s="454"/>
      <c r="T26" s="454"/>
      <c r="U26" s="454"/>
      <c r="V26" s="458"/>
      <c r="W26" s="453">
        <v>591</v>
      </c>
      <c r="X26" s="454">
        <v>591</v>
      </c>
      <c r="Y26" s="454">
        <v>0</v>
      </c>
      <c r="Z26" s="454">
        <v>0</v>
      </c>
      <c r="AA26" s="456">
        <v>0</v>
      </c>
      <c r="AB26" s="453"/>
      <c r="AC26" s="454"/>
      <c r="AD26" s="454"/>
      <c r="AE26" s="455"/>
      <c r="AF26" s="456"/>
      <c r="AG26" s="453"/>
      <c r="AH26" s="454"/>
      <c r="AI26" s="454"/>
      <c r="AJ26" s="454"/>
      <c r="AK26" s="459"/>
      <c r="AL26" s="453"/>
      <c r="AM26" s="454"/>
      <c r="AN26" s="454"/>
      <c r="AO26" s="454"/>
      <c r="AP26" s="456"/>
      <c r="AQ26" s="453"/>
      <c r="AR26" s="454"/>
      <c r="AS26" s="454"/>
      <c r="AT26" s="454"/>
      <c r="AU26" s="456"/>
      <c r="AV26" s="453"/>
      <c r="AW26" s="460"/>
      <c r="AX26" s="460"/>
      <c r="AY26" s="461"/>
      <c r="AZ26" s="457"/>
      <c r="BA26" s="513"/>
      <c r="BB26" s="32"/>
    </row>
    <row r="27" spans="1:54" ht="249.75" customHeight="1">
      <c r="A27" s="548">
        <v>882111</v>
      </c>
      <c r="B27" s="551" t="s">
        <v>35</v>
      </c>
      <c r="C27" s="450">
        <f t="shared" si="0"/>
        <v>11560</v>
      </c>
      <c r="D27" s="451">
        <f t="shared" si="1"/>
        <v>11560</v>
      </c>
      <c r="E27" s="451">
        <f t="shared" si="2"/>
        <v>6730</v>
      </c>
      <c r="F27" s="451">
        <f t="shared" si="3"/>
        <v>6691</v>
      </c>
      <c r="G27" s="452">
        <f t="shared" si="4"/>
        <v>0.9942050520059436</v>
      </c>
      <c r="H27" s="453"/>
      <c r="I27" s="454"/>
      <c r="J27" s="454"/>
      <c r="K27" s="455"/>
      <c r="L27" s="456"/>
      <c r="M27" s="453"/>
      <c r="N27" s="454"/>
      <c r="O27" s="454"/>
      <c r="P27" s="454"/>
      <c r="Q27" s="457"/>
      <c r="R27" s="453"/>
      <c r="S27" s="454"/>
      <c r="T27" s="454"/>
      <c r="U27" s="454"/>
      <c r="V27" s="458"/>
      <c r="W27" s="453"/>
      <c r="X27" s="454"/>
      <c r="Y27" s="454"/>
      <c r="Z27" s="455"/>
      <c r="AA27" s="456"/>
      <c r="AB27" s="453">
        <v>11560</v>
      </c>
      <c r="AC27" s="454">
        <v>11560</v>
      </c>
      <c r="AD27" s="454">
        <v>6730</v>
      </c>
      <c r="AE27" s="454">
        <v>6691</v>
      </c>
      <c r="AF27" s="456">
        <f>AE27/AD27</f>
        <v>0.9942050520059436</v>
      </c>
      <c r="AG27" s="453"/>
      <c r="AH27" s="454"/>
      <c r="AI27" s="454"/>
      <c r="AJ27" s="454"/>
      <c r="AK27" s="459"/>
      <c r="AL27" s="453"/>
      <c r="AM27" s="454"/>
      <c r="AN27" s="454"/>
      <c r="AO27" s="454"/>
      <c r="AP27" s="456"/>
      <c r="AQ27" s="453"/>
      <c r="AR27" s="454"/>
      <c r="AS27" s="454"/>
      <c r="AT27" s="454"/>
      <c r="AU27" s="456"/>
      <c r="AV27" s="453"/>
      <c r="AW27" s="460"/>
      <c r="AX27" s="460"/>
      <c r="AY27" s="461"/>
      <c r="AZ27" s="457"/>
      <c r="BA27" s="513"/>
      <c r="BB27" s="32"/>
    </row>
    <row r="28" spans="1:54" ht="249.75" customHeight="1">
      <c r="A28" s="548">
        <v>882112</v>
      </c>
      <c r="B28" s="551" t="s">
        <v>25</v>
      </c>
      <c r="C28" s="450">
        <f t="shared" si="0"/>
        <v>45</v>
      </c>
      <c r="D28" s="451">
        <f t="shared" si="1"/>
        <v>45</v>
      </c>
      <c r="E28" s="451">
        <f t="shared" si="2"/>
        <v>45</v>
      </c>
      <c r="F28" s="451">
        <f t="shared" si="3"/>
        <v>44</v>
      </c>
      <c r="G28" s="452">
        <f t="shared" si="4"/>
        <v>0.9777777777777777</v>
      </c>
      <c r="H28" s="453"/>
      <c r="I28" s="454"/>
      <c r="J28" s="454"/>
      <c r="K28" s="455"/>
      <c r="L28" s="456"/>
      <c r="M28" s="453"/>
      <c r="N28" s="454"/>
      <c r="O28" s="454"/>
      <c r="P28" s="454"/>
      <c r="Q28" s="457"/>
      <c r="R28" s="453"/>
      <c r="S28" s="454"/>
      <c r="T28" s="454"/>
      <c r="U28" s="454"/>
      <c r="V28" s="458"/>
      <c r="W28" s="453"/>
      <c r="X28" s="454"/>
      <c r="Y28" s="454"/>
      <c r="Z28" s="455"/>
      <c r="AA28" s="456"/>
      <c r="AB28" s="453">
        <v>45</v>
      </c>
      <c r="AC28" s="454">
        <v>45</v>
      </c>
      <c r="AD28" s="454">
        <v>45</v>
      </c>
      <c r="AE28" s="454">
        <v>44</v>
      </c>
      <c r="AF28" s="456">
        <f aca="true" t="shared" si="5" ref="AF28:AF52">AE28/AD28</f>
        <v>0.9777777777777777</v>
      </c>
      <c r="AG28" s="453"/>
      <c r="AH28" s="454"/>
      <c r="AI28" s="454"/>
      <c r="AJ28" s="454"/>
      <c r="AK28" s="459"/>
      <c r="AL28" s="453"/>
      <c r="AM28" s="454"/>
      <c r="AN28" s="454"/>
      <c r="AO28" s="454"/>
      <c r="AP28" s="456"/>
      <c r="AQ28" s="453"/>
      <c r="AR28" s="454"/>
      <c r="AS28" s="454"/>
      <c r="AT28" s="454"/>
      <c r="AU28" s="456"/>
      <c r="AV28" s="453"/>
      <c r="AW28" s="460"/>
      <c r="AX28" s="460"/>
      <c r="AY28" s="461"/>
      <c r="AZ28" s="457"/>
      <c r="BA28" s="513"/>
      <c r="BB28" s="32"/>
    </row>
    <row r="29" spans="1:54" ht="249.75" customHeight="1">
      <c r="A29" s="548">
        <v>882113</v>
      </c>
      <c r="B29" s="551" t="s">
        <v>36</v>
      </c>
      <c r="C29" s="450">
        <f t="shared" si="0"/>
        <v>3300</v>
      </c>
      <c r="D29" s="451">
        <f t="shared" si="1"/>
        <v>3300</v>
      </c>
      <c r="E29" s="451">
        <f t="shared" si="2"/>
        <v>2630</v>
      </c>
      <c r="F29" s="451">
        <f t="shared" si="3"/>
        <v>2627</v>
      </c>
      <c r="G29" s="452">
        <f t="shared" si="4"/>
        <v>0.9988593155893536</v>
      </c>
      <c r="H29" s="453"/>
      <c r="I29" s="454"/>
      <c r="J29" s="454"/>
      <c r="K29" s="455"/>
      <c r="L29" s="456"/>
      <c r="M29" s="453"/>
      <c r="N29" s="454"/>
      <c r="O29" s="454"/>
      <c r="P29" s="454"/>
      <c r="Q29" s="457"/>
      <c r="R29" s="453"/>
      <c r="S29" s="454"/>
      <c r="T29" s="454"/>
      <c r="U29" s="454"/>
      <c r="V29" s="458"/>
      <c r="W29" s="453"/>
      <c r="X29" s="454"/>
      <c r="Y29" s="454"/>
      <c r="Z29" s="455"/>
      <c r="AA29" s="456"/>
      <c r="AB29" s="453">
        <v>3300</v>
      </c>
      <c r="AC29" s="454">
        <v>3300</v>
      </c>
      <c r="AD29" s="454">
        <v>2630</v>
      </c>
      <c r="AE29" s="454">
        <v>2627</v>
      </c>
      <c r="AF29" s="456">
        <f t="shared" si="5"/>
        <v>0.9988593155893536</v>
      </c>
      <c r="AG29" s="453"/>
      <c r="AH29" s="454"/>
      <c r="AI29" s="454"/>
      <c r="AJ29" s="454"/>
      <c r="AK29" s="459"/>
      <c r="AL29" s="453"/>
      <c r="AM29" s="454"/>
      <c r="AN29" s="454"/>
      <c r="AO29" s="454"/>
      <c r="AP29" s="456"/>
      <c r="AQ29" s="453"/>
      <c r="AR29" s="454"/>
      <c r="AS29" s="454"/>
      <c r="AT29" s="454"/>
      <c r="AU29" s="456"/>
      <c r="AV29" s="453"/>
      <c r="AW29" s="460"/>
      <c r="AX29" s="460"/>
      <c r="AY29" s="461"/>
      <c r="AZ29" s="457"/>
      <c r="BA29" s="513"/>
      <c r="BB29" s="32"/>
    </row>
    <row r="30" spans="1:54" ht="249.75" customHeight="1">
      <c r="A30" s="548">
        <v>882115</v>
      </c>
      <c r="B30" s="551" t="s">
        <v>37</v>
      </c>
      <c r="C30" s="450">
        <f t="shared" si="0"/>
        <v>68</v>
      </c>
      <c r="D30" s="451">
        <f t="shared" si="1"/>
        <v>68</v>
      </c>
      <c r="E30" s="451">
        <f t="shared" si="2"/>
        <v>68</v>
      </c>
      <c r="F30" s="451">
        <f t="shared" si="3"/>
        <v>68</v>
      </c>
      <c r="G30" s="452">
        <f t="shared" si="4"/>
        <v>1</v>
      </c>
      <c r="H30" s="453"/>
      <c r="I30" s="454"/>
      <c r="J30" s="454"/>
      <c r="K30" s="455"/>
      <c r="L30" s="456"/>
      <c r="M30" s="453"/>
      <c r="N30" s="454"/>
      <c r="O30" s="454"/>
      <c r="P30" s="454"/>
      <c r="Q30" s="457"/>
      <c r="R30" s="453"/>
      <c r="S30" s="454"/>
      <c r="T30" s="454"/>
      <c r="U30" s="454"/>
      <c r="V30" s="458"/>
      <c r="W30" s="453"/>
      <c r="X30" s="454"/>
      <c r="Y30" s="454"/>
      <c r="Z30" s="455"/>
      <c r="AA30" s="456"/>
      <c r="AB30" s="453">
        <v>68</v>
      </c>
      <c r="AC30" s="454">
        <v>68</v>
      </c>
      <c r="AD30" s="454">
        <v>68</v>
      </c>
      <c r="AE30" s="454">
        <v>68</v>
      </c>
      <c r="AF30" s="456">
        <f t="shared" si="5"/>
        <v>1</v>
      </c>
      <c r="AG30" s="453"/>
      <c r="AH30" s="454"/>
      <c r="AI30" s="454"/>
      <c r="AJ30" s="454"/>
      <c r="AK30" s="459"/>
      <c r="AL30" s="453"/>
      <c r="AM30" s="454"/>
      <c r="AN30" s="454"/>
      <c r="AO30" s="454"/>
      <c r="AP30" s="456"/>
      <c r="AQ30" s="453"/>
      <c r="AR30" s="454"/>
      <c r="AS30" s="454"/>
      <c r="AT30" s="454"/>
      <c r="AU30" s="456"/>
      <c r="AV30" s="453"/>
      <c r="AW30" s="460"/>
      <c r="AX30" s="460"/>
      <c r="AY30" s="461"/>
      <c r="AZ30" s="457"/>
      <c r="BA30" s="513"/>
      <c r="BB30" s="32"/>
    </row>
    <row r="31" spans="1:54" ht="249.75" customHeight="1">
      <c r="A31" s="548">
        <v>882116</v>
      </c>
      <c r="B31" s="551" t="s">
        <v>38</v>
      </c>
      <c r="C31" s="450">
        <f t="shared" si="0"/>
        <v>283</v>
      </c>
      <c r="D31" s="451">
        <f t="shared" si="1"/>
        <v>283</v>
      </c>
      <c r="E31" s="451">
        <f t="shared" si="2"/>
        <v>283</v>
      </c>
      <c r="F31" s="451">
        <f t="shared" si="3"/>
        <v>0</v>
      </c>
      <c r="G31" s="452">
        <f t="shared" si="4"/>
        <v>0</v>
      </c>
      <c r="H31" s="453"/>
      <c r="I31" s="454"/>
      <c r="J31" s="454"/>
      <c r="K31" s="455"/>
      <c r="L31" s="456"/>
      <c r="M31" s="453"/>
      <c r="N31" s="454"/>
      <c r="O31" s="454"/>
      <c r="P31" s="454"/>
      <c r="Q31" s="457"/>
      <c r="R31" s="453"/>
      <c r="S31" s="454"/>
      <c r="T31" s="454"/>
      <c r="U31" s="454"/>
      <c r="V31" s="458"/>
      <c r="W31" s="453"/>
      <c r="X31" s="454"/>
      <c r="Y31" s="454"/>
      <c r="Z31" s="455"/>
      <c r="AA31" s="456"/>
      <c r="AB31" s="453">
        <v>283</v>
      </c>
      <c r="AC31" s="454">
        <v>283</v>
      </c>
      <c r="AD31" s="454">
        <v>283</v>
      </c>
      <c r="AE31" s="454">
        <v>0</v>
      </c>
      <c r="AF31" s="456">
        <f t="shared" si="5"/>
        <v>0</v>
      </c>
      <c r="AG31" s="453"/>
      <c r="AH31" s="454"/>
      <c r="AI31" s="454"/>
      <c r="AJ31" s="454"/>
      <c r="AK31" s="459"/>
      <c r="AL31" s="453"/>
      <c r="AM31" s="454"/>
      <c r="AN31" s="454"/>
      <c r="AO31" s="454"/>
      <c r="AP31" s="456"/>
      <c r="AQ31" s="453"/>
      <c r="AR31" s="454"/>
      <c r="AS31" s="454"/>
      <c r="AT31" s="454"/>
      <c r="AU31" s="456"/>
      <c r="AV31" s="453"/>
      <c r="AW31" s="460"/>
      <c r="AX31" s="460"/>
      <c r="AY31" s="461"/>
      <c r="AZ31" s="457"/>
      <c r="BA31" s="513"/>
      <c r="BB31" s="32"/>
    </row>
    <row r="32" spans="1:54" ht="249.75" customHeight="1">
      <c r="A32" s="548">
        <v>882117</v>
      </c>
      <c r="B32" s="551" t="s">
        <v>53</v>
      </c>
      <c r="C32" s="450">
        <f t="shared" si="0"/>
        <v>371</v>
      </c>
      <c r="D32" s="451">
        <f t="shared" si="1"/>
        <v>371</v>
      </c>
      <c r="E32" s="451">
        <f t="shared" si="2"/>
        <v>528</v>
      </c>
      <c r="F32" s="451">
        <f t="shared" si="3"/>
        <v>528</v>
      </c>
      <c r="G32" s="452">
        <f t="shared" si="4"/>
        <v>1</v>
      </c>
      <c r="H32" s="453"/>
      <c r="I32" s="454"/>
      <c r="J32" s="454"/>
      <c r="K32" s="455"/>
      <c r="L32" s="456"/>
      <c r="M32" s="453"/>
      <c r="N32" s="454"/>
      <c r="O32" s="454"/>
      <c r="P32" s="454"/>
      <c r="Q32" s="457"/>
      <c r="R32" s="453"/>
      <c r="S32" s="454"/>
      <c r="T32" s="454"/>
      <c r="U32" s="454"/>
      <c r="V32" s="458"/>
      <c r="W32" s="453"/>
      <c r="X32" s="454"/>
      <c r="Y32" s="454"/>
      <c r="Z32" s="455"/>
      <c r="AA32" s="456"/>
      <c r="AB32" s="453">
        <v>371</v>
      </c>
      <c r="AC32" s="454">
        <v>371</v>
      </c>
      <c r="AD32" s="454">
        <v>528</v>
      </c>
      <c r="AE32" s="454">
        <v>528</v>
      </c>
      <c r="AF32" s="456">
        <f t="shared" si="5"/>
        <v>1</v>
      </c>
      <c r="AG32" s="453"/>
      <c r="AH32" s="454"/>
      <c r="AI32" s="454"/>
      <c r="AJ32" s="454"/>
      <c r="AK32" s="459"/>
      <c r="AL32" s="453"/>
      <c r="AM32" s="454"/>
      <c r="AN32" s="454"/>
      <c r="AO32" s="454"/>
      <c r="AP32" s="456"/>
      <c r="AQ32" s="453"/>
      <c r="AR32" s="454"/>
      <c r="AS32" s="454"/>
      <c r="AT32" s="454"/>
      <c r="AU32" s="456"/>
      <c r="AV32" s="453"/>
      <c r="AW32" s="460"/>
      <c r="AX32" s="460"/>
      <c r="AY32" s="461"/>
      <c r="AZ32" s="457"/>
      <c r="BA32" s="513"/>
      <c r="BB32" s="32"/>
    </row>
    <row r="33" spans="1:54" ht="249.75" customHeight="1">
      <c r="A33" s="548">
        <v>882119</v>
      </c>
      <c r="B33" s="551" t="s">
        <v>54</v>
      </c>
      <c r="C33" s="450">
        <f t="shared" si="0"/>
        <v>50</v>
      </c>
      <c r="D33" s="451">
        <f t="shared" si="1"/>
        <v>50</v>
      </c>
      <c r="E33" s="451">
        <f t="shared" si="2"/>
        <v>50</v>
      </c>
      <c r="F33" s="451">
        <f t="shared" si="3"/>
        <v>0</v>
      </c>
      <c r="G33" s="452">
        <f t="shared" si="4"/>
        <v>0</v>
      </c>
      <c r="H33" s="453"/>
      <c r="I33" s="454"/>
      <c r="J33" s="454"/>
      <c r="K33" s="455"/>
      <c r="L33" s="456"/>
      <c r="M33" s="453"/>
      <c r="N33" s="454"/>
      <c r="O33" s="454"/>
      <c r="P33" s="454"/>
      <c r="Q33" s="457"/>
      <c r="R33" s="453"/>
      <c r="S33" s="454"/>
      <c r="T33" s="454"/>
      <c r="U33" s="454"/>
      <c r="V33" s="458"/>
      <c r="W33" s="453"/>
      <c r="X33" s="454"/>
      <c r="Y33" s="454"/>
      <c r="Z33" s="455"/>
      <c r="AA33" s="456"/>
      <c r="AB33" s="453">
        <v>50</v>
      </c>
      <c r="AC33" s="454">
        <v>50</v>
      </c>
      <c r="AD33" s="454">
        <v>50</v>
      </c>
      <c r="AE33" s="454">
        <v>0</v>
      </c>
      <c r="AF33" s="456">
        <f t="shared" si="5"/>
        <v>0</v>
      </c>
      <c r="AG33" s="453"/>
      <c r="AH33" s="454"/>
      <c r="AI33" s="454"/>
      <c r="AJ33" s="454"/>
      <c r="AK33" s="459"/>
      <c r="AL33" s="453"/>
      <c r="AM33" s="454"/>
      <c r="AN33" s="454"/>
      <c r="AO33" s="454"/>
      <c r="AP33" s="456"/>
      <c r="AQ33" s="453"/>
      <c r="AR33" s="454"/>
      <c r="AS33" s="454"/>
      <c r="AT33" s="454"/>
      <c r="AU33" s="456"/>
      <c r="AV33" s="453"/>
      <c r="AW33" s="460"/>
      <c r="AX33" s="460"/>
      <c r="AY33" s="461"/>
      <c r="AZ33" s="457"/>
      <c r="BA33" s="513"/>
      <c r="BB33" s="32"/>
    </row>
    <row r="34" spans="1:54" ht="249.75" customHeight="1">
      <c r="A34" s="548">
        <v>882122</v>
      </c>
      <c r="B34" s="551" t="s">
        <v>26</v>
      </c>
      <c r="C34" s="450">
        <f t="shared" si="0"/>
        <v>150</v>
      </c>
      <c r="D34" s="451">
        <f t="shared" si="1"/>
        <v>150</v>
      </c>
      <c r="E34" s="451">
        <f t="shared" si="2"/>
        <v>60</v>
      </c>
      <c r="F34" s="451">
        <f t="shared" si="3"/>
        <v>10</v>
      </c>
      <c r="G34" s="452">
        <f t="shared" si="4"/>
        <v>0.16666666666666666</v>
      </c>
      <c r="H34" s="453"/>
      <c r="I34" s="454"/>
      <c r="J34" s="454"/>
      <c r="K34" s="455"/>
      <c r="L34" s="456"/>
      <c r="M34" s="453"/>
      <c r="N34" s="454"/>
      <c r="O34" s="454"/>
      <c r="P34" s="454"/>
      <c r="Q34" s="457"/>
      <c r="R34" s="453"/>
      <c r="S34" s="454"/>
      <c r="T34" s="454"/>
      <c r="U34" s="454"/>
      <c r="V34" s="458"/>
      <c r="W34" s="453"/>
      <c r="X34" s="454"/>
      <c r="Y34" s="454"/>
      <c r="Z34" s="455"/>
      <c r="AA34" s="456"/>
      <c r="AB34" s="453">
        <v>150</v>
      </c>
      <c r="AC34" s="454">
        <v>150</v>
      </c>
      <c r="AD34" s="454">
        <v>60</v>
      </c>
      <c r="AE34" s="454">
        <v>10</v>
      </c>
      <c r="AF34" s="456">
        <f t="shared" si="5"/>
        <v>0.16666666666666666</v>
      </c>
      <c r="AG34" s="453"/>
      <c r="AH34" s="454"/>
      <c r="AI34" s="454"/>
      <c r="AJ34" s="454"/>
      <c r="AK34" s="459"/>
      <c r="AL34" s="453"/>
      <c r="AM34" s="454"/>
      <c r="AN34" s="454"/>
      <c r="AO34" s="454"/>
      <c r="AP34" s="456"/>
      <c r="AQ34" s="453"/>
      <c r="AR34" s="454"/>
      <c r="AS34" s="454"/>
      <c r="AT34" s="454"/>
      <c r="AU34" s="456"/>
      <c r="AV34" s="453"/>
      <c r="AW34" s="460"/>
      <c r="AX34" s="460"/>
      <c r="AY34" s="461"/>
      <c r="AZ34" s="457"/>
      <c r="BA34" s="513"/>
      <c r="BB34" s="32"/>
    </row>
    <row r="35" spans="1:54" ht="249.75" customHeight="1">
      <c r="A35" s="548">
        <v>882123</v>
      </c>
      <c r="B35" s="551" t="s">
        <v>27</v>
      </c>
      <c r="C35" s="450">
        <f t="shared" si="0"/>
        <v>40</v>
      </c>
      <c r="D35" s="451">
        <f t="shared" si="1"/>
        <v>40</v>
      </c>
      <c r="E35" s="451">
        <f t="shared" si="2"/>
        <v>40</v>
      </c>
      <c r="F35" s="451">
        <f t="shared" si="3"/>
        <v>0</v>
      </c>
      <c r="G35" s="452">
        <f t="shared" si="4"/>
        <v>0</v>
      </c>
      <c r="H35" s="453"/>
      <c r="I35" s="454"/>
      <c r="J35" s="454"/>
      <c r="K35" s="455"/>
      <c r="L35" s="456"/>
      <c r="M35" s="453"/>
      <c r="N35" s="454"/>
      <c r="O35" s="454"/>
      <c r="P35" s="454"/>
      <c r="Q35" s="457"/>
      <c r="R35" s="453"/>
      <c r="S35" s="454"/>
      <c r="T35" s="454"/>
      <c r="U35" s="454"/>
      <c r="V35" s="458"/>
      <c r="W35" s="453"/>
      <c r="X35" s="454"/>
      <c r="Y35" s="454"/>
      <c r="Z35" s="455"/>
      <c r="AA35" s="456"/>
      <c r="AB35" s="453">
        <v>40</v>
      </c>
      <c r="AC35" s="454">
        <v>40</v>
      </c>
      <c r="AD35" s="454">
        <v>40</v>
      </c>
      <c r="AE35" s="454">
        <v>0</v>
      </c>
      <c r="AF35" s="456">
        <f t="shared" si="5"/>
        <v>0</v>
      </c>
      <c r="AG35" s="453"/>
      <c r="AH35" s="454"/>
      <c r="AI35" s="454"/>
      <c r="AJ35" s="454"/>
      <c r="AK35" s="459"/>
      <c r="AL35" s="453"/>
      <c r="AM35" s="454"/>
      <c r="AN35" s="454"/>
      <c r="AO35" s="454"/>
      <c r="AP35" s="456"/>
      <c r="AQ35" s="453"/>
      <c r="AR35" s="454"/>
      <c r="AS35" s="454"/>
      <c r="AT35" s="454"/>
      <c r="AU35" s="456"/>
      <c r="AV35" s="453"/>
      <c r="AW35" s="460"/>
      <c r="AX35" s="460"/>
      <c r="AY35" s="461"/>
      <c r="AZ35" s="457"/>
      <c r="BA35" s="513"/>
      <c r="BB35" s="32"/>
    </row>
    <row r="36" spans="1:54" ht="249.75" customHeight="1">
      <c r="A36" s="548">
        <v>882124</v>
      </c>
      <c r="B36" s="551" t="s">
        <v>212</v>
      </c>
      <c r="C36" s="450">
        <f t="shared" si="0"/>
        <v>1013</v>
      </c>
      <c r="D36" s="451">
        <f t="shared" si="1"/>
        <v>1013</v>
      </c>
      <c r="E36" s="451">
        <f t="shared" si="2"/>
        <v>938</v>
      </c>
      <c r="F36" s="451">
        <f t="shared" si="3"/>
        <v>936</v>
      </c>
      <c r="G36" s="452">
        <f t="shared" si="4"/>
        <v>0.997867803837953</v>
      </c>
      <c r="H36" s="453"/>
      <c r="I36" s="454"/>
      <c r="J36" s="454"/>
      <c r="K36" s="455"/>
      <c r="L36" s="456"/>
      <c r="M36" s="453"/>
      <c r="N36" s="454"/>
      <c r="O36" s="454"/>
      <c r="P36" s="454"/>
      <c r="Q36" s="457"/>
      <c r="R36" s="453"/>
      <c r="S36" s="454"/>
      <c r="T36" s="454"/>
      <c r="U36" s="454"/>
      <c r="V36" s="458"/>
      <c r="W36" s="453"/>
      <c r="X36" s="454"/>
      <c r="Y36" s="454"/>
      <c r="Z36" s="455"/>
      <c r="AA36" s="456"/>
      <c r="AB36" s="453">
        <v>1013</v>
      </c>
      <c r="AC36" s="454">
        <v>1013</v>
      </c>
      <c r="AD36" s="454">
        <v>938</v>
      </c>
      <c r="AE36" s="454">
        <v>936</v>
      </c>
      <c r="AF36" s="456">
        <f t="shared" si="5"/>
        <v>0.997867803837953</v>
      </c>
      <c r="AG36" s="453"/>
      <c r="AH36" s="454"/>
      <c r="AI36" s="454"/>
      <c r="AJ36" s="454"/>
      <c r="AK36" s="459"/>
      <c r="AL36" s="453"/>
      <c r="AM36" s="454"/>
      <c r="AN36" s="454"/>
      <c r="AO36" s="454"/>
      <c r="AP36" s="456"/>
      <c r="AQ36" s="453"/>
      <c r="AR36" s="454"/>
      <c r="AS36" s="454"/>
      <c r="AT36" s="454"/>
      <c r="AU36" s="456"/>
      <c r="AV36" s="453"/>
      <c r="AW36" s="460"/>
      <c r="AX36" s="460"/>
      <c r="AY36" s="461"/>
      <c r="AZ36" s="457"/>
      <c r="BA36" s="513"/>
      <c r="BB36" s="32"/>
    </row>
    <row r="37" spans="1:54" ht="249.75" customHeight="1">
      <c r="A37" s="548">
        <v>882129</v>
      </c>
      <c r="B37" s="551" t="s">
        <v>39</v>
      </c>
      <c r="C37" s="450">
        <f t="shared" si="0"/>
        <v>230</v>
      </c>
      <c r="D37" s="451">
        <f t="shared" si="1"/>
        <v>230</v>
      </c>
      <c r="E37" s="451">
        <f t="shared" si="2"/>
        <v>170</v>
      </c>
      <c r="F37" s="451">
        <f t="shared" si="3"/>
        <v>170</v>
      </c>
      <c r="G37" s="452">
        <f t="shared" si="4"/>
        <v>1</v>
      </c>
      <c r="H37" s="453"/>
      <c r="I37" s="454"/>
      <c r="J37" s="454"/>
      <c r="K37" s="455"/>
      <c r="L37" s="456"/>
      <c r="M37" s="453"/>
      <c r="N37" s="454"/>
      <c r="O37" s="454"/>
      <c r="P37" s="454"/>
      <c r="Q37" s="457"/>
      <c r="R37" s="453"/>
      <c r="S37" s="454"/>
      <c r="T37" s="454"/>
      <c r="U37" s="454"/>
      <c r="V37" s="458"/>
      <c r="W37" s="453"/>
      <c r="X37" s="454"/>
      <c r="Y37" s="454"/>
      <c r="Z37" s="455"/>
      <c r="AA37" s="456"/>
      <c r="AB37" s="453">
        <v>230</v>
      </c>
      <c r="AC37" s="454">
        <v>230</v>
      </c>
      <c r="AD37" s="454">
        <v>170</v>
      </c>
      <c r="AE37" s="454">
        <v>170</v>
      </c>
      <c r="AF37" s="456">
        <f t="shared" si="5"/>
        <v>1</v>
      </c>
      <c r="AG37" s="453"/>
      <c r="AH37" s="454"/>
      <c r="AI37" s="454"/>
      <c r="AJ37" s="454"/>
      <c r="AK37" s="459"/>
      <c r="AL37" s="453"/>
      <c r="AM37" s="454"/>
      <c r="AN37" s="454"/>
      <c r="AO37" s="454"/>
      <c r="AP37" s="456"/>
      <c r="AQ37" s="453"/>
      <c r="AR37" s="454"/>
      <c r="AS37" s="454"/>
      <c r="AT37" s="454"/>
      <c r="AU37" s="456"/>
      <c r="AV37" s="453"/>
      <c r="AW37" s="460"/>
      <c r="AX37" s="460"/>
      <c r="AY37" s="461"/>
      <c r="AZ37" s="457"/>
      <c r="BA37" s="513"/>
      <c r="BB37" s="32"/>
    </row>
    <row r="38" spans="1:54" ht="249.75" customHeight="1">
      <c r="A38" s="548">
        <v>882202</v>
      </c>
      <c r="B38" s="551" t="s">
        <v>29</v>
      </c>
      <c r="C38" s="450">
        <f t="shared" si="0"/>
        <v>60</v>
      </c>
      <c r="D38" s="451">
        <f t="shared" si="1"/>
        <v>60</v>
      </c>
      <c r="E38" s="451">
        <f t="shared" si="2"/>
        <v>35</v>
      </c>
      <c r="F38" s="451">
        <f t="shared" si="3"/>
        <v>33</v>
      </c>
      <c r="G38" s="452">
        <f t="shared" si="4"/>
        <v>0.9428571428571428</v>
      </c>
      <c r="H38" s="453"/>
      <c r="I38" s="454"/>
      <c r="J38" s="454"/>
      <c r="K38" s="455"/>
      <c r="L38" s="456"/>
      <c r="M38" s="453"/>
      <c r="N38" s="454"/>
      <c r="O38" s="454"/>
      <c r="P38" s="454"/>
      <c r="Q38" s="457"/>
      <c r="R38" s="453"/>
      <c r="S38" s="454"/>
      <c r="T38" s="454"/>
      <c r="U38" s="454"/>
      <c r="V38" s="458"/>
      <c r="W38" s="453"/>
      <c r="X38" s="454"/>
      <c r="Y38" s="454"/>
      <c r="Z38" s="455"/>
      <c r="AA38" s="456"/>
      <c r="AB38" s="453">
        <v>60</v>
      </c>
      <c r="AC38" s="454">
        <v>60</v>
      </c>
      <c r="AD38" s="454">
        <v>35</v>
      </c>
      <c r="AE38" s="454">
        <v>33</v>
      </c>
      <c r="AF38" s="456">
        <f t="shared" si="5"/>
        <v>0.9428571428571428</v>
      </c>
      <c r="AG38" s="453"/>
      <c r="AH38" s="454"/>
      <c r="AI38" s="454"/>
      <c r="AJ38" s="454"/>
      <c r="AK38" s="459"/>
      <c r="AL38" s="453"/>
      <c r="AM38" s="454"/>
      <c r="AN38" s="454"/>
      <c r="AO38" s="454"/>
      <c r="AP38" s="456"/>
      <c r="AQ38" s="453"/>
      <c r="AR38" s="454"/>
      <c r="AS38" s="454"/>
      <c r="AT38" s="454"/>
      <c r="AU38" s="456"/>
      <c r="AV38" s="453"/>
      <c r="AW38" s="460"/>
      <c r="AX38" s="460"/>
      <c r="AY38" s="461"/>
      <c r="AZ38" s="457"/>
      <c r="BA38" s="513"/>
      <c r="BB38" s="32"/>
    </row>
    <row r="39" spans="1:54" ht="249.75" customHeight="1">
      <c r="A39" s="548">
        <v>882203</v>
      </c>
      <c r="B39" s="551" t="s">
        <v>28</v>
      </c>
      <c r="C39" s="450">
        <f t="shared" si="0"/>
        <v>320</v>
      </c>
      <c r="D39" s="451">
        <f t="shared" si="1"/>
        <v>320</v>
      </c>
      <c r="E39" s="451">
        <f t="shared" si="2"/>
        <v>180</v>
      </c>
      <c r="F39" s="451">
        <f t="shared" si="3"/>
        <v>181</v>
      </c>
      <c r="G39" s="452">
        <f t="shared" si="4"/>
        <v>1.0055555555555555</v>
      </c>
      <c r="H39" s="453"/>
      <c r="I39" s="454"/>
      <c r="J39" s="454"/>
      <c r="K39" s="455"/>
      <c r="L39" s="456"/>
      <c r="M39" s="453"/>
      <c r="N39" s="454"/>
      <c r="O39" s="454"/>
      <c r="P39" s="454"/>
      <c r="Q39" s="457"/>
      <c r="R39" s="453"/>
      <c r="S39" s="454"/>
      <c r="T39" s="454"/>
      <c r="U39" s="454"/>
      <c r="V39" s="458"/>
      <c r="W39" s="453"/>
      <c r="X39" s="454"/>
      <c r="Y39" s="454"/>
      <c r="Z39" s="455"/>
      <c r="AA39" s="456"/>
      <c r="AB39" s="453">
        <v>320</v>
      </c>
      <c r="AC39" s="454">
        <v>320</v>
      </c>
      <c r="AD39" s="454">
        <v>180</v>
      </c>
      <c r="AE39" s="454">
        <v>181</v>
      </c>
      <c r="AF39" s="456">
        <f t="shared" si="5"/>
        <v>1.0055555555555555</v>
      </c>
      <c r="AG39" s="453"/>
      <c r="AH39" s="454"/>
      <c r="AI39" s="454"/>
      <c r="AJ39" s="454"/>
      <c r="AK39" s="459"/>
      <c r="AL39" s="453"/>
      <c r="AM39" s="454"/>
      <c r="AN39" s="454"/>
      <c r="AO39" s="454"/>
      <c r="AP39" s="456"/>
      <c r="AQ39" s="453"/>
      <c r="AR39" s="454"/>
      <c r="AS39" s="454"/>
      <c r="AT39" s="454"/>
      <c r="AU39" s="456"/>
      <c r="AV39" s="453"/>
      <c r="AW39" s="460"/>
      <c r="AX39" s="460"/>
      <c r="AY39" s="461"/>
      <c r="AZ39" s="457"/>
      <c r="BA39" s="513"/>
      <c r="BB39" s="32"/>
    </row>
    <row r="40" spans="1:54" ht="249.75" customHeight="1">
      <c r="A40" s="548">
        <v>889201</v>
      </c>
      <c r="B40" s="551" t="s">
        <v>214</v>
      </c>
      <c r="C40" s="450">
        <f t="shared" si="0"/>
        <v>0</v>
      </c>
      <c r="D40" s="451">
        <f t="shared" si="1"/>
        <v>99</v>
      </c>
      <c r="E40" s="451">
        <f t="shared" si="2"/>
        <v>99</v>
      </c>
      <c r="F40" s="451">
        <f t="shared" si="3"/>
        <v>99</v>
      </c>
      <c r="G40" s="452">
        <f t="shared" si="4"/>
        <v>1</v>
      </c>
      <c r="H40" s="453"/>
      <c r="I40" s="454"/>
      <c r="J40" s="454"/>
      <c r="K40" s="455"/>
      <c r="L40" s="456"/>
      <c r="M40" s="453"/>
      <c r="N40" s="454"/>
      <c r="O40" s="454"/>
      <c r="P40" s="454"/>
      <c r="Q40" s="457"/>
      <c r="R40" s="453"/>
      <c r="S40" s="454"/>
      <c r="T40" s="454"/>
      <c r="U40" s="454"/>
      <c r="V40" s="458"/>
      <c r="W40" s="453"/>
      <c r="X40" s="454">
        <v>99</v>
      </c>
      <c r="Y40" s="454">
        <v>99</v>
      </c>
      <c r="Z40" s="454">
        <v>99</v>
      </c>
      <c r="AA40" s="456">
        <f>Z40/Y40</f>
        <v>1</v>
      </c>
      <c r="AB40" s="453"/>
      <c r="AC40" s="454"/>
      <c r="AD40" s="454"/>
      <c r="AE40" s="454"/>
      <c r="AF40" s="456"/>
      <c r="AG40" s="453"/>
      <c r="AH40" s="454"/>
      <c r="AI40" s="454"/>
      <c r="AJ40" s="454"/>
      <c r="AK40" s="459"/>
      <c r="AL40" s="453"/>
      <c r="AM40" s="454"/>
      <c r="AN40" s="454"/>
      <c r="AO40" s="454"/>
      <c r="AP40" s="456"/>
      <c r="AQ40" s="453"/>
      <c r="AR40" s="454"/>
      <c r="AS40" s="454"/>
      <c r="AT40" s="454"/>
      <c r="AU40" s="456"/>
      <c r="AV40" s="453"/>
      <c r="AW40" s="460"/>
      <c r="AX40" s="460"/>
      <c r="AY40" s="461"/>
      <c r="AZ40" s="457"/>
      <c r="BA40" s="513"/>
      <c r="BB40" s="32"/>
    </row>
    <row r="41" spans="1:54" ht="249.75" customHeight="1">
      <c r="A41" s="548">
        <v>889924</v>
      </c>
      <c r="B41" s="551" t="s">
        <v>213</v>
      </c>
      <c r="C41" s="450">
        <f t="shared" si="0"/>
        <v>0</v>
      </c>
      <c r="D41" s="451">
        <f t="shared" si="1"/>
        <v>105</v>
      </c>
      <c r="E41" s="451">
        <f t="shared" si="2"/>
        <v>105</v>
      </c>
      <c r="F41" s="451">
        <f t="shared" si="3"/>
        <v>105</v>
      </c>
      <c r="G41" s="452">
        <f t="shared" si="4"/>
        <v>1</v>
      </c>
      <c r="H41" s="453"/>
      <c r="I41" s="454"/>
      <c r="J41" s="454"/>
      <c r="K41" s="455"/>
      <c r="L41" s="456"/>
      <c r="M41" s="453"/>
      <c r="N41" s="454"/>
      <c r="O41" s="454"/>
      <c r="P41" s="454"/>
      <c r="Q41" s="457"/>
      <c r="R41" s="453"/>
      <c r="S41" s="454"/>
      <c r="T41" s="454"/>
      <c r="U41" s="454"/>
      <c r="V41" s="458"/>
      <c r="W41" s="453"/>
      <c r="X41" s="454">
        <v>105</v>
      </c>
      <c r="Y41" s="454">
        <v>105</v>
      </c>
      <c r="Z41" s="454">
        <v>105</v>
      </c>
      <c r="AA41" s="456">
        <f>Z41/Y41</f>
        <v>1</v>
      </c>
      <c r="AB41" s="453"/>
      <c r="AC41" s="454"/>
      <c r="AD41" s="454"/>
      <c r="AE41" s="454"/>
      <c r="AF41" s="456"/>
      <c r="AG41" s="453"/>
      <c r="AH41" s="454"/>
      <c r="AI41" s="454"/>
      <c r="AJ41" s="454"/>
      <c r="AK41" s="459"/>
      <c r="AL41" s="453"/>
      <c r="AM41" s="454"/>
      <c r="AN41" s="454"/>
      <c r="AO41" s="454"/>
      <c r="AP41" s="456"/>
      <c r="AQ41" s="453"/>
      <c r="AR41" s="454"/>
      <c r="AS41" s="454"/>
      <c r="AT41" s="454"/>
      <c r="AU41" s="456"/>
      <c r="AV41" s="453"/>
      <c r="AW41" s="460"/>
      <c r="AX41" s="460"/>
      <c r="AY41" s="461"/>
      <c r="AZ41" s="457"/>
      <c r="BA41" s="513"/>
      <c r="BB41" s="32"/>
    </row>
    <row r="42" spans="1:54" ht="249.75" customHeight="1">
      <c r="A42" s="548">
        <v>889928</v>
      </c>
      <c r="B42" s="551" t="s">
        <v>123</v>
      </c>
      <c r="C42" s="450">
        <f t="shared" si="0"/>
        <v>5662</v>
      </c>
      <c r="D42" s="451">
        <f t="shared" si="1"/>
        <v>6705</v>
      </c>
      <c r="E42" s="451">
        <f t="shared" si="2"/>
        <v>6382</v>
      </c>
      <c r="F42" s="451">
        <f t="shared" si="3"/>
        <v>6235</v>
      </c>
      <c r="G42" s="452">
        <f t="shared" si="4"/>
        <v>0.9769664681917894</v>
      </c>
      <c r="H42" s="453">
        <v>2849</v>
      </c>
      <c r="I42" s="454">
        <v>2849</v>
      </c>
      <c r="J42" s="454">
        <v>2345</v>
      </c>
      <c r="K42" s="454">
        <v>2344</v>
      </c>
      <c r="L42" s="456">
        <f>K42/J42</f>
        <v>0.9995735607675906</v>
      </c>
      <c r="M42" s="453">
        <v>613</v>
      </c>
      <c r="N42" s="454">
        <v>613</v>
      </c>
      <c r="O42" s="454">
        <v>613</v>
      </c>
      <c r="P42" s="454">
        <v>467</v>
      </c>
      <c r="Q42" s="457">
        <f>P42/O42</f>
        <v>0.7618270799347472</v>
      </c>
      <c r="R42" s="453"/>
      <c r="S42" s="454">
        <v>3243</v>
      </c>
      <c r="T42" s="454">
        <v>3424</v>
      </c>
      <c r="U42" s="454">
        <v>3424</v>
      </c>
      <c r="V42" s="458">
        <f>U42/T42</f>
        <v>1</v>
      </c>
      <c r="W42" s="453"/>
      <c r="X42" s="454"/>
      <c r="Y42" s="454"/>
      <c r="Z42" s="455"/>
      <c r="AA42" s="456"/>
      <c r="AB42" s="453"/>
      <c r="AC42" s="454"/>
      <c r="AD42" s="454"/>
      <c r="AE42" s="455"/>
      <c r="AF42" s="456"/>
      <c r="AG42" s="453">
        <v>2200</v>
      </c>
      <c r="AH42" s="454">
        <v>0</v>
      </c>
      <c r="AI42" s="454">
        <v>0</v>
      </c>
      <c r="AJ42" s="454">
        <v>0</v>
      </c>
      <c r="AK42" s="456">
        <v>0</v>
      </c>
      <c r="AL42" s="453"/>
      <c r="AM42" s="454"/>
      <c r="AN42" s="454"/>
      <c r="AO42" s="454"/>
      <c r="AP42" s="456"/>
      <c r="AQ42" s="453"/>
      <c r="AR42" s="454"/>
      <c r="AS42" s="454"/>
      <c r="AT42" s="454"/>
      <c r="AU42" s="456"/>
      <c r="AV42" s="453"/>
      <c r="AW42" s="460"/>
      <c r="AX42" s="460"/>
      <c r="AY42" s="461"/>
      <c r="AZ42" s="457"/>
      <c r="BA42" s="513">
        <v>1</v>
      </c>
      <c r="BB42" s="32"/>
    </row>
    <row r="43" spans="1:54" ht="249.75" customHeight="1">
      <c r="A43" s="548">
        <v>889921</v>
      </c>
      <c r="B43" s="551" t="s">
        <v>55</v>
      </c>
      <c r="C43" s="450">
        <f t="shared" si="0"/>
        <v>127</v>
      </c>
      <c r="D43" s="451">
        <f t="shared" si="1"/>
        <v>127</v>
      </c>
      <c r="E43" s="451">
        <f t="shared" si="2"/>
        <v>95</v>
      </c>
      <c r="F43" s="451">
        <f t="shared" si="3"/>
        <v>96</v>
      </c>
      <c r="G43" s="452">
        <f t="shared" si="4"/>
        <v>1.0105263157894737</v>
      </c>
      <c r="H43" s="453"/>
      <c r="I43" s="454"/>
      <c r="J43" s="454"/>
      <c r="K43" s="454"/>
      <c r="L43" s="456"/>
      <c r="M43" s="453"/>
      <c r="N43" s="454"/>
      <c r="O43" s="454"/>
      <c r="P43" s="454"/>
      <c r="Q43" s="457"/>
      <c r="R43" s="453"/>
      <c r="S43" s="454"/>
      <c r="T43" s="454"/>
      <c r="U43" s="454"/>
      <c r="V43" s="458"/>
      <c r="W43" s="453"/>
      <c r="X43" s="454"/>
      <c r="Y43" s="454"/>
      <c r="Z43" s="455"/>
      <c r="AA43" s="456"/>
      <c r="AB43" s="453">
        <v>127</v>
      </c>
      <c r="AC43" s="454">
        <v>127</v>
      </c>
      <c r="AD43" s="454">
        <v>95</v>
      </c>
      <c r="AE43" s="454">
        <v>96</v>
      </c>
      <c r="AF43" s="456">
        <f t="shared" si="5"/>
        <v>1.0105263157894737</v>
      </c>
      <c r="AG43" s="453"/>
      <c r="AH43" s="454"/>
      <c r="AI43" s="454"/>
      <c r="AJ43" s="454"/>
      <c r="AK43" s="459"/>
      <c r="AL43" s="453"/>
      <c r="AM43" s="454"/>
      <c r="AN43" s="454"/>
      <c r="AO43" s="454"/>
      <c r="AP43" s="456"/>
      <c r="AQ43" s="453"/>
      <c r="AR43" s="454"/>
      <c r="AS43" s="454"/>
      <c r="AT43" s="454"/>
      <c r="AU43" s="456"/>
      <c r="AV43" s="453"/>
      <c r="AW43" s="460"/>
      <c r="AX43" s="460"/>
      <c r="AY43" s="461"/>
      <c r="AZ43" s="457"/>
      <c r="BA43" s="513"/>
      <c r="BB43" s="32"/>
    </row>
    <row r="44" spans="1:54" ht="249.75" customHeight="1">
      <c r="A44" s="548">
        <v>890301</v>
      </c>
      <c r="B44" s="551" t="s">
        <v>48</v>
      </c>
      <c r="C44" s="450">
        <f t="shared" si="0"/>
        <v>300</v>
      </c>
      <c r="D44" s="451">
        <f t="shared" si="1"/>
        <v>300</v>
      </c>
      <c r="E44" s="451">
        <f t="shared" si="2"/>
        <v>0</v>
      </c>
      <c r="F44" s="451">
        <f t="shared" si="3"/>
        <v>0</v>
      </c>
      <c r="G44" s="452">
        <v>0</v>
      </c>
      <c r="H44" s="453"/>
      <c r="I44" s="454"/>
      <c r="J44" s="454"/>
      <c r="K44" s="454"/>
      <c r="L44" s="456"/>
      <c r="M44" s="453"/>
      <c r="N44" s="454"/>
      <c r="O44" s="454"/>
      <c r="P44" s="454"/>
      <c r="Q44" s="457"/>
      <c r="R44" s="453"/>
      <c r="S44" s="454"/>
      <c r="T44" s="454"/>
      <c r="U44" s="454"/>
      <c r="V44" s="458"/>
      <c r="W44" s="453">
        <v>300</v>
      </c>
      <c r="X44" s="454">
        <v>300</v>
      </c>
      <c r="Y44" s="454">
        <v>0</v>
      </c>
      <c r="Z44" s="455"/>
      <c r="AA44" s="456"/>
      <c r="AB44" s="453"/>
      <c r="AC44" s="454"/>
      <c r="AD44" s="454"/>
      <c r="AE44" s="455"/>
      <c r="AF44" s="456"/>
      <c r="AG44" s="453"/>
      <c r="AH44" s="454"/>
      <c r="AI44" s="454"/>
      <c r="AJ44" s="454"/>
      <c r="AK44" s="459"/>
      <c r="AL44" s="453"/>
      <c r="AM44" s="454"/>
      <c r="AN44" s="454"/>
      <c r="AO44" s="454"/>
      <c r="AP44" s="456"/>
      <c r="AQ44" s="453"/>
      <c r="AR44" s="454"/>
      <c r="AS44" s="454"/>
      <c r="AT44" s="454"/>
      <c r="AU44" s="456"/>
      <c r="AV44" s="453"/>
      <c r="AW44" s="460"/>
      <c r="AX44" s="460"/>
      <c r="AY44" s="461"/>
      <c r="AZ44" s="457"/>
      <c r="BA44" s="513"/>
      <c r="BB44" s="32"/>
    </row>
    <row r="45" spans="1:54" ht="249.75" customHeight="1" thickBot="1">
      <c r="A45" s="548">
        <v>890441</v>
      </c>
      <c r="B45" s="551" t="s">
        <v>170</v>
      </c>
      <c r="C45" s="450">
        <f t="shared" si="0"/>
        <v>0</v>
      </c>
      <c r="D45" s="451">
        <f t="shared" si="1"/>
        <v>0</v>
      </c>
      <c r="E45" s="451">
        <f t="shared" si="2"/>
        <v>0</v>
      </c>
      <c r="F45" s="451">
        <f t="shared" si="3"/>
        <v>106</v>
      </c>
      <c r="G45" s="452"/>
      <c r="H45" s="453"/>
      <c r="I45" s="454"/>
      <c r="J45" s="454"/>
      <c r="K45" s="454">
        <v>93</v>
      </c>
      <c r="L45" s="456"/>
      <c r="M45" s="453"/>
      <c r="N45" s="454"/>
      <c r="O45" s="454"/>
      <c r="P45" s="454">
        <v>13</v>
      </c>
      <c r="Q45" s="457"/>
      <c r="R45" s="453"/>
      <c r="S45" s="454"/>
      <c r="T45" s="454"/>
      <c r="U45" s="454"/>
      <c r="V45" s="458"/>
      <c r="W45" s="453"/>
      <c r="X45" s="454"/>
      <c r="Y45" s="454"/>
      <c r="Z45" s="455"/>
      <c r="AA45" s="456"/>
      <c r="AB45" s="453"/>
      <c r="AC45" s="454"/>
      <c r="AD45" s="454"/>
      <c r="AE45" s="455"/>
      <c r="AF45" s="456"/>
      <c r="AG45" s="453"/>
      <c r="AH45" s="454"/>
      <c r="AI45" s="454"/>
      <c r="AJ45" s="454"/>
      <c r="AK45" s="459"/>
      <c r="AL45" s="453"/>
      <c r="AM45" s="454"/>
      <c r="AN45" s="454"/>
      <c r="AO45" s="454"/>
      <c r="AP45" s="456"/>
      <c r="AQ45" s="453"/>
      <c r="AR45" s="454"/>
      <c r="AS45" s="454"/>
      <c r="AT45" s="454"/>
      <c r="AU45" s="456"/>
      <c r="AV45" s="453"/>
      <c r="AW45" s="460"/>
      <c r="AX45" s="460"/>
      <c r="AY45" s="461"/>
      <c r="AZ45" s="457"/>
      <c r="BA45" s="513"/>
      <c r="BB45" s="32"/>
    </row>
    <row r="46" spans="1:54" ht="249.75" customHeight="1" thickBot="1">
      <c r="A46" s="548">
        <v>890442</v>
      </c>
      <c r="B46" s="522" t="s">
        <v>229</v>
      </c>
      <c r="C46" s="450">
        <f t="shared" si="0"/>
        <v>64053</v>
      </c>
      <c r="D46" s="451">
        <f t="shared" si="1"/>
        <v>64053</v>
      </c>
      <c r="E46" s="451">
        <f t="shared" si="2"/>
        <v>56179</v>
      </c>
      <c r="F46" s="451">
        <f t="shared" si="3"/>
        <v>50564</v>
      </c>
      <c r="G46" s="452">
        <f t="shared" si="4"/>
        <v>0.9000516207123659</v>
      </c>
      <c r="H46" s="453">
        <v>21852</v>
      </c>
      <c r="I46" s="454">
        <v>21852</v>
      </c>
      <c r="J46" s="454">
        <v>18325</v>
      </c>
      <c r="K46" s="454">
        <v>18323</v>
      </c>
      <c r="L46" s="456">
        <f>K46/J46</f>
        <v>0.9998908594815825</v>
      </c>
      <c r="M46" s="453">
        <v>2923</v>
      </c>
      <c r="N46" s="454">
        <v>2923</v>
      </c>
      <c r="O46" s="454">
        <v>2500</v>
      </c>
      <c r="P46" s="454">
        <v>2500</v>
      </c>
      <c r="Q46" s="457">
        <f>P46/O46</f>
        <v>1</v>
      </c>
      <c r="R46" s="453">
        <v>37318</v>
      </c>
      <c r="S46" s="454">
        <v>18864</v>
      </c>
      <c r="T46" s="454">
        <v>14008</v>
      </c>
      <c r="U46" s="454">
        <v>8888</v>
      </c>
      <c r="V46" s="458">
        <f>U46/T46</f>
        <v>0.6344945745288406</v>
      </c>
      <c r="W46" s="453"/>
      <c r="X46" s="454"/>
      <c r="Y46" s="454"/>
      <c r="Z46" s="455"/>
      <c r="AA46" s="456"/>
      <c r="AB46" s="453"/>
      <c r="AC46" s="454"/>
      <c r="AD46" s="454"/>
      <c r="AE46" s="455"/>
      <c r="AF46" s="456"/>
      <c r="AG46" s="453"/>
      <c r="AH46" s="454"/>
      <c r="AI46" s="454"/>
      <c r="AJ46" s="454"/>
      <c r="AK46" s="459"/>
      <c r="AL46" s="453">
        <v>1960</v>
      </c>
      <c r="AM46" s="454">
        <v>20414</v>
      </c>
      <c r="AN46" s="454">
        <v>21346</v>
      </c>
      <c r="AO46" s="454">
        <v>20853</v>
      </c>
      <c r="AP46" s="456">
        <f>AO46/AN46</f>
        <v>0.9769043380492832</v>
      </c>
      <c r="AQ46" s="453"/>
      <c r="AR46" s="454"/>
      <c r="AS46" s="454"/>
      <c r="AT46" s="454"/>
      <c r="AU46" s="456"/>
      <c r="AV46" s="453"/>
      <c r="AW46" s="460"/>
      <c r="AX46" s="460"/>
      <c r="AY46" s="461"/>
      <c r="AZ46" s="457"/>
      <c r="BA46" s="513">
        <v>23</v>
      </c>
      <c r="BB46" s="32"/>
    </row>
    <row r="47" spans="1:54" ht="249.75" customHeight="1">
      <c r="A47" s="548">
        <v>890443</v>
      </c>
      <c r="B47" s="551" t="s">
        <v>165</v>
      </c>
      <c r="C47" s="450">
        <f t="shared" si="0"/>
        <v>0</v>
      </c>
      <c r="D47" s="451">
        <f t="shared" si="1"/>
        <v>0</v>
      </c>
      <c r="E47" s="451">
        <f t="shared" si="2"/>
        <v>3729</v>
      </c>
      <c r="F47" s="451">
        <f t="shared" si="3"/>
        <v>3730</v>
      </c>
      <c r="G47" s="452">
        <f t="shared" si="4"/>
        <v>1.0002681684097614</v>
      </c>
      <c r="H47" s="453"/>
      <c r="I47" s="454"/>
      <c r="J47" s="454">
        <v>3285</v>
      </c>
      <c r="K47" s="454">
        <v>3286</v>
      </c>
      <c r="L47" s="456">
        <f>K47/J47</f>
        <v>1.0003044140030442</v>
      </c>
      <c r="M47" s="453"/>
      <c r="N47" s="454"/>
      <c r="O47" s="454">
        <v>444</v>
      </c>
      <c r="P47" s="454">
        <v>444</v>
      </c>
      <c r="Q47" s="457">
        <f>P47/O47</f>
        <v>1</v>
      </c>
      <c r="R47" s="453"/>
      <c r="S47" s="454"/>
      <c r="T47" s="454"/>
      <c r="U47" s="454"/>
      <c r="V47" s="458"/>
      <c r="W47" s="453"/>
      <c r="X47" s="454"/>
      <c r="Y47" s="454"/>
      <c r="Z47" s="455"/>
      <c r="AA47" s="456"/>
      <c r="AB47" s="453"/>
      <c r="AC47" s="454"/>
      <c r="AD47" s="454"/>
      <c r="AE47" s="455"/>
      <c r="AF47" s="456"/>
      <c r="AG47" s="453"/>
      <c r="AH47" s="454"/>
      <c r="AI47" s="454"/>
      <c r="AJ47" s="454"/>
      <c r="AK47" s="459"/>
      <c r="AL47" s="453"/>
      <c r="AM47" s="454"/>
      <c r="AN47" s="454"/>
      <c r="AO47" s="454"/>
      <c r="AP47" s="456"/>
      <c r="AQ47" s="453"/>
      <c r="AR47" s="454"/>
      <c r="AS47" s="454"/>
      <c r="AT47" s="454"/>
      <c r="AU47" s="456"/>
      <c r="AV47" s="453"/>
      <c r="AW47" s="460"/>
      <c r="AX47" s="460"/>
      <c r="AY47" s="461"/>
      <c r="AZ47" s="457"/>
      <c r="BA47" s="513"/>
      <c r="BB47" s="32"/>
    </row>
    <row r="48" spans="1:54" ht="249.75" customHeight="1">
      <c r="A48" s="548">
        <v>890444</v>
      </c>
      <c r="B48" s="551" t="s">
        <v>227</v>
      </c>
      <c r="C48" s="450">
        <f t="shared" si="0"/>
        <v>0</v>
      </c>
      <c r="D48" s="451">
        <f t="shared" si="1"/>
        <v>0</v>
      </c>
      <c r="E48" s="451">
        <f t="shared" si="2"/>
        <v>1318</v>
      </c>
      <c r="F48" s="451">
        <f t="shared" si="3"/>
        <v>1286</v>
      </c>
      <c r="G48" s="452">
        <f t="shared" si="4"/>
        <v>0.9757207890743551</v>
      </c>
      <c r="H48" s="453"/>
      <c r="I48" s="454"/>
      <c r="J48" s="454">
        <v>1135</v>
      </c>
      <c r="K48" s="454">
        <v>1133</v>
      </c>
      <c r="L48" s="456">
        <f>K48/J48</f>
        <v>0.9982378854625551</v>
      </c>
      <c r="M48" s="453"/>
      <c r="N48" s="454"/>
      <c r="O48" s="454">
        <v>183</v>
      </c>
      <c r="P48" s="454">
        <v>153</v>
      </c>
      <c r="Q48" s="457">
        <f>P48/O48</f>
        <v>0.8360655737704918</v>
      </c>
      <c r="R48" s="453"/>
      <c r="S48" s="454"/>
      <c r="T48" s="454"/>
      <c r="U48" s="454"/>
      <c r="V48" s="458"/>
      <c r="W48" s="453"/>
      <c r="X48" s="454"/>
      <c r="Y48" s="454"/>
      <c r="Z48" s="455"/>
      <c r="AA48" s="456"/>
      <c r="AB48" s="453"/>
      <c r="AC48" s="454"/>
      <c r="AD48" s="454"/>
      <c r="AE48" s="455"/>
      <c r="AF48" s="456"/>
      <c r="AG48" s="453"/>
      <c r="AH48" s="454"/>
      <c r="AI48" s="454"/>
      <c r="AJ48" s="454"/>
      <c r="AK48" s="459"/>
      <c r="AL48" s="453"/>
      <c r="AM48" s="454"/>
      <c r="AN48" s="454"/>
      <c r="AO48" s="454"/>
      <c r="AP48" s="456"/>
      <c r="AQ48" s="453"/>
      <c r="AR48" s="454"/>
      <c r="AS48" s="454"/>
      <c r="AT48" s="454"/>
      <c r="AU48" s="456"/>
      <c r="AV48" s="453"/>
      <c r="AW48" s="460"/>
      <c r="AX48" s="460"/>
      <c r="AY48" s="461"/>
      <c r="AZ48" s="457"/>
      <c r="BA48" s="513"/>
      <c r="BB48" s="32"/>
    </row>
    <row r="49" spans="1:54" ht="249.75" customHeight="1">
      <c r="A49" s="548">
        <v>910123</v>
      </c>
      <c r="B49" s="551" t="s">
        <v>129</v>
      </c>
      <c r="C49" s="450">
        <f t="shared" si="0"/>
        <v>311</v>
      </c>
      <c r="D49" s="451">
        <f t="shared" si="1"/>
        <v>399</v>
      </c>
      <c r="E49" s="451">
        <f t="shared" si="2"/>
        <v>379</v>
      </c>
      <c r="F49" s="451">
        <f t="shared" si="3"/>
        <v>297</v>
      </c>
      <c r="G49" s="452">
        <f t="shared" si="4"/>
        <v>0.783641160949868</v>
      </c>
      <c r="H49" s="453">
        <v>250</v>
      </c>
      <c r="I49" s="454">
        <v>250</v>
      </c>
      <c r="J49" s="454">
        <v>250</v>
      </c>
      <c r="K49" s="454">
        <v>168</v>
      </c>
      <c r="L49" s="456">
        <f>K49/J49</f>
        <v>0.672</v>
      </c>
      <c r="M49" s="453">
        <v>61</v>
      </c>
      <c r="N49" s="454">
        <v>61</v>
      </c>
      <c r="O49" s="454">
        <v>41</v>
      </c>
      <c r="P49" s="454">
        <v>41</v>
      </c>
      <c r="Q49" s="457">
        <f>P49/O49</f>
        <v>1</v>
      </c>
      <c r="R49" s="453"/>
      <c r="S49" s="454">
        <v>88</v>
      </c>
      <c r="T49" s="454">
        <v>88</v>
      </c>
      <c r="U49" s="454">
        <v>88</v>
      </c>
      <c r="V49" s="458">
        <f>U49/T49</f>
        <v>1</v>
      </c>
      <c r="W49" s="453"/>
      <c r="X49" s="454"/>
      <c r="Y49" s="454"/>
      <c r="Z49" s="455"/>
      <c r="AA49" s="456"/>
      <c r="AB49" s="453"/>
      <c r="AC49" s="454"/>
      <c r="AD49" s="454"/>
      <c r="AE49" s="455"/>
      <c r="AF49" s="456"/>
      <c r="AG49" s="453"/>
      <c r="AH49" s="454"/>
      <c r="AI49" s="454"/>
      <c r="AJ49" s="454"/>
      <c r="AK49" s="459"/>
      <c r="AL49" s="453"/>
      <c r="AM49" s="454"/>
      <c r="AN49" s="454"/>
      <c r="AO49" s="454"/>
      <c r="AP49" s="456"/>
      <c r="AQ49" s="453"/>
      <c r="AR49" s="454"/>
      <c r="AS49" s="454"/>
      <c r="AT49" s="454"/>
      <c r="AU49" s="456"/>
      <c r="AV49" s="453"/>
      <c r="AW49" s="460"/>
      <c r="AX49" s="460"/>
      <c r="AY49" s="461"/>
      <c r="AZ49" s="457"/>
      <c r="BA49" s="513"/>
      <c r="BB49" s="32"/>
    </row>
    <row r="50" spans="1:54" ht="249.75" customHeight="1">
      <c r="A50" s="548">
        <v>931102</v>
      </c>
      <c r="B50" s="551" t="s">
        <v>130</v>
      </c>
      <c r="C50" s="450">
        <f t="shared" si="0"/>
        <v>98</v>
      </c>
      <c r="D50" s="451">
        <f t="shared" si="1"/>
        <v>0</v>
      </c>
      <c r="E50" s="451">
        <f t="shared" si="2"/>
        <v>0</v>
      </c>
      <c r="F50" s="451">
        <f t="shared" si="3"/>
        <v>0</v>
      </c>
      <c r="G50" s="452">
        <v>0</v>
      </c>
      <c r="H50" s="453"/>
      <c r="I50" s="454"/>
      <c r="J50" s="454"/>
      <c r="K50" s="455"/>
      <c r="L50" s="456"/>
      <c r="M50" s="453"/>
      <c r="N50" s="454"/>
      <c r="O50" s="454"/>
      <c r="P50" s="454"/>
      <c r="Q50" s="457"/>
      <c r="R50" s="453"/>
      <c r="S50" s="454"/>
      <c r="T50" s="454"/>
      <c r="U50" s="454"/>
      <c r="V50" s="458"/>
      <c r="W50" s="453">
        <v>98</v>
      </c>
      <c r="X50" s="454">
        <v>0</v>
      </c>
      <c r="Y50" s="454">
        <v>0</v>
      </c>
      <c r="Z50" s="454">
        <v>0</v>
      </c>
      <c r="AA50" s="456">
        <v>0</v>
      </c>
      <c r="AB50" s="453"/>
      <c r="AC50" s="454"/>
      <c r="AD50" s="454"/>
      <c r="AE50" s="455"/>
      <c r="AF50" s="456"/>
      <c r="AG50" s="453"/>
      <c r="AH50" s="454"/>
      <c r="AI50" s="454"/>
      <c r="AJ50" s="454"/>
      <c r="AK50" s="459"/>
      <c r="AL50" s="453"/>
      <c r="AM50" s="454"/>
      <c r="AN50" s="454"/>
      <c r="AO50" s="454"/>
      <c r="AP50" s="456"/>
      <c r="AQ50" s="453"/>
      <c r="AR50" s="454"/>
      <c r="AS50" s="454"/>
      <c r="AT50" s="454"/>
      <c r="AU50" s="456"/>
      <c r="AV50" s="453"/>
      <c r="AW50" s="460"/>
      <c r="AX50" s="460"/>
      <c r="AY50" s="461"/>
      <c r="AZ50" s="457"/>
      <c r="BA50" s="513"/>
      <c r="BB50" s="32"/>
    </row>
    <row r="51" spans="1:54" ht="249.75" customHeight="1">
      <c r="A51" s="548">
        <v>960302</v>
      </c>
      <c r="B51" s="551" t="s">
        <v>89</v>
      </c>
      <c r="C51" s="450">
        <f t="shared" si="0"/>
        <v>100</v>
      </c>
      <c r="D51" s="451">
        <f t="shared" si="1"/>
        <v>100</v>
      </c>
      <c r="E51" s="451">
        <f t="shared" si="2"/>
        <v>7</v>
      </c>
      <c r="F51" s="451">
        <f t="shared" si="3"/>
        <v>6</v>
      </c>
      <c r="G51" s="452">
        <f t="shared" si="4"/>
        <v>0.8571428571428571</v>
      </c>
      <c r="H51" s="453"/>
      <c r="I51" s="454"/>
      <c r="J51" s="454"/>
      <c r="K51" s="455"/>
      <c r="L51" s="456"/>
      <c r="M51" s="453"/>
      <c r="N51" s="454"/>
      <c r="O51" s="454"/>
      <c r="P51" s="454"/>
      <c r="Q51" s="457"/>
      <c r="R51" s="453">
        <v>100</v>
      </c>
      <c r="S51" s="454">
        <v>100</v>
      </c>
      <c r="T51" s="454">
        <v>7</v>
      </c>
      <c r="U51" s="454">
        <v>6</v>
      </c>
      <c r="V51" s="458">
        <f>U51/T51</f>
        <v>0.8571428571428571</v>
      </c>
      <c r="W51" s="453"/>
      <c r="X51" s="454"/>
      <c r="Y51" s="454"/>
      <c r="Z51" s="455"/>
      <c r="AA51" s="456"/>
      <c r="AB51" s="453"/>
      <c r="AC51" s="454"/>
      <c r="AD51" s="454"/>
      <c r="AE51" s="455"/>
      <c r="AF51" s="456"/>
      <c r="AG51" s="453"/>
      <c r="AH51" s="454"/>
      <c r="AI51" s="454"/>
      <c r="AJ51" s="454"/>
      <c r="AK51" s="459"/>
      <c r="AL51" s="453"/>
      <c r="AM51" s="454"/>
      <c r="AN51" s="454"/>
      <c r="AO51" s="454"/>
      <c r="AP51" s="456"/>
      <c r="AQ51" s="453"/>
      <c r="AR51" s="454"/>
      <c r="AS51" s="454"/>
      <c r="AT51" s="454"/>
      <c r="AU51" s="456"/>
      <c r="AV51" s="453"/>
      <c r="AW51" s="460"/>
      <c r="AX51" s="460"/>
      <c r="AY51" s="461"/>
      <c r="AZ51" s="457"/>
      <c r="BA51" s="513"/>
      <c r="BB51" s="32"/>
    </row>
    <row r="52" spans="1:54" ht="249.75" customHeight="1" thickBot="1">
      <c r="A52" s="157"/>
      <c r="B52" s="549" t="s">
        <v>40</v>
      </c>
      <c r="C52" s="462">
        <f t="shared" si="0"/>
        <v>114734</v>
      </c>
      <c r="D52" s="463">
        <f t="shared" si="1"/>
        <v>117382</v>
      </c>
      <c r="E52" s="463">
        <f t="shared" si="2"/>
        <v>105492</v>
      </c>
      <c r="F52" s="463">
        <f t="shared" si="3"/>
        <v>96566</v>
      </c>
      <c r="G52" s="464">
        <f t="shared" si="4"/>
        <v>0.9153869487733667</v>
      </c>
      <c r="H52" s="465">
        <f>SUM(H10:H51)</f>
        <v>28169</v>
      </c>
      <c r="I52" s="466">
        <f>SUM(I10:I51)</f>
        <v>28169</v>
      </c>
      <c r="J52" s="466">
        <f>SUM(J10:J51)</f>
        <v>28558</v>
      </c>
      <c r="K52" s="466">
        <f>SUM(K10:K51)</f>
        <v>28426</v>
      </c>
      <c r="L52" s="467">
        <f>K52/J52</f>
        <v>0.9953778275789621</v>
      </c>
      <c r="M52" s="465">
        <f>SUM(M10:M51)</f>
        <v>4421</v>
      </c>
      <c r="N52" s="466">
        <f>SUM(N10:N51)</f>
        <v>4421</v>
      </c>
      <c r="O52" s="466">
        <f>SUM(O10:O51)</f>
        <v>4650</v>
      </c>
      <c r="P52" s="466">
        <f>SUM(P10:P51)</f>
        <v>4455</v>
      </c>
      <c r="Q52" s="469">
        <f>P52/O52</f>
        <v>0.9580645161290322</v>
      </c>
      <c r="R52" s="465">
        <f>SUM(R10:R51)</f>
        <v>43969</v>
      </c>
      <c r="S52" s="466">
        <f>SUM(S10:S51)</f>
        <v>28996</v>
      </c>
      <c r="T52" s="466">
        <f>SUM(T10:T51)</f>
        <v>23774</v>
      </c>
      <c r="U52" s="466">
        <f>SUM(U10:U51)</f>
        <v>18675</v>
      </c>
      <c r="V52" s="470">
        <f>U52/T52</f>
        <v>0.7855219988222428</v>
      </c>
      <c r="W52" s="465">
        <f>SUM(W10:W51)</f>
        <v>15898</v>
      </c>
      <c r="X52" s="466">
        <f>SUM(X10:X51)</f>
        <v>17020</v>
      </c>
      <c r="Y52" s="466">
        <f>SUM(Y10:Y51)</f>
        <v>14567</v>
      </c>
      <c r="Z52" s="466">
        <f>SUM(Z10:Z51)</f>
        <v>12528</v>
      </c>
      <c r="AA52" s="467">
        <f>Z52/Y52</f>
        <v>0.8600260863595799</v>
      </c>
      <c r="AB52" s="465">
        <f>SUM(AB10:AB51)</f>
        <v>17617</v>
      </c>
      <c r="AC52" s="466">
        <f>SUM(AC10:AC51)</f>
        <v>17617</v>
      </c>
      <c r="AD52" s="466">
        <f>SUM(AD10:AD51)</f>
        <v>11852</v>
      </c>
      <c r="AE52" s="466">
        <f>SUM(AE10:AE51)</f>
        <v>11384</v>
      </c>
      <c r="AF52" s="467">
        <f t="shared" si="5"/>
        <v>0.9605129935875801</v>
      </c>
      <c r="AG52" s="465">
        <f>SUM(AG10:AG51)</f>
        <v>2200</v>
      </c>
      <c r="AH52" s="466">
        <f>SUM(AH10:AH51)</f>
        <v>0</v>
      </c>
      <c r="AI52" s="466">
        <f>SUM(AI10:AI51)</f>
        <v>0</v>
      </c>
      <c r="AJ52" s="466">
        <f>SUM(AJ10:AJ51)</f>
        <v>0</v>
      </c>
      <c r="AK52" s="468"/>
      <c r="AL52" s="465">
        <f>SUM(AL10:AL51)</f>
        <v>1960</v>
      </c>
      <c r="AM52" s="466">
        <f>SUM(AM10:AM51)</f>
        <v>20459</v>
      </c>
      <c r="AN52" s="466">
        <f>SUM(AN10:AN51)</f>
        <v>21391</v>
      </c>
      <c r="AO52" s="466">
        <f>SUM(AO10:AO51)</f>
        <v>20898</v>
      </c>
      <c r="AP52" s="467">
        <f>AO52/AN52</f>
        <v>0.9769529241269693</v>
      </c>
      <c r="AQ52" s="465">
        <f>SUM(AQ10:AQ51)</f>
        <v>0</v>
      </c>
      <c r="AR52" s="466">
        <f>SUM(AR10:AR51)</f>
        <v>200</v>
      </c>
      <c r="AS52" s="466">
        <f>SUM(AS10:AS51)</f>
        <v>200</v>
      </c>
      <c r="AT52" s="466">
        <f>SUM(AT10:AT51)</f>
        <v>200</v>
      </c>
      <c r="AU52" s="467">
        <f>AT52/AS52</f>
        <v>1</v>
      </c>
      <c r="AV52" s="465">
        <f>SUM(AV10:AV51)</f>
        <v>500</v>
      </c>
      <c r="AW52" s="466">
        <f>SUM(AW10:AW51)</f>
        <v>500</v>
      </c>
      <c r="AX52" s="466">
        <f>SUM(AX10:AX51)</f>
        <v>500</v>
      </c>
      <c r="AY52" s="466">
        <f>SUM(AY10:AY51)</f>
        <v>0</v>
      </c>
      <c r="AZ52" s="469">
        <f>AY52/AX52</f>
        <v>0</v>
      </c>
      <c r="BA52" s="512">
        <f>SUM(BA10:BA51)</f>
        <v>25</v>
      </c>
      <c r="BB52" s="33"/>
    </row>
    <row r="53" spans="3:54" ht="12.75">
      <c r="C53" s="7"/>
      <c r="D53" s="7"/>
      <c r="E53" s="7"/>
      <c r="F53" s="329"/>
      <c r="G53" s="150"/>
      <c r="H53" s="7"/>
      <c r="I53" s="7"/>
      <c r="J53" s="7"/>
      <c r="K53" s="329"/>
      <c r="L53" s="150"/>
      <c r="M53" s="7"/>
      <c r="N53" s="7"/>
      <c r="O53" s="7"/>
      <c r="P53" s="329"/>
      <c r="Q53" s="150"/>
      <c r="R53" s="7"/>
      <c r="S53" s="7"/>
      <c r="T53" s="7"/>
      <c r="U53" s="329"/>
      <c r="V53" s="150"/>
      <c r="W53" s="7"/>
      <c r="X53" s="7"/>
      <c r="Y53" s="7"/>
      <c r="Z53" s="329"/>
      <c r="AA53" s="150"/>
      <c r="AB53" s="7"/>
      <c r="AC53" s="7"/>
      <c r="AD53" s="7"/>
      <c r="AE53" s="329"/>
      <c r="AF53" s="150"/>
      <c r="AG53" s="7"/>
      <c r="AH53" s="7"/>
      <c r="AI53" s="7"/>
      <c r="AJ53" s="7"/>
      <c r="AK53" s="7"/>
      <c r="AL53" s="7"/>
      <c r="AM53" s="7"/>
      <c r="AN53" s="7"/>
      <c r="AO53" s="7"/>
      <c r="AP53" s="150"/>
      <c r="AQ53" s="7"/>
      <c r="AR53" s="7"/>
      <c r="AS53" s="7"/>
      <c r="AT53" s="7"/>
      <c r="AU53" s="150"/>
      <c r="AV53" s="7"/>
      <c r="AW53" s="7"/>
      <c r="AX53" s="7"/>
      <c r="AY53" s="329"/>
      <c r="AZ53" s="150"/>
      <c r="BA53" s="34"/>
      <c r="BB53" s="31"/>
    </row>
    <row r="54" spans="3:54" ht="12.75">
      <c r="C54" s="7"/>
      <c r="D54" s="7"/>
      <c r="E54" s="7"/>
      <c r="F54" s="329"/>
      <c r="G54" s="150"/>
      <c r="H54" s="8"/>
      <c r="I54" s="8"/>
      <c r="J54" s="8"/>
      <c r="K54" s="330"/>
      <c r="L54" s="150"/>
      <c r="M54" s="7"/>
      <c r="N54" s="7"/>
      <c r="O54" s="7"/>
      <c r="P54" s="329"/>
      <c r="Q54" s="150"/>
      <c r="R54" s="7"/>
      <c r="S54" s="7"/>
      <c r="T54" s="7"/>
      <c r="U54" s="329"/>
      <c r="V54" s="150"/>
      <c r="W54" s="7"/>
      <c r="X54" s="7"/>
      <c r="Y54" s="7"/>
      <c r="Z54" s="329"/>
      <c r="AA54" s="150"/>
      <c r="AB54" s="7"/>
      <c r="AC54" s="7"/>
      <c r="AD54" s="7"/>
      <c r="AE54" s="329"/>
      <c r="AF54" s="150"/>
      <c r="AG54" s="7"/>
      <c r="AH54" s="7"/>
      <c r="AI54" s="7"/>
      <c r="AJ54" s="7"/>
      <c r="AK54" s="7"/>
      <c r="AL54" s="7"/>
      <c r="AM54" s="7"/>
      <c r="AN54" s="7"/>
      <c r="AO54" s="7"/>
      <c r="AP54" s="150"/>
      <c r="AQ54" s="7"/>
      <c r="AR54" s="7"/>
      <c r="AS54" s="7"/>
      <c r="AT54" s="7"/>
      <c r="AU54" s="150"/>
      <c r="AV54" s="8"/>
      <c r="AW54" s="8"/>
      <c r="AX54" s="8"/>
      <c r="AY54" s="330"/>
      <c r="AZ54" s="150"/>
      <c r="BA54" s="34"/>
      <c r="BB54" s="31"/>
    </row>
    <row r="55" spans="36:46" ht="12.75">
      <c r="AJ55" s="6"/>
      <c r="AO55" s="6"/>
      <c r="AT55" s="6"/>
    </row>
    <row r="56" spans="36:46" ht="12.75">
      <c r="AJ56" s="6"/>
      <c r="AO56" s="6"/>
      <c r="AT56" s="6"/>
    </row>
    <row r="57" spans="36:46" ht="12.75">
      <c r="AJ57" s="6"/>
      <c r="AO57" s="6"/>
      <c r="AT57" s="6"/>
    </row>
    <row r="58" spans="36:46" ht="12.75">
      <c r="AJ58" s="6"/>
      <c r="AO58" s="6"/>
      <c r="AT58" s="6"/>
    </row>
    <row r="59" spans="36:46" ht="12.75">
      <c r="AJ59" s="6"/>
      <c r="AO59" s="6"/>
      <c r="AT59" s="6"/>
    </row>
    <row r="60" spans="36:46" ht="12.75">
      <c r="AJ60" s="6"/>
      <c r="AO60" s="6"/>
      <c r="AT60" s="6"/>
    </row>
    <row r="61" spans="36:46" ht="12.75">
      <c r="AJ61" s="6"/>
      <c r="AO61" s="6"/>
      <c r="AT61" s="6"/>
    </row>
    <row r="62" spans="36:46" ht="12.75">
      <c r="AJ62" s="6"/>
      <c r="AO62" s="6"/>
      <c r="AT62" s="6"/>
    </row>
    <row r="63" spans="36:46" ht="12.75">
      <c r="AJ63" s="6"/>
      <c r="AO63" s="6"/>
      <c r="AT63" s="6"/>
    </row>
    <row r="64" spans="36:46" ht="12.75">
      <c r="AJ64" s="6"/>
      <c r="AO64" s="6"/>
      <c r="AT64" s="6"/>
    </row>
    <row r="65" spans="36:46" ht="12.75">
      <c r="AJ65" s="6"/>
      <c r="AO65" s="6"/>
      <c r="AT65" s="6"/>
    </row>
    <row r="66" spans="36:46" ht="12.75">
      <c r="AJ66" s="6"/>
      <c r="AO66" s="6"/>
      <c r="AT66" s="6"/>
    </row>
    <row r="67" spans="36:46" ht="12.75">
      <c r="AJ67" s="6"/>
      <c r="AO67" s="6"/>
      <c r="AT67" s="6"/>
    </row>
    <row r="68" spans="36:46" ht="12.75">
      <c r="AJ68" s="6"/>
      <c r="AO68" s="6"/>
      <c r="AT68" s="6"/>
    </row>
    <row r="69" spans="36:46" ht="12.75">
      <c r="AJ69" s="6"/>
      <c r="AO69" s="6"/>
      <c r="AT69" s="6"/>
    </row>
    <row r="70" spans="36:46" ht="12.75">
      <c r="AJ70" s="6"/>
      <c r="AO70" s="6"/>
      <c r="AT70" s="6"/>
    </row>
    <row r="71" spans="36:46" ht="12.75">
      <c r="AJ71" s="6"/>
      <c r="AO71" s="6"/>
      <c r="AT71" s="6"/>
    </row>
    <row r="72" spans="36:46" ht="12.75">
      <c r="AJ72" s="6"/>
      <c r="AO72" s="6"/>
      <c r="AT72" s="6"/>
    </row>
    <row r="73" spans="36:46" ht="12.75">
      <c r="AJ73" s="6"/>
      <c r="AO73" s="6"/>
      <c r="AT73" s="6"/>
    </row>
    <row r="74" spans="36:46" ht="12.75">
      <c r="AJ74" s="6"/>
      <c r="AO74" s="6"/>
      <c r="AT74" s="6"/>
    </row>
    <row r="75" spans="36:46" ht="12.75">
      <c r="AJ75" s="6"/>
      <c r="AO75" s="6"/>
      <c r="AT75" s="6"/>
    </row>
    <row r="76" spans="36:46" ht="12.75">
      <c r="AJ76" s="6"/>
      <c r="AO76" s="6"/>
      <c r="AT76" s="6"/>
    </row>
    <row r="77" spans="36:46" ht="12.75">
      <c r="AJ77" s="6"/>
      <c r="AO77" s="6"/>
      <c r="AT77" s="6"/>
    </row>
    <row r="78" spans="36:46" ht="12.75">
      <c r="AJ78" s="6"/>
      <c r="AO78" s="6"/>
      <c r="AT78" s="6"/>
    </row>
    <row r="79" spans="36:46" ht="12.75">
      <c r="AJ79" s="6"/>
      <c r="AO79" s="6"/>
      <c r="AT79" s="6"/>
    </row>
    <row r="80" spans="36:46" ht="12.75">
      <c r="AJ80" s="6"/>
      <c r="AO80" s="6"/>
      <c r="AT80" s="6"/>
    </row>
    <row r="81" spans="36:46" ht="12.75">
      <c r="AJ81" s="6"/>
      <c r="AO81" s="6"/>
      <c r="AT81" s="6"/>
    </row>
    <row r="82" spans="36:46" ht="12.75">
      <c r="AJ82" s="6"/>
      <c r="AO82" s="6"/>
      <c r="AT82" s="6"/>
    </row>
    <row r="83" spans="36:46" ht="12.75">
      <c r="AJ83" s="6"/>
      <c r="AO83" s="6"/>
      <c r="AT83" s="6"/>
    </row>
    <row r="84" spans="36:46" ht="12.75">
      <c r="AJ84" s="6"/>
      <c r="AO84" s="6"/>
      <c r="AT84" s="6"/>
    </row>
    <row r="85" spans="36:46" ht="12.75">
      <c r="AJ85" s="6"/>
      <c r="AO85" s="6"/>
      <c r="AT85" s="6"/>
    </row>
    <row r="86" spans="36:46" ht="12.75">
      <c r="AJ86" s="6"/>
      <c r="AO86" s="6"/>
      <c r="AT86" s="6"/>
    </row>
    <row r="87" spans="36:46" ht="12.75">
      <c r="AJ87" s="6"/>
      <c r="AO87" s="6"/>
      <c r="AT87" s="6"/>
    </row>
    <row r="88" spans="36:46" ht="12.75">
      <c r="AJ88" s="6"/>
      <c r="AO88" s="6"/>
      <c r="AT88" s="6"/>
    </row>
    <row r="89" spans="36:46" ht="12.75">
      <c r="AJ89" s="6"/>
      <c r="AO89" s="6"/>
      <c r="AT89" s="6"/>
    </row>
    <row r="90" spans="36:46" ht="12.75">
      <c r="AJ90" s="6"/>
      <c r="AO90" s="6"/>
      <c r="AT90" s="6"/>
    </row>
    <row r="91" spans="36:46" ht="12.75">
      <c r="AJ91" s="6"/>
      <c r="AO91" s="6"/>
      <c r="AT91" s="6"/>
    </row>
    <row r="92" spans="36:46" ht="12.75">
      <c r="AJ92" s="6"/>
      <c r="AO92" s="6"/>
      <c r="AT92" s="6"/>
    </row>
    <row r="93" spans="36:46" ht="12.75">
      <c r="AJ93" s="6"/>
      <c r="AO93" s="6"/>
      <c r="AT93" s="6"/>
    </row>
    <row r="94" spans="36:46" ht="12.75">
      <c r="AJ94" s="6"/>
      <c r="AO94" s="6"/>
      <c r="AT94" s="6"/>
    </row>
    <row r="95" spans="36:46" ht="12.75">
      <c r="AJ95" s="6"/>
      <c r="AO95" s="6"/>
      <c r="AT95" s="6"/>
    </row>
    <row r="96" spans="36:46" ht="12.75">
      <c r="AJ96" s="6"/>
      <c r="AO96" s="6"/>
      <c r="AT96" s="6"/>
    </row>
    <row r="97" spans="36:46" ht="12.75">
      <c r="AJ97" s="6"/>
      <c r="AO97" s="6"/>
      <c r="AT97" s="6"/>
    </row>
    <row r="98" spans="36:46" ht="12.75">
      <c r="AJ98" s="6"/>
      <c r="AO98" s="6"/>
      <c r="AT98" s="6"/>
    </row>
    <row r="99" spans="36:46" ht="12.75">
      <c r="AJ99" s="6"/>
      <c r="AO99" s="6"/>
      <c r="AT99" s="6"/>
    </row>
    <row r="100" spans="36:46" ht="12.75">
      <c r="AJ100" s="6"/>
      <c r="AO100" s="6"/>
      <c r="AT100" s="6"/>
    </row>
    <row r="101" spans="36:46" ht="12.75">
      <c r="AJ101" s="6"/>
      <c r="AO101" s="6"/>
      <c r="AT101" s="6"/>
    </row>
  </sheetData>
  <sheetProtection/>
  <mergeCells count="50">
    <mergeCell ref="W9:AA9"/>
    <mergeCell ref="H9:L9"/>
    <mergeCell ref="M6:Q6"/>
    <mergeCell ref="M9:Q9"/>
    <mergeCell ref="R6:V6"/>
    <mergeCell ref="R9:V9"/>
    <mergeCell ref="Q7:Q8"/>
    <mergeCell ref="U7:U8"/>
    <mergeCell ref="V7:V8"/>
    <mergeCell ref="H6:L6"/>
    <mergeCell ref="AE7:AE8"/>
    <mergeCell ref="AF7:AF8"/>
    <mergeCell ref="C6:G6"/>
    <mergeCell ref="F7:F8"/>
    <mergeCell ref="G7:G8"/>
    <mergeCell ref="W6:AA6"/>
    <mergeCell ref="Z7:Z8"/>
    <mergeCell ref="AA7:AA8"/>
    <mergeCell ref="P7:P8"/>
    <mergeCell ref="L7:L8"/>
    <mergeCell ref="C9:G9"/>
    <mergeCell ref="AB6:AF6"/>
    <mergeCell ref="AB9:AF9"/>
    <mergeCell ref="BC4:BC6"/>
    <mergeCell ref="BA4:BA7"/>
    <mergeCell ref="AK7:AK8"/>
    <mergeCell ref="AO7:AO8"/>
    <mergeCell ref="AU7:AU8"/>
    <mergeCell ref="AY7:AY8"/>
    <mergeCell ref="AZ7:AZ8"/>
    <mergeCell ref="A1:AV1"/>
    <mergeCell ref="C5:D5"/>
    <mergeCell ref="A5:B9"/>
    <mergeCell ref="AG6:AK6"/>
    <mergeCell ref="AV6:AZ6"/>
    <mergeCell ref="A4:AZ4"/>
    <mergeCell ref="H5:AZ5"/>
    <mergeCell ref="AV9:AZ9"/>
    <mergeCell ref="K7:K8"/>
    <mergeCell ref="AR2:CL2"/>
    <mergeCell ref="BD4:BD6"/>
    <mergeCell ref="BB4:BB6"/>
    <mergeCell ref="AG9:AK9"/>
    <mergeCell ref="AL6:AP6"/>
    <mergeCell ref="AL9:AP9"/>
    <mergeCell ref="AQ6:AU6"/>
    <mergeCell ref="AQ9:AU9"/>
    <mergeCell ref="AP7:AP8"/>
    <mergeCell ref="AT7:AT8"/>
    <mergeCell ref="AJ7:AJ8"/>
  </mergeCells>
  <printOptions horizontalCentered="1"/>
  <pageMargins left="0.5511811023622047" right="0.5118110236220472" top="0.6692913385826772" bottom="0.7480314960629921" header="0.5118110236220472" footer="0.5118110236220472"/>
  <pageSetup horizontalDpi="600" verticalDpi="600" orientation="landscape" paperSize="8" scale="10" r:id="rId1"/>
  <rowBreaks count="1" manualBreakCount="1">
    <brk id="34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6">
      <selection activeCell="A16" sqref="A16:B16"/>
    </sheetView>
  </sheetViews>
  <sheetFormatPr defaultColWidth="9.00390625" defaultRowHeight="12.75"/>
  <cols>
    <col min="1" max="1" width="10.25390625" style="9" customWidth="1"/>
    <col min="2" max="2" width="100.75390625" style="9" customWidth="1"/>
    <col min="3" max="5" width="21.375" style="9" customWidth="1"/>
    <col min="6" max="6" width="21.375" style="336" customWidth="1"/>
    <col min="7" max="7" width="21.375" style="174" customWidth="1"/>
    <col min="8" max="16384" width="9.125" style="9" customWidth="1"/>
  </cols>
  <sheetData>
    <row r="1" spans="1:7" ht="39.75" customHeight="1">
      <c r="A1" s="631" t="s">
        <v>148</v>
      </c>
      <c r="B1" s="631"/>
      <c r="C1" s="631"/>
      <c r="D1" s="631"/>
      <c r="E1" s="631"/>
      <c r="F1" s="631"/>
      <c r="G1" s="631"/>
    </row>
    <row r="2" spans="1:7" ht="55.5" customHeight="1">
      <c r="A2" s="632" t="s">
        <v>70</v>
      </c>
      <c r="B2" s="632"/>
      <c r="C2" s="632"/>
      <c r="D2" s="632"/>
      <c r="E2" s="632"/>
      <c r="F2" s="632"/>
      <c r="G2" s="632"/>
    </row>
    <row r="5" spans="2:9" ht="15.75">
      <c r="B5" s="637"/>
      <c r="C5" s="637"/>
      <c r="D5" s="637"/>
      <c r="E5" s="637"/>
      <c r="F5" s="637" t="s">
        <v>442</v>
      </c>
      <c r="G5" s="637"/>
      <c r="H5" s="80"/>
      <c r="I5" s="80"/>
    </row>
    <row r="6" spans="4:7" ht="16.5" customHeight="1" thickBot="1">
      <c r="D6" s="13"/>
      <c r="F6" s="333"/>
      <c r="G6" s="172" t="s">
        <v>0</v>
      </c>
    </row>
    <row r="7" spans="1:7" ht="84.75" customHeight="1" thickBot="1">
      <c r="A7" s="626" t="s">
        <v>59</v>
      </c>
      <c r="B7" s="628" t="s">
        <v>30</v>
      </c>
      <c r="C7" s="47" t="s">
        <v>161</v>
      </c>
      <c r="D7" s="47" t="s">
        <v>199</v>
      </c>
      <c r="E7" s="47" t="s">
        <v>199</v>
      </c>
      <c r="F7" s="633" t="s">
        <v>234</v>
      </c>
      <c r="G7" s="635" t="s">
        <v>235</v>
      </c>
    </row>
    <row r="8" spans="1:7" ht="27.75" customHeight="1" thickBot="1">
      <c r="A8" s="627"/>
      <c r="B8" s="629"/>
      <c r="C8" s="158" t="s">
        <v>236</v>
      </c>
      <c r="D8" s="159" t="s">
        <v>237</v>
      </c>
      <c r="E8" s="159" t="s">
        <v>238</v>
      </c>
      <c r="F8" s="634"/>
      <c r="G8" s="636"/>
    </row>
    <row r="9" spans="1:7" ht="87" customHeight="1">
      <c r="A9" s="165" t="s">
        <v>1</v>
      </c>
      <c r="B9" s="168" t="s">
        <v>166</v>
      </c>
      <c r="C9" s="167"/>
      <c r="D9" s="162"/>
      <c r="E9" s="160">
        <v>2441</v>
      </c>
      <c r="F9" s="408">
        <v>6064</v>
      </c>
      <c r="G9" s="175">
        <f>F9/E9</f>
        <v>2.4842277755018434</v>
      </c>
    </row>
    <row r="10" spans="1:7" ht="87" customHeight="1">
      <c r="A10" s="166" t="s">
        <v>2</v>
      </c>
      <c r="B10" s="169" t="s">
        <v>3</v>
      </c>
      <c r="C10" s="161">
        <v>1450</v>
      </c>
      <c r="D10" s="163">
        <v>1450</v>
      </c>
      <c r="E10" s="161">
        <v>1450</v>
      </c>
      <c r="F10" s="406">
        <v>1921</v>
      </c>
      <c r="G10" s="176">
        <f aca="true" t="shared" si="0" ref="G10:G26">F10/E10</f>
        <v>1.3248275862068966</v>
      </c>
    </row>
    <row r="11" spans="1:7" ht="87" customHeight="1">
      <c r="A11" s="166" t="s">
        <v>6</v>
      </c>
      <c r="B11" s="169" t="s">
        <v>71</v>
      </c>
      <c r="C11" s="161">
        <v>44046</v>
      </c>
      <c r="D11" s="163">
        <v>41908</v>
      </c>
      <c r="E11" s="161">
        <v>30466</v>
      </c>
      <c r="F11" s="406">
        <v>30465</v>
      </c>
      <c r="G11" s="176">
        <f t="shared" si="0"/>
        <v>0.9999671765246504</v>
      </c>
    </row>
    <row r="12" spans="1:7" ht="87" customHeight="1">
      <c r="A12" s="166" t="s">
        <v>7</v>
      </c>
      <c r="B12" s="169" t="s">
        <v>4</v>
      </c>
      <c r="C12" s="161">
        <v>370</v>
      </c>
      <c r="D12" s="163">
        <v>370</v>
      </c>
      <c r="E12" s="161">
        <v>370</v>
      </c>
      <c r="F12" s="406">
        <v>776</v>
      </c>
      <c r="G12" s="176">
        <f t="shared" si="0"/>
        <v>2.097297297297297</v>
      </c>
    </row>
    <row r="13" spans="1:7" ht="87" customHeight="1">
      <c r="A13" s="166" t="s">
        <v>8</v>
      </c>
      <c r="B13" s="169" t="s">
        <v>159</v>
      </c>
      <c r="C13" s="161">
        <v>61893</v>
      </c>
      <c r="D13" s="163">
        <v>43761</v>
      </c>
      <c r="E13" s="161">
        <v>39940</v>
      </c>
      <c r="F13" s="406">
        <v>29267</v>
      </c>
      <c r="G13" s="176">
        <f t="shared" si="0"/>
        <v>0.7327741612418628</v>
      </c>
    </row>
    <row r="14" spans="1:7" ht="87" customHeight="1">
      <c r="A14" s="166" t="s">
        <v>9</v>
      </c>
      <c r="B14" s="474" t="s">
        <v>449</v>
      </c>
      <c r="C14" s="161"/>
      <c r="D14" s="475"/>
      <c r="E14" s="161"/>
      <c r="F14" s="476">
        <v>409</v>
      </c>
      <c r="G14" s="409"/>
    </row>
    <row r="15" spans="1:7" ht="87" customHeight="1" thickBot="1">
      <c r="A15" s="166" t="s">
        <v>10</v>
      </c>
      <c r="B15" s="170" t="s">
        <v>72</v>
      </c>
      <c r="C15" s="161">
        <v>2815</v>
      </c>
      <c r="D15" s="164">
        <v>9434</v>
      </c>
      <c r="E15" s="161">
        <v>9434</v>
      </c>
      <c r="F15" s="407">
        <v>9434</v>
      </c>
      <c r="G15" s="409">
        <f t="shared" si="0"/>
        <v>1</v>
      </c>
    </row>
    <row r="16" spans="1:7" s="10" customFormat="1" ht="87" customHeight="1" thickBot="1">
      <c r="A16" s="623" t="s">
        <v>78</v>
      </c>
      <c r="B16" s="624"/>
      <c r="C16" s="171">
        <f>SUM(C9:C15)</f>
        <v>110574</v>
      </c>
      <c r="D16" s="47">
        <f>SUM(D9:D15)</f>
        <v>96923</v>
      </c>
      <c r="E16" s="47">
        <f>SUM(E9:E15)</f>
        <v>84101</v>
      </c>
      <c r="F16" s="477">
        <f>SUM(F9:F15)</f>
        <v>78336</v>
      </c>
      <c r="G16" s="410">
        <f t="shared" si="0"/>
        <v>0.9314514690669552</v>
      </c>
    </row>
    <row r="17" spans="1:7" ht="49.5" customHeight="1" thickBot="1">
      <c r="A17" s="630"/>
      <c r="B17" s="630"/>
      <c r="C17" s="630"/>
      <c r="D17" s="630"/>
      <c r="E17" s="53"/>
      <c r="F17" s="334"/>
      <c r="G17" s="173"/>
    </row>
    <row r="18" spans="1:7" ht="69.75" customHeight="1">
      <c r="A18" s="86" t="s">
        <v>1</v>
      </c>
      <c r="B18" s="181" t="s">
        <v>73</v>
      </c>
      <c r="C18" s="185">
        <v>28169</v>
      </c>
      <c r="D18" s="177">
        <v>28169</v>
      </c>
      <c r="E18" s="185">
        <v>28558</v>
      </c>
      <c r="F18" s="185">
        <v>28426</v>
      </c>
      <c r="G18" s="191">
        <f t="shared" si="0"/>
        <v>0.9953778275789621</v>
      </c>
    </row>
    <row r="19" spans="1:7" ht="69.75" customHeight="1">
      <c r="A19" s="12" t="s">
        <v>2</v>
      </c>
      <c r="B19" s="182" t="s">
        <v>74</v>
      </c>
      <c r="C19" s="186">
        <v>4421</v>
      </c>
      <c r="D19" s="178">
        <v>4421</v>
      </c>
      <c r="E19" s="186">
        <v>4650</v>
      </c>
      <c r="F19" s="187">
        <v>4455</v>
      </c>
      <c r="G19" s="192">
        <f t="shared" si="0"/>
        <v>0.9580645161290322</v>
      </c>
    </row>
    <row r="20" spans="1:7" ht="84.75" customHeight="1">
      <c r="A20" s="12" t="s">
        <v>6</v>
      </c>
      <c r="B20" s="183" t="s">
        <v>75</v>
      </c>
      <c r="C20" s="187">
        <v>43969</v>
      </c>
      <c r="D20" s="179">
        <v>28996</v>
      </c>
      <c r="E20" s="187">
        <v>23774</v>
      </c>
      <c r="F20" s="187">
        <v>18675</v>
      </c>
      <c r="G20" s="192">
        <f t="shared" si="0"/>
        <v>0.7855219988222428</v>
      </c>
    </row>
    <row r="21" spans="1:7" ht="69.75" customHeight="1">
      <c r="A21" s="12" t="s">
        <v>7</v>
      </c>
      <c r="B21" s="183" t="s">
        <v>188</v>
      </c>
      <c r="C21" s="187">
        <v>14462</v>
      </c>
      <c r="D21" s="179">
        <v>14584</v>
      </c>
      <c r="E21" s="187">
        <v>12179</v>
      </c>
      <c r="F21" s="187">
        <v>10274</v>
      </c>
      <c r="G21" s="192">
        <f t="shared" si="0"/>
        <v>0.8435832170128911</v>
      </c>
    </row>
    <row r="22" spans="1:7" ht="69.75" customHeight="1">
      <c r="A22" s="12" t="s">
        <v>8</v>
      </c>
      <c r="B22" s="183" t="s">
        <v>189</v>
      </c>
      <c r="C22" s="187">
        <v>1436</v>
      </c>
      <c r="D22" s="179">
        <v>2436</v>
      </c>
      <c r="E22" s="187">
        <v>2388</v>
      </c>
      <c r="F22" s="187">
        <v>2254</v>
      </c>
      <c r="G22" s="192">
        <f t="shared" si="0"/>
        <v>0.9438860971524288</v>
      </c>
    </row>
    <row r="23" spans="1:7" ht="69.75" customHeight="1">
      <c r="A23" s="12" t="s">
        <v>9</v>
      </c>
      <c r="B23" s="183" t="s">
        <v>84</v>
      </c>
      <c r="C23" s="187">
        <v>17617</v>
      </c>
      <c r="D23" s="179">
        <v>17617</v>
      </c>
      <c r="E23" s="187">
        <v>11852</v>
      </c>
      <c r="F23" s="187">
        <v>11384</v>
      </c>
      <c r="G23" s="192">
        <f t="shared" si="0"/>
        <v>0.9605129935875801</v>
      </c>
    </row>
    <row r="24" spans="1:7" ht="69.75" customHeight="1">
      <c r="A24" s="12" t="s">
        <v>10</v>
      </c>
      <c r="B24" s="183" t="s">
        <v>76</v>
      </c>
      <c r="C24" s="187"/>
      <c r="D24" s="179">
        <v>200</v>
      </c>
      <c r="E24" s="187">
        <v>200</v>
      </c>
      <c r="F24" s="187">
        <v>200</v>
      </c>
      <c r="G24" s="192">
        <f t="shared" si="0"/>
        <v>1</v>
      </c>
    </row>
    <row r="25" spans="1:7" ht="69.75" customHeight="1" thickBot="1">
      <c r="A25" s="12" t="s">
        <v>77</v>
      </c>
      <c r="B25" s="184" t="s">
        <v>60</v>
      </c>
      <c r="C25" s="188">
        <v>500</v>
      </c>
      <c r="D25" s="180">
        <v>500</v>
      </c>
      <c r="E25" s="190">
        <v>500</v>
      </c>
      <c r="F25" s="188">
        <v>0</v>
      </c>
      <c r="G25" s="193">
        <f t="shared" si="0"/>
        <v>0</v>
      </c>
    </row>
    <row r="26" spans="1:7" ht="69.75" customHeight="1" thickBot="1">
      <c r="A26" s="623" t="s">
        <v>79</v>
      </c>
      <c r="B26" s="625"/>
      <c r="C26" s="48">
        <f>SUM(C18:C25)</f>
        <v>110574</v>
      </c>
      <c r="D26" s="189">
        <f>SUM(D18:D25)</f>
        <v>96923</v>
      </c>
      <c r="E26" s="48">
        <f>SUM(E18:E25)</f>
        <v>84101</v>
      </c>
      <c r="F26" s="48">
        <f>SUM(F18:F25)</f>
        <v>75668</v>
      </c>
      <c r="G26" s="194">
        <f t="shared" si="0"/>
        <v>0.8997277083506736</v>
      </c>
    </row>
    <row r="27" spans="3:6" ht="15.75">
      <c r="C27" s="11"/>
      <c r="D27" s="11"/>
      <c r="E27" s="11"/>
      <c r="F27" s="335"/>
    </row>
  </sheetData>
  <sheetProtection/>
  <mergeCells count="12">
    <mergeCell ref="A1:G1"/>
    <mergeCell ref="A2:G2"/>
    <mergeCell ref="F7:F8"/>
    <mergeCell ref="G7:G8"/>
    <mergeCell ref="B5:C5"/>
    <mergeCell ref="D5:E5"/>
    <mergeCell ref="F5:G5"/>
    <mergeCell ref="A16:B16"/>
    <mergeCell ref="A26:B26"/>
    <mergeCell ref="A7:A8"/>
    <mergeCell ref="B7:B8"/>
    <mergeCell ref="A17:D17"/>
  </mergeCells>
  <printOptions/>
  <pageMargins left="0.75" right="0.75" top="1" bottom="1" header="0.5" footer="0.5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PageLayoutView="0" workbookViewId="0" topLeftCell="A1">
      <selection activeCell="I2" sqref="I2"/>
    </sheetView>
  </sheetViews>
  <sheetFormatPr defaultColWidth="9.00390625" defaultRowHeight="12.75"/>
  <cols>
    <col min="1" max="1" width="12.75390625" style="4" customWidth="1"/>
    <col min="2" max="2" width="19.125" style="4" customWidth="1"/>
    <col min="3" max="3" width="47.125" style="4" customWidth="1"/>
    <col min="4" max="6" width="22.75390625" style="4" customWidth="1"/>
    <col min="7" max="7" width="22.75390625" style="341" customWidth="1"/>
    <col min="8" max="8" width="22.75390625" style="201" customWidth="1"/>
    <col min="9" max="9" width="13.375" style="4" bestFit="1" customWidth="1"/>
    <col min="10" max="10" width="14.625" style="4" customWidth="1"/>
    <col min="11" max="16384" width="9.125" style="4" customWidth="1"/>
  </cols>
  <sheetData>
    <row r="1" spans="1:8" ht="25.5">
      <c r="A1" s="657" t="s">
        <v>148</v>
      </c>
      <c r="B1" s="657"/>
      <c r="C1" s="657"/>
      <c r="D1" s="657"/>
      <c r="E1" s="657"/>
      <c r="F1" s="657"/>
      <c r="G1" s="657"/>
      <c r="H1" s="657"/>
    </row>
    <row r="2" spans="1:8" ht="25.5">
      <c r="A2" s="658" t="s">
        <v>80</v>
      </c>
      <c r="B2" s="658"/>
      <c r="C2" s="658"/>
      <c r="D2" s="658"/>
      <c r="E2" s="658"/>
      <c r="F2" s="658"/>
      <c r="G2" s="658"/>
      <c r="H2" s="658"/>
    </row>
    <row r="3" spans="4:8" ht="18.75">
      <c r="D3" s="3"/>
      <c r="E3" s="3"/>
      <c r="F3" s="3"/>
      <c r="G3" s="337"/>
      <c r="H3" s="198"/>
    </row>
    <row r="4" spans="1:9" ht="18.75">
      <c r="A4" s="637"/>
      <c r="B4" s="637"/>
      <c r="C4" s="637"/>
      <c r="D4" s="637"/>
      <c r="E4" s="637"/>
      <c r="F4" s="637"/>
      <c r="G4" s="637" t="s">
        <v>441</v>
      </c>
      <c r="H4" s="637"/>
      <c r="I4" s="65"/>
    </row>
    <row r="5" spans="1:8" ht="19.5" thickBot="1">
      <c r="A5" s="1"/>
      <c r="B5" s="1"/>
      <c r="C5" s="1"/>
      <c r="E5" s="66"/>
      <c r="G5" s="338"/>
      <c r="H5" s="199" t="s">
        <v>0</v>
      </c>
    </row>
    <row r="6" spans="1:8" ht="38.25" customHeight="1" thickBot="1">
      <c r="A6" s="667" t="s">
        <v>59</v>
      </c>
      <c r="B6" s="663" t="s">
        <v>30</v>
      </c>
      <c r="C6" s="664"/>
      <c r="D6" s="195" t="s">
        <v>161</v>
      </c>
      <c r="E6" s="195" t="s">
        <v>199</v>
      </c>
      <c r="F6" s="195" t="s">
        <v>199</v>
      </c>
      <c r="G6" s="659" t="s">
        <v>234</v>
      </c>
      <c r="H6" s="661" t="s">
        <v>235</v>
      </c>
    </row>
    <row r="7" spans="1:8" ht="21" customHeight="1" thickBot="1">
      <c r="A7" s="668"/>
      <c r="B7" s="665"/>
      <c r="C7" s="666"/>
      <c r="D7" s="196" t="s">
        <v>236</v>
      </c>
      <c r="E7" s="196" t="s">
        <v>239</v>
      </c>
      <c r="F7" s="196" t="s">
        <v>238</v>
      </c>
      <c r="G7" s="660"/>
      <c r="H7" s="662"/>
    </row>
    <row r="8" spans="1:8" ht="60" customHeight="1" thickBot="1">
      <c r="A8" s="2" t="s">
        <v>1</v>
      </c>
      <c r="B8" s="638" t="s">
        <v>24</v>
      </c>
      <c r="C8" s="639"/>
      <c r="D8" s="71">
        <f>SUM(D9:D9)</f>
        <v>1960</v>
      </c>
      <c r="E8" s="39">
        <f>SUM(E9:E17)</f>
        <v>20459</v>
      </c>
      <c r="F8" s="39">
        <f>SUM(F9:F17)</f>
        <v>21391</v>
      </c>
      <c r="G8" s="71">
        <f>SUM(G9:G15)</f>
        <v>20853</v>
      </c>
      <c r="H8" s="205">
        <f>G8/F8</f>
        <v>0.9748492356598569</v>
      </c>
    </row>
    <row r="9" spans="1:8" ht="60" customHeight="1">
      <c r="A9" s="75" t="s">
        <v>5</v>
      </c>
      <c r="B9" s="644" t="s">
        <v>196</v>
      </c>
      <c r="C9" s="645"/>
      <c r="D9" s="72">
        <v>1960</v>
      </c>
      <c r="E9" s="67">
        <v>1960</v>
      </c>
      <c r="F9" s="482">
        <v>1960</v>
      </c>
      <c r="G9" s="72">
        <v>1960</v>
      </c>
      <c r="H9" s="204">
        <f aca="true" t="shared" si="0" ref="H9:H23">G9/F9</f>
        <v>1</v>
      </c>
    </row>
    <row r="10" spans="1:8" ht="60" customHeight="1">
      <c r="A10" s="75" t="s">
        <v>163</v>
      </c>
      <c r="B10" s="648" t="s">
        <v>191</v>
      </c>
      <c r="C10" s="649"/>
      <c r="D10" s="26"/>
      <c r="E10" s="68">
        <v>6500</v>
      </c>
      <c r="F10" s="483">
        <v>6500</v>
      </c>
      <c r="G10" s="483">
        <v>6500</v>
      </c>
      <c r="H10" s="203">
        <f t="shared" si="0"/>
        <v>1</v>
      </c>
    </row>
    <row r="11" spans="1:8" ht="60" customHeight="1">
      <c r="A11" s="75" t="s">
        <v>164</v>
      </c>
      <c r="B11" s="655" t="s">
        <v>192</v>
      </c>
      <c r="C11" s="656"/>
      <c r="D11" s="26"/>
      <c r="E11" s="68">
        <v>6770</v>
      </c>
      <c r="F11" s="483">
        <v>7702</v>
      </c>
      <c r="G11" s="483">
        <v>7702</v>
      </c>
      <c r="H11" s="203">
        <f t="shared" si="0"/>
        <v>1</v>
      </c>
    </row>
    <row r="12" spans="1:8" ht="60" customHeight="1">
      <c r="A12" s="75" t="s">
        <v>190</v>
      </c>
      <c r="B12" s="648" t="s">
        <v>193</v>
      </c>
      <c r="C12" s="649"/>
      <c r="D12" s="26"/>
      <c r="E12" s="68">
        <v>3560</v>
      </c>
      <c r="F12" s="483">
        <v>3560</v>
      </c>
      <c r="G12" s="483">
        <v>3580</v>
      </c>
      <c r="H12" s="203">
        <f t="shared" si="0"/>
        <v>1.0056179775280898</v>
      </c>
    </row>
    <row r="13" spans="1:8" ht="60" customHeight="1">
      <c r="A13" s="76" t="s">
        <v>197</v>
      </c>
      <c r="B13" s="646" t="s">
        <v>206</v>
      </c>
      <c r="C13" s="647"/>
      <c r="D13" s="26"/>
      <c r="E13" s="68">
        <v>468</v>
      </c>
      <c r="F13" s="483">
        <v>468</v>
      </c>
      <c r="G13" s="483">
        <v>0</v>
      </c>
      <c r="H13" s="203">
        <f t="shared" si="0"/>
        <v>0</v>
      </c>
    </row>
    <row r="14" spans="1:8" ht="60" customHeight="1">
      <c r="A14" s="77" t="s">
        <v>195</v>
      </c>
      <c r="B14" s="646" t="s">
        <v>207</v>
      </c>
      <c r="C14" s="647"/>
      <c r="D14" s="73"/>
      <c r="E14" s="68">
        <v>127</v>
      </c>
      <c r="F14" s="483">
        <v>127</v>
      </c>
      <c r="G14" s="483">
        <v>0</v>
      </c>
      <c r="H14" s="203">
        <f t="shared" si="0"/>
        <v>0</v>
      </c>
    </row>
    <row r="15" spans="1:8" ht="60" customHeight="1">
      <c r="A15" s="77" t="s">
        <v>203</v>
      </c>
      <c r="B15" s="646" t="s">
        <v>209</v>
      </c>
      <c r="C15" s="647"/>
      <c r="D15" s="26"/>
      <c r="E15" s="69">
        <v>1029</v>
      </c>
      <c r="F15" s="484">
        <v>1029</v>
      </c>
      <c r="G15" s="484">
        <v>1111</v>
      </c>
      <c r="H15" s="203">
        <f t="shared" si="0"/>
        <v>1.0796890184645287</v>
      </c>
    </row>
    <row r="16" spans="1:8" ht="60" customHeight="1">
      <c r="A16" s="76" t="s">
        <v>205</v>
      </c>
      <c r="B16" s="644" t="s">
        <v>202</v>
      </c>
      <c r="C16" s="645"/>
      <c r="D16" s="26"/>
      <c r="E16" s="68">
        <v>10</v>
      </c>
      <c r="F16" s="483">
        <v>10</v>
      </c>
      <c r="G16" s="483">
        <v>10</v>
      </c>
      <c r="H16" s="203">
        <f t="shared" si="0"/>
        <v>1</v>
      </c>
    </row>
    <row r="17" spans="1:8" ht="60" customHeight="1" thickBot="1">
      <c r="A17" s="78" t="s">
        <v>208</v>
      </c>
      <c r="B17" s="651" t="s">
        <v>204</v>
      </c>
      <c r="C17" s="652"/>
      <c r="D17" s="74"/>
      <c r="E17" s="70">
        <v>35</v>
      </c>
      <c r="F17" s="485">
        <v>35</v>
      </c>
      <c r="G17" s="485">
        <v>35</v>
      </c>
      <c r="H17" s="416">
        <f t="shared" si="0"/>
        <v>1</v>
      </c>
    </row>
    <row r="18" spans="1:8" ht="60" customHeight="1" thickBot="1">
      <c r="A18" s="623" t="s">
        <v>82</v>
      </c>
      <c r="B18" s="650"/>
      <c r="C18" s="624"/>
      <c r="D18" s="415">
        <f>SUM(D17+D16+D8)</f>
        <v>1960</v>
      </c>
      <c r="E18" s="415">
        <f>SUM(E17+E16+E8)</f>
        <v>20504</v>
      </c>
      <c r="F18" s="202">
        <f>SUM(F17+F16+F8)</f>
        <v>21436</v>
      </c>
      <c r="G18" s="415">
        <f>SUM(G17+G16+G8)</f>
        <v>20898</v>
      </c>
      <c r="H18" s="205">
        <f t="shared" si="0"/>
        <v>0.9749020339615599</v>
      </c>
    </row>
    <row r="19" spans="1:8" ht="39.75" customHeight="1" thickBot="1">
      <c r="A19" s="642"/>
      <c r="B19" s="643"/>
      <c r="C19" s="643"/>
      <c r="D19" s="643"/>
      <c r="E19" s="643"/>
      <c r="F19" s="643"/>
      <c r="G19" s="411"/>
      <c r="H19" s="412"/>
    </row>
    <row r="20" spans="1:8" ht="60" customHeight="1">
      <c r="A20" s="76" t="s">
        <v>1</v>
      </c>
      <c r="B20" s="653" t="s">
        <v>187</v>
      </c>
      <c r="C20" s="654"/>
      <c r="D20" s="26">
        <v>1394</v>
      </c>
      <c r="E20" s="26">
        <v>19848</v>
      </c>
      <c r="F20" s="197">
        <v>20780</v>
      </c>
      <c r="G20" s="417">
        <v>22978</v>
      </c>
      <c r="H20" s="204">
        <f t="shared" si="0"/>
        <v>1.1057747834456209</v>
      </c>
    </row>
    <row r="21" spans="1:8" ht="60" customHeight="1">
      <c r="A21" s="76" t="s">
        <v>2</v>
      </c>
      <c r="B21" s="640" t="s">
        <v>186</v>
      </c>
      <c r="C21" s="641"/>
      <c r="D21" s="26"/>
      <c r="E21" s="26">
        <v>45</v>
      </c>
      <c r="F21" s="197">
        <v>45</v>
      </c>
      <c r="G21" s="197">
        <v>45</v>
      </c>
      <c r="H21" s="203">
        <f t="shared" si="0"/>
        <v>1</v>
      </c>
    </row>
    <row r="22" spans="1:8" ht="60" customHeight="1" thickBot="1">
      <c r="A22" s="79" t="s">
        <v>6</v>
      </c>
      <c r="B22" s="640" t="s">
        <v>81</v>
      </c>
      <c r="C22" s="641"/>
      <c r="D22" s="26">
        <v>2766</v>
      </c>
      <c r="E22" s="413">
        <v>566</v>
      </c>
      <c r="F22" s="414">
        <v>566</v>
      </c>
      <c r="G22" s="414">
        <v>566</v>
      </c>
      <c r="H22" s="203">
        <f t="shared" si="0"/>
        <v>1</v>
      </c>
    </row>
    <row r="23" spans="1:8" ht="60" customHeight="1" thickBot="1">
      <c r="A23" s="623" t="s">
        <v>83</v>
      </c>
      <c r="B23" s="650"/>
      <c r="C23" s="624"/>
      <c r="D23" s="39">
        <f>SUM(D20:D22)</f>
        <v>4160</v>
      </c>
      <c r="E23" s="49">
        <f>SUM(E20:E22)</f>
        <v>20459</v>
      </c>
      <c r="F23" s="49">
        <f>SUM(F20:F22)</f>
        <v>21391</v>
      </c>
      <c r="G23" s="418">
        <f>SUM(G20:G22)</f>
        <v>23589</v>
      </c>
      <c r="H23" s="205">
        <f t="shared" si="0"/>
        <v>1.102753494460287</v>
      </c>
    </row>
    <row r="24" spans="1:8" ht="33.75" customHeight="1">
      <c r="A24" s="1"/>
      <c r="B24" s="1"/>
      <c r="C24" s="1"/>
      <c r="D24" s="15"/>
      <c r="E24" s="15"/>
      <c r="F24" s="15"/>
      <c r="G24" s="339"/>
      <c r="H24" s="200"/>
    </row>
    <row r="25" spans="4:7" ht="18.75">
      <c r="D25" s="14"/>
      <c r="E25" s="14"/>
      <c r="F25" s="14"/>
      <c r="G25" s="340"/>
    </row>
    <row r="26" spans="4:7" ht="18.75">
      <c r="D26" s="14"/>
      <c r="E26" s="14"/>
      <c r="F26" s="14"/>
      <c r="G26" s="340"/>
    </row>
    <row r="27" spans="4:7" ht="18.75">
      <c r="D27" s="14"/>
      <c r="E27" s="14"/>
      <c r="F27" s="14"/>
      <c r="G27" s="340"/>
    </row>
    <row r="28" spans="4:7" ht="18.75">
      <c r="D28" s="14"/>
      <c r="E28" s="14"/>
      <c r="F28" s="14"/>
      <c r="G28" s="340"/>
    </row>
    <row r="29" spans="4:7" ht="18.75">
      <c r="D29" s="14"/>
      <c r="E29" s="14"/>
      <c r="F29" s="14"/>
      <c r="G29" s="340"/>
    </row>
    <row r="30" spans="4:7" ht="18.75">
      <c r="D30" s="14"/>
      <c r="E30" s="14"/>
      <c r="F30" s="14"/>
      <c r="G30" s="340"/>
    </row>
    <row r="31" spans="4:7" ht="18.75">
      <c r="D31" s="14"/>
      <c r="E31" s="14"/>
      <c r="F31" s="14"/>
      <c r="G31" s="340"/>
    </row>
    <row r="32" spans="4:7" ht="18.75">
      <c r="D32" s="14"/>
      <c r="E32" s="14"/>
      <c r="F32" s="14"/>
      <c r="G32" s="340"/>
    </row>
  </sheetData>
  <sheetProtection/>
  <mergeCells count="26">
    <mergeCell ref="E4:F4"/>
    <mergeCell ref="B13:C13"/>
    <mergeCell ref="A1:H1"/>
    <mergeCell ref="A2:H2"/>
    <mergeCell ref="G6:G7"/>
    <mergeCell ref="H6:H7"/>
    <mergeCell ref="B6:C7"/>
    <mergeCell ref="A6:A7"/>
    <mergeCell ref="G4:H4"/>
    <mergeCell ref="A4:B4"/>
    <mergeCell ref="C4:D4"/>
    <mergeCell ref="A23:C23"/>
    <mergeCell ref="B22:C22"/>
    <mergeCell ref="A18:C18"/>
    <mergeCell ref="B17:C17"/>
    <mergeCell ref="B20:C20"/>
    <mergeCell ref="B8:C8"/>
    <mergeCell ref="B21:C21"/>
    <mergeCell ref="A19:F19"/>
    <mergeCell ref="B16:C16"/>
    <mergeCell ref="B15:C15"/>
    <mergeCell ref="B12:C12"/>
    <mergeCell ref="B10:C10"/>
    <mergeCell ref="B9:C9"/>
    <mergeCell ref="B11:C11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="75" zoomScaleNormal="75" zoomScalePageLayoutView="0" workbookViewId="0" topLeftCell="A4">
      <selection activeCell="I9" sqref="I9"/>
    </sheetView>
  </sheetViews>
  <sheetFormatPr defaultColWidth="9.00390625" defaultRowHeight="12.75"/>
  <cols>
    <col min="1" max="1" width="9.125" style="22" customWidth="1"/>
    <col min="2" max="2" width="53.625" style="22" bestFit="1" customWidth="1"/>
    <col min="3" max="5" width="21.125" style="22" customWidth="1"/>
    <col min="6" max="6" width="21.125" style="343" customWidth="1"/>
    <col min="7" max="7" width="21.125" style="207" customWidth="1"/>
    <col min="8" max="8" width="10.125" style="22" bestFit="1" customWidth="1"/>
    <col min="9" max="16384" width="9.125" style="22" customWidth="1"/>
  </cols>
  <sheetData>
    <row r="1" spans="2:7" ht="25.5">
      <c r="B1" s="669" t="s">
        <v>148</v>
      </c>
      <c r="C1" s="669"/>
      <c r="D1" s="669"/>
      <c r="E1" s="669"/>
      <c r="F1" s="669"/>
      <c r="G1" s="669"/>
    </row>
    <row r="2" spans="2:7" ht="25.5">
      <c r="B2" s="670" t="s">
        <v>149</v>
      </c>
      <c r="C2" s="670"/>
      <c r="D2" s="670"/>
      <c r="E2" s="670"/>
      <c r="F2" s="670"/>
      <c r="G2" s="670"/>
    </row>
    <row r="3" spans="2:7" ht="25.5">
      <c r="B3" s="670" t="s">
        <v>150</v>
      </c>
      <c r="C3" s="670"/>
      <c r="D3" s="670"/>
      <c r="E3" s="670"/>
      <c r="F3" s="670"/>
      <c r="G3" s="670"/>
    </row>
    <row r="4" spans="2:10" ht="25.5">
      <c r="B4" s="637"/>
      <c r="C4" s="637"/>
      <c r="D4" s="637"/>
      <c r="E4" s="637"/>
      <c r="F4" s="637" t="s">
        <v>440</v>
      </c>
      <c r="G4" s="637"/>
      <c r="H4" s="25"/>
      <c r="I4" s="25"/>
      <c r="J4" s="25"/>
    </row>
    <row r="5" spans="2:9" ht="15" customHeight="1" thickBot="1">
      <c r="B5" s="674"/>
      <c r="C5" s="674"/>
      <c r="D5" s="674"/>
      <c r="F5" s="342"/>
      <c r="G5" s="206" t="s">
        <v>0</v>
      </c>
      <c r="I5" s="37"/>
    </row>
    <row r="6" spans="2:7" ht="30" customHeight="1">
      <c r="B6" s="675" t="s">
        <v>30</v>
      </c>
      <c r="C6" s="677" t="s">
        <v>151</v>
      </c>
      <c r="D6" s="672" t="s">
        <v>199</v>
      </c>
      <c r="E6" s="672" t="s">
        <v>199</v>
      </c>
      <c r="F6" s="672" t="s">
        <v>234</v>
      </c>
      <c r="G6" s="661" t="s">
        <v>235</v>
      </c>
    </row>
    <row r="7" spans="2:7" ht="30" customHeight="1" thickBot="1">
      <c r="B7" s="676"/>
      <c r="C7" s="678"/>
      <c r="D7" s="673"/>
      <c r="E7" s="673"/>
      <c r="F7" s="673"/>
      <c r="G7" s="671"/>
    </row>
    <row r="8" spans="2:7" s="23" customFormat="1" ht="39.75" customHeight="1" thickBot="1">
      <c r="B8" s="50" t="s">
        <v>152</v>
      </c>
      <c r="C8" s="208">
        <f>C9+C16+C18+C22+C23</f>
        <v>13462</v>
      </c>
      <c r="D8" s="208">
        <f>D9+D16+D18+D22+D23</f>
        <v>14584</v>
      </c>
      <c r="E8" s="208">
        <f>E9+E16+E18+E22+E23</f>
        <v>12179</v>
      </c>
      <c r="F8" s="208">
        <f>SUM(F9+F16+F17+F18)</f>
        <v>10274</v>
      </c>
      <c r="G8" s="209">
        <f>F8/E8</f>
        <v>0.8435832170128911</v>
      </c>
    </row>
    <row r="9" spans="2:7" s="23" customFormat="1" ht="39.75" customHeight="1" thickBot="1">
      <c r="B9" s="36" t="s">
        <v>153</v>
      </c>
      <c r="C9" s="88">
        <f>SUM(C10:C15)</f>
        <v>6071</v>
      </c>
      <c r="D9" s="89">
        <f>SUM(D10:D15)</f>
        <v>6932</v>
      </c>
      <c r="E9" s="89">
        <f>SUM(E10:E15)</f>
        <v>6932</v>
      </c>
      <c r="F9" s="208">
        <f>SUM(F10:F15)</f>
        <v>5084</v>
      </c>
      <c r="G9" s="209">
        <f aca="true" t="shared" si="0" ref="G9:G31">F9/E9</f>
        <v>0.7334102712060011</v>
      </c>
    </row>
    <row r="10" spans="2:7" ht="39.75" customHeight="1">
      <c r="B10" s="54" t="s">
        <v>447</v>
      </c>
      <c r="C10" s="210">
        <v>5299</v>
      </c>
      <c r="D10" s="211">
        <v>6932</v>
      </c>
      <c r="E10" s="487">
        <v>6932</v>
      </c>
      <c r="F10" s="486">
        <v>5084</v>
      </c>
      <c r="G10" s="227">
        <f t="shared" si="0"/>
        <v>0.7334102712060011</v>
      </c>
    </row>
    <row r="11" spans="2:7" ht="39.75" customHeight="1">
      <c r="B11" s="55" t="s">
        <v>446</v>
      </c>
      <c r="C11" s="212">
        <v>187</v>
      </c>
      <c r="D11" s="213">
        <v>0</v>
      </c>
      <c r="E11" s="213">
        <v>0</v>
      </c>
      <c r="F11" s="212">
        <v>0</v>
      </c>
      <c r="G11" s="214"/>
    </row>
    <row r="12" spans="2:7" ht="39.75" customHeight="1">
      <c r="B12" s="55" t="s">
        <v>218</v>
      </c>
      <c r="C12" s="212">
        <v>187</v>
      </c>
      <c r="D12" s="213">
        <v>0</v>
      </c>
      <c r="E12" s="213">
        <v>0</v>
      </c>
      <c r="F12" s="212">
        <v>0</v>
      </c>
      <c r="G12" s="314"/>
    </row>
    <row r="13" spans="2:7" ht="39.75" customHeight="1">
      <c r="B13" s="55" t="s">
        <v>219</v>
      </c>
      <c r="C13" s="212">
        <v>300</v>
      </c>
      <c r="D13" s="213">
        <v>0</v>
      </c>
      <c r="E13" s="213">
        <v>0</v>
      </c>
      <c r="F13" s="212">
        <v>0</v>
      </c>
      <c r="G13" s="214"/>
    </row>
    <row r="14" spans="2:7" ht="39.75" customHeight="1">
      <c r="B14" s="55" t="s">
        <v>220</v>
      </c>
      <c r="C14" s="212">
        <v>0</v>
      </c>
      <c r="D14" s="213">
        <v>0</v>
      </c>
      <c r="E14" s="213">
        <v>0</v>
      </c>
      <c r="F14" s="212">
        <v>0</v>
      </c>
      <c r="G14" s="214">
        <v>0</v>
      </c>
    </row>
    <row r="15" spans="2:7" ht="39.75" customHeight="1">
      <c r="B15" s="56" t="s">
        <v>221</v>
      </c>
      <c r="C15" s="215">
        <v>98</v>
      </c>
      <c r="D15" s="213">
        <v>0</v>
      </c>
      <c r="E15" s="213">
        <v>0</v>
      </c>
      <c r="F15" s="212">
        <v>0</v>
      </c>
      <c r="G15" s="227"/>
    </row>
    <row r="16" spans="2:7" s="24" customFormat="1" ht="39.75" customHeight="1">
      <c r="B16" s="60" t="s">
        <v>154</v>
      </c>
      <c r="C16" s="216">
        <v>6000</v>
      </c>
      <c r="D16" s="216">
        <v>6000</v>
      </c>
      <c r="E16" s="488">
        <v>4330</v>
      </c>
      <c r="F16" s="215">
        <v>4330</v>
      </c>
      <c r="G16" s="214">
        <f t="shared" si="0"/>
        <v>1</v>
      </c>
    </row>
    <row r="17" spans="2:7" ht="39.75" customHeight="1">
      <c r="B17" s="62" t="s">
        <v>155</v>
      </c>
      <c r="C17" s="217">
        <v>1000</v>
      </c>
      <c r="D17" s="217">
        <v>0</v>
      </c>
      <c r="E17" s="213">
        <v>0</v>
      </c>
      <c r="F17" s="212">
        <v>0</v>
      </c>
      <c r="G17" s="214">
        <v>0</v>
      </c>
    </row>
    <row r="18" spans="2:7" ht="39.75" customHeight="1">
      <c r="B18" s="87" t="s">
        <v>222</v>
      </c>
      <c r="C18" s="218">
        <f>SUM(C19:C21)</f>
        <v>800</v>
      </c>
      <c r="D18" s="218">
        <f>SUM(D19:D21)</f>
        <v>1004</v>
      </c>
      <c r="E18" s="489">
        <f>SUM(E19:E21)</f>
        <v>860</v>
      </c>
      <c r="F18" s="219">
        <f>SUM(F19:F21)</f>
        <v>860</v>
      </c>
      <c r="G18" s="214">
        <f t="shared" si="0"/>
        <v>1</v>
      </c>
    </row>
    <row r="19" spans="2:7" ht="39.75" customHeight="1">
      <c r="B19" s="63" t="s">
        <v>434</v>
      </c>
      <c r="C19" s="217">
        <v>800</v>
      </c>
      <c r="D19" s="217">
        <v>800</v>
      </c>
      <c r="E19" s="213">
        <v>656</v>
      </c>
      <c r="F19" s="212">
        <v>656</v>
      </c>
      <c r="G19" s="214">
        <f t="shared" si="0"/>
        <v>1</v>
      </c>
    </row>
    <row r="20" spans="2:7" ht="39.75" customHeight="1">
      <c r="B20" s="63" t="s">
        <v>223</v>
      </c>
      <c r="C20" s="220"/>
      <c r="D20" s="220">
        <v>105</v>
      </c>
      <c r="E20" s="490">
        <v>105</v>
      </c>
      <c r="F20" s="221">
        <v>105</v>
      </c>
      <c r="G20" s="214">
        <f t="shared" si="0"/>
        <v>1</v>
      </c>
    </row>
    <row r="21" spans="2:7" ht="39.75" customHeight="1">
      <c r="B21" s="63" t="s">
        <v>224</v>
      </c>
      <c r="C21" s="220"/>
      <c r="D21" s="220">
        <v>99</v>
      </c>
      <c r="E21" s="490">
        <v>99</v>
      </c>
      <c r="F21" s="221">
        <v>99</v>
      </c>
      <c r="G21" s="214">
        <f t="shared" si="0"/>
        <v>1</v>
      </c>
    </row>
    <row r="22" spans="2:7" ht="39.75" customHeight="1">
      <c r="B22" s="63" t="s">
        <v>225</v>
      </c>
      <c r="C22" s="217">
        <v>591</v>
      </c>
      <c r="D22" s="217">
        <v>591</v>
      </c>
      <c r="E22" s="213">
        <v>0</v>
      </c>
      <c r="F22" s="212">
        <v>0</v>
      </c>
      <c r="G22" s="214">
        <v>0</v>
      </c>
    </row>
    <row r="23" spans="2:7" ht="39.75" customHeight="1" thickBot="1">
      <c r="B23" s="64" t="s">
        <v>226</v>
      </c>
      <c r="C23" s="222"/>
      <c r="D23" s="223">
        <v>57</v>
      </c>
      <c r="E23" s="223">
        <v>57</v>
      </c>
      <c r="F23" s="222">
        <v>57</v>
      </c>
      <c r="G23" s="224">
        <f t="shared" si="0"/>
        <v>1</v>
      </c>
    </row>
    <row r="24" spans="2:7" s="23" customFormat="1" ht="39.75" customHeight="1" thickBot="1">
      <c r="B24" s="57" t="s">
        <v>215</v>
      </c>
      <c r="C24" s="88">
        <f>SUM(C25:C30)</f>
        <v>1436</v>
      </c>
      <c r="D24" s="89">
        <f>SUM(D25:D30)</f>
        <v>2436</v>
      </c>
      <c r="E24" s="89">
        <f>SUM(E25:E30)</f>
        <v>2388</v>
      </c>
      <c r="F24" s="481">
        <f>SUM(F25:F30)</f>
        <v>2254</v>
      </c>
      <c r="G24" s="209">
        <f t="shared" si="0"/>
        <v>0.9438860971524288</v>
      </c>
    </row>
    <row r="25" spans="2:7" s="23" customFormat="1" ht="39.75" customHeight="1">
      <c r="B25" s="58" t="s">
        <v>160</v>
      </c>
      <c r="C25" s="225">
        <v>1041</v>
      </c>
      <c r="D25" s="225">
        <v>1041</v>
      </c>
      <c r="E25" s="491">
        <v>1293</v>
      </c>
      <c r="F25" s="226">
        <v>1293</v>
      </c>
      <c r="G25" s="227">
        <f t="shared" si="0"/>
        <v>1</v>
      </c>
    </row>
    <row r="26" spans="2:7" s="23" customFormat="1" ht="39.75" customHeight="1">
      <c r="B26" s="59" t="s">
        <v>201</v>
      </c>
      <c r="C26" s="228"/>
      <c r="D26" s="213">
        <v>1000</v>
      </c>
      <c r="E26" s="213">
        <v>1000</v>
      </c>
      <c r="F26" s="212">
        <v>933</v>
      </c>
      <c r="G26" s="214">
        <f t="shared" si="0"/>
        <v>0.933</v>
      </c>
    </row>
    <row r="27" spans="2:7" s="23" customFormat="1" ht="39.75" customHeight="1">
      <c r="B27" s="60" t="s">
        <v>156</v>
      </c>
      <c r="C27" s="216">
        <v>50</v>
      </c>
      <c r="D27" s="216">
        <v>50</v>
      </c>
      <c r="E27" s="215">
        <v>50</v>
      </c>
      <c r="F27" s="478">
        <v>13</v>
      </c>
      <c r="G27" s="214">
        <f t="shared" si="0"/>
        <v>0.26</v>
      </c>
    </row>
    <row r="28" spans="2:7" s="23" customFormat="1" ht="39.75" customHeight="1">
      <c r="B28" s="60" t="s">
        <v>157</v>
      </c>
      <c r="C28" s="216">
        <v>30</v>
      </c>
      <c r="D28" s="216">
        <v>30</v>
      </c>
      <c r="E28" s="215">
        <v>30</v>
      </c>
      <c r="F28" s="478">
        <v>0</v>
      </c>
      <c r="G28" s="214">
        <f t="shared" si="0"/>
        <v>0</v>
      </c>
    </row>
    <row r="29" spans="2:7" s="23" customFormat="1" ht="39.75" customHeight="1">
      <c r="B29" s="60" t="s">
        <v>162</v>
      </c>
      <c r="C29" s="216">
        <v>15</v>
      </c>
      <c r="D29" s="216">
        <v>15</v>
      </c>
      <c r="E29" s="215">
        <v>15</v>
      </c>
      <c r="F29" s="478">
        <v>15</v>
      </c>
      <c r="G29" s="214">
        <f t="shared" si="0"/>
        <v>1</v>
      </c>
    </row>
    <row r="30" spans="2:7" s="23" customFormat="1" ht="39.75" customHeight="1" thickBot="1">
      <c r="B30" s="61" t="s">
        <v>158</v>
      </c>
      <c r="C30" s="229">
        <v>300</v>
      </c>
      <c r="D30" s="229">
        <v>300</v>
      </c>
      <c r="E30" s="230">
        <v>0</v>
      </c>
      <c r="F30" s="479">
        <v>0</v>
      </c>
      <c r="G30" s="224">
        <v>0</v>
      </c>
    </row>
    <row r="31" spans="2:7" s="23" customFormat="1" ht="39.75" customHeight="1" thickBot="1">
      <c r="B31" s="36" t="s">
        <v>62</v>
      </c>
      <c r="C31" s="88">
        <f>C24+C8</f>
        <v>14898</v>
      </c>
      <c r="D31" s="89">
        <f>D8+D24</f>
        <v>17020</v>
      </c>
      <c r="E31" s="89">
        <f>E8+E24</f>
        <v>14567</v>
      </c>
      <c r="F31" s="480">
        <f>F8+F24</f>
        <v>12528</v>
      </c>
      <c r="G31" s="209">
        <f t="shared" si="0"/>
        <v>0.8600260863595799</v>
      </c>
    </row>
    <row r="33" spans="10:11" ht="25.5">
      <c r="J33" s="38"/>
      <c r="K33" s="38"/>
    </row>
  </sheetData>
  <sheetProtection/>
  <mergeCells count="13">
    <mergeCell ref="G6:G7"/>
    <mergeCell ref="E6:E7"/>
    <mergeCell ref="D6:D7"/>
    <mergeCell ref="B5:D5"/>
    <mergeCell ref="B6:B7"/>
    <mergeCell ref="C6:C7"/>
    <mergeCell ref="F6:F7"/>
    <mergeCell ref="B4:C4"/>
    <mergeCell ref="D4:E4"/>
    <mergeCell ref="F4:G4"/>
    <mergeCell ref="B1:G1"/>
    <mergeCell ref="B2:G2"/>
    <mergeCell ref="B3:G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7">
      <selection activeCell="E33" sqref="E33"/>
    </sheetView>
  </sheetViews>
  <sheetFormatPr defaultColWidth="9.00390625" defaultRowHeight="12.75"/>
  <cols>
    <col min="1" max="1" width="9.125" style="231" customWidth="1"/>
    <col min="2" max="2" width="53.875" style="231" customWidth="1"/>
    <col min="3" max="3" width="23.625" style="250" customWidth="1"/>
    <col min="4" max="16384" width="9.125" style="231" customWidth="1"/>
  </cols>
  <sheetData>
    <row r="2" spans="2:3" ht="15.75">
      <c r="B2" s="679" t="s">
        <v>240</v>
      </c>
      <c r="C2" s="679"/>
    </row>
    <row r="3" spans="2:3" ht="15.75">
      <c r="B3" s="315"/>
      <c r="C3" s="315"/>
    </row>
    <row r="4" spans="2:3" ht="15.75">
      <c r="B4" s="680" t="s">
        <v>253</v>
      </c>
      <c r="C4" s="680"/>
    </row>
    <row r="5" spans="2:3" ht="12.75">
      <c r="B5" s="233"/>
      <c r="C5" s="234"/>
    </row>
    <row r="6" spans="2:3" ht="12.75" customHeight="1">
      <c r="B6" s="637" t="s">
        <v>439</v>
      </c>
      <c r="C6" s="637"/>
    </row>
    <row r="7" spans="2:3" ht="13.5" thickBot="1">
      <c r="B7" s="233"/>
      <c r="C7" s="234"/>
    </row>
    <row r="8" spans="2:3" ht="15.75" customHeight="1">
      <c r="B8" s="236" t="s">
        <v>241</v>
      </c>
      <c r="C8" s="237" t="s">
        <v>242</v>
      </c>
    </row>
    <row r="9" spans="2:3" ht="15.75" customHeight="1" thickBot="1">
      <c r="B9" s="238"/>
      <c r="C9" s="239"/>
    </row>
    <row r="10" spans="2:3" ht="15.75" customHeight="1">
      <c r="B10" s="240" t="s">
        <v>243</v>
      </c>
      <c r="C10" s="243">
        <v>6365</v>
      </c>
    </row>
    <row r="11" spans="2:3" ht="15.75" customHeight="1">
      <c r="B11" s="240"/>
      <c r="C11" s="345"/>
    </row>
    <row r="12" spans="2:3" ht="15.75" customHeight="1">
      <c r="B12" s="240" t="s">
        <v>244</v>
      </c>
      <c r="C12" s="243">
        <v>203</v>
      </c>
    </row>
    <row r="13" spans="2:3" ht="15.75" customHeight="1">
      <c r="B13" s="240"/>
      <c r="C13" s="345"/>
    </row>
    <row r="14" spans="2:3" ht="15.75" customHeight="1">
      <c r="B14" s="240" t="s">
        <v>245</v>
      </c>
      <c r="C14" s="243">
        <v>142</v>
      </c>
    </row>
    <row r="15" spans="2:3" ht="15.75" customHeight="1">
      <c r="B15" s="240"/>
      <c r="C15" s="345"/>
    </row>
    <row r="16" spans="2:3" ht="15.75" customHeight="1">
      <c r="B16" s="240" t="s">
        <v>246</v>
      </c>
      <c r="C16" s="243">
        <v>0</v>
      </c>
    </row>
    <row r="17" spans="2:3" ht="15.75" customHeight="1">
      <c r="B17" s="240"/>
      <c r="C17" s="242"/>
    </row>
    <row r="18" spans="2:3" ht="15.75" customHeight="1">
      <c r="B18" s="240" t="s">
        <v>247</v>
      </c>
      <c r="C18" s="243">
        <v>0</v>
      </c>
    </row>
    <row r="19" spans="2:3" ht="15.75" customHeight="1">
      <c r="B19" s="240"/>
      <c r="C19" s="344"/>
    </row>
    <row r="20" spans="2:3" ht="15.75" customHeight="1">
      <c r="B20" s="240" t="s">
        <v>248</v>
      </c>
      <c r="C20" s="243">
        <v>21067</v>
      </c>
    </row>
    <row r="21" spans="2:4" ht="15.75" customHeight="1">
      <c r="B21" s="240"/>
      <c r="C21" s="345"/>
      <c r="D21" s="241"/>
    </row>
    <row r="22" spans="2:3" ht="15.75" customHeight="1">
      <c r="B22" s="240" t="s">
        <v>249</v>
      </c>
      <c r="C22" s="243">
        <v>-14641</v>
      </c>
    </row>
    <row r="23" spans="2:3" ht="15.75" customHeight="1">
      <c r="B23" s="240"/>
      <c r="C23" s="345"/>
    </row>
    <row r="24" spans="2:3" ht="15.75" customHeight="1">
      <c r="B24" s="240" t="s">
        <v>250</v>
      </c>
      <c r="C24" s="243">
        <v>0</v>
      </c>
    </row>
    <row r="25" spans="2:3" ht="15.75" customHeight="1">
      <c r="B25" s="240"/>
      <c r="C25" s="242"/>
    </row>
    <row r="26" spans="2:3" ht="15.75" customHeight="1">
      <c r="B26" s="240" t="s">
        <v>251</v>
      </c>
      <c r="C26" s="243">
        <v>0</v>
      </c>
    </row>
    <row r="27" spans="2:3" ht="15.75" customHeight="1">
      <c r="B27" s="240"/>
      <c r="C27" s="345"/>
    </row>
    <row r="28" spans="2:3" ht="15.75" customHeight="1">
      <c r="B28" s="240" t="s">
        <v>252</v>
      </c>
      <c r="C28" s="243">
        <f>C22-C24+C26</f>
        <v>-14641</v>
      </c>
    </row>
    <row r="29" spans="2:3" ht="15.75" customHeight="1">
      <c r="B29" s="240"/>
      <c r="C29" s="242"/>
    </row>
    <row r="30" spans="2:3" ht="15.75" customHeight="1" thickBot="1">
      <c r="B30" s="244"/>
      <c r="C30" s="245"/>
    </row>
    <row r="31" spans="2:3" ht="15.75" customHeight="1" thickBot="1">
      <c r="B31" s="246" t="s">
        <v>450</v>
      </c>
      <c r="C31" s="247"/>
    </row>
    <row r="32" spans="2:3" ht="15.75" customHeight="1">
      <c r="B32" s="240"/>
      <c r="C32" s="242"/>
    </row>
    <row r="33" spans="2:3" ht="15.75" customHeight="1">
      <c r="B33" s="240" t="s">
        <v>451</v>
      </c>
      <c r="C33" s="243"/>
    </row>
    <row r="34" spans="2:3" ht="15.75" customHeight="1">
      <c r="B34" s="240"/>
      <c r="C34" s="242"/>
    </row>
    <row r="35" spans="2:3" ht="15.75" customHeight="1">
      <c r="B35" s="240" t="s">
        <v>452</v>
      </c>
      <c r="C35" s="243">
        <v>-14641</v>
      </c>
    </row>
    <row r="36" spans="2:3" ht="15.75" customHeight="1">
      <c r="B36" s="240"/>
      <c r="C36" s="242"/>
    </row>
    <row r="37" spans="2:3" ht="15.75" customHeight="1" thickBot="1">
      <c r="B37" s="248" t="s">
        <v>217</v>
      </c>
      <c r="C37" s="249">
        <f>SUM(C32:C36)</f>
        <v>-14641</v>
      </c>
    </row>
  </sheetData>
  <sheetProtection/>
  <mergeCells count="3">
    <mergeCell ref="B2:C2"/>
    <mergeCell ref="B4:C4"/>
    <mergeCell ref="B6:C6"/>
  </mergeCells>
  <printOptions/>
  <pageMargins left="0.42" right="0.7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2"/>
  <sheetViews>
    <sheetView zoomScalePageLayoutView="0" workbookViewId="0" topLeftCell="A1">
      <selection activeCell="G41" sqref="G41"/>
    </sheetView>
  </sheetViews>
  <sheetFormatPr defaultColWidth="9.00390625" defaultRowHeight="12.75"/>
  <cols>
    <col min="1" max="1" width="9.125" style="231" customWidth="1"/>
    <col min="2" max="2" width="45.125" style="231" customWidth="1"/>
    <col min="3" max="3" width="10.625" style="250" bestFit="1" customWidth="1"/>
    <col min="4" max="16384" width="9.125" style="231" customWidth="1"/>
  </cols>
  <sheetData>
    <row r="3" spans="1:4" ht="12.75">
      <c r="A3" s="682" t="s">
        <v>148</v>
      </c>
      <c r="B3" s="682"/>
      <c r="C3" s="682"/>
      <c r="D3" s="682"/>
    </row>
    <row r="4" spans="1:4" ht="12.75">
      <c r="A4" s="682"/>
      <c r="B4" s="682"/>
      <c r="C4" s="682"/>
      <c r="D4" s="682"/>
    </row>
    <row r="5" spans="2:3" ht="18.75">
      <c r="B5" s="681" t="s">
        <v>418</v>
      </c>
      <c r="C5" s="681"/>
    </row>
    <row r="6" spans="2:3" ht="18.75">
      <c r="B6" s="257"/>
      <c r="C6" s="258"/>
    </row>
    <row r="7" spans="2:3" ht="15.75">
      <c r="B7" s="232"/>
      <c r="C7" s="259"/>
    </row>
    <row r="8" spans="2:3" ht="12.75">
      <c r="B8" s="637" t="s">
        <v>436</v>
      </c>
      <c r="C8" s="637"/>
    </row>
    <row r="9" spans="2:3" ht="16.5" thickBot="1">
      <c r="B9" s="260"/>
      <c r="C9" s="235" t="s">
        <v>0</v>
      </c>
    </row>
    <row r="10" spans="2:3" ht="15.75" customHeight="1">
      <c r="B10" s="261" t="s">
        <v>279</v>
      </c>
      <c r="C10" s="419">
        <v>0</v>
      </c>
    </row>
    <row r="11" spans="2:3" ht="15.75" customHeight="1">
      <c r="B11" s="262"/>
      <c r="C11" s="346"/>
    </row>
    <row r="12" spans="2:3" ht="15.75" customHeight="1">
      <c r="B12" s="263" t="s">
        <v>280</v>
      </c>
      <c r="C12" s="420">
        <v>0</v>
      </c>
    </row>
    <row r="13" spans="2:3" ht="15.75" customHeight="1">
      <c r="B13" s="262"/>
      <c r="C13" s="346"/>
    </row>
    <row r="14" spans="2:3" ht="15.75" customHeight="1">
      <c r="B14" s="263" t="s">
        <v>423</v>
      </c>
      <c r="C14" s="420">
        <v>0</v>
      </c>
    </row>
    <row r="15" spans="2:3" ht="15.75" customHeight="1">
      <c r="B15" s="262"/>
      <c r="C15" s="346"/>
    </row>
    <row r="16" spans="2:3" ht="15.75" customHeight="1">
      <c r="B16" s="263" t="s">
        <v>281</v>
      </c>
      <c r="C16" s="420">
        <v>0</v>
      </c>
    </row>
    <row r="17" spans="2:3" ht="15.75" customHeight="1">
      <c r="B17" s="262"/>
      <c r="C17" s="346"/>
    </row>
    <row r="18" spans="2:3" ht="15.75" customHeight="1">
      <c r="B18" s="263" t="s">
        <v>282</v>
      </c>
      <c r="C18" s="420">
        <v>12</v>
      </c>
    </row>
    <row r="19" spans="2:3" ht="15.75" customHeight="1">
      <c r="B19" s="262"/>
      <c r="C19" s="346"/>
    </row>
    <row r="20" spans="2:3" ht="15.75" customHeight="1">
      <c r="B20" s="263" t="s">
        <v>283</v>
      </c>
      <c r="C20" s="420">
        <v>137</v>
      </c>
    </row>
    <row r="21" spans="2:3" ht="15.75" customHeight="1">
      <c r="B21" s="438"/>
      <c r="C21" s="439"/>
    </row>
    <row r="22" spans="2:3" ht="15.75" customHeight="1" thickBot="1">
      <c r="B22" s="264" t="s">
        <v>284</v>
      </c>
      <c r="C22" s="421">
        <f>SUM(C10:C20)</f>
        <v>149</v>
      </c>
    </row>
  </sheetData>
  <sheetProtection/>
  <mergeCells count="3">
    <mergeCell ref="B5:C5"/>
    <mergeCell ref="B8:C8"/>
    <mergeCell ref="A3:D4"/>
  </mergeCells>
  <printOptions horizontalCentered="1"/>
  <pageMargins left="0.7086614173228347" right="1.3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Pénzügy-7</cp:lastModifiedBy>
  <cp:lastPrinted>2014-04-10T11:06:50Z</cp:lastPrinted>
  <dcterms:created xsi:type="dcterms:W3CDTF">2009-01-22T08:56:40Z</dcterms:created>
  <dcterms:modified xsi:type="dcterms:W3CDTF">2014-04-11T05:57:22Z</dcterms:modified>
  <cp:category/>
  <cp:version/>
  <cp:contentType/>
  <cp:contentStatus/>
</cp:coreProperties>
</file>