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6" firstSheet="8" activeTab="12"/>
  </bookViews>
  <sheets>
    <sheet name="1.sz.Címrend" sheetId="1" r:id="rId1"/>
    <sheet name="2.sz.finansz.hiány" sheetId="2" r:id="rId2"/>
    <sheet name="3.bev-kiadások" sheetId="3" r:id="rId3"/>
    <sheet name="4. bevételek forr. " sheetId="4" r:id="rId4"/>
    <sheet name="5.működési kiadáso" sheetId="5" r:id="rId5"/>
    <sheet name="5.B.sz. személy-dologi bontás" sheetId="6" r:id="rId6"/>
    <sheet name="6.sz. össz.mérleg" sheetId="7" r:id="rId7"/>
    <sheet name="7.-8.sz. felúj,felhalm.kiad." sheetId="8" r:id="rId8"/>
    <sheet name="9.sz.létszám" sheetId="9" r:id="rId9"/>
    <sheet name="10.sz.EU-s,11.sz.tartalék" sheetId="10" r:id="rId10"/>
    <sheet name="12.sz. Stabilitás" sheetId="11" r:id="rId11"/>
    <sheet name="13.többéves" sheetId="12" r:id="rId12"/>
    <sheet name="14.sz.előir.felh." sheetId="13" r:id="rId13"/>
    <sheet name="15.-16.sz.Közvetett,Lakossági s" sheetId="14" r:id="rId14"/>
    <sheet name="17. Speciális célú támogatások" sheetId="15" r:id="rId15"/>
    <sheet name="18. Köv 2 év" sheetId="16" r:id="rId16"/>
  </sheets>
  <definedNames/>
  <calcPr fullCalcOnLoad="1"/>
</workbook>
</file>

<file path=xl/sharedStrings.xml><?xml version="1.0" encoding="utf-8"?>
<sst xmlns="http://schemas.openxmlformats.org/spreadsheetml/2006/main" count="761" uniqueCount="454">
  <si>
    <t>A címrend                                   Somogygeszti</t>
  </si>
  <si>
    <t xml:space="preserve">Az önkormányzat önállóan működő, önállóan működő </t>
  </si>
  <si>
    <t xml:space="preserve"> </t>
  </si>
  <si>
    <t>és gazdálkodó költségvetési szervvel nem rendelkezik</t>
  </si>
  <si>
    <t xml:space="preserve">I. cím: </t>
  </si>
  <si>
    <t xml:space="preserve">Önkormányzat </t>
  </si>
  <si>
    <t>Kormányzati funkciók:</t>
  </si>
  <si>
    <t xml:space="preserve">           1. sz. melléklet/2.oldal</t>
  </si>
  <si>
    <t>A költségvetési hiány belső finanszírozására szolgáló</t>
  </si>
  <si>
    <t>előző évi pénzmaradvány</t>
  </si>
  <si>
    <t>Somogygeszti</t>
  </si>
  <si>
    <t>Er.ei.  Ft</t>
  </si>
  <si>
    <t>1. Működési célú pénzmaradv. igénybevétele, előző évi</t>
  </si>
  <si>
    <t>2. Felhalmozási célú pénzmaradv. igénybevétele,előző évi</t>
  </si>
  <si>
    <t xml:space="preserve">Összesen: </t>
  </si>
  <si>
    <t>Az önkormányzat költségvetési bevételei és kiadásai</t>
  </si>
  <si>
    <t>ezen belül működési és felhalmozási bevételei és kiadásai</t>
  </si>
  <si>
    <t>Ft</t>
  </si>
  <si>
    <t>Sorszám</t>
  </si>
  <si>
    <t>Megnevezés</t>
  </si>
  <si>
    <t>Eredeti ei.</t>
  </si>
  <si>
    <t>Működési bevételek</t>
  </si>
  <si>
    <t xml:space="preserve">I. </t>
  </si>
  <si>
    <t>Intézményi működési bevételek</t>
  </si>
  <si>
    <t>II.</t>
  </si>
  <si>
    <t>Közhatalmi bevételek</t>
  </si>
  <si>
    <t>III.</t>
  </si>
  <si>
    <t>Önkormányzati működési támogatás</t>
  </si>
  <si>
    <t>IV.</t>
  </si>
  <si>
    <t>Támogatás államháztartáson belülről</t>
  </si>
  <si>
    <t>V.</t>
  </si>
  <si>
    <t>Átvett pénzeszk. államháztartáson kivülről</t>
  </si>
  <si>
    <t xml:space="preserve">VI. </t>
  </si>
  <si>
    <t>Támogatási kölcsönök visszatérülése</t>
  </si>
  <si>
    <t>VII.</t>
  </si>
  <si>
    <t xml:space="preserve">Költségvetési hiány belső finansz. </t>
  </si>
  <si>
    <t xml:space="preserve">VIII. </t>
  </si>
  <si>
    <t>Értékpapírtok értékesítésének bevétele</t>
  </si>
  <si>
    <t>IX.</t>
  </si>
  <si>
    <t xml:space="preserve">Hitelek </t>
  </si>
  <si>
    <t>X.</t>
  </si>
  <si>
    <t>Irányító szervi támogatás</t>
  </si>
  <si>
    <t>Működési bevételek összesen:</t>
  </si>
  <si>
    <t>Felhalmozási bevételek</t>
  </si>
  <si>
    <t>I.</t>
  </si>
  <si>
    <t>Intézményi felhalmozási bevételek</t>
  </si>
  <si>
    <t>Önkormányzati felhalmozási támogatás</t>
  </si>
  <si>
    <t>Átvett pénzeszk. államháztatáson kivülről</t>
  </si>
  <si>
    <t>Költségvetési hiány belső finansz.</t>
  </si>
  <si>
    <t>Értékpapírok értékesítésének bevétele</t>
  </si>
  <si>
    <t>Hitelek</t>
  </si>
  <si>
    <t>Felhalmozási bevételek összesen:</t>
  </si>
  <si>
    <t>BEVÉTELEK ÖSSZESEN:</t>
  </si>
  <si>
    <t xml:space="preserve">              3. sz. melléklet/ 2. oldal.</t>
  </si>
  <si>
    <t>Működési kiadások</t>
  </si>
  <si>
    <t>1.</t>
  </si>
  <si>
    <t>Személyi juttatások</t>
  </si>
  <si>
    <t>2.</t>
  </si>
  <si>
    <t>Munkaadókat terhelő járulékok</t>
  </si>
  <si>
    <t>3.</t>
  </si>
  <si>
    <t>Dologi  kiadások</t>
  </si>
  <si>
    <t>4.</t>
  </si>
  <si>
    <t>Ellátottak pénzbeli juttatásai</t>
  </si>
  <si>
    <t>5.</t>
  </si>
  <si>
    <t>Támogatás államháztartáson belülre</t>
  </si>
  <si>
    <t>6.</t>
  </si>
  <si>
    <t>Pénzeszköz átadás államháztatáson kívülre</t>
  </si>
  <si>
    <t>7.</t>
  </si>
  <si>
    <t>Kölcsönnyújtás</t>
  </si>
  <si>
    <t>8.</t>
  </si>
  <si>
    <t xml:space="preserve">Hiteltörleszés </t>
  </si>
  <si>
    <t>9.</t>
  </si>
  <si>
    <t>Tartalék</t>
  </si>
  <si>
    <t xml:space="preserve">Működési kiadások összesen: </t>
  </si>
  <si>
    <t>Felhalmozási kiadások</t>
  </si>
  <si>
    <t>Felújítások</t>
  </si>
  <si>
    <t>Beruházások</t>
  </si>
  <si>
    <t>Átadott pénzeszk. államháztartáson kívülre</t>
  </si>
  <si>
    <t>Hiteltörlesztés</t>
  </si>
  <si>
    <t xml:space="preserve">Felhalmozási kiadások összesen: </t>
  </si>
  <si>
    <t>KIADÁSOK ÖSSZESEN:</t>
  </si>
  <si>
    <t>Bevételek forrásonként</t>
  </si>
  <si>
    <t xml:space="preserve"> Ft-ban</t>
  </si>
  <si>
    <t>Kötelező
feladat</t>
  </si>
  <si>
    <t>Önként váll
feladat</t>
  </si>
  <si>
    <t>Áll.ig 
feladat</t>
  </si>
  <si>
    <t>Ssz.</t>
  </si>
  <si>
    <t>eredeti ei.</t>
  </si>
  <si>
    <t>A.</t>
  </si>
  <si>
    <t xml:space="preserve"> - termékértékesítés</t>
  </si>
  <si>
    <t xml:space="preserve"> - bérleti díjak</t>
  </si>
  <si>
    <t xml:space="preserve"> - közvetített szolgáltatások</t>
  </si>
  <si>
    <t xml:space="preserve"> - iparűzési adó</t>
  </si>
  <si>
    <t xml:space="preserve"> - gépjárműadó (40 %)</t>
  </si>
  <si>
    <t xml:space="preserve"> - egyéb (igazg.,bírság,pótlék)</t>
  </si>
  <si>
    <t>Általános feladatok támogatása</t>
  </si>
  <si>
    <t xml:space="preserve">        Településüzemeltetéshez kapcs tám</t>
  </si>
  <si>
    <t xml:space="preserve">        Egyéb önkormányzati kötelező feladat</t>
  </si>
  <si>
    <t xml:space="preserve">        Egyéb kiegészítés</t>
  </si>
  <si>
    <t xml:space="preserve">        Üdülőhelyi feladatok támogatása</t>
  </si>
  <si>
    <t xml:space="preserve">        Lakott külter.támogatása</t>
  </si>
  <si>
    <t>Tel.önk.szoc.-és gyermekjóléti fel.tám.</t>
  </si>
  <si>
    <t>Könyvtár-közműv. tev. támogatása</t>
  </si>
  <si>
    <t xml:space="preserve"> - közfogl.pr.támogatása</t>
  </si>
  <si>
    <t>Átvett pénzeszk.államháztartásról kívülről</t>
  </si>
  <si>
    <t>VI.</t>
  </si>
  <si>
    <t>pénzforg. nélküli bevételek, előző évi maradv.</t>
  </si>
  <si>
    <t>VIII.</t>
  </si>
  <si>
    <t xml:space="preserve">Hitelek - működési célú </t>
  </si>
  <si>
    <t xml:space="preserve">                          4. sz. melléklet/ 2.oldal</t>
  </si>
  <si>
    <t xml:space="preserve">B. </t>
  </si>
  <si>
    <t>Intézményi felhalmozási  bevételek</t>
  </si>
  <si>
    <t xml:space="preserve"> - koncessziós díjak</t>
  </si>
  <si>
    <t>Átvett pénzeszk. államháztartáson kívülről</t>
  </si>
  <si>
    <t>Hitelek  - felhalmozási célú</t>
  </si>
  <si>
    <t>Működési, fenntartási előirányzatok kiemelt előirányzatonként</t>
  </si>
  <si>
    <t>ebből:</t>
  </si>
  <si>
    <t xml:space="preserve">           Szakfeladatok</t>
  </si>
  <si>
    <t>Személyi</t>
  </si>
  <si>
    <t>Munkadói</t>
  </si>
  <si>
    <t>Dologi</t>
  </si>
  <si>
    <t>Ellátott</t>
  </si>
  <si>
    <t>Tám.,átad.</t>
  </si>
  <si>
    <t>Fin.műv.</t>
  </si>
  <si>
    <t>Összesen</t>
  </si>
  <si>
    <t>Önként váll.fel.</t>
  </si>
  <si>
    <t>Önkormányzat</t>
  </si>
  <si>
    <t xml:space="preserve"> Víztermelés, vízellátás</t>
  </si>
  <si>
    <t xml:space="preserve"> Települési hulladék kezelés </t>
  </si>
  <si>
    <t xml:space="preserve"> Utak, hidak üzemeltetése</t>
  </si>
  <si>
    <t xml:space="preserve"> Önkormányzatok igazgatási tev</t>
  </si>
  <si>
    <t xml:space="preserve"> Közvilágítás</t>
  </si>
  <si>
    <t xml:space="preserve"> Város-és községgazdálkodás</t>
  </si>
  <si>
    <t xml:space="preserve"> Óvodai nevelés </t>
  </si>
  <si>
    <t xml:space="preserve"> Fogorvosi szolgálat </t>
  </si>
  <si>
    <t xml:space="preserve"> Család-és gyermekjóléti szolgálat</t>
  </si>
  <si>
    <t xml:space="preserve"> Házi segítségnyújtás</t>
  </si>
  <si>
    <t xml:space="preserve"> Szociális étkeztetés</t>
  </si>
  <si>
    <t xml:space="preserve"> Falugondnoki szolgáltatás</t>
  </si>
  <si>
    <t xml:space="preserve"> Könyvtári szolgáltatások</t>
  </si>
  <si>
    <t xml:space="preserve"> Közművelődési intézmények</t>
  </si>
  <si>
    <t xml:space="preserve"> Civil szervezetek támogatása</t>
  </si>
  <si>
    <t xml:space="preserve"> Köztemető fenntartás és műk.</t>
  </si>
  <si>
    <t xml:space="preserve">Összesen: működési kiadások: </t>
  </si>
  <si>
    <t>Összevont költségvetési mérleg</t>
  </si>
  <si>
    <t>Bevételek</t>
  </si>
  <si>
    <t>Intézményi bevételek</t>
  </si>
  <si>
    <t>Önkormányzati támogatás</t>
  </si>
  <si>
    <t>Átvett pénzeszköz államháztartáson kívülről</t>
  </si>
  <si>
    <t>Kölcsönök visszatérülése</t>
  </si>
  <si>
    <t>Értékpapirok értékesítésének bevétele</t>
  </si>
  <si>
    <t>II:</t>
  </si>
  <si>
    <t>Kiadások</t>
  </si>
  <si>
    <t>Munkaadói juttatások</t>
  </si>
  <si>
    <t>Dologi kiadások</t>
  </si>
  <si>
    <t>Ellátottak juttatásai</t>
  </si>
  <si>
    <t>Átadott pénzeszk. államháztart.kívülre</t>
  </si>
  <si>
    <t>Felújítás</t>
  </si>
  <si>
    <t>10.</t>
  </si>
  <si>
    <t>Beruházás</t>
  </si>
  <si>
    <t>11.</t>
  </si>
  <si>
    <t>Kiadások össz:</t>
  </si>
  <si>
    <t>Felújítási előirányzatok célonként</t>
  </si>
  <si>
    <t>Felújítási cél megnevezése</t>
  </si>
  <si>
    <t>Előirányzat</t>
  </si>
  <si>
    <t>Vízhálózat felújítás</t>
  </si>
  <si>
    <t>ÖSSZESEN</t>
  </si>
  <si>
    <t xml:space="preserve">8. sz. melléklet </t>
  </si>
  <si>
    <t xml:space="preserve">  </t>
  </si>
  <si>
    <t>Felhalmozási kiadások feladatonként</t>
  </si>
  <si>
    <t>e Ft-ban</t>
  </si>
  <si>
    <t>Fejlesztési cél megnevezése</t>
  </si>
  <si>
    <t>Összesen:</t>
  </si>
  <si>
    <t>9.sz. melléklet</t>
  </si>
  <si>
    <t xml:space="preserve">Létszám előirányzat  </t>
  </si>
  <si>
    <t>Somogygeszti Község Önkormányzata</t>
  </si>
  <si>
    <t>Létszám</t>
  </si>
  <si>
    <t>Város-és községgazdálkodás</t>
  </si>
  <si>
    <t xml:space="preserve">Falugondnoki szolgálat </t>
  </si>
  <si>
    <t xml:space="preserve">          1 fő közalkalmazott</t>
  </si>
  <si>
    <t xml:space="preserve">Munkajogi létszám: </t>
  </si>
  <si>
    <t xml:space="preserve">                  </t>
  </si>
  <si>
    <t>hosszabb idejű közfogl.-egyéb - MT</t>
  </si>
  <si>
    <t>Éves átlag:</t>
  </si>
  <si>
    <t xml:space="preserve"> Áthúzódó:</t>
  </si>
  <si>
    <t>Mezőgazdasági program:        03.01.-12.31.   - 5 fő</t>
  </si>
  <si>
    <t>További létszámok:</t>
  </si>
  <si>
    <t xml:space="preserve">   Megbízási díjas: (könyvtári szolg.)  1 fő</t>
  </si>
  <si>
    <t xml:space="preserve">   Polgármester:                               1 fő</t>
  </si>
  <si>
    <t xml:space="preserve">   Önkormányzati képviselők:            4 fő</t>
  </si>
  <si>
    <t>10. sz. melléklet.</t>
  </si>
  <si>
    <t>Uniós támogatásokkal megvalósuló programok bevételei, kiadásai</t>
  </si>
  <si>
    <t>Ft-ban</t>
  </si>
  <si>
    <t xml:space="preserve">Sz: </t>
  </si>
  <si>
    <t>11. sz. melléklet</t>
  </si>
  <si>
    <t xml:space="preserve">Általános és céltartalék  </t>
  </si>
  <si>
    <t>er.ei. Ft</t>
  </si>
  <si>
    <t>Működési tartalék:</t>
  </si>
  <si>
    <t>Fejlesztési tartalék:</t>
  </si>
  <si>
    <t xml:space="preserve">     12.számú melléklet</t>
  </si>
  <si>
    <t>A saját bevételek és az adósságot keletkeztető ügyletekből és kezességvállalásokból</t>
  </si>
  <si>
    <t xml:space="preserve">                        fennálló kötelezettségek aránya</t>
  </si>
  <si>
    <t xml:space="preserve"> Saját bevételek</t>
  </si>
  <si>
    <t>a helyi adóból származó bevétel,</t>
  </si>
  <si>
    <t>az önkormányzati vagyon és az önkormányzatot megillető vagyoni értékű jog értékesítéséből és hasznosításából származó bevétel,</t>
  </si>
  <si>
    <t>az osztalék, a koncessziós díj és a hozambevétel,</t>
  </si>
  <si>
    <t>a tárgyi eszköz és az immateriális jószág, részvény, részesedés, vállalat értékesítéséből vagy privatizációból származó bevétel,</t>
  </si>
  <si>
    <t>bírság-, pótlék- és díjbevétel, valamint</t>
  </si>
  <si>
    <t>a kezességvállalással kapcsolatos megtérülés.</t>
  </si>
  <si>
    <t>Adósságot keletkeztető ügyletek</t>
  </si>
  <si>
    <t>hitel,( kölcsön) felvétele - működési</t>
  </si>
  <si>
    <t>hitel,( kölcsön) felvétele - fejlesztési</t>
  </si>
  <si>
    <t xml:space="preserve">értékpapír </t>
  </si>
  <si>
    <t xml:space="preserve">váltó </t>
  </si>
  <si>
    <t xml:space="preserve"> pénzügyi lízing </t>
  </si>
  <si>
    <t xml:space="preserve">adásvételi szerződés  megkötése a visszavásárlási kötelezettség kikötésével </t>
  </si>
  <si>
    <t>legalább háromszázhatvanöt nap időtartamú halasztott fizetés, részletfizetés, és a még ki nem fizetett ellenérték,</t>
  </si>
  <si>
    <t>külföldi hitelintézetek által, származékos műveletek különbözeteként az Államadósság Kezelő Központ Zrt.-nél elhelyezett fedezeti betétek, és azok összege.</t>
  </si>
  <si>
    <t>13. számú melléklet</t>
  </si>
  <si>
    <t>Több éves kihatással járó feladatok  előirányzatai éves bontásban</t>
  </si>
  <si>
    <t>Feladatok</t>
  </si>
  <si>
    <t>Évek</t>
  </si>
  <si>
    <t>hosszú lejáratra kapott kölcsönök</t>
  </si>
  <si>
    <t>tartozások fejlesztési célú 
kötvénykibocsátásból</t>
  </si>
  <si>
    <t>tartozások működési célú 
kötvénykibocsátásból</t>
  </si>
  <si>
    <t>beruházási és fejlesztési hitelek</t>
  </si>
  <si>
    <t>működési célú hosszú lejáratú hitelek</t>
  </si>
  <si>
    <t>egyéb hosszú lejáratú kötelezettségek</t>
  </si>
  <si>
    <t>14. számú melléklet</t>
  </si>
  <si>
    <t xml:space="preserve">                                    Előirányzat felhasználási terv</t>
  </si>
  <si>
    <t>összesen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</si>
  <si>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</si>
  <si>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</si>
  <si>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</si>
  <si>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</si>
  <si>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</si>
  <si>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</si>
  <si>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</si>
  <si>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</si>
  <si>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</si>
  <si>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</si>
  <si>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</si>
  <si>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</si>
  <si>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Intézményi működési bevétel</t>
  </si>
  <si>
    <t>Önkormányzati működési tám.</t>
  </si>
  <si>
    <t>Előző évi pénzmaradvány</t>
  </si>
  <si>
    <t>Bevételek összesen</t>
  </si>
  <si>
    <t xml:space="preserve">Kiadások  </t>
  </si>
  <si>
    <t>Támogatás államházt.belülre</t>
  </si>
  <si>
    <t>Működési kiadások összesen</t>
  </si>
  <si>
    <t>Kiadások  mindösszesen</t>
  </si>
  <si>
    <t>Egyenleg:</t>
  </si>
  <si>
    <t>Halmozott:</t>
  </si>
  <si>
    <t>Közvetlen és közvetett támogatásokat tartalmazó kimutatás</t>
  </si>
  <si>
    <t>e Ft/fő</t>
  </si>
  <si>
    <t>fő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</si>
  <si>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</si>
  <si>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</si>
  <si>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adóknál, gépjárműadónál biztosított kedvezmény, mentesség összege adónemenként</t>
  </si>
  <si>
    <t>*</t>
  </si>
  <si>
    <t>gépjárműadónál mozgáskorlátozott része</t>
  </si>
  <si>
    <t>helyiségek , eszközök hasznosításából származó bevételből nyújtott kedvezmény, mentesség összege</t>
  </si>
  <si>
    <t>egyéb nyújtott kedvezmény vagy kölcsön elengedésének összege</t>
  </si>
  <si>
    <t xml:space="preserve">összesen: </t>
  </si>
  <si>
    <t>16. számú melléklet</t>
  </si>
  <si>
    <t xml:space="preserve"> Somogygeszti</t>
  </si>
  <si>
    <t xml:space="preserve">A lakossági és közösségi szolgáltatások támogatásáról </t>
  </si>
  <si>
    <t>Kommunális szilárd hulladékszállítás díját 2013.január 1 napjától az ingatlantulajdonos fizeti.</t>
  </si>
  <si>
    <t xml:space="preserve">Az önkormányzat hulladékártalmatlanítás jogcímen szerződés szerint ingatlanonként/űrítésenként </t>
  </si>
  <si>
    <t>Speciális célú támogatások - átadott pénzeszközök</t>
  </si>
  <si>
    <t>Támogatás, támogatásértékű kiadások</t>
  </si>
  <si>
    <t>Óvoda  fennt.hj., óvodai társulás- S.jád</t>
  </si>
  <si>
    <t>Iskola, Óvoda S.geszti</t>
  </si>
  <si>
    <t xml:space="preserve">Hulladékgazdálkodási Társulás </t>
  </si>
  <si>
    <t>Belső ellenőrzési díj Somogyjád</t>
  </si>
  <si>
    <t>Munka és tűzvédelmi társulás</t>
  </si>
  <si>
    <t>TÖOSZ tagdíj</t>
  </si>
  <si>
    <t>Leader tagdíj</t>
  </si>
  <si>
    <t>Szociális étkezés Mernye</t>
  </si>
  <si>
    <t>Családsegítés és gyerm.jóléti szolg.Mernye</t>
  </si>
  <si>
    <t>12.</t>
  </si>
  <si>
    <t>Fogorvosi szolgálat Mernye</t>
  </si>
  <si>
    <t>13.</t>
  </si>
  <si>
    <t xml:space="preserve">Szociális Társulás -Mernye, </t>
  </si>
  <si>
    <t>14.</t>
  </si>
  <si>
    <t>Hivatal fennt.hj.</t>
  </si>
  <si>
    <t>Átadott pénzeszközök</t>
  </si>
  <si>
    <t>Egyesületek</t>
  </si>
  <si>
    <t>Alapítvány támogatás</t>
  </si>
  <si>
    <t>Vízitársulat</t>
  </si>
  <si>
    <t>Jégelhárítás</t>
  </si>
  <si>
    <t>Egyebek</t>
  </si>
  <si>
    <t>18. sz. melléklet</t>
  </si>
  <si>
    <t>A költségvetési évet követő 2 év várható előirányzatai</t>
  </si>
  <si>
    <t>Intézményi működési</t>
  </si>
  <si>
    <t>Támogatás államházt.belülről</t>
  </si>
  <si>
    <t>Átvett pénzeszköz</t>
  </si>
  <si>
    <t>Kölcsön visszatérülés</t>
  </si>
  <si>
    <t>B.</t>
  </si>
  <si>
    <t>Járulékok</t>
  </si>
  <si>
    <t>Ellátottak pénzbeni juttatásai</t>
  </si>
  <si>
    <t>Működési pénzeszközátad</t>
  </si>
  <si>
    <t>Kölcsön nyújtása</t>
  </si>
  <si>
    <t>C.</t>
  </si>
  <si>
    <t xml:space="preserve">                     Fejlesztési bevételek és kiadások</t>
  </si>
  <si>
    <t>Fejlesztési bevételek</t>
  </si>
  <si>
    <t>Fejlesztési kiadások</t>
  </si>
  <si>
    <t>Bevételek mindösszesen</t>
  </si>
  <si>
    <t>Kiadások mindösszesen</t>
  </si>
  <si>
    <t xml:space="preserve"> - ÁFA </t>
  </si>
  <si>
    <t>Államigfeladat</t>
  </si>
  <si>
    <t>3 fő</t>
  </si>
  <si>
    <t xml:space="preserve">          GINOP:                     03.31-ig</t>
  </si>
  <si>
    <t>2017-ban induló:</t>
  </si>
  <si>
    <t>7 fő</t>
  </si>
  <si>
    <t>START pr. - MT</t>
  </si>
  <si>
    <t>93 Ft + Áfa összeget fizet a NHKV Zrt-nek.</t>
  </si>
  <si>
    <t>* Kommunális adó mértéke: 16.000,-Ft, helyi lakosok esetében: 10.000,- Ft kedvezmény.</t>
  </si>
  <si>
    <t>15.</t>
  </si>
  <si>
    <t>Védőnői szolgálat Mernye</t>
  </si>
  <si>
    <t>Házi segítségnyújtás,társ.hj. - Mernye</t>
  </si>
  <si>
    <t>2./2017.(II.15.) önkormányzati rendelethez</t>
  </si>
  <si>
    <t>további létszámok az eredeti ei.-ban még nincsenek.</t>
  </si>
  <si>
    <t>Költségvetési hiány belső finansz.  - pénzmaradvány</t>
  </si>
  <si>
    <t>Költségvetési hiány belső finansz. - pénzmaradvány</t>
  </si>
  <si>
    <t>Finanszírozási kiadások</t>
  </si>
  <si>
    <t>Működési bevétel</t>
  </si>
  <si>
    <t>Működési kiadás</t>
  </si>
  <si>
    <t>Felhalmozási bevétel</t>
  </si>
  <si>
    <t>Felhalmozási kiadás</t>
  </si>
  <si>
    <t>Bevétel összesen</t>
  </si>
  <si>
    <t>Kiadás összesen</t>
  </si>
  <si>
    <t>Hiány/Többlet</t>
  </si>
  <si>
    <t>- egyéb bevételek</t>
  </si>
  <si>
    <t>Szakfeladatok</t>
  </si>
  <si>
    <t>Rendsz</t>
  </si>
  <si>
    <t>Nem rend</t>
  </si>
  <si>
    <t>Külső</t>
  </si>
  <si>
    <t>Repr.</t>
  </si>
  <si>
    <t>Össz</t>
  </si>
  <si>
    <t>Járulék</t>
  </si>
  <si>
    <t>Igazgatási tevékenys.</t>
  </si>
  <si>
    <t>Város- és községgazd</t>
  </si>
  <si>
    <t>Falugondnoki szolg.</t>
  </si>
  <si>
    <t>START közfogl</t>
  </si>
  <si>
    <t>Közművelődés</t>
  </si>
  <si>
    <t xml:space="preserve">Működési kiadások: </t>
  </si>
  <si>
    <t>Egyéb 
szakmai 
anyag</t>
  </si>
  <si>
    <t>Gyógyszer</t>
  </si>
  <si>
    <t>Üzemelt.
Anyagok</t>
  </si>
  <si>
    <t>Irodaszer</t>
  </si>
  <si>
    <t>Hajtó és
kenőa.</t>
  </si>
  <si>
    <t>Munka
ruha</t>
  </si>
  <si>
    <t>Mindaz,ami nem szakm.a</t>
  </si>
  <si>
    <t>Internet</t>
  </si>
  <si>
    <t>Telefon</t>
  </si>
  <si>
    <t>Villany</t>
  </si>
  <si>
    <t>Gáz</t>
  </si>
  <si>
    <t>Víz</t>
  </si>
  <si>
    <t>Bérleti és 
lízingdíjak</t>
  </si>
  <si>
    <t>Karban
tartás</t>
  </si>
  <si>
    <t>Közvetített
szolg</t>
  </si>
  <si>
    <t>szakmai tev.segítő szolg.</t>
  </si>
  <si>
    <t>Egyéb 
szolg</t>
  </si>
  <si>
    <t>Biztosítás</t>
  </si>
  <si>
    <t>Szállítás</t>
  </si>
  <si>
    <t>ÁFA</t>
  </si>
  <si>
    <t>Össz.</t>
  </si>
  <si>
    <t>Víztermelés</t>
  </si>
  <si>
    <t>Utak, hidak üzemelt.</t>
  </si>
  <si>
    <t>Települési hull kez.</t>
  </si>
  <si>
    <t>Igazgatási tev.</t>
  </si>
  <si>
    <t>Közvilágítás</t>
  </si>
  <si>
    <t>Zöldterület kezelés</t>
  </si>
  <si>
    <t>Város-és községgazd.</t>
  </si>
  <si>
    <t>START közfogl.</t>
  </si>
  <si>
    <t>Hosszú időtart. Közfogl.</t>
  </si>
  <si>
    <t>Háziorvosi szolg.</t>
  </si>
  <si>
    <t>Könyvtár</t>
  </si>
  <si>
    <t>Köztemető fenntartás</t>
  </si>
  <si>
    <t>Lakóing bérbeadása</t>
  </si>
  <si>
    <t>Start-közfoglalkoztatás</t>
  </si>
  <si>
    <t>Háziorvosi alapellátás</t>
  </si>
  <si>
    <t>Család és nővédelem</t>
  </si>
  <si>
    <t>Önkormányzati vagyonnal való gazd</t>
  </si>
  <si>
    <t>Szünidei gyermekétkeztetés</t>
  </si>
  <si>
    <t>Óvodai nevelés</t>
  </si>
  <si>
    <t>Felhalmozási támogatások</t>
  </si>
  <si>
    <t>Finanszírozási kiadás</t>
  </si>
  <si>
    <t xml:space="preserve">9/A. melléklet </t>
  </si>
  <si>
    <t>Egyéb szoc. term.beni és 
pénzb. ellátások</t>
  </si>
  <si>
    <t>Önk.elszámolásai a központi 
költségvetéssel</t>
  </si>
  <si>
    <t>Támogatás államháztartáson
 belülről</t>
  </si>
  <si>
    <t>Átvett pénzeszközök,
kölcsön v.tér.</t>
  </si>
  <si>
    <t>Felhalmozási bevételek 
összesen</t>
  </si>
  <si>
    <t>Működési bevételek 
összesen</t>
  </si>
  <si>
    <t>Pénzeszközátadás műk.,
kölcsön ny.</t>
  </si>
  <si>
    <t>Felhalmozási kiadások 
összesen:</t>
  </si>
  <si>
    <t>1. sz. melléklet             az 2/2019.(II.15.)önkormányzati rendelethez</t>
  </si>
  <si>
    <t>2. sz. melléklet az 2/2019.(II.15.)önkormányzati rendelethez</t>
  </si>
  <si>
    <t>3. számú melléklet az 2/2019.(II.15.)önkormányzati rendelethez</t>
  </si>
  <si>
    <t>4. sz. melléklet az 2/2019.(II.15.)önkormányzati rendelethez</t>
  </si>
  <si>
    <t>5.sz.melléklet az 2/2019.(II.15.)
önkormányzati rendelethez</t>
  </si>
  <si>
    <t>5/B. sz. melléklet az 2/2019.(II.15.)önkormányzati rendelethez</t>
  </si>
  <si>
    <t>6. sz. melléklet az 2/2019.(II.15.)önkormányzati rendelethez</t>
  </si>
  <si>
    <t>7. sz. melléklet az 2/2019.(II.15.)önkormányzati rendelethez</t>
  </si>
  <si>
    <t>az 2/2019.(II.15.)önkormányzati rendelethez</t>
  </si>
  <si>
    <t>15. sz. melléklet az2/2019.(II.15.)önkormányzati rendelethez</t>
  </si>
  <si>
    <t>17. sz. melléklet az 2/2019.(II.15.)önkormányzati rendelethez</t>
  </si>
  <si>
    <r>
      <t xml:space="preserve">         1</t>
    </r>
    <r>
      <rPr>
        <sz val="10"/>
        <rFont val="Arial"/>
        <family val="2"/>
      </rPr>
      <t xml:space="preserve"> fő MT-s </t>
    </r>
  </si>
  <si>
    <t>16.</t>
  </si>
  <si>
    <t>Katasztrófavédelem</t>
  </si>
  <si>
    <t>Külterületi út felújítás</t>
  </si>
  <si>
    <t>Eszközbeszerzés TOP531 projekt</t>
  </si>
  <si>
    <t>Egyéb szociális ellátás</t>
  </si>
  <si>
    <r>
      <t>011130</t>
    </r>
    <r>
      <rPr>
        <sz val="10"/>
        <rFont val="Arial"/>
        <family val="2"/>
      </rPr>
      <t xml:space="preserve"> Önkormányzatok és önkormányzati hivatalok jogalkotó és általános igazgatási tevékenysége</t>
    </r>
  </si>
  <si>
    <r>
      <t xml:space="preserve">013320 </t>
    </r>
    <r>
      <rPr>
        <sz val="10"/>
        <rFont val="Arial"/>
        <family val="2"/>
      </rPr>
      <t>Köztemető-fenntartás és-működtetés</t>
    </r>
  </si>
  <si>
    <r>
      <t xml:space="preserve">013350 </t>
    </r>
    <r>
      <rPr>
        <sz val="10"/>
        <rFont val="Arial"/>
        <family val="2"/>
      </rPr>
      <t>Az állami vagyonnal való gazdálkodással kapcsolatos feladatok</t>
    </r>
  </si>
  <si>
    <r>
      <t xml:space="preserve">016080 </t>
    </r>
    <r>
      <rPr>
        <sz val="10"/>
        <rFont val="Arial"/>
        <family val="2"/>
      </rPr>
      <t>Kiemelt állami és önkormányzati rendezvények</t>
    </r>
  </si>
  <si>
    <r>
      <t xml:space="preserve">064010 </t>
    </r>
    <r>
      <rPr>
        <sz val="10"/>
        <rFont val="Arial"/>
        <family val="2"/>
      </rPr>
      <t>Közvilágítás</t>
    </r>
  </si>
  <si>
    <r>
      <t xml:space="preserve">066020 </t>
    </r>
    <r>
      <rPr>
        <sz val="10"/>
        <rFont val="Arial"/>
        <family val="2"/>
      </rPr>
      <t>Város-, községgazdálkodási egyéb szolgáltatások</t>
    </r>
  </si>
  <si>
    <r>
      <t xml:space="preserve">081030 </t>
    </r>
    <r>
      <rPr>
        <sz val="10"/>
        <rFont val="Arial"/>
        <family val="2"/>
      </rPr>
      <t>Sportlétesítmények, edzőtáborok működtetése és fejlesztése</t>
    </r>
  </si>
  <si>
    <r>
      <t>082044</t>
    </r>
    <r>
      <rPr>
        <sz val="10"/>
        <rFont val="Arial"/>
        <family val="2"/>
      </rPr>
      <t xml:space="preserve"> Könyvtári szolgáltatások</t>
    </r>
  </si>
  <si>
    <r>
      <t xml:space="preserve">096015 </t>
    </r>
    <r>
      <rPr>
        <sz val="10"/>
        <rFont val="Arial"/>
        <family val="2"/>
      </rPr>
      <t>Gyermekétkeztetés köznevelési intézményben</t>
    </r>
  </si>
  <si>
    <r>
      <t xml:space="preserve">104042 </t>
    </r>
    <r>
      <rPr>
        <sz val="10"/>
        <rFont val="Arial"/>
        <family val="2"/>
      </rPr>
      <t>Család és gyermekjóléti szolgáltatások</t>
    </r>
  </si>
  <si>
    <r>
      <t xml:space="preserve">107051 </t>
    </r>
    <r>
      <rPr>
        <sz val="10"/>
        <rFont val="Arial"/>
        <family val="2"/>
      </rPr>
      <t>Szociális étkeztetés</t>
    </r>
  </si>
  <si>
    <r>
      <t xml:space="preserve">107055 </t>
    </r>
    <r>
      <rPr>
        <sz val="10"/>
        <rFont val="Arial"/>
        <family val="2"/>
      </rPr>
      <t>Falugondnoki, tanyagondnoki szolgáltatás</t>
    </r>
  </si>
  <si>
    <r>
      <t xml:space="preserve">107060 </t>
    </r>
    <r>
      <rPr>
        <sz val="10"/>
        <rFont val="Arial"/>
        <family val="2"/>
      </rPr>
      <t>Egyéb szociális és természetbeni ellátások, támogatások</t>
    </r>
  </si>
  <si>
    <r>
      <t xml:space="preserve">041231 </t>
    </r>
    <r>
      <rPr>
        <sz val="10"/>
        <rFont val="Arial"/>
        <family val="2"/>
      </rPr>
      <t>Rövid időtartamú közfoglalkoztatás</t>
    </r>
  </si>
  <si>
    <r>
      <t xml:space="preserve">041232 </t>
    </r>
    <r>
      <rPr>
        <sz val="10"/>
        <rFont val="Arial"/>
        <family val="2"/>
      </rPr>
      <t>Start-munka program – Téli közfoglalkoztatás</t>
    </r>
  </si>
  <si>
    <r>
      <t xml:space="preserve">041233 </t>
    </r>
    <r>
      <rPr>
        <sz val="10"/>
        <rFont val="Arial"/>
        <family val="2"/>
      </rPr>
      <t>Hosszabb időtartamú közfoglalkoztatás</t>
    </r>
  </si>
  <si>
    <r>
      <t>045120</t>
    </r>
    <r>
      <rPr>
        <sz val="10"/>
        <rFont val="Arial"/>
        <family val="2"/>
      </rPr>
      <t xml:space="preserve"> Út, autópálya építése</t>
    </r>
  </si>
  <si>
    <r>
      <t xml:space="preserve">045160 </t>
    </r>
    <r>
      <rPr>
        <sz val="10"/>
        <rFont val="Arial"/>
        <family val="2"/>
      </rPr>
      <t>Közutak, hidak, alagutak üzemeltetése, fenntartása</t>
    </r>
  </si>
  <si>
    <r>
      <t xml:space="preserve">047320 </t>
    </r>
    <r>
      <rPr>
        <sz val="10"/>
        <rFont val="Arial"/>
        <family val="2"/>
      </rPr>
      <t>Turizmusfejlesztési támogatások és tevékenységek</t>
    </r>
    <r>
      <rPr>
        <b/>
        <sz val="10"/>
        <rFont val="Arial"/>
        <family val="2"/>
      </rPr>
      <t xml:space="preserve"> </t>
    </r>
  </si>
  <si>
    <r>
      <t xml:space="preserve">051030 </t>
    </r>
    <r>
      <rPr>
        <sz val="10"/>
        <rFont val="Arial"/>
        <family val="2"/>
      </rPr>
      <t>Nem veszélyes (települési) hulladék vegyes (ömlesztett) begyűjtése, szállítása, átrakása</t>
    </r>
  </si>
  <si>
    <r>
      <t xml:space="preserve">062020 </t>
    </r>
    <r>
      <rPr>
        <sz val="10"/>
        <rFont val="Arial"/>
        <family val="2"/>
      </rPr>
      <t>Településfejlesztési projektek és támogatások</t>
    </r>
  </si>
  <si>
    <r>
      <t xml:space="preserve">063020 </t>
    </r>
    <r>
      <rPr>
        <sz val="10"/>
        <rFont val="Arial"/>
        <family val="2"/>
      </rPr>
      <t>Víztermelés, - kezelés, - ellátás</t>
    </r>
  </si>
  <si>
    <r>
      <t xml:space="preserve">066010 </t>
    </r>
    <r>
      <rPr>
        <sz val="10"/>
        <rFont val="Arial"/>
        <family val="2"/>
      </rPr>
      <t>Zöldterület-kezelés,</t>
    </r>
  </si>
  <si>
    <r>
      <t xml:space="preserve">072311 </t>
    </r>
    <r>
      <rPr>
        <sz val="10"/>
        <rFont val="Arial"/>
        <family val="2"/>
      </rPr>
      <t>Fogorvosi alapellátás</t>
    </r>
  </si>
  <si>
    <r>
      <t xml:space="preserve">072111 </t>
    </r>
    <r>
      <rPr>
        <sz val="10"/>
        <rFont val="Arial"/>
        <family val="2"/>
      </rPr>
      <t>Háziorvosi alapellátás</t>
    </r>
  </si>
  <si>
    <r>
      <t xml:space="preserve">074031 </t>
    </r>
    <r>
      <rPr>
        <sz val="10"/>
        <rFont val="Arial"/>
        <family val="2"/>
      </rPr>
      <t>Család és nővédelmi egészségügyi gondozás</t>
    </r>
  </si>
  <si>
    <r>
      <t>074032</t>
    </r>
    <r>
      <rPr>
        <sz val="10"/>
        <rFont val="Arial"/>
        <family val="2"/>
      </rPr>
      <t xml:space="preserve"> Ifjúság-egészségügyi gondozás</t>
    </r>
  </si>
  <si>
    <r>
      <t xml:space="preserve">082091 </t>
    </r>
    <r>
      <rPr>
        <sz val="10"/>
        <rFont val="Arial"/>
        <family val="2"/>
      </rPr>
      <t>Közművelődési – közösségi és társadalmi részvétel fejlesztése</t>
    </r>
  </si>
  <si>
    <r>
      <t xml:space="preserve">091140 </t>
    </r>
    <r>
      <rPr>
        <sz val="10"/>
        <rFont val="Arial"/>
        <family val="2"/>
      </rPr>
      <t>Óvodai nevelés működtetési feladatai</t>
    </r>
  </si>
  <si>
    <r>
      <t xml:space="preserve">104037 </t>
    </r>
    <r>
      <rPr>
        <sz val="10"/>
        <rFont val="Arial"/>
        <family val="2"/>
      </rPr>
      <t>Intézményen kívüli gyermekétkeztetés</t>
    </r>
  </si>
  <si>
    <r>
      <t xml:space="preserve">107052 </t>
    </r>
    <r>
      <rPr>
        <sz val="10"/>
        <rFont val="Arial"/>
        <family val="2"/>
      </rPr>
      <t>Házi segítségnyújtás</t>
    </r>
  </si>
  <si>
    <r>
      <t xml:space="preserve">107080 </t>
    </r>
    <r>
      <rPr>
        <sz val="10"/>
        <rFont val="Arial"/>
        <family val="2"/>
      </rPr>
      <t>Esélyegyenlőség elősegítését célzó tevékenységek és programok</t>
    </r>
  </si>
  <si>
    <r>
      <t>018010</t>
    </r>
    <r>
      <rPr>
        <sz val="10"/>
        <rFont val="Arial"/>
        <family val="2"/>
      </rPr>
      <t xml:space="preserve"> Önkormányzatok</t>
    </r>
    <r>
      <rPr>
        <sz val="10"/>
        <color indexed="63"/>
        <rFont val="Arial"/>
        <family val="2"/>
      </rPr>
      <t xml:space="preserve"> </t>
    </r>
    <r>
      <rPr>
        <sz val="10"/>
        <rFont val="Arial"/>
        <family val="2"/>
      </rPr>
      <t>elszámolásai a</t>
    </r>
    <r>
      <rPr>
        <sz val="10"/>
        <color indexed="63"/>
        <rFont val="Arial"/>
        <family val="2"/>
      </rPr>
      <t xml:space="preserve"> </t>
    </r>
    <r>
      <rPr>
        <sz val="10"/>
        <rFont val="Arial"/>
        <family val="2"/>
      </rPr>
      <t>központi</t>
    </r>
    <r>
      <rPr>
        <sz val="10"/>
        <color indexed="63"/>
        <rFont val="Arial"/>
        <family val="2"/>
      </rPr>
      <t xml:space="preserve"> </t>
    </r>
    <r>
      <rPr>
        <sz val="10"/>
        <rFont val="Arial"/>
        <family val="2"/>
      </rPr>
      <t>költségvetéssel</t>
    </r>
  </si>
  <si>
    <r>
      <t xml:space="preserve">018030 </t>
    </r>
    <r>
      <rPr>
        <sz val="10"/>
        <rFont val="Arial"/>
        <family val="2"/>
      </rPr>
      <t>Támogatási célú finanszírozási műveletek</t>
    </r>
  </si>
  <si>
    <r>
      <t xml:space="preserve">084031 </t>
    </r>
    <r>
      <rPr>
        <sz val="10"/>
        <rFont val="Arial"/>
        <family val="2"/>
      </rPr>
      <t>Civil szervezetek működési támogatása</t>
    </r>
  </si>
  <si>
    <r>
      <t xml:space="preserve">104051 </t>
    </r>
    <r>
      <rPr>
        <sz val="10"/>
        <rFont val="Arial"/>
        <family val="2"/>
      </rPr>
      <t>Gyermekvédelmi pénzbeli és természetbeni ellátások</t>
    </r>
  </si>
  <si>
    <t>Külterületi út pályázati pénz</t>
  </si>
  <si>
    <t xml:space="preserve"> - téli rezsicsökkentés</t>
  </si>
  <si>
    <t xml:space="preserve"> - idegenforgalmi adó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</si>
</sst>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\ d/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_-* #,##0.0\ &quot;Ft&quot;_-;\-* #,##0.0\ &quot;Ft&quot;_-;_-* &quot;-&quot;??\ &quot;Ft&quot;_-;_-@_-"/>
    <numFmt numFmtId="171" formatCode="_-* #,##0\ &quot;Ft&quot;_-;\-* #,##0\ &quot;Ft&quot;_-;_-* &quot;-&quot;??\ &quot;Ft&quot;_-;_-@_-"/>
  </numFmts>
  <fonts count="51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sz val="10"/>
      <name val="Wingdings"/>
      <family val="0"/>
    </font>
    <font>
      <b/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color indexed="63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>
        <color indexed="63"/>
      </bottom>
    </border>
    <border>
      <left style="thin">
        <color indexed="58"/>
      </left>
      <right style="thin">
        <color indexed="58"/>
      </right>
      <top>
        <color indexed="63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medium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medium">
        <color indexed="58"/>
      </bottom>
    </border>
    <border>
      <left style="medium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medium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>
        <color indexed="63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medium">
        <color indexed="58"/>
      </bottom>
    </border>
    <border>
      <left style="medium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medium">
        <color indexed="58"/>
      </bottom>
    </border>
    <border>
      <left style="thin">
        <color indexed="58"/>
      </left>
      <right style="medium">
        <color indexed="58"/>
      </right>
      <top>
        <color indexed="63"/>
      </top>
      <bottom style="medium">
        <color indexed="58"/>
      </bottom>
    </border>
    <border>
      <left>
        <color indexed="63"/>
      </left>
      <right style="thin">
        <color indexed="58"/>
      </right>
      <top style="medium">
        <color indexed="58"/>
      </top>
      <bottom style="medium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medium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8"/>
      </right>
      <top style="thin">
        <color indexed="5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58"/>
      </left>
      <right style="thin"/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0" fillId="22" borderId="7" applyNumberFormat="0" applyFont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0" borderId="1" applyNumberFormat="0" applyAlignment="0" applyProtection="0"/>
    <xf numFmtId="9" fontId="0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right"/>
    </xf>
    <xf numFmtId="0" fontId="10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6" fillId="0" borderId="16" xfId="0" applyFont="1" applyBorder="1" applyAlignment="1">
      <alignment/>
    </xf>
    <xf numFmtId="164" fontId="0" fillId="0" borderId="10" xfId="0" applyNumberFormat="1" applyBorder="1" applyAlignment="1">
      <alignment/>
    </xf>
    <xf numFmtId="0" fontId="1" fillId="0" borderId="10" xfId="0" applyFont="1" applyBorder="1" applyAlignment="1">
      <alignment wrapText="1"/>
    </xf>
    <xf numFmtId="164" fontId="1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justify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justify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34" xfId="0" applyFont="1" applyBorder="1" applyAlignment="1">
      <alignment/>
    </xf>
    <xf numFmtId="0" fontId="1" fillId="0" borderId="17" xfId="0" applyFont="1" applyBorder="1" applyAlignment="1">
      <alignment horizontal="justify"/>
    </xf>
    <xf numFmtId="0" fontId="1" fillId="0" borderId="35" xfId="0" applyFont="1" applyBorder="1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15" xfId="0" applyBorder="1" applyAlignment="1">
      <alignment/>
    </xf>
    <xf numFmtId="0" fontId="0" fillId="0" borderId="37" xfId="0" applyBorder="1" applyAlignment="1">
      <alignment/>
    </xf>
    <xf numFmtId="0" fontId="0" fillId="0" borderId="3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38" xfId="0" applyBorder="1" applyAlignment="1">
      <alignment wrapText="1"/>
    </xf>
    <xf numFmtId="0" fontId="0" fillId="0" borderId="39" xfId="0" applyBorder="1" applyAlignment="1">
      <alignment/>
    </xf>
    <xf numFmtId="0" fontId="0" fillId="0" borderId="12" xfId="0" applyBorder="1" applyAlignment="1">
      <alignment wrapTex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33" borderId="0" xfId="0" applyFont="1" applyFill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left"/>
    </xf>
    <xf numFmtId="0" fontId="1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40" xfId="0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0" xfId="0" applyFont="1" applyBorder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171" fontId="0" fillId="0" borderId="10" xfId="55" applyNumberFormat="1" applyBorder="1" applyAlignment="1">
      <alignment/>
    </xf>
    <xf numFmtId="171" fontId="0" fillId="0" borderId="0" xfId="55" applyNumberFormat="1" applyAlignment="1">
      <alignment/>
    </xf>
    <xf numFmtId="171" fontId="0" fillId="0" borderId="10" xfId="55" applyNumberFormat="1" applyBorder="1" applyAlignment="1">
      <alignment horizontal="right"/>
    </xf>
    <xf numFmtId="171" fontId="0" fillId="0" borderId="0" xfId="55" applyNumberFormat="1" applyAlignment="1">
      <alignment horizontal="right"/>
    </xf>
    <xf numFmtId="171" fontId="0" fillId="0" borderId="10" xfId="55" applyNumberFormat="1" applyBorder="1" applyAlignment="1">
      <alignment horizontal="center"/>
    </xf>
    <xf numFmtId="171" fontId="0" fillId="0" borderId="12" xfId="55" applyNumberFormat="1" applyBorder="1" applyAlignment="1">
      <alignment horizontal="center"/>
    </xf>
    <xf numFmtId="0" fontId="0" fillId="0" borderId="11" xfId="0" applyBorder="1" applyAlignment="1">
      <alignment/>
    </xf>
    <xf numFmtId="171" fontId="0" fillId="0" borderId="40" xfId="55" applyNumberFormat="1" applyBorder="1" applyAlignment="1">
      <alignment/>
    </xf>
    <xf numFmtId="0" fontId="10" fillId="0" borderId="12" xfId="0" applyFont="1" applyBorder="1" applyAlignment="1">
      <alignment/>
    </xf>
    <xf numFmtId="0" fontId="1" fillId="0" borderId="12" xfId="0" applyFont="1" applyBorder="1" applyAlignment="1">
      <alignment wrapText="1"/>
    </xf>
    <xf numFmtId="171" fontId="0" fillId="0" borderId="40" xfId="55" applyNumberFormat="1" applyBorder="1" applyAlignment="1">
      <alignment horizontal="center"/>
    </xf>
    <xf numFmtId="171" fontId="0" fillId="0" borderId="0" xfId="0" applyNumberFormat="1" applyAlignment="1">
      <alignment/>
    </xf>
    <xf numFmtId="171" fontId="0" fillId="0" borderId="11" xfId="55" applyNumberFormat="1" applyBorder="1" applyAlignment="1">
      <alignment horizontal="center"/>
    </xf>
    <xf numFmtId="0" fontId="0" fillId="0" borderId="40" xfId="0" applyFont="1" applyBorder="1" applyAlignment="1">
      <alignment/>
    </xf>
    <xf numFmtId="171" fontId="1" fillId="0" borderId="40" xfId="57" applyNumberFormat="1" applyFont="1" applyBorder="1" applyAlignment="1">
      <alignment/>
    </xf>
    <xf numFmtId="171" fontId="0" fillId="0" borderId="0" xfId="57" applyNumberFormat="1" applyFont="1" applyAlignment="1">
      <alignment/>
    </xf>
    <xf numFmtId="171" fontId="0" fillId="0" borderId="0" xfId="57" applyNumberFormat="1" applyAlignment="1">
      <alignment/>
    </xf>
    <xf numFmtId="171" fontId="1" fillId="0" borderId="0" xfId="57" applyNumberFormat="1" applyFont="1" applyAlignment="1">
      <alignment/>
    </xf>
    <xf numFmtId="0" fontId="0" fillId="0" borderId="40" xfId="0" applyBorder="1" applyAlignment="1">
      <alignment horizontal="left"/>
    </xf>
    <xf numFmtId="171" fontId="0" fillId="34" borderId="40" xfId="57" applyNumberFormat="1" applyFill="1" applyBorder="1" applyAlignment="1">
      <alignment wrapText="1"/>
    </xf>
    <xf numFmtId="171" fontId="16" fillId="34" borderId="40" xfId="57" applyNumberFormat="1" applyFont="1" applyFill="1" applyBorder="1" applyAlignment="1">
      <alignment wrapText="1"/>
    </xf>
    <xf numFmtId="171" fontId="0" fillId="34" borderId="40" xfId="57" applyNumberFormat="1" applyFill="1" applyBorder="1" applyAlignment="1">
      <alignment/>
    </xf>
    <xf numFmtId="171" fontId="0" fillId="0" borderId="40" xfId="57" applyNumberFormat="1" applyBorder="1" applyAlignment="1">
      <alignment wrapText="1"/>
    </xf>
    <xf numFmtId="0" fontId="0" fillId="34" borderId="40" xfId="0" applyFont="1" applyFill="1" applyBorder="1" applyAlignment="1">
      <alignment/>
    </xf>
    <xf numFmtId="171" fontId="0" fillId="34" borderId="41" xfId="57" applyNumberFormat="1" applyFill="1" applyBorder="1" applyAlignment="1">
      <alignment/>
    </xf>
    <xf numFmtId="171" fontId="1" fillId="34" borderId="40" xfId="57" applyNumberFormat="1" applyFont="1" applyFill="1" applyBorder="1" applyAlignment="1">
      <alignment/>
    </xf>
    <xf numFmtId="0" fontId="0" fillId="34" borderId="0" xfId="0" applyFill="1" applyAlignment="1">
      <alignment/>
    </xf>
    <xf numFmtId="0" fontId="0" fillId="34" borderId="40" xfId="0" applyFill="1" applyBorder="1" applyAlignment="1">
      <alignment/>
    </xf>
    <xf numFmtId="0" fontId="1" fillId="34" borderId="40" xfId="0" applyFont="1" applyFill="1" applyBorder="1" applyAlignment="1">
      <alignment/>
    </xf>
    <xf numFmtId="171" fontId="0" fillId="0" borderId="16" xfId="55" applyNumberFormat="1" applyBorder="1" applyAlignment="1">
      <alignment horizontal="right"/>
    </xf>
    <xf numFmtId="171" fontId="0" fillId="0" borderId="42" xfId="55" applyNumberFormat="1" applyBorder="1" applyAlignment="1">
      <alignment/>
    </xf>
    <xf numFmtId="171" fontId="0" fillId="0" borderId="15" xfId="55" applyNumberFormat="1" applyBorder="1" applyAlignment="1">
      <alignment horizontal="center"/>
    </xf>
    <xf numFmtId="171" fontId="0" fillId="34" borderId="10" xfId="55" applyNumberFormat="1" applyFill="1" applyBorder="1" applyAlignment="1">
      <alignment/>
    </xf>
    <xf numFmtId="171" fontId="0" fillId="34" borderId="16" xfId="55" applyNumberFormat="1" applyFill="1" applyBorder="1" applyAlignment="1">
      <alignment horizontal="right"/>
    </xf>
    <xf numFmtId="171" fontId="0" fillId="34" borderId="40" xfId="57" applyNumberFormat="1" applyFill="1" applyBorder="1" applyAlignment="1">
      <alignment/>
    </xf>
    <xf numFmtId="0" fontId="0" fillId="34" borderId="10" xfId="0" applyFill="1" applyBorder="1" applyAlignment="1">
      <alignment/>
    </xf>
    <xf numFmtId="171" fontId="0" fillId="34" borderId="0" xfId="55" applyNumberFormat="1" applyFill="1" applyAlignment="1">
      <alignment/>
    </xf>
    <xf numFmtId="171" fontId="0" fillId="34" borderId="12" xfId="55" applyNumberForma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3" xfId="0" applyFill="1" applyBorder="1" applyAlignment="1">
      <alignment/>
    </xf>
    <xf numFmtId="171" fontId="0" fillId="34" borderId="36" xfId="55" applyNumberFormat="1" applyFill="1" applyBorder="1" applyAlignment="1">
      <alignment/>
    </xf>
    <xf numFmtId="171" fontId="0" fillId="34" borderId="16" xfId="55" applyNumberFormat="1" applyFill="1" applyBorder="1" applyAlignment="1">
      <alignment/>
    </xf>
    <xf numFmtId="171" fontId="0" fillId="34" borderId="43" xfId="55" applyNumberFormat="1" applyFill="1" applyBorder="1" applyAlignment="1">
      <alignment/>
    </xf>
    <xf numFmtId="0" fontId="0" fillId="34" borderId="16" xfId="0" applyFill="1" applyBorder="1" applyAlignment="1">
      <alignment/>
    </xf>
    <xf numFmtId="171" fontId="0" fillId="34" borderId="13" xfId="55" applyNumberFormat="1" applyFill="1" applyBorder="1" applyAlignment="1">
      <alignment/>
    </xf>
    <xf numFmtId="171" fontId="0" fillId="34" borderId="38" xfId="55" applyNumberFormat="1" applyFill="1" applyBorder="1" applyAlignment="1">
      <alignment/>
    </xf>
    <xf numFmtId="0" fontId="1" fillId="34" borderId="38" xfId="0" applyFont="1" applyFill="1" applyBorder="1" applyAlignment="1">
      <alignment/>
    </xf>
    <xf numFmtId="171" fontId="0" fillId="34" borderId="10" xfId="55" applyNumberFormat="1" applyFill="1" applyBorder="1" applyAlignment="1">
      <alignment horizontal="center"/>
    </xf>
    <xf numFmtId="0" fontId="0" fillId="34" borderId="10" xfId="0" applyFill="1" applyBorder="1" applyAlignment="1">
      <alignment wrapText="1"/>
    </xf>
    <xf numFmtId="0" fontId="1" fillId="0" borderId="40" xfId="0" applyFont="1" applyBorder="1" applyAlignment="1">
      <alignment horizontal="justify" vertical="center"/>
    </xf>
    <xf numFmtId="0" fontId="1" fillId="0" borderId="40" xfId="0" applyFont="1" applyBorder="1" applyAlignment="1">
      <alignment vertical="center"/>
    </xf>
    <xf numFmtId="171" fontId="0" fillId="34" borderId="40" xfId="55" applyNumberFormat="1" applyFill="1" applyBorder="1" applyAlignment="1">
      <alignment/>
    </xf>
    <xf numFmtId="0" fontId="6" fillId="0" borderId="44" xfId="0" applyFont="1" applyBorder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Pénznem 2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7"/>
  <sheetViews>
    <sheetView view="pageBreakPreview" zoomScale="110" zoomScaleSheetLayoutView="110" zoomScalePageLayoutView="0" workbookViewId="0" topLeftCell="A1">
      <selection activeCell="B8" sqref="B8"/>
    </sheetView>
  </sheetViews>
  <sheetFormatPr defaultColWidth="9.140625" defaultRowHeight="12.75"/>
  <cols>
    <col min="2" max="2" width="63.140625" style="0" bestFit="1" customWidth="1"/>
  </cols>
  <sheetData>
    <row r="2" ht="12.75">
      <c r="B2" s="1" t="s">
        <v>398</v>
      </c>
    </row>
    <row r="3" ht="12.75">
      <c r="B3" s="1" t="s">
        <v>0</v>
      </c>
    </row>
    <row r="4" ht="12.75">
      <c r="B4" s="1"/>
    </row>
    <row r="5" ht="12.75">
      <c r="B5" s="1" t="s">
        <v>1</v>
      </c>
    </row>
    <row r="6" spans="1:2" ht="12.75">
      <c r="A6" t="s">
        <v>2</v>
      </c>
      <c r="B6" s="1" t="s">
        <v>3</v>
      </c>
    </row>
    <row r="8" spans="1:2" ht="12.75">
      <c r="A8" s="1" t="s">
        <v>4</v>
      </c>
      <c r="B8" s="1" t="s">
        <v>5</v>
      </c>
    </row>
    <row r="9" spans="1:2" ht="12.75">
      <c r="A9" s="1"/>
      <c r="B9" s="1"/>
    </row>
    <row r="10" ht="12.75">
      <c r="B10" s="1" t="s">
        <v>6</v>
      </c>
    </row>
    <row r="11" ht="0.75" customHeight="1">
      <c r="B11" t="s">
        <v>7</v>
      </c>
    </row>
    <row r="12" spans="1:2" ht="26.25">
      <c r="A12" s="36">
        <v>1</v>
      </c>
      <c r="B12" s="154" t="s">
        <v>415</v>
      </c>
    </row>
    <row r="13" spans="1:2" ht="12.75">
      <c r="A13" s="36">
        <v>2</v>
      </c>
      <c r="B13" s="154" t="s">
        <v>416</v>
      </c>
    </row>
    <row r="14" spans="1:2" ht="12.75">
      <c r="A14" s="36">
        <v>3</v>
      </c>
      <c r="B14" s="154" t="s">
        <v>417</v>
      </c>
    </row>
    <row r="15" spans="1:2" ht="12.75">
      <c r="A15" s="36">
        <v>4</v>
      </c>
      <c r="B15" s="154" t="s">
        <v>418</v>
      </c>
    </row>
    <row r="16" spans="1:2" ht="12.75">
      <c r="A16" s="36">
        <v>5</v>
      </c>
      <c r="B16" s="154" t="s">
        <v>419</v>
      </c>
    </row>
    <row r="17" spans="1:2" ht="12.75">
      <c r="A17" s="36">
        <v>6</v>
      </c>
      <c r="B17" s="154" t="s">
        <v>420</v>
      </c>
    </row>
    <row r="18" spans="1:2" ht="12.75">
      <c r="A18" s="36">
        <v>7</v>
      </c>
      <c r="B18" s="154" t="s">
        <v>421</v>
      </c>
    </row>
    <row r="19" spans="1:2" ht="12.75">
      <c r="A19" s="36">
        <v>8</v>
      </c>
      <c r="B19" s="154" t="s">
        <v>422</v>
      </c>
    </row>
    <row r="20" spans="1:2" ht="12.75">
      <c r="A20" s="36">
        <v>9</v>
      </c>
      <c r="B20" s="154" t="s">
        <v>423</v>
      </c>
    </row>
    <row r="21" spans="1:2" ht="12.75">
      <c r="A21" s="36">
        <v>10</v>
      </c>
      <c r="B21" s="154" t="s">
        <v>424</v>
      </c>
    </row>
    <row r="22" spans="1:2" ht="12.75">
      <c r="A22" s="36">
        <v>11</v>
      </c>
      <c r="B22" s="154" t="s">
        <v>425</v>
      </c>
    </row>
    <row r="23" spans="1:2" ht="12.75">
      <c r="A23" s="36">
        <v>12</v>
      </c>
      <c r="B23" s="154" t="s">
        <v>426</v>
      </c>
    </row>
    <row r="24" spans="1:2" ht="12.75">
      <c r="A24" s="36">
        <v>13</v>
      </c>
      <c r="B24" s="99" t="s">
        <v>427</v>
      </c>
    </row>
    <row r="25" spans="1:2" ht="12.75">
      <c r="A25" s="36">
        <v>14</v>
      </c>
      <c r="B25" s="154" t="s">
        <v>428</v>
      </c>
    </row>
    <row r="26" spans="1:2" ht="12.75">
      <c r="A26" s="36">
        <v>15</v>
      </c>
      <c r="B26" s="154" t="s">
        <v>429</v>
      </c>
    </row>
    <row r="27" spans="1:2" ht="12.75">
      <c r="A27" s="36">
        <v>16</v>
      </c>
      <c r="B27" s="154" t="s">
        <v>430</v>
      </c>
    </row>
    <row r="28" spans="1:2" ht="12.75">
      <c r="A28" s="36">
        <v>17</v>
      </c>
      <c r="B28" s="154" t="s">
        <v>431</v>
      </c>
    </row>
    <row r="29" spans="1:2" ht="12.75">
      <c r="A29" s="36">
        <v>18</v>
      </c>
      <c r="B29" s="154" t="s">
        <v>432</v>
      </c>
    </row>
    <row r="30" spans="1:2" ht="12.75">
      <c r="A30" s="36">
        <v>19</v>
      </c>
      <c r="B30" s="154" t="s">
        <v>433</v>
      </c>
    </row>
    <row r="31" spans="1:2" ht="26.25">
      <c r="A31" s="36">
        <v>20</v>
      </c>
      <c r="B31" s="154" t="s">
        <v>434</v>
      </c>
    </row>
    <row r="32" spans="1:2" ht="12.75">
      <c r="A32" s="36">
        <v>21</v>
      </c>
      <c r="B32" s="154" t="s">
        <v>435</v>
      </c>
    </row>
    <row r="33" spans="1:2" ht="12.75">
      <c r="A33" s="36">
        <v>22</v>
      </c>
      <c r="B33" s="154" t="s">
        <v>436</v>
      </c>
    </row>
    <row r="34" spans="1:2" ht="12.75">
      <c r="A34" s="36">
        <v>23</v>
      </c>
      <c r="B34" s="154" t="s">
        <v>437</v>
      </c>
    </row>
    <row r="35" spans="1:2" ht="12.75">
      <c r="A35" s="36">
        <v>24</v>
      </c>
      <c r="B35" s="154" t="s">
        <v>438</v>
      </c>
    </row>
    <row r="36" spans="1:2" ht="12.75">
      <c r="A36" s="36">
        <v>25</v>
      </c>
      <c r="B36" s="154" t="s">
        <v>439</v>
      </c>
    </row>
    <row r="37" spans="1:2" ht="12.75">
      <c r="A37" s="36">
        <v>26</v>
      </c>
      <c r="B37" s="154" t="s">
        <v>440</v>
      </c>
    </row>
    <row r="38" spans="1:2" ht="12.75">
      <c r="A38" s="36">
        <v>27</v>
      </c>
      <c r="B38" s="154" t="s">
        <v>441</v>
      </c>
    </row>
    <row r="39" spans="1:2" ht="12.75">
      <c r="A39" s="36">
        <v>28</v>
      </c>
      <c r="B39" s="154" t="s">
        <v>442</v>
      </c>
    </row>
    <row r="40" spans="1:2" ht="12.75">
      <c r="A40" s="36">
        <v>29</v>
      </c>
      <c r="B40" s="154" t="s">
        <v>443</v>
      </c>
    </row>
    <row r="41" spans="1:2" ht="12.75">
      <c r="A41" s="36">
        <v>30</v>
      </c>
      <c r="B41" s="154" t="s">
        <v>444</v>
      </c>
    </row>
    <row r="42" spans="1:2" ht="12.75">
      <c r="A42" s="36">
        <v>31</v>
      </c>
      <c r="B42" s="154" t="s">
        <v>445</v>
      </c>
    </row>
    <row r="43" spans="1:2" ht="12.75">
      <c r="A43" s="36">
        <v>32</v>
      </c>
      <c r="B43" s="154" t="s">
        <v>446</v>
      </c>
    </row>
    <row r="44" spans="1:2" ht="12.75">
      <c r="A44" s="36">
        <v>33</v>
      </c>
      <c r="B44" s="155" t="s">
        <v>447</v>
      </c>
    </row>
    <row r="45" spans="1:2" ht="12.75">
      <c r="A45" s="36">
        <v>34</v>
      </c>
      <c r="B45" s="155" t="s">
        <v>448</v>
      </c>
    </row>
    <row r="46" spans="1:2" ht="12.75">
      <c r="A46" s="36">
        <v>35</v>
      </c>
      <c r="B46" s="154" t="s">
        <v>449</v>
      </c>
    </row>
    <row r="47" spans="1:2" ht="12.75">
      <c r="A47" s="36">
        <v>36</v>
      </c>
      <c r="B47" s="154" t="s">
        <v>450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34.8515625" style="0" customWidth="1"/>
    <col min="3" max="3" width="16.28125" style="0" bestFit="1" customWidth="1"/>
  </cols>
  <sheetData>
    <row r="2" ht="12.75">
      <c r="B2" s="1" t="s">
        <v>190</v>
      </c>
    </row>
    <row r="4" spans="2:3" ht="12.75">
      <c r="B4" t="s">
        <v>406</v>
      </c>
      <c r="C4" t="s">
        <v>10</v>
      </c>
    </row>
    <row r="5" ht="12.75">
      <c r="B5" t="s">
        <v>191</v>
      </c>
    </row>
    <row r="7" spans="1:3" ht="12.75">
      <c r="A7" s="2"/>
      <c r="B7" s="2"/>
      <c r="C7" s="2" t="s">
        <v>192</v>
      </c>
    </row>
    <row r="8" spans="1:4" ht="12.75">
      <c r="A8" s="2" t="s">
        <v>193</v>
      </c>
      <c r="B8" s="2" t="s">
        <v>19</v>
      </c>
      <c r="C8" s="2"/>
      <c r="D8" t="s">
        <v>2</v>
      </c>
    </row>
    <row r="9" spans="1:3" ht="12.75">
      <c r="A9" s="2" t="s">
        <v>55</v>
      </c>
      <c r="B9" s="5" t="s">
        <v>145</v>
      </c>
      <c r="C9" s="5">
        <v>0</v>
      </c>
    </row>
    <row r="10" spans="1:3" ht="12.75">
      <c r="A10" s="2" t="s">
        <v>57</v>
      </c>
      <c r="B10" s="5" t="s">
        <v>152</v>
      </c>
      <c r="C10" s="5">
        <v>0</v>
      </c>
    </row>
    <row r="15" spans="2:4" ht="12.75">
      <c r="B15" s="1" t="s">
        <v>194</v>
      </c>
      <c r="C15" s="1"/>
      <c r="D15" s="1"/>
    </row>
    <row r="17" ht="12.75">
      <c r="B17" t="s">
        <v>406</v>
      </c>
    </row>
    <row r="18" ht="12.75">
      <c r="B18" s="1" t="s">
        <v>10</v>
      </c>
    </row>
    <row r="19" spans="2:4" ht="12.75">
      <c r="B19" s="46" t="s">
        <v>195</v>
      </c>
      <c r="C19" s="47"/>
      <c r="D19" s="47"/>
    </row>
    <row r="20" ht="12.75">
      <c r="B20" s="1"/>
    </row>
    <row r="21" spans="1:3" ht="12.75">
      <c r="A21" s="2"/>
      <c r="B21" s="24" t="s">
        <v>72</v>
      </c>
      <c r="C21" s="5" t="s">
        <v>196</v>
      </c>
    </row>
    <row r="22" spans="1:3" ht="12.75">
      <c r="A22" s="2" t="s">
        <v>55</v>
      </c>
      <c r="B22" s="36" t="s">
        <v>197</v>
      </c>
      <c r="C22" s="102">
        <v>0</v>
      </c>
    </row>
    <row r="23" spans="1:3" ht="12.75">
      <c r="A23" s="2" t="s">
        <v>57</v>
      </c>
      <c r="B23" s="36" t="s">
        <v>198</v>
      </c>
      <c r="C23" s="102">
        <v>22499575</v>
      </c>
    </row>
    <row r="24" spans="1:4" ht="12.75">
      <c r="A24" s="2"/>
      <c r="B24" s="24" t="s">
        <v>172</v>
      </c>
      <c r="C24" s="102">
        <f>SUM(C22:C23)</f>
        <v>22499575</v>
      </c>
      <c r="D24" s="1"/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F30"/>
  <sheetViews>
    <sheetView zoomScalePageLayoutView="0" workbookViewId="0" topLeftCell="A16">
      <selection activeCell="F30" sqref="F30"/>
    </sheetView>
  </sheetViews>
  <sheetFormatPr defaultColWidth="9.140625" defaultRowHeight="12.75"/>
  <cols>
    <col min="1" max="1" width="36.8515625" style="0" customWidth="1"/>
    <col min="6" max="6" width="9.421875" style="0" customWidth="1"/>
  </cols>
  <sheetData>
    <row r="5" spans="1:4" ht="12.75">
      <c r="A5" s="1"/>
      <c r="D5" s="1"/>
    </row>
    <row r="6" ht="12.75">
      <c r="A6" s="1" t="s">
        <v>199</v>
      </c>
    </row>
    <row r="7" ht="12.75">
      <c r="A7" t="s">
        <v>406</v>
      </c>
    </row>
    <row r="8" ht="12.75">
      <c r="A8" t="s">
        <v>10</v>
      </c>
    </row>
    <row r="9" ht="12.75">
      <c r="A9" s="1" t="s">
        <v>200</v>
      </c>
    </row>
    <row r="10" ht="12.75">
      <c r="A10" s="1" t="s">
        <v>201</v>
      </c>
    </row>
    <row r="12" spans="1:6" ht="12.75">
      <c r="A12" s="48" t="s">
        <v>202</v>
      </c>
      <c r="B12" s="49">
        <v>2019</v>
      </c>
      <c r="C12" s="50">
        <v>2020</v>
      </c>
      <c r="D12" s="50">
        <v>2021</v>
      </c>
      <c r="E12" s="50">
        <v>2022</v>
      </c>
      <c r="F12" s="51">
        <v>2023</v>
      </c>
    </row>
    <row r="13" spans="1:6" ht="26.25" customHeight="1">
      <c r="A13" s="52" t="s">
        <v>203</v>
      </c>
      <c r="B13" s="53">
        <v>3420000</v>
      </c>
      <c r="C13" s="43">
        <v>3600000</v>
      </c>
      <c r="D13" s="43">
        <v>3600000</v>
      </c>
      <c r="E13" s="43">
        <v>3800000</v>
      </c>
      <c r="F13" s="54">
        <v>4000000</v>
      </c>
    </row>
    <row r="14" spans="1:6" ht="54.75" customHeight="1">
      <c r="A14" s="55" t="s">
        <v>204</v>
      </c>
      <c r="B14" s="56">
        <v>0</v>
      </c>
      <c r="C14" s="2">
        <v>0</v>
      </c>
      <c r="D14" s="2">
        <v>0</v>
      </c>
      <c r="E14" s="2">
        <v>0</v>
      </c>
      <c r="F14" s="57">
        <v>0</v>
      </c>
    </row>
    <row r="15" spans="1:6" ht="29.25" customHeight="1">
      <c r="A15" s="55" t="s">
        <v>205</v>
      </c>
      <c r="B15" s="56">
        <v>254000</v>
      </c>
      <c r="C15" s="2">
        <v>254000</v>
      </c>
      <c r="D15" s="2">
        <v>254000</v>
      </c>
      <c r="E15" s="2">
        <v>254000</v>
      </c>
      <c r="F15" s="57">
        <v>254000</v>
      </c>
    </row>
    <row r="16" spans="1:6" ht="38.25" customHeight="1">
      <c r="A16" s="55" t="s">
        <v>206</v>
      </c>
      <c r="B16" s="56">
        <v>0</v>
      </c>
      <c r="C16" s="2">
        <v>0</v>
      </c>
      <c r="D16" s="2">
        <v>0</v>
      </c>
      <c r="E16" s="2">
        <v>0</v>
      </c>
      <c r="F16" s="57">
        <v>0</v>
      </c>
    </row>
    <row r="17" spans="1:6" ht="24.75" customHeight="1">
      <c r="A17" s="55" t="s">
        <v>207</v>
      </c>
      <c r="B17" s="56">
        <v>150000</v>
      </c>
      <c r="C17" s="2">
        <v>100000</v>
      </c>
      <c r="D17" s="2">
        <v>100000</v>
      </c>
      <c r="E17" s="2">
        <v>100000</v>
      </c>
      <c r="F17" s="57">
        <v>100000</v>
      </c>
    </row>
    <row r="18" spans="1:6" ht="26.25" customHeight="1">
      <c r="A18" s="58" t="s">
        <v>208</v>
      </c>
      <c r="B18" s="59">
        <v>0</v>
      </c>
      <c r="C18" s="60">
        <v>0</v>
      </c>
      <c r="D18" s="61">
        <v>0</v>
      </c>
      <c r="E18" s="61">
        <v>0</v>
      </c>
      <c r="F18" s="62">
        <v>0</v>
      </c>
    </row>
    <row r="19" spans="1:6" ht="12.75">
      <c r="A19" s="48" t="s">
        <v>172</v>
      </c>
      <c r="B19" s="49">
        <f>SUM(B13:B18)</f>
        <v>3824000</v>
      </c>
      <c r="C19" s="63">
        <f>SUM(C13:C18)</f>
        <v>3954000</v>
      </c>
      <c r="D19" s="64">
        <f>SUM(D13:D18)</f>
        <v>3954000</v>
      </c>
      <c r="E19" s="64">
        <f>SUM(E13:E18)</f>
        <v>4154000</v>
      </c>
      <c r="F19" s="65">
        <f>SUM(F13:F18)</f>
        <v>4354000</v>
      </c>
    </row>
    <row r="20" ht="12.75">
      <c r="A20" s="1"/>
    </row>
    <row r="21" spans="1:6" ht="25.5" customHeight="1">
      <c r="A21" s="66" t="s">
        <v>209</v>
      </c>
      <c r="B21" s="67">
        <v>2019</v>
      </c>
      <c r="C21" s="5">
        <v>2020</v>
      </c>
      <c r="D21" s="5">
        <v>2021</v>
      </c>
      <c r="E21" s="5">
        <v>2022</v>
      </c>
      <c r="F21" s="5">
        <v>2023</v>
      </c>
    </row>
    <row r="22" spans="1:6" ht="12.75">
      <c r="A22" s="68" t="s">
        <v>210</v>
      </c>
      <c r="B22" s="69">
        <v>0</v>
      </c>
      <c r="C22" s="43">
        <v>0</v>
      </c>
      <c r="D22" s="43">
        <v>0</v>
      </c>
      <c r="E22" s="43">
        <v>0</v>
      </c>
      <c r="F22" s="54">
        <v>0</v>
      </c>
    </row>
    <row r="23" spans="1:6" ht="21" customHeight="1">
      <c r="A23" s="55" t="s">
        <v>211</v>
      </c>
      <c r="B23" s="70">
        <v>0</v>
      </c>
      <c r="C23" s="2">
        <v>0</v>
      </c>
      <c r="D23" s="2">
        <v>0</v>
      </c>
      <c r="E23" s="2">
        <v>0</v>
      </c>
      <c r="F23" s="57">
        <v>0</v>
      </c>
    </row>
    <row r="24" spans="1:6" ht="12.75">
      <c r="A24" s="55" t="s">
        <v>212</v>
      </c>
      <c r="B24" s="70">
        <v>0</v>
      </c>
      <c r="C24" s="2">
        <v>0</v>
      </c>
      <c r="D24" s="2">
        <v>0</v>
      </c>
      <c r="E24" s="2">
        <v>0</v>
      </c>
      <c r="F24" s="57">
        <v>0</v>
      </c>
    </row>
    <row r="25" spans="1:6" ht="12.75">
      <c r="A25" s="55" t="s">
        <v>213</v>
      </c>
      <c r="B25" s="70">
        <v>0</v>
      </c>
      <c r="C25" s="2">
        <v>0</v>
      </c>
      <c r="D25" s="2">
        <v>0</v>
      </c>
      <c r="E25" s="2">
        <v>0</v>
      </c>
      <c r="F25" s="57">
        <v>0</v>
      </c>
    </row>
    <row r="26" spans="1:6" ht="16.5" customHeight="1">
      <c r="A26" s="55" t="s">
        <v>214</v>
      </c>
      <c r="B26" s="70">
        <v>0</v>
      </c>
      <c r="C26" s="2">
        <v>0</v>
      </c>
      <c r="D26" s="2">
        <v>0</v>
      </c>
      <c r="E26" s="2">
        <v>0</v>
      </c>
      <c r="F26" s="57">
        <v>0</v>
      </c>
    </row>
    <row r="27" spans="1:6" ht="28.5" customHeight="1">
      <c r="A27" s="55" t="s">
        <v>215</v>
      </c>
      <c r="B27" s="70">
        <v>0</v>
      </c>
      <c r="C27" s="2">
        <v>0</v>
      </c>
      <c r="D27" s="2">
        <v>0</v>
      </c>
      <c r="E27" s="2">
        <v>0</v>
      </c>
      <c r="F27" s="57">
        <v>0</v>
      </c>
    </row>
    <row r="28" spans="1:6" ht="38.25" customHeight="1">
      <c r="A28" s="55" t="s">
        <v>216</v>
      </c>
      <c r="B28" s="70">
        <v>0</v>
      </c>
      <c r="C28" s="2">
        <v>0</v>
      </c>
      <c r="D28" s="2">
        <v>0</v>
      </c>
      <c r="E28" s="2">
        <v>0</v>
      </c>
      <c r="F28" s="57">
        <v>0</v>
      </c>
    </row>
    <row r="29" spans="1:6" ht="68.25" customHeight="1">
      <c r="A29" s="58" t="s">
        <v>217</v>
      </c>
      <c r="B29" s="71">
        <v>0</v>
      </c>
      <c r="C29" s="61">
        <v>0</v>
      </c>
      <c r="D29" s="61">
        <v>0</v>
      </c>
      <c r="E29" s="61">
        <v>0</v>
      </c>
      <c r="F29" s="62">
        <v>0</v>
      </c>
    </row>
    <row r="30" spans="1:6" ht="12.75">
      <c r="A30" s="48" t="s">
        <v>172</v>
      </c>
      <c r="B30" s="72">
        <v>0</v>
      </c>
      <c r="C30" s="73">
        <v>0</v>
      </c>
      <c r="D30" s="73">
        <v>0</v>
      </c>
      <c r="E30" s="73">
        <v>0</v>
      </c>
      <c r="F30" s="74"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5:H20"/>
  <sheetViews>
    <sheetView zoomScalePageLayoutView="0" workbookViewId="0" topLeftCell="A1">
      <selection activeCell="H21" sqref="H21"/>
    </sheetView>
  </sheetViews>
  <sheetFormatPr defaultColWidth="9.140625" defaultRowHeight="12.75"/>
  <cols>
    <col min="2" max="2" width="23.7109375" style="0" customWidth="1"/>
  </cols>
  <sheetData>
    <row r="5" spans="2:7" ht="12.75">
      <c r="B5" s="1" t="s">
        <v>218</v>
      </c>
      <c r="F5" t="s">
        <v>2</v>
      </c>
      <c r="G5" t="s">
        <v>2</v>
      </c>
    </row>
    <row r="8" spans="2:5" ht="12.75">
      <c r="B8" t="s">
        <v>406</v>
      </c>
      <c r="C8" s="1"/>
      <c r="D8" s="1"/>
      <c r="E8" s="1"/>
    </row>
    <row r="9" spans="2:5" ht="12.75">
      <c r="B9" s="1" t="s">
        <v>10</v>
      </c>
      <c r="C9" s="1"/>
      <c r="D9" s="1"/>
      <c r="E9" s="1"/>
    </row>
    <row r="10" spans="2:5" ht="12.75">
      <c r="B10" s="46" t="s">
        <v>219</v>
      </c>
      <c r="C10" s="47"/>
      <c r="D10" s="47"/>
      <c r="E10" s="47"/>
    </row>
    <row r="11" spans="2:6" ht="12.75">
      <c r="B11" s="1"/>
      <c r="F11" t="s">
        <v>82</v>
      </c>
    </row>
    <row r="12" spans="2:8" ht="12.75">
      <c r="B12" s="75" t="s">
        <v>220</v>
      </c>
      <c r="C12" s="76"/>
      <c r="D12" s="77"/>
      <c r="E12" s="5" t="s">
        <v>221</v>
      </c>
      <c r="F12" s="5"/>
      <c r="G12" s="24"/>
      <c r="H12" s="94"/>
    </row>
    <row r="13" spans="2:8" ht="12.75">
      <c r="B13" s="36"/>
      <c r="C13" s="70"/>
      <c r="D13" s="70">
        <v>2019</v>
      </c>
      <c r="E13" s="2">
        <v>2020</v>
      </c>
      <c r="F13" s="2">
        <v>2021</v>
      </c>
      <c r="G13" s="36">
        <v>2022</v>
      </c>
      <c r="H13" s="94">
        <v>2023</v>
      </c>
    </row>
    <row r="14" spans="2:8" ht="12.75">
      <c r="B14" s="20" t="s">
        <v>222</v>
      </c>
      <c r="C14" s="20"/>
      <c r="D14" s="70">
        <v>0</v>
      </c>
      <c r="E14" s="2">
        <v>0</v>
      </c>
      <c r="F14" s="2">
        <v>0</v>
      </c>
      <c r="G14" s="36">
        <v>0</v>
      </c>
      <c r="H14" s="94">
        <v>0</v>
      </c>
    </row>
    <row r="15" spans="2:8" ht="26.25">
      <c r="B15" s="78" t="s">
        <v>223</v>
      </c>
      <c r="C15" s="79"/>
      <c r="D15" s="70">
        <v>0</v>
      </c>
      <c r="E15" s="2">
        <v>0</v>
      </c>
      <c r="F15" s="2">
        <v>0</v>
      </c>
      <c r="G15" s="36">
        <v>0</v>
      </c>
      <c r="H15" s="94">
        <v>0</v>
      </c>
    </row>
    <row r="16" spans="2:8" ht="26.25">
      <c r="B16" s="80" t="s">
        <v>224</v>
      </c>
      <c r="C16" s="70"/>
      <c r="D16" s="70">
        <v>0</v>
      </c>
      <c r="E16" s="2">
        <v>0</v>
      </c>
      <c r="F16" s="2">
        <v>0</v>
      </c>
      <c r="G16" s="36">
        <v>0</v>
      </c>
      <c r="H16" s="94">
        <v>0</v>
      </c>
    </row>
    <row r="17" spans="2:8" ht="12.75">
      <c r="B17" s="43" t="s">
        <v>225</v>
      </c>
      <c r="C17" s="43"/>
      <c r="D17" s="70">
        <v>0</v>
      </c>
      <c r="E17" s="2">
        <v>0</v>
      </c>
      <c r="F17" s="2">
        <v>0</v>
      </c>
      <c r="G17" s="36">
        <v>0</v>
      </c>
      <c r="H17" s="94">
        <v>0</v>
      </c>
    </row>
    <row r="18" spans="2:8" ht="12.75">
      <c r="B18" s="2" t="s">
        <v>226</v>
      </c>
      <c r="C18" s="2"/>
      <c r="D18" s="70">
        <v>0</v>
      </c>
      <c r="E18" s="2">
        <v>0</v>
      </c>
      <c r="F18" s="2">
        <v>0</v>
      </c>
      <c r="G18" s="36">
        <v>0</v>
      </c>
      <c r="H18" s="94">
        <v>0</v>
      </c>
    </row>
    <row r="19" spans="2:8" ht="12.75">
      <c r="B19" s="15" t="s">
        <v>227</v>
      </c>
      <c r="C19" s="15"/>
      <c r="D19" s="70">
        <v>0</v>
      </c>
      <c r="E19" s="2">
        <v>0</v>
      </c>
      <c r="F19" s="2">
        <v>0</v>
      </c>
      <c r="G19" s="36">
        <v>0</v>
      </c>
      <c r="H19" s="94">
        <v>0</v>
      </c>
    </row>
    <row r="20" spans="2:8" ht="12.75">
      <c r="B20" s="24" t="s">
        <v>14</v>
      </c>
      <c r="C20" s="77"/>
      <c r="D20" s="77">
        <v>0</v>
      </c>
      <c r="E20" s="5">
        <v>0</v>
      </c>
      <c r="F20" s="5">
        <v>0</v>
      </c>
      <c r="G20" s="24">
        <v>0</v>
      </c>
      <c r="H20" s="94"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B30" sqref="B30:N30"/>
    </sheetView>
  </sheetViews>
  <sheetFormatPr defaultColWidth="9.140625" defaultRowHeight="12.75"/>
  <cols>
    <col min="1" max="1" width="25.421875" style="0" customWidth="1"/>
    <col min="2" max="2" width="14.421875" style="0" customWidth="1"/>
    <col min="3" max="4" width="13.7109375" style="0" customWidth="1"/>
    <col min="5" max="5" width="13.57421875" style="0" customWidth="1"/>
    <col min="6" max="6" width="13.00390625" style="0" customWidth="1"/>
    <col min="7" max="8" width="13.7109375" style="0" bestFit="1" customWidth="1"/>
    <col min="9" max="9" width="12.57421875" style="0" bestFit="1" customWidth="1"/>
    <col min="10" max="10" width="13.7109375" style="0" bestFit="1" customWidth="1"/>
    <col min="11" max="13" width="12.57421875" style="0" bestFit="1" customWidth="1"/>
    <col min="14" max="14" width="13.7109375" style="0" bestFit="1" customWidth="1"/>
    <col min="15" max="15" width="14.7109375" style="0" bestFit="1" customWidth="1"/>
  </cols>
  <sheetData>
    <row r="1" spans="1:5" ht="12.75">
      <c r="A1" t="s">
        <v>406</v>
      </c>
      <c r="E1" t="s">
        <v>228</v>
      </c>
    </row>
    <row r="2" ht="12.75">
      <c r="A2" t="s">
        <v>229</v>
      </c>
    </row>
    <row r="3" ht="12.75">
      <c r="E3" t="s">
        <v>82</v>
      </c>
    </row>
    <row r="4" spans="1:14" ht="12.75">
      <c r="A4" s="5" t="s">
        <v>19</v>
      </c>
      <c r="B4" s="5" t="s">
        <v>230</v>
      </c>
      <c r="C4" s="5" t="s">
        <v>231</v>
      </c>
      <c r="D4" s="5" t="s">
        <v>232</v>
      </c>
      <c r="E4" s="5" t="s">
        <v>233</v>
      </c>
      <c r="F4" s="5" t="s">
        <v>234</v>
      </c>
      <c r="G4" s="5" t="s">
        <v>235</v>
      </c>
      <c r="H4" s="5" t="s">
        <v>236</v>
      </c>
      <c r="I4" s="5" t="s">
        <v>237</v>
      </c>
      <c r="J4" s="5" t="s">
        <v>238</v>
      </c>
      <c r="K4" s="5" t="s">
        <v>239</v>
      </c>
      <c r="L4" s="5" t="s">
        <v>240</v>
      </c>
      <c r="M4" s="5" t="s">
        <v>241</v>
      </c>
      <c r="N4" s="5" t="s">
        <v>242</v>
      </c>
    </row>
    <row r="5" spans="1:14" ht="12.75">
      <c r="A5" s="5" t="s">
        <v>145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6" ht="12.75">
      <c r="A6" s="2" t="s">
        <v>243</v>
      </c>
      <c r="B6" s="102">
        <v>1878500</v>
      </c>
      <c r="C6" s="102">
        <v>100000</v>
      </c>
      <c r="D6" s="102">
        <v>100000</v>
      </c>
      <c r="E6" s="102">
        <v>100000</v>
      </c>
      <c r="F6" s="102">
        <v>300000</v>
      </c>
      <c r="G6" s="102">
        <v>378500</v>
      </c>
      <c r="H6" s="102">
        <v>200000</v>
      </c>
      <c r="I6" s="102">
        <v>200000</v>
      </c>
      <c r="J6" s="102">
        <v>100000</v>
      </c>
      <c r="K6" s="102">
        <v>100000</v>
      </c>
      <c r="L6" s="102">
        <v>100000</v>
      </c>
      <c r="M6" s="102">
        <v>100000</v>
      </c>
      <c r="N6" s="102">
        <v>100000</v>
      </c>
      <c r="O6" s="103">
        <f>SUM(C6:N6)</f>
        <v>1878500</v>
      </c>
      <c r="P6" s="103"/>
    </row>
    <row r="7" spans="1:16" ht="12.75">
      <c r="A7" s="2" t="s">
        <v>25</v>
      </c>
      <c r="B7" s="102">
        <v>2585000</v>
      </c>
      <c r="C7" s="102">
        <v>50000</v>
      </c>
      <c r="D7" s="102">
        <v>50000</v>
      </c>
      <c r="E7" s="102">
        <v>900000</v>
      </c>
      <c r="F7" s="102">
        <v>200000</v>
      </c>
      <c r="G7" s="102">
        <v>50000</v>
      </c>
      <c r="H7" s="102">
        <v>50000</v>
      </c>
      <c r="I7" s="102">
        <v>50000</v>
      </c>
      <c r="J7" s="102">
        <v>100000</v>
      </c>
      <c r="K7" s="102">
        <v>900000</v>
      </c>
      <c r="L7" s="102">
        <v>50000</v>
      </c>
      <c r="M7" s="102">
        <v>126369</v>
      </c>
      <c r="N7" s="102">
        <v>58631</v>
      </c>
      <c r="O7" s="103">
        <f aca="true" t="shared" si="0" ref="O7:O32">SUM(C7:N7)</f>
        <v>2585000</v>
      </c>
      <c r="P7" s="103"/>
    </row>
    <row r="8" spans="1:16" ht="26.25">
      <c r="A8" s="14" t="s">
        <v>244</v>
      </c>
      <c r="B8" s="102">
        <v>32407487</v>
      </c>
      <c r="C8" s="102">
        <v>3045519</v>
      </c>
      <c r="D8" s="102">
        <v>3030350</v>
      </c>
      <c r="E8" s="102">
        <v>3030350</v>
      </c>
      <c r="F8" s="102">
        <v>2700000</v>
      </c>
      <c r="G8" s="102">
        <v>2700000</v>
      </c>
      <c r="H8" s="102">
        <v>2700000</v>
      </c>
      <c r="I8" s="102">
        <v>2700000</v>
      </c>
      <c r="J8" s="102">
        <v>2700000</v>
      </c>
      <c r="K8" s="102">
        <v>2700000</v>
      </c>
      <c r="L8" s="102">
        <v>2700000</v>
      </c>
      <c r="M8" s="102">
        <v>2200634</v>
      </c>
      <c r="N8" s="102">
        <v>2200634</v>
      </c>
      <c r="O8" s="103">
        <f t="shared" si="0"/>
        <v>32407487</v>
      </c>
      <c r="P8" s="103"/>
    </row>
    <row r="9" spans="1:16" ht="26.25">
      <c r="A9" s="14" t="s">
        <v>392</v>
      </c>
      <c r="B9" s="102">
        <v>5861714</v>
      </c>
      <c r="C9" s="102">
        <v>450000</v>
      </c>
      <c r="D9" s="102">
        <v>450000</v>
      </c>
      <c r="E9" s="102">
        <v>911714</v>
      </c>
      <c r="F9" s="102">
        <v>450000</v>
      </c>
      <c r="G9" s="102">
        <v>450000</v>
      </c>
      <c r="H9" s="102">
        <v>450000</v>
      </c>
      <c r="I9" s="102">
        <v>450000</v>
      </c>
      <c r="J9" s="102">
        <v>450000</v>
      </c>
      <c r="K9" s="102">
        <v>450000</v>
      </c>
      <c r="L9" s="102">
        <v>450000</v>
      </c>
      <c r="M9" s="102">
        <v>450000</v>
      </c>
      <c r="N9" s="102">
        <v>450000</v>
      </c>
      <c r="O9" s="103">
        <f t="shared" si="0"/>
        <v>5861714</v>
      </c>
      <c r="P9" s="103"/>
    </row>
    <row r="10" spans="1:16" ht="26.25">
      <c r="A10" s="14" t="s">
        <v>393</v>
      </c>
      <c r="B10" s="102">
        <v>120000</v>
      </c>
      <c r="C10" s="102">
        <v>10000</v>
      </c>
      <c r="D10" s="102">
        <v>10000</v>
      </c>
      <c r="E10" s="102">
        <v>10000</v>
      </c>
      <c r="F10" s="102">
        <v>10000</v>
      </c>
      <c r="G10" s="102">
        <v>10000</v>
      </c>
      <c r="H10" s="102">
        <v>10000</v>
      </c>
      <c r="I10" s="102">
        <v>10000</v>
      </c>
      <c r="J10" s="102">
        <v>10000</v>
      </c>
      <c r="K10" s="102">
        <v>10000</v>
      </c>
      <c r="L10" s="102">
        <v>10000</v>
      </c>
      <c r="M10" s="102">
        <v>10000</v>
      </c>
      <c r="N10" s="102">
        <v>10000</v>
      </c>
      <c r="O10" s="103">
        <f t="shared" si="0"/>
        <v>120000</v>
      </c>
      <c r="P10" s="103"/>
    </row>
    <row r="11" spans="1:16" ht="12.75">
      <c r="A11" s="2" t="s">
        <v>245</v>
      </c>
      <c r="B11" s="102">
        <v>7523102</v>
      </c>
      <c r="C11" s="102">
        <v>7523102</v>
      </c>
      <c r="D11" s="102" t="s">
        <v>2</v>
      </c>
      <c r="E11" s="102" t="s">
        <v>2</v>
      </c>
      <c r="F11" s="102"/>
      <c r="G11" s="102" t="s">
        <v>2</v>
      </c>
      <c r="H11" s="102" t="s">
        <v>2</v>
      </c>
      <c r="I11" s="102" t="s">
        <v>2</v>
      </c>
      <c r="J11" s="102" t="s">
        <v>2</v>
      </c>
      <c r="K11" s="102" t="s">
        <v>2</v>
      </c>
      <c r="L11" s="102" t="s">
        <v>2</v>
      </c>
      <c r="M11" s="102" t="s">
        <v>2</v>
      </c>
      <c r="N11" s="102" t="s">
        <v>2</v>
      </c>
      <c r="O11" s="103">
        <f t="shared" si="0"/>
        <v>7523102</v>
      </c>
      <c r="P11" s="103"/>
    </row>
    <row r="12" spans="1:16" ht="26.25">
      <c r="A12" s="34" t="s">
        <v>395</v>
      </c>
      <c r="B12" s="102">
        <f>SUM(B6:B11)</f>
        <v>50375803</v>
      </c>
      <c r="C12" s="102">
        <f aca="true" t="shared" si="1" ref="B12:N12">SUM(C6:C11)</f>
        <v>11178621</v>
      </c>
      <c r="D12" s="102">
        <f t="shared" si="1"/>
        <v>3640350</v>
      </c>
      <c r="E12" s="102">
        <f t="shared" si="1"/>
        <v>4952064</v>
      </c>
      <c r="F12" s="102">
        <f t="shared" si="1"/>
        <v>3660000</v>
      </c>
      <c r="G12" s="102">
        <f t="shared" si="1"/>
        <v>3588500</v>
      </c>
      <c r="H12" s="102">
        <f t="shared" si="1"/>
        <v>3410000</v>
      </c>
      <c r="I12" s="102">
        <f t="shared" si="1"/>
        <v>3410000</v>
      </c>
      <c r="J12" s="102">
        <f t="shared" si="1"/>
        <v>3360000</v>
      </c>
      <c r="K12" s="102">
        <f t="shared" si="1"/>
        <v>4160000</v>
      </c>
      <c r="L12" s="102">
        <f t="shared" si="1"/>
        <v>3310000</v>
      </c>
      <c r="M12" s="102">
        <f t="shared" si="1"/>
        <v>2887003</v>
      </c>
      <c r="N12" s="132">
        <f t="shared" si="1"/>
        <v>2819265</v>
      </c>
      <c r="O12" s="103">
        <f t="shared" si="0"/>
        <v>50375803</v>
      </c>
      <c r="P12" s="103"/>
    </row>
    <row r="13" spans="1:16" ht="26.25">
      <c r="A13" s="34" t="s">
        <v>394</v>
      </c>
      <c r="B13" s="102">
        <v>66611128</v>
      </c>
      <c r="C13" s="102">
        <v>22499575</v>
      </c>
      <c r="D13" s="102">
        <v>23000000</v>
      </c>
      <c r="E13" s="102">
        <v>0</v>
      </c>
      <c r="F13" s="102">
        <v>53000</v>
      </c>
      <c r="G13" s="102">
        <v>50000</v>
      </c>
      <c r="H13" s="102">
        <v>50000</v>
      </c>
      <c r="I13" s="102">
        <v>10000</v>
      </c>
      <c r="J13" s="102">
        <v>20094553</v>
      </c>
      <c r="K13" s="102">
        <v>500000</v>
      </c>
      <c r="L13" s="102">
        <v>50000</v>
      </c>
      <c r="M13" s="102">
        <v>50000</v>
      </c>
      <c r="N13" s="102">
        <v>254000</v>
      </c>
      <c r="O13" s="103">
        <f t="shared" si="0"/>
        <v>66611128</v>
      </c>
      <c r="P13" s="103"/>
    </row>
    <row r="14" spans="1:16" ht="12.75">
      <c r="A14" s="5" t="s">
        <v>246</v>
      </c>
      <c r="B14" s="102">
        <f>SUM(B12:B13)</f>
        <v>116986931</v>
      </c>
      <c r="C14" s="102">
        <f aca="true" t="shared" si="2" ref="C14:N14">SUM(C12:C13)</f>
        <v>33678196</v>
      </c>
      <c r="D14" s="102">
        <f t="shared" si="2"/>
        <v>26640350</v>
      </c>
      <c r="E14" s="102">
        <f t="shared" si="2"/>
        <v>4952064</v>
      </c>
      <c r="F14" s="102">
        <f t="shared" si="2"/>
        <v>3713000</v>
      </c>
      <c r="G14" s="102">
        <f t="shared" si="2"/>
        <v>3638500</v>
      </c>
      <c r="H14" s="102">
        <f t="shared" si="2"/>
        <v>3460000</v>
      </c>
      <c r="I14" s="102">
        <f t="shared" si="2"/>
        <v>3420000</v>
      </c>
      <c r="J14" s="102">
        <f t="shared" si="2"/>
        <v>23454553</v>
      </c>
      <c r="K14" s="102">
        <f t="shared" si="2"/>
        <v>4660000</v>
      </c>
      <c r="L14" s="102">
        <f t="shared" si="2"/>
        <v>3360000</v>
      </c>
      <c r="M14" s="102">
        <f t="shared" si="2"/>
        <v>2937003</v>
      </c>
      <c r="N14" s="102">
        <f t="shared" si="2"/>
        <v>3073265</v>
      </c>
      <c r="O14" s="103">
        <f t="shared" si="0"/>
        <v>116986931</v>
      </c>
      <c r="P14" s="103"/>
    </row>
    <row r="15" spans="1:16" ht="12.75">
      <c r="A15" s="5"/>
      <c r="B15" s="102"/>
      <c r="C15" s="102" t="s">
        <v>2</v>
      </c>
      <c r="D15" s="102"/>
      <c r="E15" s="102" t="s">
        <v>2</v>
      </c>
      <c r="F15" s="102" t="s">
        <v>2</v>
      </c>
      <c r="G15" s="102" t="s">
        <v>2</v>
      </c>
      <c r="H15" s="102"/>
      <c r="I15" s="102" t="s">
        <v>2</v>
      </c>
      <c r="J15" s="102"/>
      <c r="K15" s="102"/>
      <c r="L15" s="102"/>
      <c r="M15" s="102"/>
      <c r="N15" s="102" t="s">
        <v>2</v>
      </c>
      <c r="O15" s="103">
        <f t="shared" si="0"/>
        <v>0</v>
      </c>
      <c r="P15" s="103"/>
    </row>
    <row r="16" spans="1:16" ht="12.75">
      <c r="A16" s="5" t="s">
        <v>247</v>
      </c>
      <c r="B16" s="102"/>
      <c r="C16" s="102" t="s">
        <v>2</v>
      </c>
      <c r="D16" s="102"/>
      <c r="E16" s="102"/>
      <c r="F16" s="102" t="s">
        <v>2</v>
      </c>
      <c r="G16" s="102" t="s">
        <v>2</v>
      </c>
      <c r="H16" s="102"/>
      <c r="I16" s="102"/>
      <c r="J16" s="102"/>
      <c r="K16" s="102"/>
      <c r="L16" s="102"/>
      <c r="M16" s="102"/>
      <c r="N16" s="102" t="s">
        <v>2</v>
      </c>
      <c r="O16" s="103">
        <f t="shared" si="0"/>
        <v>0</v>
      </c>
      <c r="P16" s="103"/>
    </row>
    <row r="17" spans="1:16" ht="12.75">
      <c r="A17" s="2" t="s">
        <v>56</v>
      </c>
      <c r="B17" s="102">
        <v>12455243</v>
      </c>
      <c r="C17" s="102">
        <v>1037937</v>
      </c>
      <c r="D17" s="102">
        <v>1037937</v>
      </c>
      <c r="E17" s="102">
        <v>1037937</v>
      </c>
      <c r="F17" s="102">
        <v>1037937</v>
      </c>
      <c r="G17" s="102">
        <v>1037937</v>
      </c>
      <c r="H17" s="102">
        <v>1037937</v>
      </c>
      <c r="I17" s="102">
        <v>1037937</v>
      </c>
      <c r="J17" s="102">
        <v>1037937</v>
      </c>
      <c r="K17" s="102">
        <v>1037937</v>
      </c>
      <c r="L17" s="102">
        <v>1037937</v>
      </c>
      <c r="M17" s="102">
        <v>1037937</v>
      </c>
      <c r="N17" s="102">
        <v>1037936</v>
      </c>
      <c r="O17" s="103">
        <f t="shared" si="0"/>
        <v>12455243</v>
      </c>
      <c r="P17" s="103"/>
    </row>
    <row r="18" spans="1:16" ht="12.75">
      <c r="A18" s="2" t="s">
        <v>58</v>
      </c>
      <c r="B18" s="102">
        <v>2058385</v>
      </c>
      <c r="C18" s="102">
        <v>171532</v>
      </c>
      <c r="D18" s="102">
        <v>171532</v>
      </c>
      <c r="E18" s="102">
        <v>171531</v>
      </c>
      <c r="F18" s="102">
        <v>171532</v>
      </c>
      <c r="G18" s="102">
        <v>171532</v>
      </c>
      <c r="H18" s="102">
        <v>171532</v>
      </c>
      <c r="I18" s="102">
        <v>171532</v>
      </c>
      <c r="J18" s="102">
        <v>171532</v>
      </c>
      <c r="K18" s="102">
        <v>171532</v>
      </c>
      <c r="L18" s="102">
        <v>171532</v>
      </c>
      <c r="M18" s="102">
        <v>171532</v>
      </c>
      <c r="N18" s="102">
        <v>171534</v>
      </c>
      <c r="O18" s="103">
        <f t="shared" si="0"/>
        <v>2058385</v>
      </c>
      <c r="P18" s="103"/>
    </row>
    <row r="19" spans="1:16" ht="12.75">
      <c r="A19" s="2" t="s">
        <v>154</v>
      </c>
      <c r="B19" s="102">
        <v>22643049</v>
      </c>
      <c r="C19" s="102">
        <v>1886920</v>
      </c>
      <c r="D19" s="102">
        <v>1886920</v>
      </c>
      <c r="E19" s="102">
        <v>1886920</v>
      </c>
      <c r="F19" s="102">
        <v>1886920</v>
      </c>
      <c r="G19" s="102">
        <v>1886920</v>
      </c>
      <c r="H19" s="102">
        <v>1886920</v>
      </c>
      <c r="I19" s="102">
        <v>1886920</v>
      </c>
      <c r="J19" s="102">
        <v>1886920</v>
      </c>
      <c r="K19" s="102">
        <v>1886920</v>
      </c>
      <c r="L19" s="102">
        <v>1886920</v>
      </c>
      <c r="M19" s="102">
        <v>1886920</v>
      </c>
      <c r="N19" s="102">
        <v>1886929</v>
      </c>
      <c r="O19" s="103">
        <f t="shared" si="0"/>
        <v>22643049</v>
      </c>
      <c r="P19" s="103"/>
    </row>
    <row r="20" spans="1:16" ht="12.75">
      <c r="A20" s="2" t="s">
        <v>248</v>
      </c>
      <c r="B20" s="102">
        <v>7721460</v>
      </c>
      <c r="C20" s="102">
        <v>650000</v>
      </c>
      <c r="D20" s="102">
        <v>650000</v>
      </c>
      <c r="E20" s="102">
        <v>650000</v>
      </c>
      <c r="F20" s="102">
        <v>600000</v>
      </c>
      <c r="G20" s="102">
        <v>650000</v>
      </c>
      <c r="H20" s="102">
        <v>650000</v>
      </c>
      <c r="I20" s="102">
        <v>650000</v>
      </c>
      <c r="J20" s="102">
        <v>650000</v>
      </c>
      <c r="K20" s="102">
        <v>650000</v>
      </c>
      <c r="L20" s="102">
        <v>650000</v>
      </c>
      <c r="M20" s="102">
        <v>650000</v>
      </c>
      <c r="N20" s="102">
        <v>621460</v>
      </c>
      <c r="O20" s="103">
        <f t="shared" si="0"/>
        <v>7721460</v>
      </c>
      <c r="P20" s="103"/>
    </row>
    <row r="21" spans="1:16" ht="26.25">
      <c r="A21" s="14" t="s">
        <v>396</v>
      </c>
      <c r="B21" s="102">
        <v>1520000</v>
      </c>
      <c r="C21" s="102"/>
      <c r="D21" s="102">
        <v>200000</v>
      </c>
      <c r="E21" s="102">
        <v>270000</v>
      </c>
      <c r="F21" s="102">
        <v>100000</v>
      </c>
      <c r="G21" s="102">
        <v>305000</v>
      </c>
      <c r="H21" s="102">
        <v>150000</v>
      </c>
      <c r="I21" s="102">
        <v>170000</v>
      </c>
      <c r="J21" s="102"/>
      <c r="K21" s="102">
        <v>200000</v>
      </c>
      <c r="L21" s="102">
        <v>25000</v>
      </c>
      <c r="M21" s="102">
        <v>100000</v>
      </c>
      <c r="N21" s="102"/>
      <c r="O21" s="103">
        <f t="shared" si="0"/>
        <v>1520000</v>
      </c>
      <c r="P21" s="103"/>
    </row>
    <row r="22" spans="1:16" ht="12.75">
      <c r="A22" s="2" t="s">
        <v>62</v>
      </c>
      <c r="B22" s="102">
        <v>3307000</v>
      </c>
      <c r="C22" s="102">
        <v>200000</v>
      </c>
      <c r="D22" s="102">
        <v>200000</v>
      </c>
      <c r="E22" s="102">
        <v>207000</v>
      </c>
      <c r="F22" s="102">
        <v>275000</v>
      </c>
      <c r="G22" s="102">
        <v>275000</v>
      </c>
      <c r="H22" s="102">
        <v>275000</v>
      </c>
      <c r="I22" s="102">
        <v>275000</v>
      </c>
      <c r="J22" s="102">
        <v>275000</v>
      </c>
      <c r="K22" s="102">
        <v>500000</v>
      </c>
      <c r="L22" s="102">
        <v>275000</v>
      </c>
      <c r="M22" s="102">
        <v>275000</v>
      </c>
      <c r="N22" s="102">
        <v>275000</v>
      </c>
      <c r="O22" s="103">
        <f t="shared" si="0"/>
        <v>3307000</v>
      </c>
      <c r="P22" s="103"/>
    </row>
    <row r="23" spans="1:16" ht="12.75">
      <c r="A23" s="2" t="s">
        <v>72</v>
      </c>
      <c r="B23" s="102">
        <v>0</v>
      </c>
      <c r="C23" s="102" t="s">
        <v>2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>
        <f t="shared" si="0"/>
        <v>0</v>
      </c>
      <c r="P23" s="103"/>
    </row>
    <row r="24" spans="1:16" ht="12.75">
      <c r="A24" s="2" t="s">
        <v>388</v>
      </c>
      <c r="B24" s="102">
        <v>416667</v>
      </c>
      <c r="C24" s="102"/>
      <c r="D24" s="102">
        <v>416667</v>
      </c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3">
        <f t="shared" si="0"/>
        <v>416667</v>
      </c>
      <c r="P24" s="103"/>
    </row>
    <row r="25" spans="1:16" ht="12.75">
      <c r="A25" s="5" t="s">
        <v>249</v>
      </c>
      <c r="B25" s="102">
        <f>SUM(B17:B24)</f>
        <v>50121804</v>
      </c>
      <c r="C25" s="102">
        <f aca="true" t="shared" si="3" ref="C25:N25">SUM(C17:C23)</f>
        <v>3946389</v>
      </c>
      <c r="D25" s="102">
        <f>SUM(D17:D24)</f>
        <v>4563056</v>
      </c>
      <c r="E25" s="102">
        <f t="shared" si="3"/>
        <v>4223388</v>
      </c>
      <c r="F25" s="102">
        <f t="shared" si="3"/>
        <v>4071389</v>
      </c>
      <c r="G25" s="102">
        <f t="shared" si="3"/>
        <v>4326389</v>
      </c>
      <c r="H25" s="102">
        <f t="shared" si="3"/>
        <v>4171389</v>
      </c>
      <c r="I25" s="102">
        <f t="shared" si="3"/>
        <v>4191389</v>
      </c>
      <c r="J25" s="102">
        <f t="shared" si="3"/>
        <v>4021389</v>
      </c>
      <c r="K25" s="102">
        <f t="shared" si="3"/>
        <v>4446389</v>
      </c>
      <c r="L25" s="102">
        <f t="shared" si="3"/>
        <v>4046389</v>
      </c>
      <c r="M25" s="102">
        <f t="shared" si="3"/>
        <v>4121389</v>
      </c>
      <c r="N25" s="102">
        <f t="shared" si="3"/>
        <v>3992859</v>
      </c>
      <c r="O25" s="103">
        <f t="shared" si="0"/>
        <v>50121804</v>
      </c>
      <c r="P25" s="103"/>
    </row>
    <row r="26" spans="1:16" ht="12.75">
      <c r="A26" s="2" t="s">
        <v>157</v>
      </c>
      <c r="B26" s="102">
        <v>44042853</v>
      </c>
      <c r="C26" s="102"/>
      <c r="D26" s="102" t="s">
        <v>2</v>
      </c>
      <c r="E26" s="102" t="s">
        <v>2</v>
      </c>
      <c r="F26" s="102" t="s">
        <v>2</v>
      </c>
      <c r="G26" s="102">
        <v>28000000</v>
      </c>
      <c r="H26" s="102">
        <v>15788853</v>
      </c>
      <c r="I26" s="102"/>
      <c r="J26" s="102"/>
      <c r="K26" s="102"/>
      <c r="L26" s="102"/>
      <c r="M26" s="102" t="s">
        <v>2</v>
      </c>
      <c r="N26" s="102">
        <v>254000</v>
      </c>
      <c r="O26" s="103">
        <f t="shared" si="0"/>
        <v>44042853</v>
      </c>
      <c r="P26" s="103"/>
    </row>
    <row r="27" spans="1:16" ht="12.75">
      <c r="A27" s="2" t="s">
        <v>159</v>
      </c>
      <c r="B27" s="102">
        <v>322699</v>
      </c>
      <c r="C27" s="102"/>
      <c r="D27" s="102">
        <v>322699</v>
      </c>
      <c r="E27" s="102"/>
      <c r="F27" s="102"/>
      <c r="G27" s="102" t="s">
        <v>2</v>
      </c>
      <c r="H27" s="102" t="s">
        <v>2</v>
      </c>
      <c r="I27" s="102" t="s">
        <v>2</v>
      </c>
      <c r="J27" s="102" t="s">
        <v>2</v>
      </c>
      <c r="K27" s="102" t="s">
        <v>2</v>
      </c>
      <c r="L27" s="102"/>
      <c r="M27" s="102" t="s">
        <v>2</v>
      </c>
      <c r="N27" s="102" t="s">
        <v>2</v>
      </c>
      <c r="O27" s="103">
        <f t="shared" si="0"/>
        <v>322699</v>
      </c>
      <c r="P27" s="103"/>
    </row>
    <row r="28" spans="1:16" ht="12.75">
      <c r="A28" s="2" t="s">
        <v>72</v>
      </c>
      <c r="B28" s="102">
        <v>22499575</v>
      </c>
      <c r="C28" s="102"/>
      <c r="D28" s="102"/>
      <c r="E28" s="102">
        <v>10000000</v>
      </c>
      <c r="F28" s="102"/>
      <c r="G28" s="102"/>
      <c r="H28" s="102"/>
      <c r="I28" s="102"/>
      <c r="J28" s="102"/>
      <c r="K28" s="102"/>
      <c r="L28" s="102"/>
      <c r="M28" s="102"/>
      <c r="N28" s="102">
        <v>12499575</v>
      </c>
      <c r="O28" s="103">
        <f t="shared" si="0"/>
        <v>22499575</v>
      </c>
      <c r="P28" s="103"/>
    </row>
    <row r="29" spans="1:16" ht="26.25">
      <c r="A29" s="34" t="s">
        <v>397</v>
      </c>
      <c r="B29" s="102">
        <f>SUM(B26:B28)</f>
        <v>66865127</v>
      </c>
      <c r="C29" s="102">
        <f>SUM(C26:C28)</f>
        <v>0</v>
      </c>
      <c r="D29" s="102">
        <f>SUM(D26:D28)</f>
        <v>322699</v>
      </c>
      <c r="E29" s="102">
        <f>SUM(E26:E28)</f>
        <v>10000000</v>
      </c>
      <c r="F29" s="102">
        <f>SUM(F26:F28)</f>
        <v>0</v>
      </c>
      <c r="G29" s="102">
        <f>SUM(G26:G28)</f>
        <v>28000000</v>
      </c>
      <c r="H29" s="102">
        <f>SUM(H26:H28)</f>
        <v>15788853</v>
      </c>
      <c r="I29" s="102">
        <f>SUM(I26:I28)</f>
        <v>0</v>
      </c>
      <c r="J29" s="102">
        <f>SUM(J26:J28)</f>
        <v>0</v>
      </c>
      <c r="K29" s="102">
        <f>SUM(K26:K28)</f>
        <v>0</v>
      </c>
      <c r="L29" s="102">
        <f>SUM(L26:L28)</f>
        <v>0</v>
      </c>
      <c r="M29" s="102">
        <f>SUM(M26:M28)</f>
        <v>0</v>
      </c>
      <c r="N29" s="102">
        <f>SUM(N26:N28)</f>
        <v>12753575</v>
      </c>
      <c r="O29" s="103">
        <f t="shared" si="0"/>
        <v>66865127</v>
      </c>
      <c r="P29" s="103"/>
    </row>
    <row r="30" spans="1:16" ht="12.75">
      <c r="A30" s="5" t="s">
        <v>250</v>
      </c>
      <c r="B30" s="102">
        <f>SUM(,B29,B25)</f>
        <v>116986931</v>
      </c>
      <c r="C30" s="102">
        <f>SUM(,C29,C25)</f>
        <v>3946389</v>
      </c>
      <c r="D30" s="102">
        <f>SUM(,D29,D25)</f>
        <v>4885755</v>
      </c>
      <c r="E30" s="102">
        <f>SUM(,E29,E25)</f>
        <v>14223388</v>
      </c>
      <c r="F30" s="102">
        <f>SUM(,F29,F25)</f>
        <v>4071389</v>
      </c>
      <c r="G30" s="102">
        <f>SUM(,G29,G25)</f>
        <v>32326389</v>
      </c>
      <c r="H30" s="102">
        <f>SUM(,H29,H25)</f>
        <v>19960242</v>
      </c>
      <c r="I30" s="102">
        <f>SUM(,I29,I25)</f>
        <v>4191389</v>
      </c>
      <c r="J30" s="102">
        <f>SUM(,J29,J25)</f>
        <v>4021389</v>
      </c>
      <c r="K30" s="102">
        <f>SUM(,K29,K25)</f>
        <v>4446389</v>
      </c>
      <c r="L30" s="102">
        <f>SUM(,L29,L25)</f>
        <v>4046389</v>
      </c>
      <c r="M30" s="102">
        <f>SUM(,M29,M25)</f>
        <v>4121389</v>
      </c>
      <c r="N30" s="102">
        <f>SUM(,N29,N25)</f>
        <v>16746434</v>
      </c>
      <c r="O30" s="103">
        <f t="shared" si="0"/>
        <v>116986931</v>
      </c>
      <c r="P30" s="103"/>
    </row>
    <row r="31" spans="14:15" ht="12.75">
      <c r="N31" t="s">
        <v>2</v>
      </c>
      <c r="O31" s="103">
        <f t="shared" si="0"/>
        <v>0</v>
      </c>
    </row>
    <row r="32" spans="2:15" ht="12.75">
      <c r="B32" t="s">
        <v>251</v>
      </c>
      <c r="C32">
        <v>40980519</v>
      </c>
      <c r="D32">
        <v>-1334650</v>
      </c>
      <c r="E32">
        <v>1264350</v>
      </c>
      <c r="F32">
        <v>-936650</v>
      </c>
      <c r="G32">
        <v>-11154650</v>
      </c>
      <c r="H32">
        <v>-6731650</v>
      </c>
      <c r="I32">
        <v>-1144650</v>
      </c>
      <c r="J32">
        <v>-1079650</v>
      </c>
      <c r="K32">
        <v>-1672650</v>
      </c>
      <c r="L32">
        <v>-2514650</v>
      </c>
      <c r="M32">
        <v>-1119650</v>
      </c>
      <c r="N32">
        <v>-14556019</v>
      </c>
      <c r="O32" s="103">
        <f t="shared" si="0"/>
        <v>0</v>
      </c>
    </row>
    <row r="33" spans="2:14" ht="12.75">
      <c r="B33" t="s">
        <v>252</v>
      </c>
      <c r="C33">
        <v>40980519</v>
      </c>
      <c r="D33">
        <v>39645869</v>
      </c>
      <c r="E33">
        <v>40910219</v>
      </c>
      <c r="F33">
        <v>39973569</v>
      </c>
      <c r="G33">
        <v>28818919</v>
      </c>
      <c r="H33">
        <v>22087269</v>
      </c>
      <c r="I33">
        <v>20942619</v>
      </c>
      <c r="J33" s="100">
        <v>19862969</v>
      </c>
      <c r="K33" s="101">
        <v>18190319</v>
      </c>
      <c r="L33">
        <v>15675669</v>
      </c>
      <c r="M33">
        <v>14556019</v>
      </c>
      <c r="N33">
        <v>0</v>
      </c>
    </row>
    <row r="34" ht="12.75">
      <c r="N34" t="s">
        <v>2</v>
      </c>
    </row>
    <row r="35" ht="12.75">
      <c r="N35" t="s">
        <v>2</v>
      </c>
    </row>
    <row r="36" ht="12.75">
      <c r="N36" t="s">
        <v>2</v>
      </c>
    </row>
    <row r="37" ht="12.75">
      <c r="N37" t="s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31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85.8515625" style="0" customWidth="1"/>
  </cols>
  <sheetData>
    <row r="2" spans="1:2" ht="12.75">
      <c r="A2" s="1" t="s">
        <v>407</v>
      </c>
      <c r="B2" s="1"/>
    </row>
    <row r="6" spans="1:2" ht="12.75">
      <c r="A6" s="1" t="s">
        <v>2</v>
      </c>
      <c r="B6" t="s">
        <v>10</v>
      </c>
    </row>
    <row r="7" spans="1:2" ht="12.75">
      <c r="A7" s="46" t="s">
        <v>253</v>
      </c>
      <c r="B7" s="46"/>
    </row>
    <row r="9" spans="1:4" ht="12.75">
      <c r="A9" s="2"/>
      <c r="B9" s="5" t="s">
        <v>19</v>
      </c>
      <c r="C9" s="2" t="s">
        <v>254</v>
      </c>
      <c r="D9" s="5" t="s">
        <v>255</v>
      </c>
    </row>
    <row r="10" spans="1:4" ht="12.75">
      <c r="A10" s="2" t="s">
        <v>55</v>
      </c>
      <c r="B10" s="2" t="s">
        <v>256</v>
      </c>
      <c r="C10" s="2"/>
      <c r="D10" s="2"/>
    </row>
    <row r="11" spans="1:4" ht="12.75">
      <c r="A11" s="2" t="s">
        <v>57</v>
      </c>
      <c r="B11" s="2" t="s">
        <v>257</v>
      </c>
      <c r="C11" s="2">
        <v>0</v>
      </c>
      <c r="D11" s="2">
        <v>0</v>
      </c>
    </row>
    <row r="12" spans="1:4" ht="12.75">
      <c r="A12" s="2" t="s">
        <v>59</v>
      </c>
      <c r="B12" s="2" t="s">
        <v>258</v>
      </c>
      <c r="C12" s="2" t="s">
        <v>259</v>
      </c>
      <c r="D12" s="2"/>
    </row>
    <row r="13" spans="1:4" ht="12.75">
      <c r="A13" s="2" t="s">
        <v>61</v>
      </c>
      <c r="B13" s="2" t="s">
        <v>260</v>
      </c>
      <c r="C13" s="2">
        <v>13000</v>
      </c>
      <c r="D13" s="2">
        <v>3</v>
      </c>
    </row>
    <row r="14" spans="1:4" ht="12.75">
      <c r="A14" s="2" t="s">
        <v>63</v>
      </c>
      <c r="B14" s="2" t="s">
        <v>261</v>
      </c>
      <c r="C14" s="2">
        <v>0</v>
      </c>
      <c r="D14" s="2">
        <v>0</v>
      </c>
    </row>
    <row r="15" spans="1:4" ht="12.75">
      <c r="A15" s="2" t="s">
        <v>65</v>
      </c>
      <c r="B15" s="2" t="s">
        <v>262</v>
      </c>
      <c r="C15" s="2">
        <v>0</v>
      </c>
      <c r="D15" s="2">
        <v>0</v>
      </c>
    </row>
    <row r="16" spans="1:4" ht="12.75">
      <c r="A16" s="2"/>
      <c r="B16" s="2"/>
      <c r="C16" s="2"/>
      <c r="D16" s="2"/>
    </row>
    <row r="17" spans="1:4" ht="12.75">
      <c r="A17" s="2"/>
      <c r="B17" s="5" t="s">
        <v>263</v>
      </c>
      <c r="C17" s="5">
        <f>SUM(C14:C16,C10:C12)</f>
        <v>0</v>
      </c>
      <c r="D17" s="5">
        <f>SUM(D14:D16,D10:D12)</f>
        <v>0</v>
      </c>
    </row>
    <row r="18" spans="2:4" ht="12.75">
      <c r="B18" s="1"/>
      <c r="C18" s="1"/>
      <c r="D18" s="1"/>
    </row>
    <row r="19" ht="12.75">
      <c r="B19" t="s">
        <v>317</v>
      </c>
    </row>
    <row r="21" spans="2:3" ht="12.75">
      <c r="B21" s="1" t="s">
        <v>264</v>
      </c>
      <c r="C21" s="1"/>
    </row>
    <row r="22" ht="12.75">
      <c r="B22" t="s">
        <v>406</v>
      </c>
    </row>
    <row r="23" ht="12.75">
      <c r="B23" t="s">
        <v>265</v>
      </c>
    </row>
    <row r="24" ht="12.75">
      <c r="B24" s="1" t="s">
        <v>266</v>
      </c>
    </row>
    <row r="27" ht="12.75">
      <c r="B27" s="1" t="s">
        <v>19</v>
      </c>
    </row>
    <row r="29" ht="12.75">
      <c r="B29" t="s">
        <v>267</v>
      </c>
    </row>
    <row r="30" ht="12.75">
      <c r="B30" t="s">
        <v>268</v>
      </c>
    </row>
    <row r="31" ht="12.75">
      <c r="B31" t="s">
        <v>316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D33"/>
  <sheetViews>
    <sheetView zoomScalePageLayoutView="0" workbookViewId="0" topLeftCell="A4">
      <selection activeCell="F17" sqref="F17"/>
    </sheetView>
  </sheetViews>
  <sheetFormatPr defaultColWidth="9.140625" defaultRowHeight="12.75"/>
  <cols>
    <col min="2" max="2" width="51.7109375" style="0" customWidth="1"/>
    <col min="3" max="3" width="12.57421875" style="0" bestFit="1" customWidth="1"/>
  </cols>
  <sheetData>
    <row r="2" ht="12.75">
      <c r="B2" t="s">
        <v>408</v>
      </c>
    </row>
    <row r="3" ht="12.75">
      <c r="B3" t="s">
        <v>10</v>
      </c>
    </row>
    <row r="4" ht="12.75">
      <c r="B4" s="1" t="s">
        <v>269</v>
      </c>
    </row>
    <row r="5" ht="12.75">
      <c r="B5" s="1"/>
    </row>
    <row r="6" ht="12.75">
      <c r="C6" s="44" t="s">
        <v>17</v>
      </c>
    </row>
    <row r="7" spans="1:3" ht="12.75">
      <c r="A7" s="2" t="s">
        <v>18</v>
      </c>
      <c r="B7" s="2" t="s">
        <v>19</v>
      </c>
      <c r="C7" s="2">
        <v>2018</v>
      </c>
    </row>
    <row r="8" spans="1:3" ht="12.75">
      <c r="A8" s="2"/>
      <c r="B8" s="2"/>
      <c r="C8" s="2" t="s">
        <v>87</v>
      </c>
    </row>
    <row r="9" spans="1:3" ht="12.75">
      <c r="A9" s="2" t="s">
        <v>2</v>
      </c>
      <c r="B9" s="2" t="s">
        <v>270</v>
      </c>
      <c r="C9" s="2"/>
    </row>
    <row r="10" spans="1:3" ht="12.75">
      <c r="A10" s="2" t="s">
        <v>55</v>
      </c>
      <c r="B10" s="2" t="s">
        <v>271</v>
      </c>
      <c r="C10" s="134">
        <v>4207099</v>
      </c>
    </row>
    <row r="11" spans="1:3" ht="12.75">
      <c r="A11" s="2" t="s">
        <v>59</v>
      </c>
      <c r="B11" s="2" t="s">
        <v>272</v>
      </c>
      <c r="C11" s="134"/>
    </row>
    <row r="12" spans="1:3" ht="12.75">
      <c r="A12" s="45" t="s">
        <v>61</v>
      </c>
      <c r="B12" s="2" t="s">
        <v>320</v>
      </c>
      <c r="C12" s="134">
        <v>1342688</v>
      </c>
    </row>
    <row r="13" spans="1:3" ht="12.75">
      <c r="A13" s="45" t="s">
        <v>63</v>
      </c>
      <c r="B13" s="2" t="s">
        <v>273</v>
      </c>
      <c r="C13" s="134">
        <v>30000</v>
      </c>
    </row>
    <row r="14" spans="1:3" ht="12.75">
      <c r="A14" s="45" t="s">
        <v>65</v>
      </c>
      <c r="B14" s="2" t="s">
        <v>274</v>
      </c>
      <c r="C14" s="134">
        <v>110000</v>
      </c>
    </row>
    <row r="15" spans="1:3" ht="12.75">
      <c r="A15" s="45" t="s">
        <v>67</v>
      </c>
      <c r="B15" s="2" t="s">
        <v>275</v>
      </c>
      <c r="C15" s="134">
        <v>30000</v>
      </c>
    </row>
    <row r="16" spans="1:3" ht="12.75">
      <c r="A16" s="45" t="s">
        <v>69</v>
      </c>
      <c r="B16" s="2" t="s">
        <v>276</v>
      </c>
      <c r="C16" s="134">
        <v>12000</v>
      </c>
    </row>
    <row r="17" spans="1:3" ht="12.75">
      <c r="A17" s="45" t="s">
        <v>71</v>
      </c>
      <c r="B17" s="2" t="s">
        <v>277</v>
      </c>
      <c r="C17" s="134">
        <v>37000</v>
      </c>
    </row>
    <row r="18" spans="1:3" ht="12.75">
      <c r="A18" s="45" t="s">
        <v>158</v>
      </c>
      <c r="B18" s="2" t="s">
        <v>278</v>
      </c>
      <c r="C18" s="134">
        <v>0</v>
      </c>
    </row>
    <row r="19" spans="1:3" ht="12.75">
      <c r="A19" s="45" t="s">
        <v>160</v>
      </c>
      <c r="B19" s="2" t="s">
        <v>279</v>
      </c>
      <c r="C19" s="134">
        <v>115770</v>
      </c>
    </row>
    <row r="20" spans="1:3" ht="12.75">
      <c r="A20" s="45" t="s">
        <v>280</v>
      </c>
      <c r="B20" s="2" t="s">
        <v>281</v>
      </c>
      <c r="C20" s="134">
        <v>119420</v>
      </c>
    </row>
    <row r="21" spans="1:3" ht="12.75">
      <c r="A21" s="45" t="s">
        <v>282</v>
      </c>
      <c r="B21" s="2" t="s">
        <v>319</v>
      </c>
      <c r="C21" s="134">
        <v>804709</v>
      </c>
    </row>
    <row r="22" spans="1:3" ht="12.75">
      <c r="A22" s="45" t="s">
        <v>284</v>
      </c>
      <c r="B22" s="2" t="s">
        <v>283</v>
      </c>
      <c r="C22" s="134">
        <v>80883</v>
      </c>
    </row>
    <row r="23" spans="1:3" ht="12.75">
      <c r="A23" s="45" t="s">
        <v>318</v>
      </c>
      <c r="B23" s="2" t="s">
        <v>285</v>
      </c>
      <c r="C23" s="134">
        <v>891890</v>
      </c>
    </row>
    <row r="24" spans="1:3" ht="12.75">
      <c r="A24" s="45" t="s">
        <v>410</v>
      </c>
      <c r="B24" s="2" t="s">
        <v>411</v>
      </c>
      <c r="C24" s="134">
        <v>30000</v>
      </c>
    </row>
    <row r="25" spans="1:3" ht="12.75">
      <c r="A25" s="2"/>
      <c r="B25" s="2"/>
      <c r="C25" s="134"/>
    </row>
    <row r="26" spans="1:3" ht="12.75">
      <c r="A26" s="2"/>
      <c r="B26" s="2" t="s">
        <v>286</v>
      </c>
      <c r="C26" s="134"/>
    </row>
    <row r="27" spans="1:3" ht="12.75">
      <c r="A27" s="2" t="s">
        <v>55</v>
      </c>
      <c r="B27" s="2" t="s">
        <v>287</v>
      </c>
      <c r="C27" s="134">
        <v>800000</v>
      </c>
    </row>
    <row r="28" spans="1:3" ht="12.75">
      <c r="A28" s="2" t="s">
        <v>57</v>
      </c>
      <c r="B28" s="2" t="s">
        <v>288</v>
      </c>
      <c r="C28" s="134"/>
    </row>
    <row r="29" spans="1:3" ht="12.75">
      <c r="A29" s="2" t="s">
        <v>59</v>
      </c>
      <c r="B29" s="2" t="s">
        <v>289</v>
      </c>
      <c r="C29" s="134">
        <v>160000</v>
      </c>
    </row>
    <row r="30" spans="1:3" ht="12.75">
      <c r="A30" s="45" t="s">
        <v>63</v>
      </c>
      <c r="B30" s="2" t="s">
        <v>290</v>
      </c>
      <c r="C30" s="102"/>
    </row>
    <row r="31" spans="1:3" ht="12.75">
      <c r="A31" s="45" t="s">
        <v>65</v>
      </c>
      <c r="B31" s="2" t="s">
        <v>291</v>
      </c>
      <c r="C31" s="102"/>
    </row>
    <row r="32" spans="1:3" ht="12.75">
      <c r="A32" s="2" t="s">
        <v>2</v>
      </c>
      <c r="B32" s="2" t="s">
        <v>172</v>
      </c>
      <c r="C32" s="102">
        <f>SUM(C10:C31)</f>
        <v>8771459</v>
      </c>
    </row>
    <row r="33" spans="3:4" ht="12.75">
      <c r="C33" t="s">
        <v>2</v>
      </c>
      <c r="D33" t="s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9">
      <selection activeCell="H43" sqref="H43"/>
    </sheetView>
  </sheetViews>
  <sheetFormatPr defaultColWidth="9.140625" defaultRowHeight="12.75"/>
  <cols>
    <col min="2" max="2" width="27.28125" style="0" customWidth="1"/>
    <col min="3" max="3" width="17.421875" style="0" bestFit="1" customWidth="1"/>
    <col min="4" max="5" width="16.28125" style="0" bestFit="1" customWidth="1"/>
  </cols>
  <sheetData>
    <row r="1" spans="1:6" ht="15">
      <c r="A1" s="1"/>
      <c r="B1" s="81"/>
      <c r="C1" s="81" t="s">
        <v>292</v>
      </c>
      <c r="D1" s="21"/>
      <c r="E1" s="21"/>
      <c r="F1" s="21"/>
    </row>
    <row r="2" spans="2:6" ht="15">
      <c r="B2" s="21"/>
      <c r="C2" s="21" t="s">
        <v>2</v>
      </c>
      <c r="D2" s="21"/>
      <c r="E2" s="21"/>
      <c r="F2" s="21"/>
    </row>
    <row r="3" spans="1:6" ht="15">
      <c r="A3" s="21"/>
      <c r="C3" s="21"/>
      <c r="D3" s="21" t="s">
        <v>2</v>
      </c>
      <c r="E3" s="21" t="s">
        <v>2</v>
      </c>
      <c r="F3" s="21" t="s">
        <v>2</v>
      </c>
    </row>
    <row r="4" spans="1:7" ht="15">
      <c r="A4" t="s">
        <v>406</v>
      </c>
      <c r="F4" s="82"/>
      <c r="G4" s="1"/>
    </row>
    <row r="5" spans="1:7" ht="15">
      <c r="A5" s="1" t="s">
        <v>10</v>
      </c>
      <c r="F5" s="82"/>
      <c r="G5" s="1"/>
    </row>
    <row r="6" spans="1:8" ht="15">
      <c r="A6" s="83" t="s">
        <v>293</v>
      </c>
      <c r="B6" s="83"/>
      <c r="C6" s="83"/>
      <c r="D6" s="83"/>
      <c r="E6" s="83"/>
      <c r="F6" s="82"/>
      <c r="G6" s="1"/>
      <c r="H6" s="1"/>
    </row>
    <row r="7" spans="1:7" ht="15">
      <c r="A7" s="82"/>
      <c r="B7" s="82"/>
      <c r="C7" s="82"/>
      <c r="D7" s="82" t="s">
        <v>82</v>
      </c>
      <c r="E7" s="82"/>
      <c r="F7" s="21"/>
      <c r="G7" s="1"/>
    </row>
    <row r="8" spans="1:6" ht="15">
      <c r="A8" s="84" t="s">
        <v>86</v>
      </c>
      <c r="B8" s="85" t="s">
        <v>19</v>
      </c>
      <c r="C8" s="85">
        <v>2019</v>
      </c>
      <c r="D8" s="85">
        <v>2020</v>
      </c>
      <c r="E8" s="85">
        <v>2021</v>
      </c>
      <c r="F8" s="21"/>
    </row>
    <row r="9" spans="1:6" ht="15">
      <c r="A9" s="84" t="s">
        <v>88</v>
      </c>
      <c r="B9" s="86" t="s">
        <v>21</v>
      </c>
      <c r="C9" s="87"/>
      <c r="D9" s="87"/>
      <c r="E9" s="88"/>
      <c r="F9" s="21"/>
    </row>
    <row r="10" spans="1:6" ht="15">
      <c r="A10" s="22">
        <v>1</v>
      </c>
      <c r="B10" s="2" t="s">
        <v>294</v>
      </c>
      <c r="C10" s="102">
        <v>1878500</v>
      </c>
      <c r="D10" s="102">
        <v>3000000</v>
      </c>
      <c r="E10" s="102">
        <v>3500000</v>
      </c>
      <c r="F10" s="103"/>
    </row>
    <row r="11" spans="1:6" ht="15">
      <c r="A11" s="22">
        <v>2</v>
      </c>
      <c r="B11" s="2" t="s">
        <v>25</v>
      </c>
      <c r="C11" s="102">
        <v>2585000</v>
      </c>
      <c r="D11" s="102">
        <v>2400000</v>
      </c>
      <c r="E11" s="102">
        <v>3500000</v>
      </c>
      <c r="F11" s="103"/>
    </row>
    <row r="12" spans="1:6" ht="27">
      <c r="A12" s="22">
        <v>3</v>
      </c>
      <c r="B12" s="14" t="s">
        <v>27</v>
      </c>
      <c r="C12" s="102">
        <v>32407487</v>
      </c>
      <c r="D12" s="102">
        <v>25500000</v>
      </c>
      <c r="E12" s="102">
        <v>26000000</v>
      </c>
      <c r="F12" s="103"/>
    </row>
    <row r="13" spans="1:6" ht="15">
      <c r="A13" s="22">
        <v>4</v>
      </c>
      <c r="B13" s="2" t="s">
        <v>295</v>
      </c>
      <c r="C13" s="102">
        <v>5861714</v>
      </c>
      <c r="D13" s="102">
        <v>15000000</v>
      </c>
      <c r="E13" s="102">
        <v>15000000</v>
      </c>
      <c r="F13" s="103"/>
    </row>
    <row r="14" spans="1:6" ht="15">
      <c r="A14" s="22">
        <v>5</v>
      </c>
      <c r="B14" s="2" t="s">
        <v>296</v>
      </c>
      <c r="C14" s="102"/>
      <c r="D14" s="102"/>
      <c r="E14" s="102"/>
      <c r="F14" s="103"/>
    </row>
    <row r="15" spans="1:6" ht="15">
      <c r="A15" s="22">
        <v>6</v>
      </c>
      <c r="B15" s="2" t="s">
        <v>297</v>
      </c>
      <c r="C15" s="102">
        <v>120000</v>
      </c>
      <c r="D15" s="102">
        <v>600000</v>
      </c>
      <c r="E15" s="102">
        <v>600000</v>
      </c>
      <c r="F15" s="103"/>
    </row>
    <row r="16" spans="1:6" ht="15">
      <c r="A16" s="22">
        <v>7</v>
      </c>
      <c r="B16" s="2" t="s">
        <v>245</v>
      </c>
      <c r="C16" s="102">
        <v>7523102</v>
      </c>
      <c r="D16" s="102">
        <v>10055000</v>
      </c>
      <c r="E16" s="102">
        <v>3605000</v>
      </c>
      <c r="F16" s="103"/>
    </row>
    <row r="17" spans="1:6" ht="15">
      <c r="A17" s="22"/>
      <c r="B17" s="2"/>
      <c r="C17" s="102"/>
      <c r="D17" s="102"/>
      <c r="E17" s="102"/>
      <c r="F17" s="103"/>
    </row>
    <row r="18" spans="1:6" ht="15">
      <c r="A18" s="22"/>
      <c r="B18" s="89" t="s">
        <v>124</v>
      </c>
      <c r="C18" s="102">
        <f>SUM(C10:C17)</f>
        <v>50375803</v>
      </c>
      <c r="D18" s="102">
        <f>SUM(D10:D17)</f>
        <v>56555000</v>
      </c>
      <c r="E18" s="102">
        <f>SUM(E10:E17)</f>
        <v>52205000</v>
      </c>
      <c r="F18" s="103"/>
    </row>
    <row r="19" spans="1:6" ht="15">
      <c r="A19" s="22"/>
      <c r="B19" s="22"/>
      <c r="C19" s="102"/>
      <c r="D19" s="102"/>
      <c r="E19" s="102"/>
      <c r="F19" s="103"/>
    </row>
    <row r="20" spans="1:6" ht="15">
      <c r="A20" s="84" t="s">
        <v>298</v>
      </c>
      <c r="B20" s="86" t="s">
        <v>54</v>
      </c>
      <c r="C20" s="114"/>
      <c r="D20" s="114"/>
      <c r="E20" s="133"/>
      <c r="F20" s="103"/>
    </row>
    <row r="21" spans="1:6" ht="12.75">
      <c r="A21" s="2">
        <v>1</v>
      </c>
      <c r="B21" s="2" t="s">
        <v>56</v>
      </c>
      <c r="C21" s="102">
        <v>12455243</v>
      </c>
      <c r="D21" s="102">
        <v>17500000</v>
      </c>
      <c r="E21" s="102">
        <v>17500000</v>
      </c>
      <c r="F21" s="103"/>
    </row>
    <row r="22" spans="1:6" ht="12.75">
      <c r="A22" s="2">
        <v>2</v>
      </c>
      <c r="B22" s="2" t="s">
        <v>299</v>
      </c>
      <c r="C22" s="102">
        <v>2058385</v>
      </c>
      <c r="D22" s="102">
        <v>3850000</v>
      </c>
      <c r="E22" s="102">
        <v>3850000</v>
      </c>
      <c r="F22" s="103"/>
    </row>
    <row r="23" spans="1:6" ht="12.75">
      <c r="A23" s="2">
        <v>3</v>
      </c>
      <c r="B23" s="2" t="s">
        <v>154</v>
      </c>
      <c r="C23" s="102">
        <v>22643049</v>
      </c>
      <c r="D23" s="102">
        <v>15000000</v>
      </c>
      <c r="E23" s="102">
        <v>14255000</v>
      </c>
      <c r="F23" s="103"/>
    </row>
    <row r="24" spans="1:6" ht="12.75">
      <c r="A24" s="19">
        <v>4</v>
      </c>
      <c r="B24" s="2" t="s">
        <v>300</v>
      </c>
      <c r="C24" s="102">
        <v>3307000</v>
      </c>
      <c r="D24" s="102">
        <v>8000000</v>
      </c>
      <c r="E24" s="102">
        <v>8000000</v>
      </c>
      <c r="F24" s="103"/>
    </row>
    <row r="25" spans="1:6" ht="12.75">
      <c r="A25" s="2">
        <v>5</v>
      </c>
      <c r="B25" s="2" t="s">
        <v>301</v>
      </c>
      <c r="C25" s="102">
        <v>7721460</v>
      </c>
      <c r="D25" s="102">
        <v>1000000</v>
      </c>
      <c r="E25" s="102">
        <v>1000000</v>
      </c>
      <c r="F25" s="103"/>
    </row>
    <row r="26" spans="1:6" ht="12.75">
      <c r="A26" s="2">
        <v>6</v>
      </c>
      <c r="B26" s="2" t="s">
        <v>248</v>
      </c>
      <c r="C26" s="102">
        <v>1020000</v>
      </c>
      <c r="D26" s="102">
        <v>7000000</v>
      </c>
      <c r="E26" s="102">
        <v>7000000</v>
      </c>
      <c r="F26" s="103"/>
    </row>
    <row r="27" spans="1:6" ht="12.75">
      <c r="A27" s="2">
        <v>7</v>
      </c>
      <c r="B27" s="2" t="s">
        <v>72</v>
      </c>
      <c r="C27" s="102">
        <v>0</v>
      </c>
      <c r="D27" s="102">
        <v>3605000</v>
      </c>
      <c r="E27" s="102"/>
      <c r="F27" s="103"/>
    </row>
    <row r="28" spans="1:6" ht="12.75">
      <c r="A28" s="2">
        <v>8</v>
      </c>
      <c r="B28" s="2" t="s">
        <v>302</v>
      </c>
      <c r="C28" s="102">
        <v>500000</v>
      </c>
      <c r="D28" s="102">
        <v>600000</v>
      </c>
      <c r="E28" s="102">
        <v>600000</v>
      </c>
      <c r="F28" s="103"/>
    </row>
    <row r="29" spans="1:6" ht="12.75">
      <c r="A29" s="2"/>
      <c r="B29" s="2" t="s">
        <v>388</v>
      </c>
      <c r="C29" s="102">
        <v>416667</v>
      </c>
      <c r="D29" s="102"/>
      <c r="E29" s="102"/>
      <c r="F29" s="103"/>
    </row>
    <row r="30" spans="1:6" ht="12.75">
      <c r="A30" s="2"/>
      <c r="B30" s="5" t="s">
        <v>124</v>
      </c>
      <c r="C30" s="102">
        <f>SUM(C21:C29)</f>
        <v>50121804</v>
      </c>
      <c r="D30" s="102">
        <f>SUM(D21:D28)</f>
        <v>56555000</v>
      </c>
      <c r="E30" s="102">
        <f>SUM(E21:E28)</f>
        <v>52205000</v>
      </c>
      <c r="F30" s="103"/>
    </row>
    <row r="31" spans="1:6" ht="15">
      <c r="A31" s="22"/>
      <c r="B31" s="22"/>
      <c r="C31" s="102"/>
      <c r="D31" s="102"/>
      <c r="E31" s="102"/>
      <c r="F31" s="103"/>
    </row>
    <row r="32" spans="1:6" s="92" customFormat="1" ht="13.5">
      <c r="A32" s="90" t="s">
        <v>303</v>
      </c>
      <c r="B32" s="91" t="s">
        <v>304</v>
      </c>
      <c r="C32" s="102"/>
      <c r="D32" s="102"/>
      <c r="E32" s="102"/>
      <c r="F32" s="103"/>
    </row>
    <row r="33" spans="1:6" ht="15">
      <c r="A33" s="22"/>
      <c r="B33" s="22"/>
      <c r="C33" s="102"/>
      <c r="D33" s="102"/>
      <c r="E33" s="102"/>
      <c r="F33" s="103"/>
    </row>
    <row r="34" spans="1:6" ht="12.75">
      <c r="A34" s="2"/>
      <c r="B34" s="93" t="s">
        <v>305</v>
      </c>
      <c r="C34" s="114"/>
      <c r="D34" s="114"/>
      <c r="E34" s="133"/>
      <c r="F34" s="103"/>
    </row>
    <row r="35" spans="1:6" ht="12.75">
      <c r="A35" s="2">
        <v>1</v>
      </c>
      <c r="B35" s="2" t="s">
        <v>305</v>
      </c>
      <c r="C35" s="102">
        <v>66611128</v>
      </c>
      <c r="D35" s="102">
        <v>20000000</v>
      </c>
      <c r="E35" s="102">
        <v>20000000</v>
      </c>
      <c r="F35" s="103"/>
    </row>
    <row r="36" spans="1:6" ht="12.75">
      <c r="A36" s="2"/>
      <c r="B36" s="2"/>
      <c r="C36" s="102"/>
      <c r="D36" s="102"/>
      <c r="E36" s="102"/>
      <c r="F36" s="103"/>
    </row>
    <row r="37" spans="1:6" ht="12.75">
      <c r="A37" s="2"/>
      <c r="B37" s="93" t="s">
        <v>306</v>
      </c>
      <c r="C37" s="114"/>
      <c r="D37" s="114"/>
      <c r="E37" s="133"/>
      <c r="F37" s="103"/>
    </row>
    <row r="38" spans="1:6" ht="12.75">
      <c r="A38" s="2">
        <v>1</v>
      </c>
      <c r="B38" s="2" t="s">
        <v>306</v>
      </c>
      <c r="C38" s="102">
        <v>66865127</v>
      </c>
      <c r="D38" s="102">
        <v>20000000</v>
      </c>
      <c r="E38" s="102">
        <v>20000000</v>
      </c>
      <c r="F38" s="103"/>
    </row>
    <row r="39" spans="1:6" ht="12.75">
      <c r="A39" s="2"/>
      <c r="B39" s="2"/>
      <c r="C39" s="102"/>
      <c r="D39" s="102"/>
      <c r="E39" s="102"/>
      <c r="F39" s="103"/>
    </row>
    <row r="40" spans="1:6" ht="12.75">
      <c r="A40" s="2"/>
      <c r="B40" s="5" t="s">
        <v>307</v>
      </c>
      <c r="C40" s="102">
        <f>SUM(C18,C35)</f>
        <v>116986931</v>
      </c>
      <c r="D40" s="102">
        <v>76555000</v>
      </c>
      <c r="E40" s="102">
        <v>72205000</v>
      </c>
      <c r="F40" s="103"/>
    </row>
    <row r="41" spans="1:6" ht="12.75">
      <c r="A41" s="2"/>
      <c r="B41" s="5"/>
      <c r="C41" s="102" t="s">
        <v>2</v>
      </c>
      <c r="D41" s="102"/>
      <c r="E41" s="102"/>
      <c r="F41" s="103"/>
    </row>
    <row r="42" spans="1:6" ht="12.75">
      <c r="A42" s="2"/>
      <c r="B42" s="5" t="s">
        <v>308</v>
      </c>
      <c r="C42" s="102">
        <f>SUM(C38,C30)</f>
        <v>116986931</v>
      </c>
      <c r="D42" s="102">
        <v>76555000</v>
      </c>
      <c r="E42" s="102">
        <v>72205000</v>
      </c>
      <c r="F42" s="103"/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53.00390625" style="0" customWidth="1"/>
    <col min="2" max="2" width="13.7109375" style="0" bestFit="1" customWidth="1"/>
  </cols>
  <sheetData>
    <row r="1" ht="12.75">
      <c r="A1" s="1" t="s">
        <v>399</v>
      </c>
    </row>
    <row r="2" ht="12.75">
      <c r="A2" s="1" t="s">
        <v>8</v>
      </c>
    </row>
    <row r="3" ht="12.75">
      <c r="A3" s="1" t="s">
        <v>9</v>
      </c>
    </row>
    <row r="5" ht="12.75">
      <c r="A5" s="1" t="s">
        <v>10</v>
      </c>
    </row>
    <row r="6" ht="12.75">
      <c r="B6" s="3"/>
    </row>
    <row r="7" spans="1:2" ht="15">
      <c r="A7" s="4"/>
      <c r="B7" s="5" t="s">
        <v>11</v>
      </c>
    </row>
    <row r="8" spans="1:2" ht="12.75">
      <c r="A8" s="2" t="s">
        <v>12</v>
      </c>
      <c r="B8" s="102">
        <v>7523102</v>
      </c>
    </row>
    <row r="9" spans="1:2" ht="12.75">
      <c r="A9" s="2" t="s">
        <v>13</v>
      </c>
      <c r="B9" s="102">
        <v>21567894</v>
      </c>
    </row>
    <row r="10" spans="1:2" ht="12.75">
      <c r="A10" s="2"/>
      <c r="B10" s="102"/>
    </row>
    <row r="11" spans="1:2" ht="12.75">
      <c r="A11" s="5" t="s">
        <v>14</v>
      </c>
      <c r="B11" s="102">
        <f>SUM(B8:B10)</f>
        <v>29090996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"/>
  <sheetViews>
    <sheetView zoomScalePageLayoutView="0" workbookViewId="0" topLeftCell="A43">
      <selection activeCell="F48" sqref="F48"/>
    </sheetView>
  </sheetViews>
  <sheetFormatPr defaultColWidth="9.140625" defaultRowHeight="12.75"/>
  <cols>
    <col min="2" max="2" width="55.8515625" style="0" bestFit="1" customWidth="1"/>
    <col min="3" max="3" width="14.7109375" style="0" bestFit="1" customWidth="1"/>
    <col min="6" max="6" width="12.57421875" style="0" bestFit="1" customWidth="1"/>
    <col min="7" max="7" width="13.7109375" style="0" bestFit="1" customWidth="1"/>
  </cols>
  <sheetData>
    <row r="1" ht="12.75">
      <c r="B1" s="1" t="s">
        <v>400</v>
      </c>
    </row>
    <row r="2" ht="12.75">
      <c r="B2" s="1" t="s">
        <v>15</v>
      </c>
    </row>
    <row r="3" ht="12.75">
      <c r="B3" s="1" t="s">
        <v>16</v>
      </c>
    </row>
    <row r="5" spans="1:2" ht="12.75">
      <c r="A5" s="6"/>
      <c r="B5" t="s">
        <v>10</v>
      </c>
    </row>
    <row r="6" ht="12.75">
      <c r="A6" s="6"/>
    </row>
    <row r="7" ht="12.75">
      <c r="A7" s="6"/>
    </row>
    <row r="8" spans="1:3" ht="12.75">
      <c r="A8" s="7"/>
      <c r="B8" s="7"/>
      <c r="C8" s="8" t="s">
        <v>17</v>
      </c>
    </row>
    <row r="9" spans="1:3" ht="12.75">
      <c r="A9" s="5" t="s">
        <v>18</v>
      </c>
      <c r="B9" s="9" t="s">
        <v>19</v>
      </c>
      <c r="C9" s="10" t="s">
        <v>20</v>
      </c>
    </row>
    <row r="10" spans="1:3" ht="17.25">
      <c r="A10" s="11" t="s">
        <v>2</v>
      </c>
      <c r="B10" s="12" t="s">
        <v>21</v>
      </c>
      <c r="C10" s="13" t="s">
        <v>2</v>
      </c>
    </row>
    <row r="11" spans="1:3" ht="12.75">
      <c r="A11" s="2" t="s">
        <v>22</v>
      </c>
      <c r="B11" s="2" t="s">
        <v>23</v>
      </c>
      <c r="C11" s="134">
        <v>1878500</v>
      </c>
    </row>
    <row r="12" spans="1:7" ht="12.75">
      <c r="A12" s="2" t="s">
        <v>24</v>
      </c>
      <c r="B12" s="14" t="s">
        <v>25</v>
      </c>
      <c r="C12" s="134">
        <v>2585000</v>
      </c>
      <c r="G12" s="113"/>
    </row>
    <row r="13" spans="1:3" ht="12.75">
      <c r="A13" s="2" t="s">
        <v>26</v>
      </c>
      <c r="B13" s="14" t="s">
        <v>27</v>
      </c>
      <c r="C13" s="134">
        <v>32407487</v>
      </c>
    </row>
    <row r="14" spans="1:3" ht="12.75">
      <c r="A14" s="2" t="s">
        <v>28</v>
      </c>
      <c r="B14" s="2" t="s">
        <v>29</v>
      </c>
      <c r="C14" s="134">
        <v>5861714</v>
      </c>
    </row>
    <row r="15" spans="1:3" ht="12.75">
      <c r="A15" s="2" t="s">
        <v>30</v>
      </c>
      <c r="B15" s="2" t="s">
        <v>31</v>
      </c>
      <c r="C15" s="134"/>
    </row>
    <row r="16" spans="1:22" ht="12.75">
      <c r="A16" s="2" t="s">
        <v>32</v>
      </c>
      <c r="B16" s="2" t="s">
        <v>33</v>
      </c>
      <c r="C16" s="134">
        <v>120000</v>
      </c>
      <c r="V16" s="1"/>
    </row>
    <row r="17" spans="1:22" ht="12.75">
      <c r="A17" s="2" t="s">
        <v>34</v>
      </c>
      <c r="B17" s="2" t="s">
        <v>323</v>
      </c>
      <c r="C17" s="134">
        <v>7523102</v>
      </c>
      <c r="V17" s="1"/>
    </row>
    <row r="18" spans="1:22" ht="12.75">
      <c r="A18" s="2" t="s">
        <v>36</v>
      </c>
      <c r="B18" s="2" t="s">
        <v>37</v>
      </c>
      <c r="C18" s="102"/>
      <c r="V18" s="1"/>
    </row>
    <row r="19" spans="1:22" ht="12.75">
      <c r="A19" s="2" t="s">
        <v>38</v>
      </c>
      <c r="B19" s="2" t="s">
        <v>39</v>
      </c>
      <c r="C19" s="102">
        <v>0</v>
      </c>
      <c r="V19" s="1"/>
    </row>
    <row r="20" spans="1:22" ht="12.75">
      <c r="A20" s="15" t="s">
        <v>40</v>
      </c>
      <c r="B20" s="2" t="s">
        <v>41</v>
      </c>
      <c r="C20" s="102">
        <v>0</v>
      </c>
      <c r="V20" s="1"/>
    </row>
    <row r="21" spans="1:22" ht="12.75">
      <c r="A21" s="5" t="s">
        <v>2</v>
      </c>
      <c r="B21" s="5" t="s">
        <v>42</v>
      </c>
      <c r="C21" s="102">
        <f>SUM(C11:C20)</f>
        <v>50375803</v>
      </c>
      <c r="V21" s="1"/>
    </row>
    <row r="22" spans="1:22" ht="12.75">
      <c r="A22" s="1"/>
      <c r="B22" s="1"/>
      <c r="C22" s="103"/>
      <c r="V22" s="1"/>
    </row>
    <row r="23" spans="1:22" ht="12.75" customHeight="1">
      <c r="A23" s="16" t="s">
        <v>2</v>
      </c>
      <c r="B23" t="s">
        <v>2</v>
      </c>
      <c r="C23" s="103" t="s">
        <v>2</v>
      </c>
      <c r="V23" s="1"/>
    </row>
    <row r="24" spans="1:22" ht="12.75" customHeight="1">
      <c r="A24" s="17" t="s">
        <v>2</v>
      </c>
      <c r="B24" s="17" t="s">
        <v>43</v>
      </c>
      <c r="C24" s="103"/>
      <c r="V24" s="1"/>
    </row>
    <row r="25" spans="2:22" ht="12.75" customHeight="1">
      <c r="B25" s="17" t="s">
        <v>2</v>
      </c>
      <c r="C25" s="103"/>
      <c r="V25" s="1"/>
    </row>
    <row r="26" spans="1:22" ht="12.75" customHeight="1">
      <c r="A26" s="2" t="s">
        <v>44</v>
      </c>
      <c r="B26" s="2" t="s">
        <v>45</v>
      </c>
      <c r="C26" s="104"/>
      <c r="O26" s="1"/>
      <c r="P26" s="1"/>
      <c r="Q26" s="1"/>
      <c r="R26" s="1"/>
      <c r="S26" s="1"/>
      <c r="T26" s="1"/>
      <c r="U26" s="1"/>
      <c r="V26" s="1"/>
    </row>
    <row r="27" spans="1:22" ht="12.75" customHeight="1">
      <c r="A27" s="2" t="s">
        <v>24</v>
      </c>
      <c r="B27" s="2" t="s">
        <v>25</v>
      </c>
      <c r="C27" s="134">
        <v>1000000</v>
      </c>
      <c r="O27" s="1"/>
      <c r="P27" s="1"/>
      <c r="Q27" s="1"/>
      <c r="R27" s="1"/>
      <c r="S27" s="1"/>
      <c r="T27" s="1"/>
      <c r="U27" s="1"/>
      <c r="V27" s="1"/>
    </row>
    <row r="28" spans="1:22" ht="12.75" customHeight="1">
      <c r="A28" s="2" t="s">
        <v>26</v>
      </c>
      <c r="B28" s="2" t="s">
        <v>46</v>
      </c>
      <c r="C28" s="134">
        <v>254000</v>
      </c>
      <c r="O28" s="1"/>
      <c r="P28" s="1"/>
      <c r="Q28" s="1"/>
      <c r="R28" s="1"/>
      <c r="S28" s="1"/>
      <c r="T28" s="1"/>
      <c r="U28" s="1"/>
      <c r="V28" s="1"/>
    </row>
    <row r="29" spans="1:21" ht="12.75" customHeight="1">
      <c r="A29" s="2" t="s">
        <v>28</v>
      </c>
      <c r="B29" s="2" t="s">
        <v>29</v>
      </c>
      <c r="C29" s="134">
        <v>43789234</v>
      </c>
      <c r="T29" s="1"/>
      <c r="U29" s="1"/>
    </row>
    <row r="30" spans="1:21" ht="12.75" customHeight="1">
      <c r="A30" s="2" t="s">
        <v>30</v>
      </c>
      <c r="B30" s="2" t="s">
        <v>47</v>
      </c>
      <c r="C30" s="134"/>
      <c r="T30" s="1"/>
      <c r="U30" s="1"/>
    </row>
    <row r="31" spans="1:3" ht="12.75" customHeight="1">
      <c r="A31" s="2" t="s">
        <v>32</v>
      </c>
      <c r="B31" s="2" t="s">
        <v>33</v>
      </c>
      <c r="C31" s="134"/>
    </row>
    <row r="32" spans="1:3" ht="12.75" customHeight="1">
      <c r="A32" s="2" t="s">
        <v>34</v>
      </c>
      <c r="B32" s="2" t="s">
        <v>324</v>
      </c>
      <c r="C32" s="134">
        <v>21567894</v>
      </c>
    </row>
    <row r="33" spans="1:3" ht="12.75" customHeight="1">
      <c r="A33" s="2" t="s">
        <v>36</v>
      </c>
      <c r="B33" s="2" t="s">
        <v>49</v>
      </c>
      <c r="C33" s="102"/>
    </row>
    <row r="34" spans="1:3" ht="12.75" customHeight="1">
      <c r="A34" s="2" t="s">
        <v>38</v>
      </c>
      <c r="B34" s="20" t="s">
        <v>50</v>
      </c>
      <c r="C34" s="102"/>
    </row>
    <row r="35" spans="1:3" ht="12.75" customHeight="1">
      <c r="A35" s="2"/>
      <c r="B35" s="5" t="s">
        <v>51</v>
      </c>
      <c r="C35" s="102">
        <f>SUM(C26:C34)</f>
        <v>66611128</v>
      </c>
    </row>
    <row r="36" spans="1:3" ht="12.75" customHeight="1">
      <c r="A36" s="21"/>
      <c r="C36" s="103"/>
    </row>
    <row r="37" spans="1:3" ht="12.75" customHeight="1">
      <c r="A37" s="22"/>
      <c r="B37" s="5" t="s">
        <v>52</v>
      </c>
      <c r="C37" s="102">
        <f>SUM(C21,C35)</f>
        <v>116986931</v>
      </c>
    </row>
    <row r="38" spans="1:3" ht="12.75" customHeight="1">
      <c r="A38" s="21"/>
      <c r="C38" s="103"/>
    </row>
    <row r="39" spans="1:3" ht="15">
      <c r="A39" s="18"/>
      <c r="B39" t="s">
        <v>53</v>
      </c>
      <c r="C39" s="103"/>
    </row>
    <row r="40" spans="1:3" ht="12.75">
      <c r="A40" s="23"/>
      <c r="B40" s="23"/>
      <c r="C40" s="105" t="s">
        <v>17</v>
      </c>
    </row>
    <row r="41" spans="1:3" ht="12.75">
      <c r="A41" s="5" t="s">
        <v>18</v>
      </c>
      <c r="B41" s="24" t="s">
        <v>19</v>
      </c>
      <c r="C41" s="106" t="s">
        <v>20</v>
      </c>
    </row>
    <row r="42" spans="1:3" ht="15">
      <c r="A42" s="18"/>
      <c r="B42" s="17" t="s">
        <v>54</v>
      </c>
      <c r="C42" s="103"/>
    </row>
    <row r="43" spans="1:3" ht="15">
      <c r="A43" s="18" t="s">
        <v>2</v>
      </c>
      <c r="B43" s="18"/>
      <c r="C43" s="103"/>
    </row>
    <row r="44" spans="1:3" ht="12.75">
      <c r="A44" s="2" t="s">
        <v>55</v>
      </c>
      <c r="B44" s="2" t="s">
        <v>56</v>
      </c>
      <c r="C44" s="134">
        <v>12455243</v>
      </c>
    </row>
    <row r="45" spans="1:3" ht="12.75">
      <c r="A45" s="2" t="s">
        <v>57</v>
      </c>
      <c r="B45" s="2" t="s">
        <v>58</v>
      </c>
      <c r="C45" s="134">
        <v>2058385</v>
      </c>
    </row>
    <row r="46" spans="1:3" ht="12.75">
      <c r="A46" s="2" t="s">
        <v>59</v>
      </c>
      <c r="B46" s="2" t="s">
        <v>60</v>
      </c>
      <c r="C46" s="134">
        <v>22643049</v>
      </c>
    </row>
    <row r="47" spans="1:3" ht="12.75">
      <c r="A47" s="2" t="s">
        <v>61</v>
      </c>
      <c r="B47" s="2" t="s">
        <v>62</v>
      </c>
      <c r="C47" s="134">
        <v>3307000</v>
      </c>
    </row>
    <row r="48" spans="1:6" ht="12.75">
      <c r="A48" s="2" t="s">
        <v>63</v>
      </c>
      <c r="B48" s="2" t="s">
        <v>64</v>
      </c>
      <c r="C48" s="134">
        <v>7721460</v>
      </c>
      <c r="F48" s="113"/>
    </row>
    <row r="49" spans="1:3" ht="12.75">
      <c r="A49" s="2" t="s">
        <v>65</v>
      </c>
      <c r="B49" s="2" t="s">
        <v>66</v>
      </c>
      <c r="C49" s="134">
        <v>1020000</v>
      </c>
    </row>
    <row r="50" spans="1:3" ht="12.75">
      <c r="A50" s="2" t="s">
        <v>67</v>
      </c>
      <c r="B50" s="2" t="s">
        <v>68</v>
      </c>
      <c r="C50" s="134">
        <v>500000</v>
      </c>
    </row>
    <row r="51" spans="1:3" ht="12.75">
      <c r="A51" s="2" t="s">
        <v>69</v>
      </c>
      <c r="B51" s="2" t="s">
        <v>70</v>
      </c>
      <c r="C51" s="134">
        <v>0</v>
      </c>
    </row>
    <row r="52" spans="1:3" ht="12.75">
      <c r="A52" s="2" t="s">
        <v>71</v>
      </c>
      <c r="B52" s="2" t="s">
        <v>72</v>
      </c>
      <c r="C52" s="134">
        <v>0</v>
      </c>
    </row>
    <row r="53" spans="1:3" ht="12.75">
      <c r="A53" s="2" t="s">
        <v>158</v>
      </c>
      <c r="B53" s="2" t="s">
        <v>325</v>
      </c>
      <c r="C53" s="134">
        <v>416667</v>
      </c>
    </row>
    <row r="54" spans="1:3" ht="12.75">
      <c r="A54" s="2"/>
      <c r="B54" s="5" t="s">
        <v>73</v>
      </c>
      <c r="C54" s="102">
        <f>SUM(C44:C53)</f>
        <v>50121804</v>
      </c>
    </row>
    <row r="55" spans="2:3" ht="12.75">
      <c r="B55" s="1"/>
      <c r="C55" s="103"/>
    </row>
    <row r="56" spans="1:3" ht="12.75" customHeight="1">
      <c r="A56" s="18"/>
      <c r="B56" s="18"/>
      <c r="C56" s="103"/>
    </row>
    <row r="57" spans="1:3" ht="12.75" customHeight="1">
      <c r="A57" s="18"/>
      <c r="B57" s="17" t="s">
        <v>74</v>
      </c>
      <c r="C57" s="103"/>
    </row>
    <row r="58" spans="1:3" ht="12.75" customHeight="1">
      <c r="A58" s="18" t="s">
        <v>2</v>
      </c>
      <c r="B58" s="17"/>
      <c r="C58" s="103"/>
    </row>
    <row r="59" spans="1:3" ht="12.75">
      <c r="A59" s="2" t="s">
        <v>55</v>
      </c>
      <c r="B59" s="2" t="s">
        <v>75</v>
      </c>
      <c r="C59" s="102">
        <v>44042853</v>
      </c>
    </row>
    <row r="60" spans="1:3" ht="12.75">
      <c r="A60" s="2" t="s">
        <v>57</v>
      </c>
      <c r="B60" s="2" t="s">
        <v>76</v>
      </c>
      <c r="C60" s="102">
        <v>322699</v>
      </c>
    </row>
    <row r="61" spans="1:3" ht="12.75">
      <c r="A61" s="2" t="s">
        <v>59</v>
      </c>
      <c r="B61" s="2" t="s">
        <v>77</v>
      </c>
      <c r="C61" s="102">
        <v>0</v>
      </c>
    </row>
    <row r="62" spans="1:3" ht="12.75">
      <c r="A62" s="2" t="s">
        <v>63</v>
      </c>
      <c r="B62" s="2" t="s">
        <v>72</v>
      </c>
      <c r="C62" s="102">
        <v>22499575</v>
      </c>
    </row>
    <row r="63" spans="1:3" ht="12.75">
      <c r="A63" s="2"/>
      <c r="B63" s="5" t="s">
        <v>79</v>
      </c>
      <c r="C63" s="102">
        <f>SUM(C59:C62)</f>
        <v>66865127</v>
      </c>
    </row>
    <row r="64" ht="12.75">
      <c r="C64" s="103"/>
    </row>
    <row r="65" spans="1:3" ht="12.75">
      <c r="A65" s="2"/>
      <c r="B65" s="5" t="s">
        <v>80</v>
      </c>
      <c r="C65" s="102">
        <f>SUM(C63,C54)</f>
        <v>116986931</v>
      </c>
    </row>
    <row r="68" spans="2:3" ht="12.75">
      <c r="B68" t="s">
        <v>326</v>
      </c>
      <c r="C68" s="113">
        <f>SUM(C21)</f>
        <v>50375803</v>
      </c>
    </row>
    <row r="69" spans="2:3" ht="12.75">
      <c r="B69" t="s">
        <v>327</v>
      </c>
      <c r="C69" s="113">
        <f>SUM(C54)</f>
        <v>50121804</v>
      </c>
    </row>
    <row r="70" spans="2:3" ht="12.75">
      <c r="B70" t="s">
        <v>332</v>
      </c>
      <c r="C70" s="113">
        <f>C68-C69</f>
        <v>253999</v>
      </c>
    </row>
    <row r="71" ht="12.75">
      <c r="C71" s="113"/>
    </row>
    <row r="72" spans="2:3" ht="12.75">
      <c r="B72" t="s">
        <v>328</v>
      </c>
      <c r="C72" s="113">
        <f>SUM(C35)</f>
        <v>66611128</v>
      </c>
    </row>
    <row r="73" spans="2:3" ht="12.75">
      <c r="B73" t="s">
        <v>329</v>
      </c>
      <c r="C73" s="113">
        <f>SUM(C63)</f>
        <v>66865127</v>
      </c>
    </row>
    <row r="74" spans="2:3" ht="12.75">
      <c r="B74" t="s">
        <v>332</v>
      </c>
      <c r="C74" s="113">
        <f>C72-C73</f>
        <v>-253999</v>
      </c>
    </row>
    <row r="75" ht="12.75">
      <c r="C75" s="113"/>
    </row>
    <row r="76" spans="2:3" ht="12.75">
      <c r="B76" t="s">
        <v>330</v>
      </c>
      <c r="C76" s="113">
        <f>SUM(C68,C72)</f>
        <v>116986931</v>
      </c>
    </row>
    <row r="77" spans="2:3" ht="12.75">
      <c r="B77" t="s">
        <v>331</v>
      </c>
      <c r="C77" s="113">
        <f>SUM(C69,C73)</f>
        <v>116986931</v>
      </c>
    </row>
    <row r="78" spans="2:3" ht="12.75">
      <c r="B78" t="s">
        <v>332</v>
      </c>
      <c r="C78" s="113">
        <f>C76-C77</f>
        <v>0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58">
      <selection activeCell="G31" sqref="G31"/>
    </sheetView>
  </sheetViews>
  <sheetFormatPr defaultColWidth="9.140625" defaultRowHeight="12.75"/>
  <cols>
    <col min="1" max="1" width="4.57421875" style="0" customWidth="1"/>
    <col min="2" max="2" width="39.00390625" style="0" customWidth="1"/>
    <col min="3" max="3" width="22.421875" style="0" customWidth="1"/>
    <col min="4" max="4" width="10.421875" style="0" hidden="1" customWidth="1"/>
    <col min="5" max="5" width="11.7109375" style="0" hidden="1" customWidth="1"/>
    <col min="6" max="6" width="11.00390625" style="0" hidden="1" customWidth="1"/>
    <col min="7" max="7" width="88.00390625" style="0" customWidth="1"/>
  </cols>
  <sheetData>
    <row r="1" ht="12.75">
      <c r="B1" s="1" t="s">
        <v>401</v>
      </c>
    </row>
    <row r="2" ht="12.75">
      <c r="B2" s="1" t="s">
        <v>81</v>
      </c>
    </row>
    <row r="3" ht="12.75">
      <c r="D3" s="1"/>
    </row>
    <row r="4" spans="2:4" ht="12.75">
      <c r="B4" t="s">
        <v>10</v>
      </c>
      <c r="D4" s="1"/>
    </row>
    <row r="5" spans="1:6" ht="26.25">
      <c r="A5" s="23"/>
      <c r="B5" s="23"/>
      <c r="C5" s="3" t="s">
        <v>82</v>
      </c>
      <c r="D5" s="25" t="s">
        <v>83</v>
      </c>
      <c r="E5" s="25" t="s">
        <v>84</v>
      </c>
      <c r="F5" s="25" t="s">
        <v>85</v>
      </c>
    </row>
    <row r="6" spans="1:6" ht="12.75">
      <c r="A6" s="5" t="s">
        <v>86</v>
      </c>
      <c r="B6" s="5" t="s">
        <v>19</v>
      </c>
      <c r="C6" s="10">
        <v>2018</v>
      </c>
      <c r="D6" s="26"/>
      <c r="E6" s="5"/>
      <c r="F6" s="2"/>
    </row>
    <row r="7" spans="1:6" ht="15">
      <c r="A7" s="27"/>
      <c r="B7" s="27"/>
      <c r="C7" s="28" t="s">
        <v>87</v>
      </c>
      <c r="D7" s="26"/>
      <c r="E7" s="5"/>
      <c r="F7" s="2"/>
    </row>
    <row r="8" spans="1:6" ht="15">
      <c r="A8" s="29" t="s">
        <v>88</v>
      </c>
      <c r="B8" s="12" t="s">
        <v>21</v>
      </c>
      <c r="C8" s="30" t="s">
        <v>2</v>
      </c>
      <c r="D8" s="2"/>
      <c r="E8" s="2"/>
      <c r="F8" s="2"/>
    </row>
    <row r="9" spans="1:6" s="1" customFormat="1" ht="15">
      <c r="A9" s="31"/>
      <c r="B9" s="32"/>
      <c r="C9" s="32"/>
      <c r="D9" s="5"/>
      <c r="E9" s="5"/>
      <c r="F9" s="5"/>
    </row>
    <row r="10" spans="1:6" ht="12.75" customHeight="1">
      <c r="A10" s="5" t="s">
        <v>44</v>
      </c>
      <c r="B10" s="5" t="s">
        <v>23</v>
      </c>
      <c r="C10" s="102">
        <f>SUM(C11:C15)</f>
        <v>1878500</v>
      </c>
      <c r="D10" s="5">
        <v>2736000</v>
      </c>
      <c r="E10" s="5"/>
      <c r="F10" s="5"/>
    </row>
    <row r="11" spans="1:6" ht="12.75" customHeight="1">
      <c r="A11" s="5"/>
      <c r="B11" s="2" t="s">
        <v>89</v>
      </c>
      <c r="C11" s="134">
        <v>650000</v>
      </c>
      <c r="D11" s="5"/>
      <c r="E11" s="5"/>
      <c r="F11" s="5"/>
    </row>
    <row r="12" spans="1:6" ht="12.75">
      <c r="A12" s="2"/>
      <c r="B12" s="2" t="s">
        <v>90</v>
      </c>
      <c r="C12" s="134">
        <v>400000</v>
      </c>
      <c r="D12" s="5"/>
      <c r="E12" s="5"/>
      <c r="F12" s="5"/>
    </row>
    <row r="13" spans="1:6" ht="12.75">
      <c r="A13" s="2"/>
      <c r="B13" s="2" t="s">
        <v>91</v>
      </c>
      <c r="C13" s="134">
        <v>445000</v>
      </c>
      <c r="D13" s="2"/>
      <c r="E13" s="19"/>
      <c r="F13" s="2"/>
    </row>
    <row r="14" spans="1:6" ht="12.75">
      <c r="A14" s="33" t="s">
        <v>2</v>
      </c>
      <c r="B14" s="2" t="s">
        <v>309</v>
      </c>
      <c r="C14" s="134">
        <v>283500</v>
      </c>
      <c r="D14" s="2"/>
      <c r="E14" s="19"/>
      <c r="F14" s="2"/>
    </row>
    <row r="15" spans="1:6" ht="12.75">
      <c r="A15" s="33" t="s">
        <v>2</v>
      </c>
      <c r="B15" s="45" t="s">
        <v>333</v>
      </c>
      <c r="C15" s="134">
        <v>100000</v>
      </c>
      <c r="D15" s="2"/>
      <c r="E15" s="19"/>
      <c r="F15" s="2"/>
    </row>
    <row r="16" spans="1:6" ht="12.75" customHeight="1">
      <c r="A16" s="5" t="s">
        <v>24</v>
      </c>
      <c r="B16" s="34" t="s">
        <v>25</v>
      </c>
      <c r="C16" s="134">
        <f>SUM(C17:C20)</f>
        <v>2585000</v>
      </c>
      <c r="D16" s="5">
        <v>2388631</v>
      </c>
      <c r="E16" s="5"/>
      <c r="F16" s="5"/>
    </row>
    <row r="17" spans="1:6" ht="12.75">
      <c r="A17" s="33"/>
      <c r="B17" s="2" t="s">
        <v>92</v>
      </c>
      <c r="C17" s="134">
        <v>2000000</v>
      </c>
      <c r="D17" s="2"/>
      <c r="E17" s="2"/>
      <c r="F17" s="2"/>
    </row>
    <row r="18" spans="1:6" ht="12.75">
      <c r="A18" s="33" t="s">
        <v>2</v>
      </c>
      <c r="B18" s="2" t="s">
        <v>93</v>
      </c>
      <c r="C18" s="134">
        <v>400000</v>
      </c>
      <c r="D18" s="2"/>
      <c r="E18" s="2"/>
      <c r="F18" s="2"/>
    </row>
    <row r="19" spans="1:6" ht="12.75">
      <c r="A19" s="33"/>
      <c r="B19" s="2" t="s">
        <v>453</v>
      </c>
      <c r="C19" s="134">
        <v>20000</v>
      </c>
      <c r="D19" s="2"/>
      <c r="E19" s="2"/>
      <c r="F19" s="2"/>
    </row>
    <row r="20" spans="1:6" ht="12.75">
      <c r="A20" s="33" t="s">
        <v>2</v>
      </c>
      <c r="B20" s="2" t="s">
        <v>94</v>
      </c>
      <c r="C20" s="134">
        <v>165000</v>
      </c>
      <c r="D20" s="2"/>
      <c r="E20" s="2"/>
      <c r="F20" s="2"/>
    </row>
    <row r="21" spans="1:6" ht="12.75">
      <c r="A21" s="33"/>
      <c r="B21" s="2"/>
      <c r="C21" s="134"/>
      <c r="D21" s="2"/>
      <c r="E21" s="19"/>
      <c r="F21" s="2"/>
    </row>
    <row r="22" spans="1:6" ht="12.75" customHeight="1">
      <c r="A22" s="5" t="s">
        <v>26</v>
      </c>
      <c r="B22" s="34" t="s">
        <v>27</v>
      </c>
      <c r="C22" s="134">
        <f>SUM(C23,C29,C30)</f>
        <v>32407487</v>
      </c>
      <c r="D22" s="5">
        <v>25379369</v>
      </c>
      <c r="E22" s="5"/>
      <c r="F22" s="5"/>
    </row>
    <row r="23" spans="1:6" ht="12.75">
      <c r="A23" s="5" t="s">
        <v>55</v>
      </c>
      <c r="B23" s="34" t="s">
        <v>95</v>
      </c>
      <c r="C23" s="134">
        <f>SUM(C24:C28)</f>
        <v>22248554</v>
      </c>
      <c r="D23" s="2"/>
      <c r="E23" s="2"/>
      <c r="F23" s="2"/>
    </row>
    <row r="24" spans="1:6" ht="12.75">
      <c r="A24" s="2" t="s">
        <v>2</v>
      </c>
      <c r="B24" s="2" t="s">
        <v>96</v>
      </c>
      <c r="C24" s="134">
        <v>11797910</v>
      </c>
      <c r="D24" s="2"/>
      <c r="E24" s="2"/>
      <c r="F24" s="2"/>
    </row>
    <row r="25" spans="1:6" ht="12.75">
      <c r="A25" s="2"/>
      <c r="B25" s="2" t="s">
        <v>97</v>
      </c>
      <c r="C25" s="134">
        <v>5000000</v>
      </c>
      <c r="D25" s="2"/>
      <c r="E25" s="2"/>
      <c r="F25" s="2"/>
    </row>
    <row r="26" spans="1:6" ht="12.75">
      <c r="A26" s="2"/>
      <c r="B26" s="2" t="s">
        <v>98</v>
      </c>
      <c r="C26" s="134">
        <v>5440444</v>
      </c>
      <c r="D26" s="2"/>
      <c r="E26" s="2"/>
      <c r="F26" s="2"/>
    </row>
    <row r="27" spans="1:6" ht="12.75">
      <c r="A27" s="2"/>
      <c r="B27" s="2" t="s">
        <v>99</v>
      </c>
      <c r="C27" s="134">
        <v>0</v>
      </c>
      <c r="D27" s="2"/>
      <c r="E27" s="2"/>
      <c r="F27" s="2"/>
    </row>
    <row r="28" spans="1:6" ht="12.75">
      <c r="A28" s="2"/>
      <c r="B28" s="2" t="s">
        <v>100</v>
      </c>
      <c r="C28" s="134">
        <v>10200</v>
      </c>
      <c r="D28" s="2"/>
      <c r="E28" s="2"/>
      <c r="F28" s="2"/>
    </row>
    <row r="29" spans="1:6" s="1" customFormat="1" ht="12.75">
      <c r="A29" s="5" t="s">
        <v>57</v>
      </c>
      <c r="B29" s="5" t="s">
        <v>101</v>
      </c>
      <c r="C29" s="134">
        <v>8358933</v>
      </c>
      <c r="D29" s="5"/>
      <c r="E29" s="5"/>
      <c r="F29" s="5"/>
    </row>
    <row r="30" spans="1:6" ht="12.75">
      <c r="A30" s="5" t="s">
        <v>59</v>
      </c>
      <c r="B30" s="5" t="s">
        <v>102</v>
      </c>
      <c r="C30" s="134">
        <v>1800000</v>
      </c>
      <c r="D30" s="2"/>
      <c r="E30" s="2"/>
      <c r="F30" s="2"/>
    </row>
    <row r="31" spans="1:6" ht="12.75">
      <c r="A31" s="35"/>
      <c r="B31" s="5"/>
      <c r="C31" s="134"/>
      <c r="D31" s="2"/>
      <c r="E31" s="2"/>
      <c r="F31" s="2"/>
    </row>
    <row r="32" spans="1:7" ht="12.75">
      <c r="A32" s="5" t="s">
        <v>28</v>
      </c>
      <c r="B32" s="5" t="s">
        <v>29</v>
      </c>
      <c r="C32" s="149">
        <f>SUM(C33:C34)</f>
        <v>5861714</v>
      </c>
      <c r="D32" s="5">
        <v>9074000</v>
      </c>
      <c r="E32" s="5"/>
      <c r="F32" s="5"/>
      <c r="G32" s="1"/>
    </row>
    <row r="33" spans="1:6" ht="12.75">
      <c r="A33" s="2"/>
      <c r="B33" s="36" t="s">
        <v>103</v>
      </c>
      <c r="C33" s="156">
        <v>4913714</v>
      </c>
      <c r="D33" s="70"/>
      <c r="E33" s="2"/>
      <c r="F33" s="2"/>
    </row>
    <row r="34" spans="1:6" ht="12.75">
      <c r="A34" s="2"/>
      <c r="B34" s="36" t="s">
        <v>452</v>
      </c>
      <c r="C34" s="156">
        <v>948000</v>
      </c>
      <c r="D34" s="70"/>
      <c r="E34" s="5"/>
      <c r="F34" s="2"/>
    </row>
    <row r="35" spans="1:6" ht="12.75">
      <c r="A35" s="2"/>
      <c r="B35" s="36"/>
      <c r="C35" s="109"/>
      <c r="D35" s="70"/>
      <c r="E35" s="5"/>
      <c r="F35" s="2"/>
    </row>
    <row r="36" spans="1:6" ht="12.75">
      <c r="A36" s="5" t="s">
        <v>30</v>
      </c>
      <c r="B36" s="24" t="s">
        <v>104</v>
      </c>
      <c r="C36" s="109"/>
      <c r="D36" s="70"/>
      <c r="E36" s="5"/>
      <c r="F36" s="5"/>
    </row>
    <row r="37" spans="1:6" ht="12.75">
      <c r="A37" s="2"/>
      <c r="B37" s="36"/>
      <c r="C37" s="109"/>
      <c r="D37" s="70"/>
      <c r="E37" s="5"/>
      <c r="F37" s="2"/>
    </row>
    <row r="38" spans="1:6" ht="12.75">
      <c r="A38" s="5" t="s">
        <v>105</v>
      </c>
      <c r="B38" s="24" t="s">
        <v>33</v>
      </c>
      <c r="C38" s="156">
        <v>120000</v>
      </c>
      <c r="D38" s="77"/>
      <c r="E38" s="5">
        <v>700000</v>
      </c>
      <c r="F38" s="5"/>
    </row>
    <row r="39" spans="1:6" ht="12.75">
      <c r="A39" s="5"/>
      <c r="B39" s="24"/>
      <c r="C39" s="109"/>
      <c r="D39" s="77"/>
      <c r="E39" s="5"/>
      <c r="F39" s="5"/>
    </row>
    <row r="40" spans="1:6" ht="12.75">
      <c r="A40" s="5" t="s">
        <v>34</v>
      </c>
      <c r="B40" s="24" t="s">
        <v>48</v>
      </c>
      <c r="C40" s="109">
        <f>SUM(C41)</f>
        <v>7523102</v>
      </c>
      <c r="D40" s="77">
        <v>18800000</v>
      </c>
      <c r="E40" s="5">
        <v>1499000</v>
      </c>
      <c r="F40" s="5">
        <v>1273000</v>
      </c>
    </row>
    <row r="41" spans="1:6" ht="12.75">
      <c r="A41" s="2"/>
      <c r="B41" s="36" t="s">
        <v>106</v>
      </c>
      <c r="C41" s="109">
        <v>7523102</v>
      </c>
      <c r="D41" s="70"/>
      <c r="E41" s="2"/>
      <c r="F41" s="2"/>
    </row>
    <row r="42" spans="1:6" ht="12.75">
      <c r="A42" s="2"/>
      <c r="B42" s="36"/>
      <c r="C42" s="109"/>
      <c r="D42" s="70"/>
      <c r="E42" s="2"/>
      <c r="F42" s="2"/>
    </row>
    <row r="43" spans="1:6" ht="12.75">
      <c r="A43" s="5" t="s">
        <v>107</v>
      </c>
      <c r="B43" s="24" t="s">
        <v>37</v>
      </c>
      <c r="C43" s="109"/>
      <c r="D43" s="70"/>
      <c r="E43" s="2"/>
      <c r="F43" s="2"/>
    </row>
    <row r="44" spans="1:6" ht="12.75">
      <c r="A44" s="5"/>
      <c r="B44" s="24"/>
      <c r="C44" s="109"/>
      <c r="D44" s="70"/>
      <c r="E44" s="2"/>
      <c r="F44" s="2"/>
    </row>
    <row r="45" spans="1:6" ht="12.75">
      <c r="A45" s="5" t="s">
        <v>38</v>
      </c>
      <c r="B45" s="24" t="s">
        <v>108</v>
      </c>
      <c r="C45" s="109"/>
      <c r="D45" s="70"/>
      <c r="E45" s="2"/>
      <c r="F45" s="2"/>
    </row>
    <row r="46" spans="1:6" ht="12.75">
      <c r="A46" s="5"/>
      <c r="B46" s="24"/>
      <c r="C46" s="109"/>
      <c r="D46" s="108"/>
      <c r="E46" s="36"/>
      <c r="F46" s="2"/>
    </row>
    <row r="47" spans="1:6" ht="12.75">
      <c r="A47" s="5" t="s">
        <v>88</v>
      </c>
      <c r="B47" s="24" t="s">
        <v>42</v>
      </c>
      <c r="C47" s="109">
        <f>SUM(C10,C16,C22,C32,C38,C40)</f>
        <v>50375803</v>
      </c>
      <c r="D47" s="9">
        <f>SUM(D10:D46)</f>
        <v>58378000</v>
      </c>
      <c r="E47" s="24">
        <f>SUM(E10:E46)</f>
        <v>2199000</v>
      </c>
      <c r="F47" s="5">
        <v>1273000</v>
      </c>
    </row>
    <row r="48" spans="1:6" ht="12.75">
      <c r="A48" s="1"/>
      <c r="B48" s="1"/>
      <c r="C48" s="103"/>
      <c r="D48" s="1"/>
      <c r="E48" s="1"/>
      <c r="F48" s="1"/>
    </row>
    <row r="49" spans="1:6" ht="12.75">
      <c r="A49" s="1"/>
      <c r="B49" s="1"/>
      <c r="C49" s="103"/>
      <c r="D49" s="1"/>
      <c r="E49" s="1"/>
      <c r="F49" s="1"/>
    </row>
    <row r="50" spans="1:6" ht="12.75">
      <c r="A50" s="1"/>
      <c r="B50" s="1"/>
      <c r="C50" s="103"/>
      <c r="D50" s="1"/>
      <c r="E50" s="1"/>
      <c r="F50" s="1"/>
    </row>
    <row r="51" spans="3:5" ht="12.75">
      <c r="C51" s="103"/>
      <c r="D51" s="1"/>
      <c r="E51" s="1"/>
    </row>
    <row r="52" spans="2:5" ht="12.75">
      <c r="B52" t="s">
        <v>109</v>
      </c>
      <c r="C52" s="103"/>
      <c r="D52" s="1"/>
      <c r="E52" s="1"/>
    </row>
    <row r="53" spans="3:5" ht="12.75">
      <c r="C53" s="103"/>
      <c r="D53" s="1"/>
      <c r="E53" s="1"/>
    </row>
    <row r="54" ht="12.75">
      <c r="C54" s="103"/>
    </row>
    <row r="55" spans="1:3" ht="12.75">
      <c r="A55" t="s">
        <v>2</v>
      </c>
      <c r="B55" t="s">
        <v>2</v>
      </c>
      <c r="C55" s="103"/>
    </row>
    <row r="56" spans="1:3" ht="12.75" customHeight="1">
      <c r="A56" s="17" t="s">
        <v>110</v>
      </c>
      <c r="B56" s="17" t="s">
        <v>43</v>
      </c>
      <c r="C56" s="103"/>
    </row>
    <row r="57" spans="1:3" ht="12.75" customHeight="1">
      <c r="A57" s="17"/>
      <c r="B57" s="17"/>
      <c r="C57" s="103"/>
    </row>
    <row r="58" spans="1:6" ht="12.75" customHeight="1">
      <c r="A58" s="5" t="s">
        <v>86</v>
      </c>
      <c r="B58" s="24" t="s">
        <v>19</v>
      </c>
      <c r="C58" s="112"/>
      <c r="D58" s="77"/>
      <c r="E58" s="5"/>
      <c r="F58" s="2"/>
    </row>
    <row r="59" spans="1:6" ht="12.75" customHeight="1">
      <c r="A59" s="37"/>
      <c r="B59" s="110"/>
      <c r="C59" s="112"/>
      <c r="D59" s="77"/>
      <c r="E59" s="5"/>
      <c r="F59" s="2"/>
    </row>
    <row r="60" spans="1:6" ht="12.75">
      <c r="A60" s="5" t="s">
        <v>44</v>
      </c>
      <c r="B60" s="24" t="s">
        <v>111</v>
      </c>
      <c r="C60" s="156">
        <f>SUM(C61)</f>
        <v>254000</v>
      </c>
      <c r="D60" s="77">
        <v>254000</v>
      </c>
      <c r="E60" s="2"/>
      <c r="F60" s="2"/>
    </row>
    <row r="61" spans="1:6" ht="12" customHeight="1">
      <c r="A61" s="5"/>
      <c r="B61" s="36" t="s">
        <v>112</v>
      </c>
      <c r="C61" s="156">
        <v>254000</v>
      </c>
      <c r="D61" s="70"/>
      <c r="E61" s="2"/>
      <c r="F61" s="2"/>
    </row>
    <row r="62" spans="1:6" ht="12" customHeight="1">
      <c r="A62" s="5"/>
      <c r="B62" s="36"/>
      <c r="C62" s="156"/>
      <c r="D62" s="70"/>
      <c r="E62" s="2"/>
      <c r="F62" s="2"/>
    </row>
    <row r="63" spans="1:7" ht="11.25" customHeight="1">
      <c r="A63" s="5" t="s">
        <v>24</v>
      </c>
      <c r="B63" s="24" t="s">
        <v>25</v>
      </c>
      <c r="C63" s="156">
        <v>1000000</v>
      </c>
      <c r="D63" s="77">
        <v>1223000</v>
      </c>
      <c r="E63" s="5"/>
      <c r="F63" s="5"/>
      <c r="G63" s="38"/>
    </row>
    <row r="64" spans="1:7" ht="12.75">
      <c r="A64" s="5"/>
      <c r="B64" s="36"/>
      <c r="C64" s="156"/>
      <c r="D64" s="70"/>
      <c r="E64" s="2"/>
      <c r="F64" s="2"/>
      <c r="G64" s="39"/>
    </row>
    <row r="65" spans="1:7" ht="12.75" customHeight="1">
      <c r="A65" s="5" t="s">
        <v>26</v>
      </c>
      <c r="B65" s="111" t="s">
        <v>46</v>
      </c>
      <c r="C65" s="156"/>
      <c r="D65" s="70"/>
      <c r="E65" s="2"/>
      <c r="F65" s="2"/>
      <c r="G65" s="39"/>
    </row>
    <row r="66" spans="1:7" ht="12.75" customHeight="1">
      <c r="A66" s="5"/>
      <c r="B66" s="111"/>
      <c r="C66" s="156"/>
      <c r="D66" s="70"/>
      <c r="E66" s="2"/>
      <c r="F66" s="2"/>
      <c r="G66" s="39"/>
    </row>
    <row r="67" spans="1:6" ht="12.75">
      <c r="A67" s="5" t="s">
        <v>28</v>
      </c>
      <c r="B67" s="24" t="s">
        <v>29</v>
      </c>
      <c r="C67" s="156"/>
      <c r="D67" s="77">
        <v>30000000</v>
      </c>
      <c r="E67" s="5"/>
      <c r="F67" s="5"/>
    </row>
    <row r="68" spans="1:6" ht="12.75">
      <c r="A68" s="5"/>
      <c r="B68" s="36" t="s">
        <v>451</v>
      </c>
      <c r="C68" s="156">
        <v>43789234</v>
      </c>
      <c r="D68" s="77"/>
      <c r="E68" s="5"/>
      <c r="F68" s="5"/>
    </row>
    <row r="69" spans="1:6" ht="12.75">
      <c r="A69" s="2"/>
      <c r="B69" s="36" t="s">
        <v>2</v>
      </c>
      <c r="C69" s="156"/>
      <c r="D69" s="70"/>
      <c r="E69" s="2"/>
      <c r="F69" s="2"/>
    </row>
    <row r="70" spans="1:6" ht="12.75">
      <c r="A70" s="5" t="s">
        <v>30</v>
      </c>
      <c r="B70" s="24" t="s">
        <v>113</v>
      </c>
      <c r="C70" s="109"/>
      <c r="D70" s="77"/>
      <c r="E70" s="5"/>
      <c r="F70" s="5"/>
    </row>
    <row r="71" spans="1:6" ht="12.75">
      <c r="A71" s="2"/>
      <c r="B71" s="36"/>
      <c r="C71" s="109"/>
      <c r="D71" s="70"/>
      <c r="E71" s="2"/>
      <c r="F71" s="2"/>
    </row>
    <row r="72" spans="1:6" ht="12.75">
      <c r="A72" s="5" t="s">
        <v>105</v>
      </c>
      <c r="B72" s="24" t="s">
        <v>33</v>
      </c>
      <c r="C72" s="109"/>
      <c r="D72" s="70"/>
      <c r="E72" s="2"/>
      <c r="F72" s="2"/>
    </row>
    <row r="73" spans="1:6" ht="12.75">
      <c r="A73" s="2"/>
      <c r="B73" s="36"/>
      <c r="C73" s="109"/>
      <c r="D73" s="70"/>
      <c r="E73" s="2"/>
      <c r="F73" s="2"/>
    </row>
    <row r="74" spans="1:6" ht="12.75">
      <c r="A74" s="5" t="s">
        <v>34</v>
      </c>
      <c r="B74" s="24" t="s">
        <v>48</v>
      </c>
      <c r="C74" s="109">
        <v>21567894</v>
      </c>
      <c r="D74" s="77">
        <v>16019000</v>
      </c>
      <c r="E74" s="5">
        <v>3504000</v>
      </c>
      <c r="F74" s="5"/>
    </row>
    <row r="75" spans="1:6" ht="12.75">
      <c r="A75" s="2" t="s">
        <v>2</v>
      </c>
      <c r="B75" s="36" t="s">
        <v>2</v>
      </c>
      <c r="C75" s="109"/>
      <c r="D75" s="70"/>
      <c r="E75" s="2"/>
      <c r="F75" s="2"/>
    </row>
    <row r="76" spans="1:6" ht="12.75">
      <c r="A76" s="5" t="s">
        <v>107</v>
      </c>
      <c r="B76" s="24" t="s">
        <v>49</v>
      </c>
      <c r="C76" s="109"/>
      <c r="D76" s="77"/>
      <c r="E76" s="2"/>
      <c r="F76" s="2"/>
    </row>
    <row r="77" spans="1:6" ht="12.75">
      <c r="A77" s="2"/>
      <c r="B77" s="24"/>
      <c r="C77" s="109"/>
      <c r="D77" s="70"/>
      <c r="E77" s="2"/>
      <c r="F77" s="2"/>
    </row>
    <row r="78" spans="1:6" ht="12.75">
      <c r="A78" s="5" t="s">
        <v>38</v>
      </c>
      <c r="B78" s="24" t="s">
        <v>114</v>
      </c>
      <c r="C78" s="109"/>
      <c r="D78" s="70"/>
      <c r="E78" s="2"/>
      <c r="F78" s="2"/>
    </row>
    <row r="79" spans="1:6" ht="12.75">
      <c r="A79" s="5"/>
      <c r="B79" s="24"/>
      <c r="C79" s="109"/>
      <c r="D79" s="70"/>
      <c r="E79" s="2"/>
      <c r="F79" s="2"/>
    </row>
    <row r="80" spans="1:6" ht="12.75">
      <c r="A80" s="5" t="s">
        <v>110</v>
      </c>
      <c r="B80" s="24" t="s">
        <v>51</v>
      </c>
      <c r="C80" s="109">
        <f>SUM(C60,C63,C65,C68,C70,C72,C74,C76,C78,)</f>
        <v>66611128</v>
      </c>
      <c r="D80" s="77">
        <f>SUM(D60:D79)</f>
        <v>47496000</v>
      </c>
      <c r="E80" s="5">
        <f>SUM(E60:E79)</f>
        <v>3504000</v>
      </c>
      <c r="F80" s="5"/>
    </row>
    <row r="81" spans="1:6" ht="12.75">
      <c r="A81" s="5"/>
      <c r="B81" s="9"/>
      <c r="C81" s="109"/>
      <c r="D81" s="77"/>
      <c r="E81" s="5"/>
      <c r="F81" s="5"/>
    </row>
    <row r="82" spans="1:6" ht="12.75">
      <c r="A82" s="5"/>
      <c r="B82" s="9" t="s">
        <v>52</v>
      </c>
      <c r="C82" s="109">
        <f>SUM(C47,C80)</f>
        <v>116986931</v>
      </c>
      <c r="D82" s="77">
        <v>105874000</v>
      </c>
      <c r="E82" s="5">
        <v>5703000</v>
      </c>
      <c r="F82" s="5">
        <v>1273000</v>
      </c>
    </row>
    <row r="83" ht="12.75">
      <c r="F83" t="s">
        <v>2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  <rowBreaks count="1" manualBreakCount="1">
    <brk id="5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33"/>
  <sheetViews>
    <sheetView zoomScale="120" zoomScaleNormal="120" zoomScalePageLayoutView="0" workbookViewId="0" topLeftCell="A7">
      <selection activeCell="N20" sqref="N20"/>
    </sheetView>
  </sheetViews>
  <sheetFormatPr defaultColWidth="9.140625" defaultRowHeight="12.75"/>
  <cols>
    <col min="1" max="1" width="3.7109375" style="0" customWidth="1"/>
    <col min="2" max="2" width="32.57421875" style="0" customWidth="1"/>
    <col min="3" max="3" width="14.140625" style="0" customWidth="1"/>
    <col min="4" max="4" width="13.00390625" style="0" customWidth="1"/>
    <col min="5" max="5" width="13.7109375" style="0" customWidth="1"/>
    <col min="6" max="6" width="12.8515625" style="0" customWidth="1"/>
    <col min="7" max="7" width="13.57421875" style="0" customWidth="1"/>
    <col min="8" max="8" width="13.7109375" style="0" customWidth="1"/>
    <col min="9" max="9" width="13.7109375" style="0" bestFit="1" customWidth="1"/>
    <col min="10" max="10" width="3.8515625" style="0" customWidth="1"/>
    <col min="11" max="11" width="8.7109375" style="0" hidden="1" customWidth="1"/>
    <col min="12" max="12" width="7.7109375" style="0" hidden="1" customWidth="1"/>
    <col min="13" max="13" width="8.00390625" style="0" hidden="1" customWidth="1"/>
    <col min="14" max="14" width="7.7109375" style="0" customWidth="1"/>
  </cols>
  <sheetData>
    <row r="1" spans="2:7" ht="33" customHeight="1">
      <c r="B1" s="25" t="s">
        <v>402</v>
      </c>
      <c r="C1" s="1" t="s">
        <v>2</v>
      </c>
      <c r="D1" s="1" t="s">
        <v>2</v>
      </c>
      <c r="E1" s="1" t="s">
        <v>2</v>
      </c>
      <c r="F1" s="1" t="s">
        <v>2</v>
      </c>
      <c r="G1" s="1"/>
    </row>
    <row r="2" spans="1:14" ht="15" customHeight="1">
      <c r="A2" s="17" t="s">
        <v>115</v>
      </c>
      <c r="B2" s="40"/>
      <c r="C2" s="40"/>
      <c r="I2" s="3" t="s">
        <v>17</v>
      </c>
      <c r="K2" s="157" t="s">
        <v>116</v>
      </c>
      <c r="L2" s="157"/>
      <c r="M2" s="95"/>
      <c r="N2" s="95"/>
    </row>
    <row r="3" spans="1:14" ht="30" customHeight="1">
      <c r="A3" s="5" t="s">
        <v>86</v>
      </c>
      <c r="B3" s="10" t="s">
        <v>117</v>
      </c>
      <c r="C3" s="10" t="s">
        <v>118</v>
      </c>
      <c r="D3" s="10" t="s">
        <v>119</v>
      </c>
      <c r="E3" s="10" t="s">
        <v>120</v>
      </c>
      <c r="F3" s="10" t="s">
        <v>121</v>
      </c>
      <c r="G3" s="28" t="s">
        <v>122</v>
      </c>
      <c r="H3" s="10" t="s">
        <v>123</v>
      </c>
      <c r="I3" s="10" t="s">
        <v>124</v>
      </c>
      <c r="J3" s="41"/>
      <c r="K3" s="42" t="s">
        <v>83</v>
      </c>
      <c r="L3" s="97" t="s">
        <v>125</v>
      </c>
      <c r="M3" s="98" t="s">
        <v>310</v>
      </c>
      <c r="N3" s="96"/>
    </row>
    <row r="4" spans="1:14" ht="12.75">
      <c r="A4" s="5"/>
      <c r="B4" s="10" t="s">
        <v>126</v>
      </c>
      <c r="C4" s="106"/>
      <c r="D4" s="106"/>
      <c r="E4" s="106"/>
      <c r="F4" s="107"/>
      <c r="G4" s="109"/>
      <c r="H4" s="114"/>
      <c r="I4" s="106"/>
      <c r="J4" s="41"/>
      <c r="K4" s="42"/>
      <c r="L4" s="97"/>
      <c r="M4" s="98"/>
      <c r="N4" s="96"/>
    </row>
    <row r="5" spans="1:14" s="128" customFormat="1" ht="12" customHeight="1">
      <c r="A5" s="137">
        <v>1</v>
      </c>
      <c r="B5" s="137" t="s">
        <v>127</v>
      </c>
      <c r="C5" s="134"/>
      <c r="D5" s="134"/>
      <c r="E5" s="134">
        <v>44450</v>
      </c>
      <c r="F5" s="134"/>
      <c r="G5" s="138"/>
      <c r="H5" s="139"/>
      <c r="I5" s="134">
        <f>SUM(C5:H5)</f>
        <v>44450</v>
      </c>
      <c r="J5" s="140"/>
      <c r="K5" s="141">
        <v>64000</v>
      </c>
      <c r="L5" s="142" t="s">
        <v>2</v>
      </c>
      <c r="M5" s="130"/>
      <c r="N5" s="140"/>
    </row>
    <row r="6" spans="1:15" s="128" customFormat="1" ht="12" customHeight="1">
      <c r="A6" s="137">
        <v>2</v>
      </c>
      <c r="B6" s="137" t="s">
        <v>128</v>
      </c>
      <c r="C6" s="134"/>
      <c r="D6" s="134"/>
      <c r="E6" s="134">
        <v>571500</v>
      </c>
      <c r="F6" s="134"/>
      <c r="G6" s="134">
        <v>30000</v>
      </c>
      <c r="H6" s="139"/>
      <c r="I6" s="134">
        <f aca="true" t="shared" si="0" ref="I6:I28">SUM(C6:H6)</f>
        <v>601500</v>
      </c>
      <c r="J6" s="140" t="s">
        <v>2</v>
      </c>
      <c r="K6" s="141">
        <v>50000</v>
      </c>
      <c r="L6" s="142">
        <v>699000</v>
      </c>
      <c r="M6" s="130"/>
      <c r="N6" s="140"/>
      <c r="O6" s="128" t="s">
        <v>2</v>
      </c>
    </row>
    <row r="7" spans="1:14" s="128" customFormat="1" ht="12" customHeight="1">
      <c r="A7" s="137">
        <v>3</v>
      </c>
      <c r="B7" s="137" t="s">
        <v>129</v>
      </c>
      <c r="C7" s="134"/>
      <c r="D7" s="134"/>
      <c r="E7" s="134">
        <v>3810000</v>
      </c>
      <c r="F7" s="134"/>
      <c r="G7" s="134"/>
      <c r="H7" s="139"/>
      <c r="I7" s="134">
        <f t="shared" si="0"/>
        <v>3810000</v>
      </c>
      <c r="J7" s="140"/>
      <c r="K7" s="141">
        <v>2540000</v>
      </c>
      <c r="L7" s="142" t="s">
        <v>2</v>
      </c>
      <c r="M7" s="130"/>
      <c r="N7" s="140"/>
    </row>
    <row r="8" spans="1:14" s="128" customFormat="1" ht="12" customHeight="1">
      <c r="A8" s="137">
        <v>4</v>
      </c>
      <c r="B8" s="137" t="s">
        <v>130</v>
      </c>
      <c r="C8" s="134">
        <v>3183400</v>
      </c>
      <c r="D8" s="134">
        <v>620763</v>
      </c>
      <c r="E8" s="134">
        <v>3473760</v>
      </c>
      <c r="F8" s="134"/>
      <c r="G8" s="134">
        <v>1131773</v>
      </c>
      <c r="H8" s="139"/>
      <c r="I8" s="134">
        <f t="shared" si="0"/>
        <v>8409696</v>
      </c>
      <c r="J8" s="140"/>
      <c r="K8" s="141">
        <v>18026000</v>
      </c>
      <c r="L8" s="142" t="s">
        <v>2</v>
      </c>
      <c r="M8" s="130">
        <v>1273000</v>
      </c>
      <c r="N8" s="140"/>
    </row>
    <row r="9" spans="1:14" s="128" customFormat="1" ht="12" customHeight="1">
      <c r="A9" s="137">
        <v>5</v>
      </c>
      <c r="B9" s="143" t="s">
        <v>131</v>
      </c>
      <c r="C9" s="134"/>
      <c r="D9" s="134"/>
      <c r="E9" s="134">
        <v>1270000</v>
      </c>
      <c r="F9" s="134"/>
      <c r="G9" s="134"/>
      <c r="H9" s="139"/>
      <c r="I9" s="134">
        <f t="shared" si="0"/>
        <v>1270000</v>
      </c>
      <c r="J9" s="140"/>
      <c r="K9" s="141">
        <v>1016000</v>
      </c>
      <c r="L9" s="142" t="s">
        <v>2</v>
      </c>
      <c r="M9" s="130"/>
      <c r="N9" s="140"/>
    </row>
    <row r="10" spans="1:14" s="128" customFormat="1" ht="12" customHeight="1">
      <c r="A10" s="137">
        <v>6</v>
      </c>
      <c r="B10" s="144" t="s">
        <v>132</v>
      </c>
      <c r="C10" s="134">
        <v>2258000</v>
      </c>
      <c r="D10" s="134">
        <v>440310</v>
      </c>
      <c r="E10" s="134">
        <v>1568450</v>
      </c>
      <c r="F10" s="134"/>
      <c r="G10" s="134">
        <v>190000</v>
      </c>
      <c r="H10" s="139"/>
      <c r="I10" s="134">
        <f t="shared" si="0"/>
        <v>4456760</v>
      </c>
      <c r="J10" s="140"/>
      <c r="K10" s="141">
        <v>4299000</v>
      </c>
      <c r="L10" s="142" t="s">
        <v>2</v>
      </c>
      <c r="M10" s="130"/>
      <c r="N10" s="140"/>
    </row>
    <row r="11" spans="1:14" s="128" customFormat="1" ht="12" customHeight="1">
      <c r="A11" s="137">
        <v>7</v>
      </c>
      <c r="B11" s="129" t="s">
        <v>373</v>
      </c>
      <c r="C11" s="145"/>
      <c r="D11" s="146"/>
      <c r="E11" s="146">
        <v>381000</v>
      </c>
      <c r="F11" s="146"/>
      <c r="G11" s="146"/>
      <c r="H11" s="147"/>
      <c r="I11" s="134">
        <f t="shared" si="0"/>
        <v>381000</v>
      </c>
      <c r="J11" s="140"/>
      <c r="K11" s="141"/>
      <c r="L11" s="142"/>
      <c r="M11" s="130"/>
      <c r="N11" s="140"/>
    </row>
    <row r="12" spans="1:14" s="128" customFormat="1" ht="12" customHeight="1">
      <c r="A12" s="137">
        <v>8</v>
      </c>
      <c r="B12" s="129" t="s">
        <v>133</v>
      </c>
      <c r="C12" s="145"/>
      <c r="D12" s="146"/>
      <c r="E12" s="146">
        <v>1530350</v>
      </c>
      <c r="F12" s="146"/>
      <c r="G12" s="146">
        <v>4207099</v>
      </c>
      <c r="H12" s="147"/>
      <c r="I12" s="134">
        <f t="shared" si="0"/>
        <v>5737449</v>
      </c>
      <c r="J12" s="140"/>
      <c r="K12" s="141">
        <v>4680000</v>
      </c>
      <c r="L12" s="142" t="s">
        <v>2</v>
      </c>
      <c r="M12" s="130"/>
      <c r="N12" s="140"/>
    </row>
    <row r="13" spans="1:14" s="128" customFormat="1" ht="12" customHeight="1">
      <c r="A13" s="137">
        <v>9</v>
      </c>
      <c r="B13" s="148" t="s">
        <v>134</v>
      </c>
      <c r="C13" s="134"/>
      <c r="D13" s="134"/>
      <c r="E13" s="134"/>
      <c r="F13" s="134"/>
      <c r="G13" s="134">
        <v>119420</v>
      </c>
      <c r="H13" s="139"/>
      <c r="I13" s="134">
        <f t="shared" si="0"/>
        <v>119420</v>
      </c>
      <c r="J13" s="140"/>
      <c r="K13" s="141">
        <v>204000</v>
      </c>
      <c r="L13" s="142" t="s">
        <v>2</v>
      </c>
      <c r="M13" s="130"/>
      <c r="N13" s="140"/>
    </row>
    <row r="14" spans="1:14" s="128" customFormat="1" ht="12" customHeight="1">
      <c r="A14" s="137">
        <v>10</v>
      </c>
      <c r="B14" s="144" t="s">
        <v>135</v>
      </c>
      <c r="C14" s="149"/>
      <c r="D14" s="149"/>
      <c r="E14" s="149"/>
      <c r="F14" s="149"/>
      <c r="G14" s="149">
        <v>115770</v>
      </c>
      <c r="H14" s="150"/>
      <c r="I14" s="134">
        <f t="shared" si="0"/>
        <v>115770</v>
      </c>
      <c r="J14" s="140"/>
      <c r="K14" s="141">
        <v>127000</v>
      </c>
      <c r="L14" s="151"/>
      <c r="M14" s="130"/>
      <c r="N14" s="140"/>
    </row>
    <row r="15" spans="1:14" s="128" customFormat="1" ht="12" customHeight="1">
      <c r="A15" s="137">
        <v>11</v>
      </c>
      <c r="B15" s="144" t="s">
        <v>383</v>
      </c>
      <c r="C15" s="149"/>
      <c r="D15" s="149"/>
      <c r="E15" s="149"/>
      <c r="F15" s="149"/>
      <c r="G15" s="149">
        <v>804709</v>
      </c>
      <c r="H15" s="150"/>
      <c r="I15" s="134">
        <f t="shared" si="0"/>
        <v>804709</v>
      </c>
      <c r="J15" s="140"/>
      <c r="K15" s="141"/>
      <c r="L15" s="151"/>
      <c r="M15" s="130"/>
      <c r="N15" s="140"/>
    </row>
    <row r="16" spans="1:14" s="128" customFormat="1" ht="12" customHeight="1">
      <c r="A16" s="137">
        <v>12</v>
      </c>
      <c r="B16" s="144" t="s">
        <v>136</v>
      </c>
      <c r="C16" s="149"/>
      <c r="D16" s="149"/>
      <c r="E16" s="149"/>
      <c r="F16" s="149"/>
      <c r="G16" s="149">
        <v>1342688</v>
      </c>
      <c r="H16" s="150"/>
      <c r="I16" s="134">
        <f t="shared" si="0"/>
        <v>1342688</v>
      </c>
      <c r="J16" s="140"/>
      <c r="K16" s="141">
        <v>693000</v>
      </c>
      <c r="L16" s="151"/>
      <c r="M16" s="130"/>
      <c r="N16" s="140"/>
    </row>
    <row r="17" spans="1:14" s="128" customFormat="1" ht="12" customHeight="1">
      <c r="A17" s="137">
        <v>13</v>
      </c>
      <c r="B17" s="144" t="s">
        <v>137</v>
      </c>
      <c r="C17" s="149"/>
      <c r="D17" s="149"/>
      <c r="E17" s="149"/>
      <c r="F17" s="149"/>
      <c r="G17" s="149">
        <v>0</v>
      </c>
      <c r="H17" s="150"/>
      <c r="I17" s="134">
        <f t="shared" si="0"/>
        <v>0</v>
      </c>
      <c r="J17" s="140"/>
      <c r="K17" s="141">
        <v>499000</v>
      </c>
      <c r="L17" s="151"/>
      <c r="M17" s="130"/>
      <c r="N17" s="140"/>
    </row>
    <row r="18" spans="1:14" s="128" customFormat="1" ht="12" customHeight="1">
      <c r="A18" s="137">
        <v>14</v>
      </c>
      <c r="B18" s="137" t="s">
        <v>138</v>
      </c>
      <c r="C18" s="134">
        <v>2680000</v>
      </c>
      <c r="D18" s="134">
        <v>522600</v>
      </c>
      <c r="E18" s="134">
        <v>1631950</v>
      </c>
      <c r="F18" s="134"/>
      <c r="G18" s="134"/>
      <c r="H18" s="134"/>
      <c r="I18" s="134">
        <f t="shared" si="0"/>
        <v>4834550</v>
      </c>
      <c r="J18" s="140"/>
      <c r="K18" s="141">
        <v>4310000</v>
      </c>
      <c r="L18" s="142"/>
      <c r="M18" s="130"/>
      <c r="N18" s="140"/>
    </row>
    <row r="19" spans="1:14" s="128" customFormat="1" ht="12" customHeight="1">
      <c r="A19" s="137">
        <v>15</v>
      </c>
      <c r="B19" s="137" t="s">
        <v>139</v>
      </c>
      <c r="C19" s="134">
        <v>100000</v>
      </c>
      <c r="D19" s="134">
        <v>19500</v>
      </c>
      <c r="E19" s="134">
        <v>6350</v>
      </c>
      <c r="F19" s="134"/>
      <c r="G19" s="134"/>
      <c r="H19" s="134"/>
      <c r="I19" s="134">
        <f t="shared" si="0"/>
        <v>125850</v>
      </c>
      <c r="J19" s="140"/>
      <c r="K19" s="141">
        <v>310000</v>
      </c>
      <c r="L19" s="142"/>
      <c r="M19" s="130"/>
      <c r="N19" s="140"/>
    </row>
    <row r="20" spans="1:14" s="128" customFormat="1" ht="12" customHeight="1">
      <c r="A20" s="137">
        <v>16</v>
      </c>
      <c r="B20" s="137" t="s">
        <v>140</v>
      </c>
      <c r="C20" s="134">
        <v>500000</v>
      </c>
      <c r="D20" s="134">
        <v>97500</v>
      </c>
      <c r="E20" s="134">
        <v>4064000</v>
      </c>
      <c r="F20" s="134"/>
      <c r="G20" s="134"/>
      <c r="H20" s="134"/>
      <c r="I20" s="134">
        <f t="shared" si="0"/>
        <v>4661500</v>
      </c>
      <c r="J20" s="140"/>
      <c r="K20" s="141">
        <v>3541000</v>
      </c>
      <c r="L20" s="142"/>
      <c r="M20" s="130"/>
      <c r="N20" s="140"/>
    </row>
    <row r="21" spans="1:14" s="128" customFormat="1" ht="12" customHeight="1">
      <c r="A21" s="137">
        <v>17</v>
      </c>
      <c r="B21" s="137" t="s">
        <v>141</v>
      </c>
      <c r="C21" s="134"/>
      <c r="D21" s="134"/>
      <c r="E21" s="134"/>
      <c r="F21" s="134"/>
      <c r="G21" s="134">
        <v>800000</v>
      </c>
      <c r="H21" s="134"/>
      <c r="I21" s="134">
        <f t="shared" si="0"/>
        <v>800000</v>
      </c>
      <c r="J21" s="140"/>
      <c r="K21" s="141"/>
      <c r="L21" s="142">
        <v>800000</v>
      </c>
      <c r="M21" s="130"/>
      <c r="N21" s="140"/>
    </row>
    <row r="22" spans="1:14" s="128" customFormat="1" ht="12" customHeight="1">
      <c r="A22" s="137">
        <v>18</v>
      </c>
      <c r="B22" s="137" t="s">
        <v>142</v>
      </c>
      <c r="C22" s="134"/>
      <c r="D22" s="134"/>
      <c r="E22" s="134">
        <v>114300</v>
      </c>
      <c r="F22" s="134"/>
      <c r="G22" s="152"/>
      <c r="H22" s="134"/>
      <c r="I22" s="134">
        <f t="shared" si="0"/>
        <v>114300</v>
      </c>
      <c r="J22" s="140"/>
      <c r="K22" s="141">
        <v>359000</v>
      </c>
      <c r="L22" s="142"/>
      <c r="M22" s="130"/>
      <c r="N22" s="140"/>
    </row>
    <row r="23" spans="1:14" s="128" customFormat="1" ht="12" customHeight="1">
      <c r="A23" s="137">
        <v>19</v>
      </c>
      <c r="B23" s="153" t="s">
        <v>390</v>
      </c>
      <c r="C23" s="134"/>
      <c r="D23" s="134"/>
      <c r="E23" s="134">
        <v>948000</v>
      </c>
      <c r="F23" s="134">
        <v>3807000</v>
      </c>
      <c r="H23" s="134"/>
      <c r="I23" s="134">
        <f t="shared" si="0"/>
        <v>4755000</v>
      </c>
      <c r="J23" s="140"/>
      <c r="K23" s="141">
        <v>4500000</v>
      </c>
      <c r="L23" s="142">
        <v>700000</v>
      </c>
      <c r="M23" s="130"/>
      <c r="N23" s="140"/>
    </row>
    <row r="24" spans="1:14" s="128" customFormat="1" ht="12" customHeight="1">
      <c r="A24" s="137">
        <v>20</v>
      </c>
      <c r="B24" s="137" t="s">
        <v>385</v>
      </c>
      <c r="C24" s="134"/>
      <c r="D24" s="134"/>
      <c r="E24" s="134"/>
      <c r="F24" s="134">
        <v>1301880</v>
      </c>
      <c r="G24" s="134"/>
      <c r="H24" s="134"/>
      <c r="I24" s="134">
        <f t="shared" si="0"/>
        <v>1301880</v>
      </c>
      <c r="J24" s="140"/>
      <c r="K24" s="141"/>
      <c r="L24" s="142"/>
      <c r="M24" s="130"/>
      <c r="N24" s="140"/>
    </row>
    <row r="25" spans="1:14" s="128" customFormat="1" ht="12" customHeight="1">
      <c r="A25" s="137">
        <v>21</v>
      </c>
      <c r="B25" s="137" t="s">
        <v>381</v>
      </c>
      <c r="C25" s="134">
        <v>3668843</v>
      </c>
      <c r="D25" s="134">
        <v>357712</v>
      </c>
      <c r="E25" s="134">
        <v>887159</v>
      </c>
      <c r="F25" s="134"/>
      <c r="G25" s="134"/>
      <c r="H25" s="134"/>
      <c r="I25" s="134">
        <f t="shared" si="0"/>
        <v>4913714</v>
      </c>
      <c r="J25" s="140"/>
      <c r="K25" s="141" t="s">
        <v>2</v>
      </c>
      <c r="L25" s="142"/>
      <c r="M25" s="130"/>
      <c r="N25" s="140"/>
    </row>
    <row r="26" spans="1:14" s="128" customFormat="1" ht="12" customHeight="1">
      <c r="A26" s="137">
        <v>22</v>
      </c>
      <c r="B26" s="137" t="s">
        <v>382</v>
      </c>
      <c r="C26" s="134"/>
      <c r="D26" s="134"/>
      <c r="E26" s="134">
        <v>273050</v>
      </c>
      <c r="F26" s="134"/>
      <c r="G26" s="134"/>
      <c r="H26" s="139"/>
      <c r="I26" s="134">
        <f t="shared" si="0"/>
        <v>273050</v>
      </c>
      <c r="J26" s="140"/>
      <c r="K26" s="141"/>
      <c r="L26" s="142"/>
      <c r="M26" s="130"/>
      <c r="N26" s="140"/>
    </row>
    <row r="27" spans="1:14" s="128" customFormat="1" ht="12" customHeight="1">
      <c r="A27" s="137">
        <v>23</v>
      </c>
      <c r="B27" s="137" t="s">
        <v>384</v>
      </c>
      <c r="C27" s="134"/>
      <c r="D27" s="134"/>
      <c r="E27" s="134">
        <v>831850</v>
      </c>
      <c r="F27" s="134"/>
      <c r="G27" s="134"/>
      <c r="H27" s="139"/>
      <c r="I27" s="134">
        <f t="shared" si="0"/>
        <v>831850</v>
      </c>
      <c r="J27" s="140"/>
      <c r="K27" s="141"/>
      <c r="L27" s="142"/>
      <c r="M27" s="130"/>
      <c r="N27" s="140"/>
    </row>
    <row r="28" spans="1:14" s="128" customFormat="1" ht="25.5" customHeight="1">
      <c r="A28" s="137">
        <v>24</v>
      </c>
      <c r="B28" s="153" t="s">
        <v>391</v>
      </c>
      <c r="C28" s="134"/>
      <c r="D28" s="134"/>
      <c r="E28" s="134"/>
      <c r="F28" s="134"/>
      <c r="G28" s="134"/>
      <c r="H28" s="139">
        <v>416667</v>
      </c>
      <c r="I28" s="134">
        <f t="shared" si="0"/>
        <v>416667</v>
      </c>
      <c r="J28" s="140"/>
      <c r="K28" s="141"/>
      <c r="L28" s="142"/>
      <c r="M28" s="130"/>
      <c r="N28" s="140"/>
    </row>
    <row r="29" spans="1:14" ht="12" customHeight="1">
      <c r="A29" s="2"/>
      <c r="B29" s="5" t="s">
        <v>143</v>
      </c>
      <c r="C29" s="102">
        <f aca="true" t="shared" si="1" ref="C29:I29">SUM(C5:C28)</f>
        <v>12390243</v>
      </c>
      <c r="D29" s="102">
        <f t="shared" si="1"/>
        <v>2058385</v>
      </c>
      <c r="E29" s="102">
        <f t="shared" si="1"/>
        <v>21406169</v>
      </c>
      <c r="F29" s="102">
        <f t="shared" si="1"/>
        <v>5108880</v>
      </c>
      <c r="G29" s="102">
        <f t="shared" si="1"/>
        <v>8741459</v>
      </c>
      <c r="H29" s="102">
        <f t="shared" si="1"/>
        <v>416667</v>
      </c>
      <c r="I29" s="102">
        <f t="shared" si="1"/>
        <v>50121803</v>
      </c>
      <c r="J29" s="1" t="s">
        <v>2</v>
      </c>
      <c r="K29" s="5">
        <f>SUM(K5:K25)</f>
        <v>45218000</v>
      </c>
      <c r="L29" s="24">
        <f>SUM(L6:L25)</f>
        <v>2199000</v>
      </c>
      <c r="M29" s="99">
        <v>1273000</v>
      </c>
      <c r="N29" s="1"/>
    </row>
    <row r="30" spans="7:11" ht="12.75">
      <c r="G30" t="s">
        <v>2</v>
      </c>
      <c r="K30" t="s">
        <v>2</v>
      </c>
    </row>
    <row r="31" spans="7:11" ht="12.75">
      <c r="G31" t="s">
        <v>2</v>
      </c>
      <c r="K31" t="s">
        <v>2</v>
      </c>
    </row>
    <row r="32" ht="12.75">
      <c r="K32" t="s">
        <v>2</v>
      </c>
    </row>
    <row r="33" ht="12.75">
      <c r="G33" t="s">
        <v>2</v>
      </c>
    </row>
  </sheetData>
  <sheetProtection selectLockedCells="1" selectUnlockedCells="1"/>
  <mergeCells count="1">
    <mergeCell ref="K2:L2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1"/>
  <sheetViews>
    <sheetView view="pageBreakPreview" zoomScale="90" zoomScaleSheetLayoutView="90" zoomScalePageLayoutView="0" workbookViewId="0" topLeftCell="E10">
      <selection activeCell="M30" sqref="M30:T30"/>
    </sheetView>
  </sheetViews>
  <sheetFormatPr defaultColWidth="9.140625" defaultRowHeight="12.75"/>
  <cols>
    <col min="1" max="1" width="20.421875" style="0" customWidth="1"/>
    <col min="2" max="2" width="14.28125" style="0" bestFit="1" customWidth="1"/>
    <col min="3" max="3" width="11.57421875" style="0" bestFit="1" customWidth="1"/>
    <col min="4" max="4" width="12.57421875" style="0" bestFit="1" customWidth="1"/>
    <col min="5" max="5" width="11.57421875" style="0" bestFit="1" customWidth="1"/>
    <col min="6" max="6" width="14.28125" style="0" bestFit="1" customWidth="1"/>
    <col min="7" max="7" width="14.7109375" style="0" bestFit="1" customWidth="1"/>
    <col min="8" max="8" width="12.00390625" style="0" customWidth="1"/>
    <col min="9" max="10" width="11.57421875" style="0" bestFit="1" customWidth="1"/>
    <col min="11" max="12" width="13.140625" style="0" bestFit="1" customWidth="1"/>
    <col min="13" max="13" width="11.57421875" style="0" bestFit="1" customWidth="1"/>
    <col min="14" max="14" width="9.7109375" style="0" bestFit="1" customWidth="1"/>
    <col min="15" max="16" width="13.140625" style="0" bestFit="1" customWidth="1"/>
    <col min="17" max="17" width="11.00390625" style="0" bestFit="1" customWidth="1"/>
    <col min="18" max="18" width="13.140625" style="0" bestFit="1" customWidth="1"/>
    <col min="19" max="19" width="11.57421875" style="0" bestFit="1" customWidth="1"/>
    <col min="20" max="20" width="8.8515625" style="0" bestFit="1" customWidth="1"/>
    <col min="21" max="21" width="13.140625" style="0" bestFit="1" customWidth="1"/>
    <col min="22" max="22" width="14.28125" style="0" bestFit="1" customWidth="1"/>
    <col min="23" max="23" width="0.13671875" style="0" customWidth="1"/>
  </cols>
  <sheetData>
    <row r="1" spans="1:7" s="1" customFormat="1" ht="12.75">
      <c r="A1" s="1" t="s">
        <v>403</v>
      </c>
      <c r="G1" s="1" t="s">
        <v>10</v>
      </c>
    </row>
    <row r="3" spans="1:7" ht="17.25" customHeight="1">
      <c r="A3" s="94" t="s">
        <v>334</v>
      </c>
      <c r="B3" s="115" t="s">
        <v>335</v>
      </c>
      <c r="C3" s="94" t="s">
        <v>336</v>
      </c>
      <c r="D3" s="94" t="s">
        <v>337</v>
      </c>
      <c r="E3" s="115" t="s">
        <v>338</v>
      </c>
      <c r="F3" s="115" t="s">
        <v>339</v>
      </c>
      <c r="G3" s="115" t="s">
        <v>340</v>
      </c>
    </row>
    <row r="4" spans="1:22" ht="19.5" customHeight="1">
      <c r="A4" s="94" t="s">
        <v>341</v>
      </c>
      <c r="B4" s="136"/>
      <c r="C4" s="136"/>
      <c r="D4" s="136">
        <v>3083400</v>
      </c>
      <c r="E4" s="127">
        <v>100000</v>
      </c>
      <c r="F4" s="127">
        <f aca="true" t="shared" si="0" ref="F4:F9">SUM(B4:E4)</f>
        <v>3183400</v>
      </c>
      <c r="G4" s="136">
        <v>620763</v>
      </c>
      <c r="H4" s="117"/>
      <c r="I4" s="117"/>
      <c r="J4" s="117"/>
      <c r="K4" s="117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7"/>
    </row>
    <row r="5" spans="1:22" ht="18.75" customHeight="1">
      <c r="A5" s="94" t="s">
        <v>342</v>
      </c>
      <c r="B5" s="136">
        <v>1778000</v>
      </c>
      <c r="C5" s="136">
        <v>60000</v>
      </c>
      <c r="D5" s="136">
        <v>420000</v>
      </c>
      <c r="E5" s="127"/>
      <c r="F5" s="127">
        <f t="shared" si="0"/>
        <v>2258000</v>
      </c>
      <c r="G5" s="136">
        <v>440310</v>
      </c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1:22" ht="18.75" customHeight="1">
      <c r="A6" s="94" t="s">
        <v>343</v>
      </c>
      <c r="B6" s="136">
        <v>2580000</v>
      </c>
      <c r="C6" s="136">
        <v>100000</v>
      </c>
      <c r="D6" s="136"/>
      <c r="E6" s="127"/>
      <c r="F6" s="127">
        <f t="shared" si="0"/>
        <v>2680000</v>
      </c>
      <c r="G6" s="136">
        <v>522600</v>
      </c>
      <c r="H6" s="117"/>
      <c r="I6" s="117"/>
      <c r="J6" s="117"/>
      <c r="K6" s="118"/>
      <c r="L6" s="118"/>
      <c r="M6" s="118"/>
      <c r="N6" s="117"/>
      <c r="O6" s="117"/>
      <c r="P6" s="117"/>
      <c r="Q6" s="117"/>
      <c r="R6" s="117"/>
      <c r="S6" s="117"/>
      <c r="T6" s="117"/>
      <c r="U6" s="117"/>
      <c r="V6" s="117"/>
    </row>
    <row r="7" spans="1:22" ht="19.5" customHeight="1">
      <c r="A7" s="94" t="s">
        <v>344</v>
      </c>
      <c r="B7" s="136">
        <v>3668843</v>
      </c>
      <c r="C7" s="136"/>
      <c r="D7" s="136"/>
      <c r="E7" s="127"/>
      <c r="F7" s="127">
        <f t="shared" si="0"/>
        <v>3668843</v>
      </c>
      <c r="G7" s="136">
        <v>357712</v>
      </c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</row>
    <row r="8" spans="1:22" ht="19.5" customHeight="1">
      <c r="A8" s="94" t="s">
        <v>378</v>
      </c>
      <c r="B8" s="136"/>
      <c r="C8" s="136"/>
      <c r="D8" s="136">
        <v>100000</v>
      </c>
      <c r="E8" s="127"/>
      <c r="F8" s="127">
        <f t="shared" si="0"/>
        <v>100000</v>
      </c>
      <c r="G8" s="136">
        <v>19500</v>
      </c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</row>
    <row r="9" spans="1:22" ht="19.5" customHeight="1">
      <c r="A9" s="94" t="s">
        <v>345</v>
      </c>
      <c r="B9" s="136"/>
      <c r="C9" s="136"/>
      <c r="D9" s="136"/>
      <c r="E9" s="123">
        <v>500000</v>
      </c>
      <c r="F9" s="127">
        <f t="shared" si="0"/>
        <v>500000</v>
      </c>
      <c r="G9" s="136">
        <v>97500</v>
      </c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</row>
    <row r="10" spans="1:22" s="1" customFormat="1" ht="20.25" customHeight="1">
      <c r="A10" s="99" t="s">
        <v>346</v>
      </c>
      <c r="B10" s="127">
        <f aca="true" t="shared" si="1" ref="B10:G10">SUM(B4:B9)</f>
        <v>8026843</v>
      </c>
      <c r="C10" s="127">
        <f t="shared" si="1"/>
        <v>160000</v>
      </c>
      <c r="D10" s="116">
        <f t="shared" si="1"/>
        <v>3603400</v>
      </c>
      <c r="E10" s="116">
        <f t="shared" si="1"/>
        <v>600000</v>
      </c>
      <c r="F10" s="116">
        <f t="shared" si="1"/>
        <v>12390243</v>
      </c>
      <c r="G10" s="116">
        <f t="shared" si="1"/>
        <v>2058385</v>
      </c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</row>
    <row r="11" spans="2:22" ht="10.5" customHeight="1"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</row>
    <row r="12" spans="1:22" ht="39" customHeight="1">
      <c r="A12" s="120" t="s">
        <v>117</v>
      </c>
      <c r="B12" s="121" t="s">
        <v>347</v>
      </c>
      <c r="C12" s="121" t="s">
        <v>348</v>
      </c>
      <c r="D12" s="121" t="s">
        <v>349</v>
      </c>
      <c r="E12" s="121" t="s">
        <v>350</v>
      </c>
      <c r="F12" s="121" t="s">
        <v>351</v>
      </c>
      <c r="G12" s="121" t="s">
        <v>352</v>
      </c>
      <c r="H12" s="122" t="s">
        <v>353</v>
      </c>
      <c r="I12" s="121" t="s">
        <v>354</v>
      </c>
      <c r="J12" s="121" t="s">
        <v>355</v>
      </c>
      <c r="K12" s="123" t="s">
        <v>356</v>
      </c>
      <c r="L12" s="121" t="s">
        <v>357</v>
      </c>
      <c r="M12" s="121" t="s">
        <v>358</v>
      </c>
      <c r="N12" s="121" t="s">
        <v>359</v>
      </c>
      <c r="O12" s="121" t="s">
        <v>360</v>
      </c>
      <c r="P12" s="121" t="s">
        <v>361</v>
      </c>
      <c r="Q12" s="121" t="s">
        <v>362</v>
      </c>
      <c r="R12" s="121" t="s">
        <v>363</v>
      </c>
      <c r="S12" s="121" t="s">
        <v>364</v>
      </c>
      <c r="T12" s="121" t="s">
        <v>365</v>
      </c>
      <c r="U12" s="124" t="s">
        <v>366</v>
      </c>
      <c r="V12" s="124" t="s">
        <v>367</v>
      </c>
    </row>
    <row r="13" spans="1:22" s="128" customFormat="1" ht="15.75" customHeight="1">
      <c r="A13" s="125" t="s">
        <v>368</v>
      </c>
      <c r="B13" s="123"/>
      <c r="C13" s="123"/>
      <c r="D13" s="123"/>
      <c r="E13" s="123"/>
      <c r="F13" s="126"/>
      <c r="G13" s="126"/>
      <c r="H13" s="123"/>
      <c r="I13" s="123"/>
      <c r="J13" s="123"/>
      <c r="K13" s="123"/>
      <c r="L13" s="123"/>
      <c r="M13" s="123">
        <v>15000</v>
      </c>
      <c r="N13" s="123"/>
      <c r="O13" s="123"/>
      <c r="P13" s="123"/>
      <c r="Q13" s="123"/>
      <c r="R13" s="123">
        <v>20000</v>
      </c>
      <c r="S13" s="123"/>
      <c r="T13" s="123"/>
      <c r="U13" s="123">
        <v>9450</v>
      </c>
      <c r="V13" s="127">
        <f aca="true" t="shared" si="2" ref="V13:V29">SUM(B13:U13)</f>
        <v>44450</v>
      </c>
    </row>
    <row r="14" spans="1:22" s="128" customFormat="1" ht="15.75" customHeight="1">
      <c r="A14" s="129" t="s">
        <v>369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>
        <v>3000000</v>
      </c>
      <c r="P14" s="123"/>
      <c r="Q14" s="123"/>
      <c r="R14" s="123"/>
      <c r="S14" s="123"/>
      <c r="T14" s="123"/>
      <c r="U14" s="123">
        <v>810000</v>
      </c>
      <c r="V14" s="127">
        <f t="shared" si="2"/>
        <v>3810000</v>
      </c>
    </row>
    <row r="15" spans="1:22" s="128" customFormat="1" ht="15.75" customHeight="1">
      <c r="A15" s="129" t="s">
        <v>370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>
        <v>450000</v>
      </c>
      <c r="S15" s="123"/>
      <c r="T15" s="123"/>
      <c r="U15" s="123">
        <v>121500</v>
      </c>
      <c r="V15" s="127">
        <f t="shared" si="2"/>
        <v>571500</v>
      </c>
    </row>
    <row r="16" spans="1:22" s="128" customFormat="1" ht="16.5" customHeight="1">
      <c r="A16" s="129" t="s">
        <v>371</v>
      </c>
      <c r="B16" s="123">
        <v>15000</v>
      </c>
      <c r="C16" s="123"/>
      <c r="D16" s="123"/>
      <c r="E16" s="123">
        <v>200000</v>
      </c>
      <c r="F16" s="123"/>
      <c r="G16" s="123"/>
      <c r="H16" s="123">
        <v>200000</v>
      </c>
      <c r="I16" s="123">
        <v>100000</v>
      </c>
      <c r="J16" s="123">
        <v>100000</v>
      </c>
      <c r="K16" s="123">
        <v>100000</v>
      </c>
      <c r="L16" s="123">
        <v>400000</v>
      </c>
      <c r="M16" s="123">
        <v>20000</v>
      </c>
      <c r="N16" s="123"/>
      <c r="O16" s="123">
        <v>50000</v>
      </c>
      <c r="P16" s="123"/>
      <c r="Q16" s="123"/>
      <c r="R16" s="123">
        <v>1000000</v>
      </c>
      <c r="S16" s="123"/>
      <c r="T16" s="123"/>
      <c r="U16" s="123">
        <f>698760+590000</f>
        <v>1288760</v>
      </c>
      <c r="V16" s="127">
        <f t="shared" si="2"/>
        <v>3473760</v>
      </c>
    </row>
    <row r="17" spans="1:22" s="128" customFormat="1" ht="15.75" customHeight="1">
      <c r="A17" s="129" t="s">
        <v>372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>
        <v>1000000</v>
      </c>
      <c r="L17" s="123"/>
      <c r="M17" s="123"/>
      <c r="N17" s="123"/>
      <c r="O17" s="123"/>
      <c r="P17" s="123"/>
      <c r="Q17" s="123"/>
      <c r="R17" s="123"/>
      <c r="S17" s="123"/>
      <c r="T17" s="123"/>
      <c r="U17" s="123">
        <v>270000</v>
      </c>
      <c r="V17" s="127">
        <f t="shared" si="2"/>
        <v>1270000</v>
      </c>
    </row>
    <row r="18" spans="1:22" s="128" customFormat="1" ht="15.75" customHeight="1">
      <c r="A18" s="125" t="s">
        <v>373</v>
      </c>
      <c r="B18" s="123"/>
      <c r="C18" s="123"/>
      <c r="D18" s="123">
        <v>100000</v>
      </c>
      <c r="E18" s="123"/>
      <c r="F18" s="123">
        <v>200000</v>
      </c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>
        <v>81000</v>
      </c>
      <c r="V18" s="127">
        <f t="shared" si="2"/>
        <v>381000</v>
      </c>
    </row>
    <row r="19" spans="1:22" s="128" customFormat="1" ht="15.75" customHeight="1">
      <c r="A19" s="129" t="s">
        <v>374</v>
      </c>
      <c r="B19" s="123">
        <v>370000</v>
      </c>
      <c r="C19" s="123"/>
      <c r="D19" s="123">
        <v>200000</v>
      </c>
      <c r="E19" s="123"/>
      <c r="F19" s="123">
        <v>450000</v>
      </c>
      <c r="G19" s="123">
        <v>15000</v>
      </c>
      <c r="H19" s="123"/>
      <c r="I19" s="123"/>
      <c r="J19" s="123"/>
      <c r="K19" s="123"/>
      <c r="L19" s="123"/>
      <c r="M19" s="123"/>
      <c r="N19" s="123"/>
      <c r="O19" s="123">
        <v>100000</v>
      </c>
      <c r="P19" s="123"/>
      <c r="Q19" s="123"/>
      <c r="R19" s="123">
        <v>100000</v>
      </c>
      <c r="S19" s="123"/>
      <c r="T19" s="123"/>
      <c r="U19" s="123">
        <v>333450</v>
      </c>
      <c r="V19" s="127">
        <f t="shared" si="2"/>
        <v>1568450</v>
      </c>
    </row>
    <row r="20" spans="1:22" s="128" customFormat="1" ht="16.5" customHeight="1">
      <c r="A20" s="129" t="s">
        <v>343</v>
      </c>
      <c r="B20" s="123"/>
      <c r="C20" s="123"/>
      <c r="D20" s="123">
        <v>100000</v>
      </c>
      <c r="E20" s="123">
        <v>5000</v>
      </c>
      <c r="F20" s="123">
        <v>700000</v>
      </c>
      <c r="G20" s="123">
        <v>50000</v>
      </c>
      <c r="H20" s="123"/>
      <c r="I20" s="123"/>
      <c r="J20" s="123">
        <v>30000</v>
      </c>
      <c r="K20" s="123"/>
      <c r="L20" s="123"/>
      <c r="M20" s="123"/>
      <c r="N20" s="123"/>
      <c r="O20" s="123">
        <v>200000</v>
      </c>
      <c r="P20" s="123"/>
      <c r="Q20" s="123"/>
      <c r="R20" s="123">
        <v>50000</v>
      </c>
      <c r="S20" s="123">
        <v>150000</v>
      </c>
      <c r="T20" s="123"/>
      <c r="U20" s="123">
        <v>346950</v>
      </c>
      <c r="V20" s="127">
        <f t="shared" si="2"/>
        <v>1631950</v>
      </c>
    </row>
    <row r="21" spans="1:22" s="128" customFormat="1" ht="16.5" customHeight="1">
      <c r="A21" s="129" t="s">
        <v>375</v>
      </c>
      <c r="B21" s="123"/>
      <c r="C21" s="123"/>
      <c r="D21" s="123"/>
      <c r="E21" s="123"/>
      <c r="F21" s="123"/>
      <c r="G21" s="123">
        <v>101600</v>
      </c>
      <c r="H21" s="123">
        <v>785559</v>
      </c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7">
        <f t="shared" si="2"/>
        <v>887159</v>
      </c>
    </row>
    <row r="22" spans="1:22" s="128" customFormat="1" ht="17.25" customHeight="1" hidden="1">
      <c r="A22" s="125" t="s">
        <v>376</v>
      </c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7">
        <f t="shared" si="2"/>
        <v>0</v>
      </c>
    </row>
    <row r="23" spans="1:22" s="128" customFormat="1" ht="17.25" customHeight="1">
      <c r="A23" s="125" t="s">
        <v>377</v>
      </c>
      <c r="B23" s="123"/>
      <c r="C23" s="123"/>
      <c r="D23" s="123"/>
      <c r="E23" s="123"/>
      <c r="F23" s="123"/>
      <c r="G23" s="123"/>
      <c r="H23" s="123">
        <v>50000</v>
      </c>
      <c r="I23" s="123"/>
      <c r="J23" s="123">
        <v>35000</v>
      </c>
      <c r="K23" s="123">
        <v>20000</v>
      </c>
      <c r="L23" s="123">
        <v>50000</v>
      </c>
      <c r="M23" s="123">
        <v>10000</v>
      </c>
      <c r="N23" s="123"/>
      <c r="O23" s="123">
        <v>50000</v>
      </c>
      <c r="P23" s="123"/>
      <c r="Q23" s="123"/>
      <c r="R23" s="123"/>
      <c r="S23" s="123"/>
      <c r="T23" s="123"/>
      <c r="U23" s="123">
        <v>58050</v>
      </c>
      <c r="V23" s="127">
        <f t="shared" si="2"/>
        <v>273050</v>
      </c>
    </row>
    <row r="24" spans="1:22" s="128" customFormat="1" ht="16.5" customHeight="1">
      <c r="A24" s="125" t="s">
        <v>378</v>
      </c>
      <c r="B24" s="123"/>
      <c r="C24" s="123"/>
      <c r="D24" s="123"/>
      <c r="E24" s="123">
        <v>5000</v>
      </c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>
        <v>1350</v>
      </c>
      <c r="V24" s="127">
        <f t="shared" si="2"/>
        <v>6350</v>
      </c>
    </row>
    <row r="25" spans="1:22" s="128" customFormat="1" ht="16.5" customHeight="1">
      <c r="A25" s="125" t="s">
        <v>345</v>
      </c>
      <c r="B25" s="123"/>
      <c r="C25" s="123"/>
      <c r="D25" s="123"/>
      <c r="E25" s="123"/>
      <c r="F25" s="123"/>
      <c r="G25" s="123"/>
      <c r="H25" s="123">
        <v>200000</v>
      </c>
      <c r="I25" s="123"/>
      <c r="J25" s="123"/>
      <c r="K25" s="123">
        <v>150000</v>
      </c>
      <c r="L25" s="123">
        <v>200000</v>
      </c>
      <c r="M25" s="123">
        <v>50000</v>
      </c>
      <c r="N25" s="123"/>
      <c r="O25" s="123">
        <v>200000</v>
      </c>
      <c r="P25" s="123">
        <v>400000</v>
      </c>
      <c r="Q25" s="123"/>
      <c r="R25" s="123">
        <v>2000000</v>
      </c>
      <c r="S25" s="123"/>
      <c r="T25" s="123"/>
      <c r="U25" s="123">
        <v>864000</v>
      </c>
      <c r="V25" s="127">
        <f t="shared" si="2"/>
        <v>4064000</v>
      </c>
    </row>
    <row r="26" spans="1:22" s="128" customFormat="1" ht="17.25" customHeight="1">
      <c r="A26" s="129" t="s">
        <v>379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>
        <v>10000</v>
      </c>
      <c r="L26" s="123"/>
      <c r="M26" s="123">
        <v>10000</v>
      </c>
      <c r="N26" s="123"/>
      <c r="O26" s="123">
        <v>70000</v>
      </c>
      <c r="P26" s="123"/>
      <c r="Q26" s="123"/>
      <c r="R26" s="123"/>
      <c r="S26" s="123"/>
      <c r="T26" s="123"/>
      <c r="U26" s="123">
        <v>24300</v>
      </c>
      <c r="V26" s="127">
        <f t="shared" si="2"/>
        <v>114300</v>
      </c>
    </row>
    <row r="27" spans="1:22" s="128" customFormat="1" ht="17.25" customHeight="1">
      <c r="A27" s="129" t="s">
        <v>380</v>
      </c>
      <c r="B27" s="123"/>
      <c r="C27" s="123"/>
      <c r="D27" s="123"/>
      <c r="E27" s="123"/>
      <c r="F27" s="123"/>
      <c r="G27" s="123"/>
      <c r="H27" s="123">
        <v>200000</v>
      </c>
      <c r="I27" s="123"/>
      <c r="J27" s="123"/>
      <c r="K27" s="123">
        <v>50000</v>
      </c>
      <c r="L27" s="123">
        <v>400000</v>
      </c>
      <c r="M27" s="123">
        <v>5000</v>
      </c>
      <c r="N27" s="123"/>
      <c r="O27" s="123"/>
      <c r="P27" s="123"/>
      <c r="Q27" s="123"/>
      <c r="R27" s="123"/>
      <c r="S27" s="123"/>
      <c r="T27" s="123"/>
      <c r="U27" s="123">
        <v>176850</v>
      </c>
      <c r="V27" s="127">
        <f t="shared" si="2"/>
        <v>831850</v>
      </c>
    </row>
    <row r="28" spans="1:22" s="128" customFormat="1" ht="17.25" customHeight="1">
      <c r="A28" s="129" t="s">
        <v>386</v>
      </c>
      <c r="B28" s="123"/>
      <c r="C28" s="123">
        <v>5000</v>
      </c>
      <c r="D28" s="123"/>
      <c r="E28" s="123"/>
      <c r="F28" s="123"/>
      <c r="G28" s="123"/>
      <c r="H28" s="123">
        <v>50000</v>
      </c>
      <c r="I28" s="123"/>
      <c r="J28" s="123"/>
      <c r="K28" s="123"/>
      <c r="L28" s="123"/>
      <c r="M28" s="123"/>
      <c r="N28" s="123"/>
      <c r="O28" s="123">
        <v>400000</v>
      </c>
      <c r="P28" s="123">
        <v>750000</v>
      </c>
      <c r="Q28" s="123"/>
      <c r="R28" s="123"/>
      <c r="S28" s="123"/>
      <c r="T28" s="123"/>
      <c r="U28" s="123">
        <v>325350</v>
      </c>
      <c r="V28" s="127">
        <f t="shared" si="2"/>
        <v>1530350</v>
      </c>
    </row>
    <row r="29" spans="1:22" s="128" customFormat="1" ht="17.25" customHeight="1">
      <c r="A29" s="129" t="s">
        <v>414</v>
      </c>
      <c r="B29" s="123"/>
      <c r="C29" s="123"/>
      <c r="D29" s="123">
        <v>746457</v>
      </c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>
        <v>201543</v>
      </c>
      <c r="V29" s="127">
        <f t="shared" si="2"/>
        <v>948000</v>
      </c>
    </row>
    <row r="30" spans="1:22" s="128" customFormat="1" ht="19.5" customHeight="1">
      <c r="A30" s="130" t="s">
        <v>346</v>
      </c>
      <c r="B30" s="127">
        <f aca="true" t="shared" si="3" ref="B30:U30">SUM(B13:B29)</f>
        <v>385000</v>
      </c>
      <c r="C30" s="127">
        <f t="shared" si="3"/>
        <v>5000</v>
      </c>
      <c r="D30" s="127">
        <f t="shared" si="3"/>
        <v>1146457</v>
      </c>
      <c r="E30" s="127">
        <f t="shared" si="3"/>
        <v>210000</v>
      </c>
      <c r="F30" s="127">
        <f t="shared" si="3"/>
        <v>1350000</v>
      </c>
      <c r="G30" s="127">
        <f t="shared" si="3"/>
        <v>166600</v>
      </c>
      <c r="H30" s="127">
        <f t="shared" si="3"/>
        <v>1485559</v>
      </c>
      <c r="I30" s="127">
        <f t="shared" si="3"/>
        <v>100000</v>
      </c>
      <c r="J30" s="127">
        <f t="shared" si="3"/>
        <v>165000</v>
      </c>
      <c r="K30" s="127">
        <f t="shared" si="3"/>
        <v>1330000</v>
      </c>
      <c r="L30" s="127">
        <f t="shared" si="3"/>
        <v>1050000</v>
      </c>
      <c r="M30" s="127">
        <f t="shared" si="3"/>
        <v>110000</v>
      </c>
      <c r="N30" s="127">
        <f t="shared" si="3"/>
        <v>0</v>
      </c>
      <c r="O30" s="127">
        <f t="shared" si="3"/>
        <v>4070000</v>
      </c>
      <c r="P30" s="127">
        <f t="shared" si="3"/>
        <v>1150000</v>
      </c>
      <c r="Q30" s="127">
        <f t="shared" si="3"/>
        <v>0</v>
      </c>
      <c r="R30" s="127">
        <f t="shared" si="3"/>
        <v>3620000</v>
      </c>
      <c r="S30" s="127">
        <f t="shared" si="3"/>
        <v>150000</v>
      </c>
      <c r="T30" s="127">
        <f t="shared" si="3"/>
        <v>0</v>
      </c>
      <c r="U30" s="127">
        <f t="shared" si="3"/>
        <v>4912553</v>
      </c>
      <c r="V30" s="127">
        <f>SUM(B30:U30)</f>
        <v>21406169</v>
      </c>
    </row>
    <row r="31" spans="1:22" s="128" customFormat="1" ht="12.75">
      <c r="A31" s="129"/>
      <c r="B31" s="123"/>
      <c r="C31" s="123"/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7">
      <selection activeCell="E25" sqref="E25"/>
    </sheetView>
  </sheetViews>
  <sheetFormatPr defaultColWidth="9.140625" defaultRowHeight="12.75"/>
  <cols>
    <col min="1" max="1" width="9.140625" style="0" customWidth="1"/>
    <col min="2" max="2" width="40.28125" style="0" customWidth="1"/>
    <col min="3" max="3" width="15.00390625" style="0" customWidth="1"/>
  </cols>
  <sheetData>
    <row r="1" spans="1:3" ht="15">
      <c r="A1" s="1" t="s">
        <v>404</v>
      </c>
      <c r="C1" s="18"/>
    </row>
    <row r="2" spans="1:3" ht="15">
      <c r="A2" s="1" t="s">
        <v>144</v>
      </c>
      <c r="B2" s="1"/>
      <c r="C2" s="18"/>
    </row>
    <row r="3" spans="1:3" ht="15">
      <c r="A3" s="18"/>
      <c r="B3" t="s">
        <v>82</v>
      </c>
      <c r="C3" s="18"/>
    </row>
    <row r="4" spans="1:3" ht="15">
      <c r="A4" s="18"/>
      <c r="C4" s="18"/>
    </row>
    <row r="5" spans="1:3" ht="15">
      <c r="A5" s="18"/>
      <c r="C5" s="18"/>
    </row>
    <row r="6" spans="1:3" ht="12.75">
      <c r="A6" s="5" t="s">
        <v>86</v>
      </c>
      <c r="B6" s="5" t="s">
        <v>19</v>
      </c>
      <c r="C6" s="5" t="s">
        <v>20</v>
      </c>
    </row>
    <row r="7" spans="1:3" ht="12.75">
      <c r="A7" s="2"/>
      <c r="B7" s="2"/>
      <c r="C7" s="102"/>
    </row>
    <row r="8" spans="1:3" ht="12.75">
      <c r="A8" s="2" t="s">
        <v>44</v>
      </c>
      <c r="B8" s="5" t="s">
        <v>145</v>
      </c>
      <c r="C8" s="102"/>
    </row>
    <row r="9" spans="1:3" ht="12.75">
      <c r="A9" s="2" t="s">
        <v>55</v>
      </c>
      <c r="B9" s="2" t="s">
        <v>146</v>
      </c>
      <c r="C9" s="102">
        <v>1878500</v>
      </c>
    </row>
    <row r="10" spans="1:3" ht="12.75">
      <c r="A10" s="2" t="s">
        <v>57</v>
      </c>
      <c r="B10" s="2" t="s">
        <v>25</v>
      </c>
      <c r="C10" s="102">
        <v>2585000</v>
      </c>
    </row>
    <row r="11" spans="1:3" ht="12.75">
      <c r="A11" s="2" t="s">
        <v>59</v>
      </c>
      <c r="B11" s="14" t="s">
        <v>147</v>
      </c>
      <c r="C11" s="102">
        <v>32407487</v>
      </c>
    </row>
    <row r="12" spans="1:3" ht="12.75">
      <c r="A12" s="2" t="s">
        <v>61</v>
      </c>
      <c r="B12" s="2" t="s">
        <v>29</v>
      </c>
      <c r="C12" s="102">
        <v>5861714</v>
      </c>
    </row>
    <row r="13" spans="1:3" ht="12.75">
      <c r="A13" s="2" t="s">
        <v>63</v>
      </c>
      <c r="B13" s="2" t="s">
        <v>148</v>
      </c>
      <c r="C13" s="102"/>
    </row>
    <row r="14" spans="1:3" ht="12.75">
      <c r="A14" s="2" t="s">
        <v>65</v>
      </c>
      <c r="B14" s="2" t="s">
        <v>149</v>
      </c>
      <c r="C14" s="102">
        <v>120000</v>
      </c>
    </row>
    <row r="15" spans="1:3" ht="12.75">
      <c r="A15" s="2" t="s">
        <v>67</v>
      </c>
      <c r="B15" s="2" t="s">
        <v>35</v>
      </c>
      <c r="C15" s="102">
        <v>7523102</v>
      </c>
    </row>
    <row r="16" spans="1:3" ht="12.75">
      <c r="A16" s="2" t="s">
        <v>69</v>
      </c>
      <c r="B16" s="2" t="s">
        <v>150</v>
      </c>
      <c r="C16" s="102"/>
    </row>
    <row r="17" spans="1:3" ht="12.75">
      <c r="A17" s="2" t="s">
        <v>71</v>
      </c>
      <c r="B17" s="2" t="s">
        <v>50</v>
      </c>
      <c r="C17" s="102"/>
    </row>
    <row r="18" spans="1:3" ht="12.75">
      <c r="A18" s="2"/>
      <c r="B18" s="2" t="s">
        <v>387</v>
      </c>
      <c r="C18" s="102"/>
    </row>
    <row r="19" spans="1:3" ht="12.75">
      <c r="A19" s="2"/>
      <c r="B19" s="5" t="s">
        <v>14</v>
      </c>
      <c r="C19" s="102">
        <f>SUM(C9:C18)</f>
        <v>50375803</v>
      </c>
    </row>
    <row r="20" spans="1:3" ht="12.75">
      <c r="A20" s="2"/>
      <c r="B20" s="2"/>
      <c r="C20" s="102"/>
    </row>
    <row r="21" spans="1:3" ht="12.75">
      <c r="A21" s="2" t="s">
        <v>151</v>
      </c>
      <c r="B21" s="5" t="s">
        <v>152</v>
      </c>
      <c r="C21" s="102"/>
    </row>
    <row r="22" spans="1:3" ht="12.75">
      <c r="A22" s="2" t="s">
        <v>55</v>
      </c>
      <c r="B22" s="2" t="s">
        <v>56</v>
      </c>
      <c r="C22" s="102">
        <v>12455243</v>
      </c>
    </row>
    <row r="23" spans="1:3" ht="12.75">
      <c r="A23" s="2" t="s">
        <v>57</v>
      </c>
      <c r="B23" s="2" t="s">
        <v>153</v>
      </c>
      <c r="C23" s="102">
        <v>2058385</v>
      </c>
    </row>
    <row r="24" spans="1:3" ht="12.75">
      <c r="A24" s="2" t="s">
        <v>59</v>
      </c>
      <c r="B24" s="2" t="s">
        <v>154</v>
      </c>
      <c r="C24" s="102">
        <v>22643049</v>
      </c>
    </row>
    <row r="25" spans="1:3" ht="12.75">
      <c r="A25" s="2" t="s">
        <v>61</v>
      </c>
      <c r="B25" s="2" t="s">
        <v>155</v>
      </c>
      <c r="C25" s="102">
        <v>3307000</v>
      </c>
    </row>
    <row r="26" spans="1:3" ht="12.75">
      <c r="A26" s="2" t="s">
        <v>63</v>
      </c>
      <c r="B26" s="2" t="s">
        <v>64</v>
      </c>
      <c r="C26" s="102">
        <v>7721460</v>
      </c>
    </row>
    <row r="27" spans="1:3" ht="12.75">
      <c r="A27" s="2" t="s">
        <v>65</v>
      </c>
      <c r="B27" s="2" t="s">
        <v>156</v>
      </c>
      <c r="C27" s="102">
        <v>1020000</v>
      </c>
    </row>
    <row r="28" spans="1:3" ht="12.75">
      <c r="A28" s="2" t="s">
        <v>67</v>
      </c>
      <c r="B28" s="2" t="s">
        <v>68</v>
      </c>
      <c r="C28" s="102">
        <v>500000</v>
      </c>
    </row>
    <row r="29" spans="1:3" ht="12.75">
      <c r="A29" s="2" t="s">
        <v>69</v>
      </c>
      <c r="B29" s="2" t="s">
        <v>72</v>
      </c>
      <c r="C29" s="102">
        <v>22499575</v>
      </c>
    </row>
    <row r="30" spans="1:3" ht="12.75">
      <c r="A30" s="2" t="s">
        <v>71</v>
      </c>
      <c r="B30" s="2" t="s">
        <v>157</v>
      </c>
      <c r="C30" s="102">
        <v>44042853</v>
      </c>
    </row>
    <row r="31" spans="1:3" ht="12.75">
      <c r="A31" s="2" t="s">
        <v>158</v>
      </c>
      <c r="B31" s="2" t="s">
        <v>159</v>
      </c>
      <c r="C31" s="102">
        <v>322699</v>
      </c>
    </row>
    <row r="32" spans="1:3" ht="12.75">
      <c r="A32" s="2" t="s">
        <v>160</v>
      </c>
      <c r="B32" s="2" t="s">
        <v>78</v>
      </c>
      <c r="C32" s="102">
        <v>0</v>
      </c>
    </row>
    <row r="33" spans="1:3" ht="12.75">
      <c r="A33" s="2"/>
      <c r="B33" s="2" t="s">
        <v>325</v>
      </c>
      <c r="C33" s="102">
        <v>416667</v>
      </c>
    </row>
    <row r="34" spans="1:3" ht="12.75">
      <c r="A34" s="2"/>
      <c r="B34" s="5" t="s">
        <v>161</v>
      </c>
      <c r="C34" s="102">
        <f>SUM(C22:C33)</f>
        <v>116986931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E12" sqref="E12:E13"/>
    </sheetView>
  </sheetViews>
  <sheetFormatPr defaultColWidth="9.140625" defaultRowHeight="12.75"/>
  <cols>
    <col min="2" max="2" width="35.421875" style="0" customWidth="1"/>
    <col min="3" max="3" width="13.7109375" style="0" customWidth="1"/>
  </cols>
  <sheetData>
    <row r="1" spans="2:3" ht="12.75">
      <c r="B1" s="1" t="s">
        <v>405</v>
      </c>
      <c r="C1" s="1"/>
    </row>
    <row r="2" ht="12.75">
      <c r="B2" s="1" t="s">
        <v>162</v>
      </c>
    </row>
    <row r="4" ht="12.75">
      <c r="B4" t="s">
        <v>10</v>
      </c>
    </row>
    <row r="5" spans="3:4" ht="12.75">
      <c r="C5" s="1"/>
      <c r="D5" s="1"/>
    </row>
    <row r="6" ht="12.75">
      <c r="C6" s="44" t="s">
        <v>82</v>
      </c>
    </row>
    <row r="7" spans="1:4" ht="12.75">
      <c r="A7" s="5" t="s">
        <v>86</v>
      </c>
      <c r="B7" s="24" t="s">
        <v>163</v>
      </c>
      <c r="C7" s="5" t="s">
        <v>164</v>
      </c>
      <c r="D7" t="s">
        <v>2</v>
      </c>
    </row>
    <row r="8" spans="1:3" ht="12.75">
      <c r="A8" s="45" t="s">
        <v>55</v>
      </c>
      <c r="B8" s="2" t="s">
        <v>165</v>
      </c>
      <c r="C8" s="135">
        <v>254000</v>
      </c>
    </row>
    <row r="9" spans="1:3" ht="12.75">
      <c r="A9" s="45" t="s">
        <v>57</v>
      </c>
      <c r="B9" s="2" t="s">
        <v>412</v>
      </c>
      <c r="C9" s="131">
        <v>43788853</v>
      </c>
    </row>
    <row r="10" spans="1:3" ht="12.75">
      <c r="A10" s="2"/>
      <c r="B10" s="5" t="s">
        <v>166</v>
      </c>
      <c r="C10" s="104">
        <f>SUM(C8:C9)</f>
        <v>44042853</v>
      </c>
    </row>
    <row r="11" ht="12.75">
      <c r="C11" s="103"/>
    </row>
    <row r="12" ht="12.75">
      <c r="C12" s="103"/>
    </row>
    <row r="13" ht="12.75">
      <c r="C13" s="103"/>
    </row>
    <row r="14" ht="12.75">
      <c r="C14" s="103"/>
    </row>
    <row r="15" ht="12.75">
      <c r="C15" s="103"/>
    </row>
    <row r="16" spans="2:3" ht="12.75">
      <c r="B16" s="1" t="s">
        <v>167</v>
      </c>
      <c r="C16" s="103" t="s">
        <v>168</v>
      </c>
    </row>
    <row r="17" spans="2:3" ht="12.75">
      <c r="B17" s="1" t="s">
        <v>169</v>
      </c>
      <c r="C17" s="103"/>
    </row>
    <row r="18" spans="2:3" ht="12.75">
      <c r="B18" t="s">
        <v>321</v>
      </c>
      <c r="C18" s="103"/>
    </row>
    <row r="19" spans="2:3" ht="12.75">
      <c r="B19" t="s">
        <v>10</v>
      </c>
      <c r="C19" s="103"/>
    </row>
    <row r="20" spans="2:3" ht="12.75">
      <c r="B20" s="1"/>
      <c r="C20" s="103"/>
    </row>
    <row r="21" spans="1:3" ht="12.75">
      <c r="A21" s="1"/>
      <c r="C21" s="105" t="s">
        <v>170</v>
      </c>
    </row>
    <row r="22" spans="1:4" ht="12.75">
      <c r="A22" s="5" t="s">
        <v>86</v>
      </c>
      <c r="B22" s="5" t="s">
        <v>171</v>
      </c>
      <c r="C22" s="102" t="s">
        <v>164</v>
      </c>
      <c r="D22" t="s">
        <v>2</v>
      </c>
    </row>
    <row r="23" spans="1:3" ht="12.75">
      <c r="A23" s="2" t="s">
        <v>55</v>
      </c>
      <c r="B23" s="2" t="s">
        <v>413</v>
      </c>
      <c r="C23" s="131">
        <v>322699</v>
      </c>
    </row>
    <row r="24" spans="1:3" ht="12.75">
      <c r="A24" s="2"/>
      <c r="B24" s="5" t="s">
        <v>172</v>
      </c>
      <c r="C24" s="102">
        <f>SUM(C23)</f>
        <v>322699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C38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36.8515625" style="0" customWidth="1"/>
    <col min="2" max="2" width="10.7109375" style="0" customWidth="1"/>
  </cols>
  <sheetData>
    <row r="3" ht="12.75">
      <c r="A3" s="1" t="s">
        <v>173</v>
      </c>
    </row>
    <row r="4" spans="1:3" ht="12.75">
      <c r="A4" t="s">
        <v>406</v>
      </c>
      <c r="C4" t="s">
        <v>2</v>
      </c>
    </row>
    <row r="5" ht="12.75">
      <c r="A5" t="s">
        <v>10</v>
      </c>
    </row>
    <row r="7" spans="1:2" ht="12.75">
      <c r="A7" s="1" t="s">
        <v>174</v>
      </c>
      <c r="B7" s="1" t="s">
        <v>2</v>
      </c>
    </row>
    <row r="8" spans="1:2" ht="12.75">
      <c r="A8" s="1" t="s">
        <v>389</v>
      </c>
      <c r="B8" s="1"/>
    </row>
    <row r="9" spans="1:2" ht="12.75">
      <c r="A9" s="1"/>
      <c r="B9" s="1"/>
    </row>
    <row r="10" spans="1:2" ht="12.75">
      <c r="A10" s="1" t="s">
        <v>175</v>
      </c>
      <c r="B10" s="1"/>
    </row>
    <row r="11" spans="1:2" ht="12.75">
      <c r="A11" s="5" t="s">
        <v>19</v>
      </c>
      <c r="B11" s="5" t="s">
        <v>176</v>
      </c>
    </row>
    <row r="12" spans="1:3" ht="12.75">
      <c r="A12" s="31" t="s">
        <v>177</v>
      </c>
      <c r="B12" s="31">
        <v>1</v>
      </c>
      <c r="C12" s="1"/>
    </row>
    <row r="13" spans="1:3" ht="12.75">
      <c r="A13" s="31" t="s">
        <v>409</v>
      </c>
      <c r="B13" s="31" t="s">
        <v>2</v>
      </c>
      <c r="C13" s="1"/>
    </row>
    <row r="14" spans="1:3" ht="12.75">
      <c r="A14" s="5" t="s">
        <v>178</v>
      </c>
      <c r="B14" s="5">
        <v>1</v>
      </c>
      <c r="C14" s="1"/>
    </row>
    <row r="15" spans="1:2" ht="12.75">
      <c r="A15" s="2" t="s">
        <v>179</v>
      </c>
      <c r="B15" s="2"/>
    </row>
    <row r="16" spans="1:2" ht="12.75">
      <c r="A16" s="5" t="s">
        <v>172</v>
      </c>
      <c r="B16" s="5">
        <f>SUM(B12:B15)</f>
        <v>2</v>
      </c>
    </row>
    <row r="17" spans="1:2" ht="12.75">
      <c r="A17" s="5" t="s">
        <v>180</v>
      </c>
      <c r="B17" s="5">
        <v>2</v>
      </c>
    </row>
    <row r="18" ht="12.75">
      <c r="A18" s="1" t="s">
        <v>181</v>
      </c>
    </row>
    <row r="19" ht="12.75">
      <c r="A19" s="1"/>
    </row>
    <row r="20" ht="12.75">
      <c r="A20" t="s">
        <v>175</v>
      </c>
    </row>
    <row r="21" spans="1:2" ht="12.75">
      <c r="A21" s="5" t="s">
        <v>19</v>
      </c>
      <c r="B21" s="5" t="s">
        <v>176</v>
      </c>
    </row>
    <row r="22" spans="1:2" ht="12.75">
      <c r="A22" s="2" t="s">
        <v>315</v>
      </c>
      <c r="B22" s="2">
        <v>5</v>
      </c>
    </row>
    <row r="23" spans="1:2" ht="12.75">
      <c r="A23" s="2" t="s">
        <v>182</v>
      </c>
      <c r="B23" s="2">
        <v>0</v>
      </c>
    </row>
    <row r="24" spans="1:2" ht="12.75">
      <c r="A24" s="5" t="s">
        <v>172</v>
      </c>
      <c r="B24" s="5">
        <v>5</v>
      </c>
    </row>
    <row r="25" spans="1:2" ht="12.75">
      <c r="A25" s="5" t="s">
        <v>183</v>
      </c>
      <c r="B25" s="5">
        <v>5</v>
      </c>
    </row>
    <row r="26" spans="1:2" ht="12.75" hidden="1">
      <c r="A26" s="1"/>
      <c r="B26" s="1"/>
    </row>
    <row r="27" ht="3.75" customHeight="1" hidden="1">
      <c r="A27" s="1" t="s">
        <v>184</v>
      </c>
    </row>
    <row r="28" spans="1:2" ht="12.75" hidden="1">
      <c r="A28" t="s">
        <v>312</v>
      </c>
      <c r="B28" t="s">
        <v>311</v>
      </c>
    </row>
    <row r="29" ht="9.75" customHeight="1" hidden="1"/>
    <row r="30" ht="12.75" hidden="1">
      <c r="A30" s="1" t="s">
        <v>313</v>
      </c>
    </row>
    <row r="31" spans="1:2" ht="12.75" hidden="1">
      <c r="A31" t="s">
        <v>185</v>
      </c>
      <c r="B31" t="s">
        <v>314</v>
      </c>
    </row>
    <row r="32" ht="12.75" hidden="1"/>
    <row r="33" ht="12.75" hidden="1">
      <c r="A33" t="s">
        <v>322</v>
      </c>
    </row>
    <row r="34" ht="12.75" hidden="1"/>
    <row r="35" ht="12.75">
      <c r="A35" s="1" t="s">
        <v>186</v>
      </c>
    </row>
    <row r="36" ht="12.75">
      <c r="A36" t="s">
        <v>187</v>
      </c>
    </row>
    <row r="37" ht="12.75">
      <c r="A37" t="s">
        <v>188</v>
      </c>
    </row>
    <row r="38" ht="12.75">
      <c r="A38" t="s">
        <v>189</v>
      </c>
    </row>
  </sheetData>
  <sheetProtection selectLockedCells="1" selectUnlockedCells="1"/>
  <printOptions/>
  <pageMargins left="0.75" right="0.75" top="1" bottom="1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Gyongyi</dc:creator>
  <cp:keywords/>
  <dc:description/>
  <cp:lastModifiedBy>Felhasználó</cp:lastModifiedBy>
  <cp:lastPrinted>2018-03-27T16:38:27Z</cp:lastPrinted>
  <dcterms:created xsi:type="dcterms:W3CDTF">2016-04-04T09:12:20Z</dcterms:created>
  <dcterms:modified xsi:type="dcterms:W3CDTF">2019-03-25T15:04:55Z</dcterms:modified>
  <cp:category/>
  <cp:version/>
  <cp:contentType/>
  <cp:contentStatus/>
</cp:coreProperties>
</file>