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480" windowHeight="11640" firstSheet="9" activeTab="14"/>
  </bookViews>
  <sheets>
    <sheet name="2 melléklet" sheetId="1" r:id="rId1"/>
    <sheet name="1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 önk" sheetId="12" r:id="rId12"/>
    <sheet name="13 melléklet hiv" sheetId="13" r:id="rId13"/>
    <sheet name="14 melléklet" sheetId="14" r:id="rId14"/>
    <sheet name="15 melléklet" sheetId="15" r:id="rId15"/>
    <sheet name="Munka1" sheetId="16" r:id="rId16"/>
  </sheets>
  <definedNames/>
  <calcPr fullCalcOnLoad="1"/>
</workbook>
</file>

<file path=xl/sharedStrings.xml><?xml version="1.0" encoding="utf-8"?>
<sst xmlns="http://schemas.openxmlformats.org/spreadsheetml/2006/main" count="696" uniqueCount="485">
  <si>
    <t>Megnevezés</t>
  </si>
  <si>
    <t>Eredeti előirányzat</t>
  </si>
  <si>
    <t>Módosított előirányzat</t>
  </si>
  <si>
    <t>Teljesítés</t>
  </si>
  <si>
    <t>Személyi juttatások (=15+19) (K1)</t>
  </si>
  <si>
    <t>Munkaadókat terhelő járulékok és szociális hozzájárulási adó (=22+…+28) (K2)</t>
  </si>
  <si>
    <t>Készletbeszerzés (=29+30+31) (K31)</t>
  </si>
  <si>
    <t>34</t>
  </si>
  <si>
    <t>35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</si>
  <si>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</si>
  <si>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</si>
  <si>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</si>
  <si>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</si>
  <si>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</si>
  <si>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</si>
  <si>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Működési célú előzetesen felszámított általános forgalmi adó (K351)</t>
  </si>
  <si>
    <t>Fizetendő általános forgalmi adó  (K352)</t>
  </si>
  <si>
    <t>Egyéb dologi kiadások (K355)</t>
  </si>
  <si>
    <t>A helyi önkormányzatok előző évi elszámolásából származó kiadások (K5021)</t>
  </si>
  <si>
    <t>ebből: társulások és költségvetési szerveik (K506)</t>
  </si>
  <si>
    <t>ebből:önkormányzati többségi tulajdonú nem pénzügyi vállalkozások (K512)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</si>
  <si>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</si>
  <si>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</si>
  <si>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</si>
  <si>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</si>
  <si>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</si>
  <si>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</si>
  <si>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</si>
  <si>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</si>
  <si>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</si>
  <si>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</si>
  <si>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</si>
  <si>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</si>
  <si>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</si>
  <si>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</si>
  <si>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</si>
  <si>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</si>
  <si>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ebből: elkülönített állami pénzalapok (B25)</t>
  </si>
  <si>
    <t>Kiszámlázott általános forgalmi adó (B406)</t>
  </si>
  <si>
    <t>Biztosító által fizetett kártérítés (B410)</t>
  </si>
  <si>
    <t>Egyéb működési bevételek (&gt;=219+220) (B411)</t>
  </si>
  <si>
    <t>Ingatlanok értékesítése (&gt;=225) (B52)</t>
  </si>
  <si>
    <t>Államháztartáson belüli megelőlegezések visszafizetése (K914)</t>
  </si>
  <si>
    <t>Központi, irányító szervi támogatások folyósítása (K915)</t>
  </si>
  <si>
    <t>Előző év költségvetési maradványának igénybevétele (B8131)</t>
  </si>
  <si>
    <t>Államháztartáson belüli megelőlegezések (B814)</t>
  </si>
  <si>
    <t>Központi, irányító szervi támogatás (B816)</t>
  </si>
  <si>
    <t>Finanszírozási bevételek (=23+29+30+31) (B8)</t>
  </si>
  <si>
    <t>Összesen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</si>
  <si>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</si>
  <si>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</si>
  <si>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</si>
  <si>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</si>
  <si>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A) NEMZETI VAGYONBA TARTOZÓ BEFEKTETETT ESZKÖZÖK (=A/I+A/II+A/III+A/IV)</t>
  </si>
  <si>
    <t>C) PÉNZESZKÖZÖK (=C/I+…+C/IV)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</si>
  <si>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</si>
  <si>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</si>
  <si>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</si>
  <si>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</si>
  <si>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</si>
  <si>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</si>
  <si>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</si>
  <si>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</si>
  <si>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</si>
  <si>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</si>
  <si>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</si>
  <si>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J) PASSZÍV IDŐBELI ELHATÁROLÁSOK (=J/1+J/2+J/3)</t>
  </si>
  <si>
    <t>FORRÁSOK ÖSSZESEN (=G+H+I+J)</t>
  </si>
  <si>
    <t>Tenyészállatok</t>
  </si>
  <si>
    <t>I. Működési célú bevételek és kiadások mérlege
(Önkormányzati szinten)</t>
  </si>
  <si>
    <t>4. melléklet</t>
  </si>
  <si>
    <t>Sor-
szám</t>
  </si>
  <si>
    <t>Bevételek</t>
  </si>
  <si>
    <t>Kiadások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</si>
  <si>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</si>
  <si>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</si>
  <si>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</si>
  <si>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</si>
  <si>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</si>
  <si>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</t>
  </si>
  <si>
    <t>3.</t>
  </si>
  <si>
    <t>Közhatalmi bevételek</t>
  </si>
  <si>
    <t>Dologi kiadások</t>
  </si>
  <si>
    <t>4.</t>
  </si>
  <si>
    <t>Működési bevételek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</si>
  <si>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</si>
  <si>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</si>
  <si>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</si>
  <si>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</si>
  <si>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</si>
  <si>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</si>
  <si>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</si>
  <si>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</si>
  <si>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</si>
  <si>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</si>
  <si>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</si>
  <si>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</si>
  <si>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</si>
  <si>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</si>
  <si>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</si>
  <si>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</si>
  <si>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Értékpapír vásárlása, visszavásárlása</t>
  </si>
  <si>
    <t>15.</t>
  </si>
  <si>
    <t>Előző évi váll. maradv. igénybev.</t>
  </si>
  <si>
    <t>Likviditási hitelek törlesztése</t>
  </si>
  <si>
    <t>16.</t>
  </si>
  <si>
    <t>Értékpapír kibocsátása, értékesítése</t>
  </si>
  <si>
    <t>Rövid lejáratú hitelek tölresztése</t>
  </si>
  <si>
    <t>17.</t>
  </si>
  <si>
    <t>Hitelek felvétele</t>
  </si>
  <si>
    <t>Hosszú lejáratú hitelek törlesztése</t>
  </si>
  <si>
    <t>18.</t>
  </si>
  <si>
    <t>Államháztartáson belüli megelőlegezések</t>
  </si>
  <si>
    <t>Kölcsön törlesztése, adott kölcsön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</si>
  <si>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</si>
  <si>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</si>
  <si>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</si>
  <si>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</si>
  <si>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Betét visszavonásából származó bevétel</t>
  </si>
  <si>
    <t>Forgatási célú belföldi, külföldi értékpapírok vásárlása</t>
  </si>
  <si>
    <t>21.</t>
  </si>
  <si>
    <t>Egyéb működési finanszírozási célú bevétel</t>
  </si>
  <si>
    <t>Betét elhelyezése</t>
  </si>
  <si>
    <t>22.</t>
  </si>
  <si>
    <t>Államháztartáson belüli megelőlegezések visszafizetése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</si>
  <si>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</si>
  <si>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</si>
  <si>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</si>
  <si>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</si>
  <si>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</si>
  <si>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</si>
  <si>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</si>
  <si>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</si>
  <si>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</si>
  <si>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II. Felhalmozási célú bevételek és kiadások mérlege
(Önkormányzati szinten)</t>
  </si>
  <si>
    <t>5. melléklet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</si>
  <si>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</si>
  <si>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</si>
  <si>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</si>
  <si>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</si>
  <si>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</si>
  <si>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</si>
  <si>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Felhalmozási célú önkormányzati támogatások</t>
  </si>
  <si>
    <t>Lakásépítés</t>
  </si>
  <si>
    <t>Egyéb 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</si>
  <si>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</si>
  <si>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</si>
  <si>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</si>
  <si>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</si>
  <si>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</si>
  <si>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</si>
  <si>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</si>
  <si>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</si>
  <si>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</si>
  <si>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</si>
  <si>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</si>
  <si>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</si>
  <si>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</si>
  <si>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Egyéb hitel, kölcsön kiadásai</t>
  </si>
  <si>
    <t>Finansírozási célú bev. (13+…+21)</t>
  </si>
  <si>
    <t>Finansírozási célú kiad. (12+...+21)</t>
  </si>
  <si>
    <t>BEVÉTELEK ÖSSZESEN (11+12+22)</t>
  </si>
  <si>
    <t>KIADÁSOK ÖSSZESEN (11+22)</t>
  </si>
  <si>
    <t>6. melléklet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</si>
  <si>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</si>
  <si>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</si>
  <si>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</si>
  <si>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</si>
  <si>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</si>
  <si>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</si>
  <si>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</si>
  <si>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</si>
  <si>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</si>
  <si>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</si>
  <si>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</si>
  <si>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</si>
  <si>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</si>
  <si>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</si>
  <si>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</si>
  <si>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</si>
  <si>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</si>
  <si>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</si>
  <si>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</si>
  <si>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</si>
  <si>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>Ebből: B814 ÁH-n belüli megelőlegezések</t>
  </si>
  <si>
    <t xml:space="preserve">Ebből: B813. Maradvány igénybevétele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</si>
  <si>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</si>
  <si>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</si>
  <si>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</si>
  <si>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</si>
  <si>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 xml:space="preserve">E. FINANSZÍROZÁSI BEVÉTELEK (B8.) ÖSSZESEN </t>
  </si>
  <si>
    <t>ebből B814. ÁH-n belüli megelőlegezések</t>
  </si>
  <si>
    <t>F. FELHALMOZÁSI BEVÉTELEK MINDÖSSZESEN (D+E)</t>
  </si>
  <si>
    <t>G. KÖLTSÉGVETÉSI BEVÉTELEK ÖSSZESEN (A+D)</t>
  </si>
  <si>
    <t>H. FINANSZÍROZÁSI BEVÉTELEK ÖSSZESEN (B+E)</t>
  </si>
  <si>
    <t>I. BEVÉTELEK MINDÖSSZESEN (C+F)</t>
  </si>
  <si>
    <t>K1. Személyi juttatás</t>
  </si>
  <si>
    <t xml:space="preserve">K2. Munkaadót terhelő járulékok és szociális hozzájárulási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</si>
  <si>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</si>
  <si>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</si>
  <si>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</si>
  <si>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</si>
  <si>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</si>
  <si>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</si>
  <si>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 B. FINASZÍROZÁSI KIADÁSOK (K9.) ÖSSZESEN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</si>
  <si>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</si>
  <si>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</si>
  <si>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</si>
  <si>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</si>
  <si>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</si>
  <si>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>E. FINANSZÍROZÁSI KIADÁSOK (K9.) ÖSSZESEN</t>
  </si>
  <si>
    <t>G. KÖLTSÉGVETÉSI KIADÁSOK ÖSSZESEN (A+D)</t>
  </si>
  <si>
    <t>H. FINANSZÍROZÁSI KIADÁSOK ÖSSZESEN (B+E)</t>
  </si>
  <si>
    <t>I. KIADÁSOK MINDÖSSZESEN (C+F)</t>
  </si>
  <si>
    <t>TÁRGYHAVI EGYENLEG</t>
  </si>
  <si>
    <t>HALMOZOTT EGYENLEG</t>
  </si>
  <si>
    <t>Hernádnémeti Önkormányzat adósságot keletkeztető ügyletekből és kezességvállalásokból fennálló kötelezettségei</t>
  </si>
  <si>
    <t>Sor-szám</t>
  </si>
  <si>
    <t>MEGNEVEZÉS</t>
  </si>
  <si>
    <t>Évek</t>
  </si>
  <si>
    <t>Összesen
(7=3+4+5+6)</t>
  </si>
  <si>
    <t>2017.</t>
  </si>
  <si>
    <t>2018.</t>
  </si>
  <si>
    <t>ÖSSZES KÖTELEZETTSÉG</t>
  </si>
  <si>
    <t>Az önkormányzatnak jelenleg nincs adóságállománya.</t>
  </si>
  <si>
    <t>Hernádnémeti Önkormányzat saját bevételeinek részletezése az adósságot keletkeztető ügyletből származó tárgyévi fizetési kötelezettség megállapításához</t>
  </si>
  <si>
    <t>Bevételi jogcímek</t>
  </si>
  <si>
    <t>2017. évi eredeti előirányzat</t>
  </si>
  <si>
    <t>2018. évi eredeti előirányzat</t>
  </si>
  <si>
    <t>Értékesítési és forgalmi adók</t>
  </si>
  <si>
    <t>Egyéb közhatalmi bevételek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</si>
  <si>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</si>
  <si>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</si>
  <si>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</si>
  <si>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</si>
  <si>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</si>
  <si>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</si>
  <si>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</si>
  <si>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</si>
  <si>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</si>
  <si>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</si>
  <si>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</si>
  <si>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</si>
  <si>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</si>
  <si>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</si>
  <si>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</si>
  <si>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</si>
  <si>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</si>
  <si>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</si>
  <si>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</si>
  <si>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</si>
  <si>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</si>
  <si>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</si>
  <si>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</si>
  <si>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</si>
  <si>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</si>
  <si>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nincs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</si>
  <si>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</si>
  <si>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</si>
  <si>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</si>
  <si>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</si>
  <si>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</si>
  <si>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</si>
  <si>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</si>
  <si>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</si>
  <si>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</si>
  <si>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</si>
  <si>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</si>
  <si>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</si>
  <si>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</si>
  <si>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</si>
  <si>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</si>
  <si>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</si>
  <si>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11. melléklet</t>
  </si>
  <si>
    <t>Beruházás  megnevezése</t>
  </si>
  <si>
    <t>Teljes költség</t>
  </si>
  <si>
    <t>Kivitelezés kezdési és befejezési éve</t>
  </si>
  <si>
    <t>ÖSSZESEN:</t>
  </si>
  <si>
    <t>Hernádnémeti Közös Önkormányzati Hivatal</t>
  </si>
  <si>
    <t>Száma</t>
  </si>
  <si>
    <t>Előirányzat-csoport, kiemelt előirányzat megnevezése</t>
  </si>
  <si>
    <t>Tárgyévi kiadások</t>
  </si>
  <si>
    <t>Tárgyévi bevételek</t>
  </si>
  <si>
    <t>Foglalkoztatottak létszáma</t>
  </si>
  <si>
    <t>Költségvetési kiadások teljesítése intézményenként, feladatonként</t>
  </si>
  <si>
    <t>Önkormányzat</t>
  </si>
  <si>
    <t>Hivatal</t>
  </si>
  <si>
    <t>I.Kötelező feladat (2011. évi CLXXXIX. törvény 13.§-a alapján)</t>
  </si>
  <si>
    <t>a) Működési</t>
  </si>
  <si>
    <t>b) Felhalmozási</t>
  </si>
  <si>
    <t>I.Együtt</t>
  </si>
  <si>
    <t>II.Önként vállalt feladat</t>
  </si>
  <si>
    <t>II.Együtt</t>
  </si>
  <si>
    <t>III.Állami (államigazgatási) feladat</t>
  </si>
  <si>
    <t>14. melléklet</t>
  </si>
  <si>
    <t>a) Működési ( FHT, lakásfenntartási)</t>
  </si>
  <si>
    <t>III.Együtt</t>
  </si>
  <si>
    <t>Összes költségvetési kiadás</t>
  </si>
  <si>
    <t>15. melléklet</t>
  </si>
  <si>
    <t>db</t>
  </si>
  <si>
    <t>Forgalomképtelen</t>
  </si>
  <si>
    <t>Korl. Forgalmomképes</t>
  </si>
  <si>
    <t>Forgalomképes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</si>
  <si>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</si>
  <si>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</si>
  <si>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</si>
  <si>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</si>
  <si>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</si>
  <si>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</si>
  <si>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(1+…+6)</t>
  </si>
  <si>
    <t>Ingatlanok és vagyoni értékű jogok</t>
  </si>
  <si>
    <t>Gépek, berendezések, felszerelések</t>
  </si>
  <si>
    <t>Járművek</t>
  </si>
  <si>
    <t>Beruházások, felújítások</t>
  </si>
  <si>
    <t>Beruházásra adott előlegek</t>
  </si>
  <si>
    <t>Állami készletek, tartalékok</t>
  </si>
  <si>
    <t>Tárgyi eszközök értékhelyesbítése</t>
  </si>
  <si>
    <t>Tárgyi eszközök összesen (08+..+15)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</si>
  <si>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</si>
  <si>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</si>
  <si>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</si>
  <si>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</si>
  <si>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</si>
  <si>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</si>
  <si>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Befektetett pénzügyi eszközök összesen (17+…+22)</t>
  </si>
  <si>
    <t>Üzemeltetésre, kezelésre átadott eszközök</t>
  </si>
  <si>
    <t>Koncesszióba adott eszközök</t>
  </si>
  <si>
    <t>Vagyonkezelésbe adott eszközök</t>
  </si>
  <si>
    <t>Vagyonkezelésbe vett eszközök</t>
  </si>
  <si>
    <t>Üzemeltetésre kezelésre átadott, koncesszióba adott, vagyonkezelésbe vett eszközök értékhelyesbítése</t>
  </si>
  <si>
    <t>Üzemeltetésre, kezelésre átadott eszközök összesen</t>
  </si>
  <si>
    <t>A)</t>
  </si>
  <si>
    <t>BEFEKTETETT ESZKÖZÖK ÖSSZESEN</t>
  </si>
  <si>
    <t>Az Önkormányzat tulajdonában lévő érték nélkül nyilvántartott eszközök , a mérlegben értékkel nem szereplő kötelezettségek, ideértve a kezesség-, illetve garanciavállalással kapcsolatos függő kötelezettségeket nincsenek az Önkormányzatnak</t>
  </si>
  <si>
    <t>12. melléklet</t>
  </si>
  <si>
    <t>Hernádnémeti Nagyközség Önkormányzata</t>
  </si>
  <si>
    <t>Kiadások összesen</t>
  </si>
  <si>
    <t>Bevételek összesen</t>
  </si>
  <si>
    <t>Egyenleg:</t>
  </si>
  <si>
    <t>2019. évi eredeti előirányzat</t>
  </si>
  <si>
    <t xml:space="preserve">F. FELHALMOZÁSI KIADÁSOK MINDÖSSZESEN </t>
  </si>
  <si>
    <t>Központi irányítószervi kiadások</t>
  </si>
  <si>
    <t>Elszámolásból származó bevételek (B116)</t>
  </si>
  <si>
    <t>Egyéb tárgyi eszközök értékesítése (B53)</t>
  </si>
  <si>
    <t>Kamatkiadások (&gt;=53+54) (K353)</t>
  </si>
  <si>
    <t>Immateriális javak beszerzése, létesítése (K61)</t>
  </si>
  <si>
    <t>Informatikai eszközök beszerzése, létesítése (K63)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</si>
  <si>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</si>
  <si>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</si>
  <si>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</si>
  <si>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 Költségvetési évben esedékes kötelezettségek (=H/I/1+…+H/I/9)</t>
  </si>
  <si>
    <t>Beszámoló a  bevételek előirányzatának teljesítéséről</t>
  </si>
  <si>
    <t>Önkormányzatok működési támogatásai (=01+…+06) (B11) állami normatíva</t>
  </si>
  <si>
    <t>Működési célú támogatások államháztartáson belülről (=7+8)</t>
  </si>
  <si>
    <t>Felhalmozási célú támogatások államháztartáson belülről  (B2)</t>
  </si>
  <si>
    <t xml:space="preserve">Értékesítési és forgalmi adók </t>
  </si>
  <si>
    <t xml:space="preserve">Gépjárműadók </t>
  </si>
  <si>
    <t>Termékek és szolgáltatások adói (11+12)</t>
  </si>
  <si>
    <t>Egyéb közhatalmi bevételek (B36)</t>
  </si>
  <si>
    <t>Közhatalmi bevételek (=13+14)</t>
  </si>
  <si>
    <t>Szolgáltatások ellenértéke (B402)</t>
  </si>
  <si>
    <t>Közvetített szolgáltatások ellenértéke  (B403)</t>
  </si>
  <si>
    <t>Egyéb működési bevételek  (B411)</t>
  </si>
  <si>
    <t>Finanszírozási bevételek (=1+2+3) (B8)</t>
  </si>
  <si>
    <t>Bevételek összesen:</t>
  </si>
  <si>
    <t>1. melléklet</t>
  </si>
  <si>
    <t>Beszámoló a kiadások előirányzatának teljesítéséről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</si>
  <si>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</si>
  <si>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</si>
  <si>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</si>
  <si>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</si>
  <si>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Szolgáltatási kiadások (=5+6+7+8+9) (K33)</t>
  </si>
  <si>
    <t>Kiküldetések, reklám- és propagandakiadások(K34)</t>
  </si>
  <si>
    <t>Dologi kiadások (=3+4+10+11+12+13+14+15) (K3)</t>
  </si>
  <si>
    <t>Családi támogatások (gyvt) (K42)</t>
  </si>
  <si>
    <t>Egyéb nem intézményi ellátások  (K48)</t>
  </si>
  <si>
    <t>Ellátottak pénzbeli juttatásai (=17+18) (K4)</t>
  </si>
  <si>
    <t>Egyéb működési célú támogatások államháztartáson belülre (társulásnak, munkaügyinek) (K506)</t>
  </si>
  <si>
    <t>Egyéb működési célú támogatások államháztartáson kívülre (=23+24+25+26) (K512)</t>
  </si>
  <si>
    <t>ebből: nonprofit gazdasági társaságok (ügyelet) (K512)</t>
  </si>
  <si>
    <t>ebből: egyéb civil szervezetek polgárőrség, SE (K512)</t>
  </si>
  <si>
    <t>ebből: háztartások (Bursa)(K512)</t>
  </si>
  <si>
    <t>ebből:önkormányzati többségi tulajdonú nem pénzügyi vállalkozások(Borsodvíz) (K512)</t>
  </si>
  <si>
    <t>Egyéb működési célú kiadások (=21+22) (K5)</t>
  </si>
  <si>
    <t>Beruházások (=28+29+30+31+32) (K6)</t>
  </si>
  <si>
    <t>Költségvetési kiadások (=1+2+16+19+27+33) (K1-K8)</t>
  </si>
  <si>
    <t>Finanszírozási kiadások (=25+36) (K9)</t>
  </si>
  <si>
    <t>Kiadások összesen (=34+37)</t>
  </si>
  <si>
    <t>2017. évi módosított előirányzat</t>
  </si>
  <si>
    <t>2017. évi teljesítés</t>
  </si>
  <si>
    <t>Működési bevételek (=16+17+18+19) (B4)</t>
  </si>
  <si>
    <t>Felhalmozási bevételek (=21+22) (B5)</t>
  </si>
  <si>
    <t>Költségvetési bevételek (=9+10+15+20+23) (B1-B7)</t>
  </si>
  <si>
    <t>felhalmozási célú támogatások bevételei államháztartáson belülről</t>
  </si>
  <si>
    <t xml:space="preserve">Felhalmozási célú pénzeszköz átvétel államháztartáson kívülről </t>
  </si>
  <si>
    <t>2019.</t>
  </si>
  <si>
    <t>2020.</t>
  </si>
  <si>
    <t>2020. évi eredeti előirányzat</t>
  </si>
  <si>
    <t>2018.után</t>
  </si>
  <si>
    <t>2018. után</t>
  </si>
  <si>
    <t>2017. év</t>
  </si>
  <si>
    <t>Kimutatás Hernádnémeti Községi Önkormányzat vagyonáról bruttó értéken forgalomképesség szerint 2017. 12. 31-i állapot szerint /adatok ezer forintban/</t>
  </si>
  <si>
    <t>Nullára leírt de még használatban lévő korlátozottan forgalomképes eszközök bruttó értéke összesen 96.979.-ezer forint</t>
  </si>
  <si>
    <t>közmunka programon belüli beruházások</t>
  </si>
  <si>
    <t>gesztenyés szabadidő park</t>
  </si>
  <si>
    <t>ASP gépek beszerzése</t>
  </si>
  <si>
    <t>szilvafa csemeték</t>
  </si>
  <si>
    <t>rendvágó kasza</t>
  </si>
  <si>
    <t>szárzúzó</t>
  </si>
  <si>
    <t>fűnyírótraktor</t>
  </si>
  <si>
    <t>gödörfúró</t>
  </si>
  <si>
    <t>függesztett permetező</t>
  </si>
  <si>
    <t>település arculati kézikönyv</t>
  </si>
  <si>
    <t>ingatlan vásárlás</t>
  </si>
  <si>
    <t>Biztosító által fizetett kártérítés</t>
  </si>
  <si>
    <t>Központi irányítószervi támogatás bevétele a Hivatalnál</t>
  </si>
  <si>
    <t>Központi, irányító szervi támogatások folyósítása Hivatalnak (K915)</t>
  </si>
  <si>
    <t>Előző időszak</t>
  </si>
  <si>
    <t>Tárgyi időszak</t>
  </si>
  <si>
    <t>D/III/4 Forgótőke elszámolása</t>
  </si>
  <si>
    <t>E/I Előzetesen felszámított általános forgalmi adó elszámolása (=E/I/1+…+E/I/4)</t>
  </si>
  <si>
    <t>H/II/9e - ebből: költségvetési évet követően esedékes kötelezettségek államháztartáson belüli megelőlegezések visszafizetésére</t>
  </si>
  <si>
    <t>J/2 Költségek, ráfordítások passzív időbeli elhatárolása</t>
  </si>
  <si>
    <t xml:space="preserve"> Egyéb sajátos eszközoldali elszámolások </t>
  </si>
  <si>
    <t>E) EGYÉB SAJÁTOS ELSZÁMOLÁSOK</t>
  </si>
  <si>
    <t xml:space="preserve">F) AKTÍV IDŐBELI  ELHATÁROLÁSOK  </t>
  </si>
  <si>
    <t xml:space="preserve">C/II Pénztárak, csekkek, betétkönyvek </t>
  </si>
  <si>
    <t xml:space="preserve">C/III Forintszámlák </t>
  </si>
  <si>
    <t xml:space="preserve">A/III Befektetett pénzügyi eszközök </t>
  </si>
  <si>
    <t xml:space="preserve">A/IV Koncesszióba, vagyonkezelésbe adott eszközök </t>
  </si>
  <si>
    <t xml:space="preserve">A/II Tárgyi eszközök  </t>
  </si>
  <si>
    <t xml:space="preserve">D/I/3 Költségvetési évben esedékes követelések közhatalmi bevételre </t>
  </si>
  <si>
    <t xml:space="preserve">D/I/4 Költségvetési évben esedékes követelések működési bevételre </t>
  </si>
  <si>
    <t xml:space="preserve">D/I Költségvetési évben esedékes követelések </t>
  </si>
  <si>
    <t>Törvény szerinti illetmények, munkabérek (K1101)</t>
  </si>
  <si>
    <t>Béren kívüli juttatások (K1107)</t>
  </si>
  <si>
    <t>Munkavégzésre irányuló egyéb jogviszonyban nem saját foglalkoztatottnak fizetett juttatások (K122)</t>
  </si>
  <si>
    <t>Személyi juttatások (=1+2+3) (K1)</t>
  </si>
  <si>
    <t>Szolgáltatási kiadások (=8+9+10) (K33)</t>
  </si>
  <si>
    <t>Dologi kiadások (=6+7+11+12+13) (K3)</t>
  </si>
  <si>
    <t>Kiküldetések, reklám- és propagandakiadások  (K34)</t>
  </si>
  <si>
    <t>Költségvetési kiadások (=4+5+14) (K1-K8)</t>
  </si>
  <si>
    <t xml:space="preserve">Költségvetési bevételek (=12) </t>
  </si>
  <si>
    <t>19</t>
  </si>
  <si>
    <t>egyenleg</t>
  </si>
  <si>
    <t>Választott tisztségviselők juttatásai (K121)</t>
  </si>
  <si>
    <t>ebből: elkülönített állami pénzalapok (K506)</t>
  </si>
  <si>
    <t>ebből: nonprofit gazdasági társaságok (K512)</t>
  </si>
  <si>
    <t>ebből: egyéb civil szervezetek (K512)</t>
  </si>
  <si>
    <t>ebből: háztartások (K512)</t>
  </si>
  <si>
    <t>ebből: központi kezelésű előirányzatok (B16)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</si>
  <si>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</si>
  <si>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</si>
  <si>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</si>
  <si>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Egyéb közhatalmi bevételek (&gt;=170+…+184) (B36)</t>
  </si>
  <si>
    <t>Szolgáltatási kiadások  (K33)</t>
  </si>
  <si>
    <t>Kamatkiadások  (K353)</t>
  </si>
  <si>
    <t>Dologi kiadások  (K3)</t>
  </si>
  <si>
    <t>Családi támogatások ( (K42)</t>
  </si>
  <si>
    <t>Ellátottak pénzbeli juttatásai  (K4)</t>
  </si>
  <si>
    <t>Egyéb működési célú támogatások államháztartáson belülre  (K506)</t>
  </si>
  <si>
    <t>Egyéb működési célú támogatások államháztartáson kívülre) (K512)</t>
  </si>
  <si>
    <t>Egyéb működési célú kiadások (=23+24+27) (K5)</t>
  </si>
  <si>
    <t>Költségvetési kiadások  (K1-K8)</t>
  </si>
  <si>
    <t>állandó jeleggel végzett iparűzési tevékenység után fizetett helyi iparűzési adó (B351)</t>
  </si>
  <si>
    <t>Gépjárműadók  (B354)</t>
  </si>
  <si>
    <t>Közhatalmi bevételek (=19+20+21) (B3)</t>
  </si>
  <si>
    <t>Szolgáltatások ellenértéke  (B402)</t>
  </si>
  <si>
    <t>Közvetített szolgáltatások ellenértéke   (B403)</t>
  </si>
  <si>
    <t>Működési bevételek (=23+24+25+26) (B4)</t>
  </si>
  <si>
    <t>Felhalmozási bevételek (=28+29) (B5)</t>
  </si>
  <si>
    <t>Költségvetési bevételek  (B1-B7)</t>
  </si>
  <si>
    <t>Finanszírozási kiadások (=40+41) (K9)</t>
  </si>
  <si>
    <t>Finanszírozási bevételek (=32+33) (B8)</t>
  </si>
  <si>
    <t>a) Működési (Társadalmi szervezetek támogatása, BURSA,)</t>
  </si>
  <si>
    <t xml:space="preserve"> Maradvány igénybevétele </t>
  </si>
  <si>
    <t>Pénzeszközök változásának bemutatása  2017. évben önkormányzat vonatkozásában</t>
  </si>
  <si>
    <t>12/A - Mérleg                                                         3.melléklet</t>
  </si>
  <si>
    <t xml:space="preserve"> FINANSZÍROZÁSI BEVÉTELEK (B8.) ÖSSZESEN </t>
  </si>
  <si>
    <t>MŰKÖDÉSI BEVÉTELEK MINDÖSSZESEN (A+B)</t>
  </si>
  <si>
    <t>7. melléklet</t>
  </si>
  <si>
    <t>8.melléklet</t>
  </si>
  <si>
    <t>10.melléklet</t>
  </si>
  <si>
    <t>2017. évi beruházások</t>
  </si>
  <si>
    <t>13.melléklet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</si>
</sst>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  <numFmt numFmtId="174" formatCode="_-* #,##0\ _F_t_-;\-* #,##0\ _F_t_-;_-* &quot;-&quot;??\ _F_t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2"/>
    </font>
    <font>
      <sz val="9"/>
      <color indexed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4" fillId="14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173" fontId="0" fillId="0" borderId="0" xfId="0" applyNumberFormat="1" applyFill="1" applyAlignment="1">
      <alignment vertical="center" wrapText="1"/>
    </xf>
    <xf numFmtId="173" fontId="14" fillId="0" borderId="0" xfId="0" applyNumberFormat="1" applyFont="1" applyFill="1" applyAlignment="1">
      <alignment horizontal="centerContinuous" vertical="center" wrapText="1"/>
    </xf>
    <xf numFmtId="173" fontId="0" fillId="0" borderId="0" xfId="0" applyNumberFormat="1" applyFill="1" applyAlignment="1">
      <alignment horizontal="centerContinuous" vertical="center"/>
    </xf>
    <xf numFmtId="173" fontId="0" fillId="0" borderId="0" xfId="0" applyNumberFormat="1" applyFill="1" applyAlignment="1">
      <alignment horizontal="center"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6" fillId="0" borderId="11" xfId="0" applyNumberFormat="1" applyFont="1" applyFill="1" applyBorder="1" applyAlignment="1">
      <alignment horizontal="centerContinuous" vertical="center" wrapText="1"/>
    </xf>
    <xf numFmtId="173" fontId="16" fillId="0" borderId="12" xfId="0" applyNumberFormat="1" applyFont="1" applyFill="1" applyBorder="1" applyAlignment="1">
      <alignment horizontal="centerContinuous" vertical="center" wrapText="1"/>
    </xf>
    <xf numFmtId="173" fontId="16" fillId="0" borderId="13" xfId="0" applyNumberFormat="1" applyFont="1" applyFill="1" applyBorder="1" applyAlignment="1">
      <alignment horizontal="centerContinuous" vertical="center" wrapText="1"/>
    </xf>
    <xf numFmtId="173" fontId="16" fillId="0" borderId="14" xfId="0" applyNumberFormat="1" applyFont="1" applyFill="1" applyBorder="1" applyAlignment="1">
      <alignment horizontal="centerContinuous" vertical="center" wrapText="1"/>
    </xf>
    <xf numFmtId="173" fontId="16" fillId="0" borderId="15" xfId="0" applyNumberFormat="1" applyFont="1" applyFill="1" applyBorder="1" applyAlignment="1">
      <alignment horizontal="centerContinuous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 wrapText="1"/>
    </xf>
    <xf numFmtId="173" fontId="18" fillId="0" borderId="16" xfId="0" applyNumberFormat="1" applyFont="1" applyFill="1" applyBorder="1" applyAlignment="1">
      <alignment horizontal="center" vertical="center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 vertical="center" wrapText="1"/>
    </xf>
    <xf numFmtId="173" fontId="18" fillId="0" borderId="14" xfId="0" applyNumberFormat="1" applyFont="1" applyFill="1" applyBorder="1" applyAlignment="1">
      <alignment horizontal="center" vertical="center" wrapText="1"/>
    </xf>
    <xf numFmtId="173" fontId="18" fillId="0" borderId="15" xfId="0" applyNumberFormat="1" applyFont="1" applyFill="1" applyBorder="1" applyAlignment="1">
      <alignment horizontal="center" vertical="center" wrapText="1"/>
    </xf>
    <xf numFmtId="173" fontId="18" fillId="0" borderId="0" xfId="0" applyNumberFormat="1" applyFont="1" applyFill="1" applyAlignment="1">
      <alignment horizontal="center" vertical="center" wrapText="1"/>
    </xf>
    <xf numFmtId="173" fontId="0" fillId="0" borderId="17" xfId="0" applyNumberFormat="1" applyFill="1" applyBorder="1" applyAlignment="1">
      <alignment horizontal="left" vertical="center" wrapText="1" indent="1"/>
    </xf>
    <xf numFmtId="173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vertical="center" wrapText="1"/>
      <protection locked="0"/>
    </xf>
    <xf numFmtId="173" fontId="1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vertical="center" wrapText="1"/>
      <protection locked="0"/>
    </xf>
    <xf numFmtId="173" fontId="0" fillId="0" borderId="23" xfId="0" applyNumberFormat="1" applyFill="1" applyBorder="1" applyAlignment="1">
      <alignment horizontal="left" vertical="center" wrapText="1" indent="1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vertical="center" wrapText="1"/>
      <protection locked="0"/>
    </xf>
    <xf numFmtId="173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9" xfId="0" applyNumberFormat="1" applyFont="1" applyFill="1" applyBorder="1" applyAlignment="1" applyProtection="1">
      <alignment vertical="center" wrapText="1"/>
      <protection locked="0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2" xfId="0" applyNumberFormat="1" applyFont="1" applyFill="1" applyBorder="1" applyAlignment="1" applyProtection="1">
      <alignment vertical="center" wrapText="1"/>
      <protection locked="0"/>
    </xf>
    <xf numFmtId="173" fontId="1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4" xfId="0" applyNumberFormat="1" applyFont="1" applyFill="1" applyBorder="1" applyAlignment="1" applyProtection="1">
      <alignment vertical="center" wrapText="1"/>
      <protection locked="0"/>
    </xf>
    <xf numFmtId="173" fontId="17" fillId="0" borderId="16" xfId="0" applyNumberFormat="1" applyFont="1" applyFill="1" applyBorder="1" applyAlignment="1">
      <alignment horizontal="left" vertical="center" wrapText="1" indent="1"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3" xfId="0" applyNumberFormat="1" applyFont="1" applyFill="1" applyBorder="1" applyAlignment="1" applyProtection="1">
      <alignment vertical="center" wrapText="1"/>
      <protection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35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3" fontId="18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9" xfId="0" applyNumberFormat="1" applyFont="1" applyFill="1" applyBorder="1" applyAlignment="1" applyProtection="1">
      <alignment horizontal="right" vertical="center" wrapText="1"/>
      <protection locked="0"/>
    </xf>
    <xf numFmtId="173" fontId="17" fillId="0" borderId="23" xfId="0" applyNumberFormat="1" applyFont="1" applyFill="1" applyBorder="1" applyAlignment="1">
      <alignment horizontal="left" vertical="center" wrapText="1" indent="1"/>
    </xf>
    <xf numFmtId="173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3" xfId="0" applyNumberFormat="1" applyFont="1" applyFill="1" applyBorder="1" applyAlignment="1">
      <alignment horizontal="left" vertical="center" wrapText="1" indent="1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20" fillId="0" borderId="35" xfId="0" applyNumberFormat="1" applyFont="1" applyFill="1" applyBorder="1" applyAlignment="1">
      <alignment horizontal="left" vertical="center" wrapText="1" indent="1"/>
    </xf>
    <xf numFmtId="173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0" xfId="0" applyNumberFormat="1" applyFill="1" applyBorder="1" applyAlignment="1">
      <alignment horizontal="left" vertical="center" wrapText="1" indent="1"/>
    </xf>
    <xf numFmtId="17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1" xfId="0" applyNumberFormat="1" applyFill="1" applyBorder="1" applyAlignment="1">
      <alignment horizontal="left" vertical="center" wrapText="1" indent="1"/>
    </xf>
    <xf numFmtId="173" fontId="19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4" borderId="44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4" borderId="46" xfId="0" applyNumberFormat="1" applyFont="1" applyFill="1" applyBorder="1" applyAlignment="1" applyProtection="1">
      <alignment horizontal="right" vertical="center" wrapText="1"/>
      <protection locked="0"/>
    </xf>
    <xf numFmtId="173" fontId="16" fillId="0" borderId="11" xfId="0" applyNumberFormat="1" applyFont="1" applyFill="1" applyBorder="1" applyAlignment="1">
      <alignment horizontal="left" vertical="center" wrapText="1" indent="1"/>
    </xf>
    <xf numFmtId="173" fontId="21" fillId="0" borderId="0" xfId="0" applyNumberFormat="1" applyFont="1" applyFill="1" applyAlignment="1">
      <alignment vertical="center" wrapText="1"/>
    </xf>
    <xf numFmtId="173" fontId="16" fillId="0" borderId="15" xfId="0" applyNumberFormat="1" applyFont="1" applyFill="1" applyBorder="1" applyAlignment="1">
      <alignment horizontal="center" vertical="center" wrapText="1"/>
    </xf>
    <xf numFmtId="173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17" fillId="0" borderId="17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42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15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>
      <alignment horizontal="left" vertical="center" wrapText="1"/>
    </xf>
    <xf numFmtId="173" fontId="18" fillId="0" borderId="13" xfId="0" applyNumberFormat="1" applyFont="1" applyFill="1" applyBorder="1" applyAlignment="1">
      <alignment vertical="center" wrapText="1"/>
    </xf>
    <xf numFmtId="173" fontId="18" fillId="0" borderId="15" xfId="0" applyNumberFormat="1" applyFont="1" applyFill="1" applyBorder="1" applyAlignment="1">
      <alignment vertical="center" wrapText="1"/>
    </xf>
    <xf numFmtId="173" fontId="18" fillId="0" borderId="47" xfId="0" applyNumberFormat="1" applyFont="1" applyFill="1" applyBorder="1" applyAlignment="1">
      <alignment horizontal="left" vertical="center" wrapText="1"/>
    </xf>
    <xf numFmtId="173" fontId="18" fillId="0" borderId="48" xfId="0" applyNumberFormat="1" applyFont="1" applyFill="1" applyBorder="1" applyAlignment="1" applyProtection="1">
      <alignment horizontal="right" vertical="center" wrapText="1"/>
      <protection/>
    </xf>
    <xf numFmtId="173" fontId="18" fillId="0" borderId="47" xfId="0" applyNumberFormat="1" applyFont="1" applyFill="1" applyBorder="1" applyAlignment="1">
      <alignment horizontal="left" vertical="center" wrapText="1" indent="1"/>
    </xf>
    <xf numFmtId="173" fontId="18" fillId="0" borderId="49" xfId="0" applyNumberFormat="1" applyFont="1" applyFill="1" applyBorder="1" applyAlignment="1" applyProtection="1">
      <alignment horizontal="right" vertical="center" wrapText="1"/>
      <protection/>
    </xf>
    <xf numFmtId="173" fontId="22" fillId="0" borderId="0" xfId="0" applyNumberFormat="1" applyFont="1" applyFill="1" applyAlignment="1">
      <alignment textRotation="180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24" fillId="0" borderId="0" xfId="0" applyFont="1" applyFill="1" applyAlignment="1">
      <alignment/>
    </xf>
    <xf numFmtId="49" fontId="23" fillId="0" borderId="50" xfId="0" applyNumberFormat="1" applyFont="1" applyFill="1" applyBorder="1" applyAlignment="1">
      <alignment wrapText="1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5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9" fontId="26" fillId="0" borderId="2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49" fontId="26" fillId="0" borderId="42" xfId="0" applyNumberFormat="1" applyFont="1" applyFill="1" applyBorder="1" applyAlignment="1">
      <alignment wrapText="1"/>
    </xf>
    <xf numFmtId="3" fontId="0" fillId="0" borderId="4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56" applyFont="1" applyFill="1">
      <alignment/>
      <protection/>
    </xf>
    <xf numFmtId="173" fontId="28" fillId="0" borderId="0" xfId="56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0" fontId="20" fillId="0" borderId="15" xfId="56" applyFont="1" applyFill="1" applyBorder="1" applyAlignment="1">
      <alignment horizontal="center" vertical="center"/>
      <protection/>
    </xf>
    <xf numFmtId="0" fontId="20" fillId="0" borderId="18" xfId="56" applyFont="1" applyFill="1" applyBorder="1" applyAlignment="1">
      <alignment horizontal="center" vertical="center"/>
      <protection/>
    </xf>
    <xf numFmtId="0" fontId="20" fillId="0" borderId="20" xfId="56" applyFont="1" applyFill="1" applyBorder="1" applyProtection="1">
      <alignment/>
      <protection locked="0"/>
    </xf>
    <xf numFmtId="174" fontId="20" fillId="0" borderId="20" xfId="40" applyNumberFormat="1" applyFont="1" applyFill="1" applyBorder="1" applyAlignment="1" applyProtection="1">
      <alignment/>
      <protection locked="0"/>
    </xf>
    <xf numFmtId="174" fontId="20" fillId="0" borderId="22" xfId="40" applyNumberFormat="1" applyFont="1" applyFill="1" applyBorder="1" applyAlignment="1">
      <alignment/>
    </xf>
    <xf numFmtId="0" fontId="20" fillId="0" borderId="24" xfId="56" applyFont="1" applyFill="1" applyBorder="1" applyAlignment="1">
      <alignment horizontal="center" vertical="center"/>
      <protection/>
    </xf>
    <xf numFmtId="0" fontId="20" fillId="0" borderId="10" xfId="56" applyFont="1" applyFill="1" applyBorder="1" applyProtection="1">
      <alignment/>
      <protection locked="0"/>
    </xf>
    <xf numFmtId="174" fontId="20" fillId="0" borderId="10" xfId="40" applyNumberFormat="1" applyFont="1" applyFill="1" applyBorder="1" applyAlignment="1" applyProtection="1">
      <alignment/>
      <protection locked="0"/>
    </xf>
    <xf numFmtId="174" fontId="20" fillId="0" borderId="27" xfId="40" applyNumberFormat="1" applyFont="1" applyFill="1" applyBorder="1" applyAlignment="1">
      <alignment/>
    </xf>
    <xf numFmtId="0" fontId="20" fillId="0" borderId="30" xfId="56" applyFont="1" applyFill="1" applyBorder="1" applyAlignment="1">
      <alignment horizontal="center" vertical="center"/>
      <protection/>
    </xf>
    <xf numFmtId="0" fontId="20" fillId="0" borderId="32" xfId="56" applyFont="1" applyFill="1" applyBorder="1" applyProtection="1">
      <alignment/>
      <protection locked="0"/>
    </xf>
    <xf numFmtId="174" fontId="20" fillId="0" borderId="32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>
      <alignment/>
      <protection/>
    </xf>
    <xf numFmtId="174" fontId="20" fillId="0" borderId="13" xfId="56" applyNumberFormat="1" applyFont="1" applyFill="1" applyBorder="1">
      <alignment/>
      <protection/>
    </xf>
    <xf numFmtId="174" fontId="20" fillId="0" borderId="15" xfId="56" applyNumberFormat="1" applyFont="1" applyFill="1" applyBorder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8" fillId="0" borderId="50" xfId="56" applyFont="1" applyFill="1" applyBorder="1" applyAlignment="1" applyProtection="1">
      <alignment horizontal="center" vertical="center" wrapText="1"/>
      <protection/>
    </xf>
    <xf numFmtId="0" fontId="18" fillId="0" borderId="51" xfId="56" applyFont="1" applyFill="1" applyBorder="1" applyAlignment="1" applyProtection="1">
      <alignment horizontal="center" vertical="center" wrapText="1"/>
      <protection/>
    </xf>
    <xf numFmtId="0" fontId="18" fillId="0" borderId="54" xfId="56" applyFont="1" applyFill="1" applyBorder="1" applyAlignment="1" applyProtection="1">
      <alignment horizontal="center" vertical="center" wrapText="1"/>
      <protection/>
    </xf>
    <xf numFmtId="0" fontId="18" fillId="0" borderId="52" xfId="56" applyFont="1" applyFill="1" applyBorder="1" applyAlignment="1" applyProtection="1">
      <alignment horizontal="center" vertical="center" wrapText="1"/>
      <protection/>
    </xf>
    <xf numFmtId="0" fontId="19" fillId="0" borderId="55" xfId="56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 applyProtection="1">
      <alignment horizontal="center" vertical="center"/>
      <protection/>
    </xf>
    <xf numFmtId="0" fontId="19" fillId="0" borderId="56" xfId="56" applyFont="1" applyFill="1" applyBorder="1" applyAlignment="1" applyProtection="1">
      <alignment horizontal="center" vertical="center"/>
      <protection/>
    </xf>
    <xf numFmtId="0" fontId="19" fillId="0" borderId="15" xfId="56" applyFont="1" applyFill="1" applyBorder="1" applyAlignment="1" applyProtection="1">
      <alignment horizontal="center" vertical="center"/>
      <protection/>
    </xf>
    <xf numFmtId="0" fontId="19" fillId="0" borderId="50" xfId="56" applyFont="1" applyFill="1" applyBorder="1" applyAlignment="1" applyProtection="1">
      <alignment horizontal="center" vertical="center"/>
      <protection/>
    </xf>
    <xf numFmtId="0" fontId="19" fillId="0" borderId="51" xfId="56" applyFont="1" applyFill="1" applyBorder="1" applyProtection="1">
      <alignment/>
      <protection/>
    </xf>
    <xf numFmtId="3" fontId="19" fillId="0" borderId="54" xfId="56" applyNumberFormat="1" applyFont="1" applyFill="1" applyBorder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 locked="0"/>
    </xf>
    <xf numFmtId="0" fontId="19" fillId="0" borderId="24" xfId="56" applyFont="1" applyFill="1" applyBorder="1" applyAlignment="1" applyProtection="1">
      <alignment horizontal="center" vertical="center"/>
      <protection/>
    </xf>
    <xf numFmtId="0" fontId="19" fillId="0" borderId="10" xfId="56" applyFont="1" applyFill="1" applyBorder="1" applyProtection="1">
      <alignment/>
      <protection/>
    </xf>
    <xf numFmtId="0" fontId="19" fillId="0" borderId="29" xfId="56" applyFont="1" applyFill="1" applyBorder="1" applyProtection="1">
      <alignment/>
      <protection/>
    </xf>
    <xf numFmtId="3" fontId="19" fillId="0" borderId="29" xfId="56" applyNumberFormat="1" applyFont="1" applyFill="1" applyBorder="1" applyProtection="1">
      <alignment/>
      <protection/>
    </xf>
    <xf numFmtId="3" fontId="19" fillId="0" borderId="27" xfId="40" applyNumberFormat="1" applyFont="1" applyFill="1" applyBorder="1" applyAlignment="1" applyProtection="1">
      <alignment/>
      <protection locked="0"/>
    </xf>
    <xf numFmtId="0" fontId="19" fillId="0" borderId="10" xfId="56" applyFont="1" applyFill="1" applyBorder="1" applyAlignment="1" applyProtection="1">
      <alignment wrapText="1"/>
      <protection/>
    </xf>
    <xf numFmtId="0" fontId="19" fillId="0" borderId="29" xfId="56" applyFont="1" applyFill="1" applyBorder="1" applyAlignment="1" applyProtection="1">
      <alignment wrapText="1"/>
      <protection/>
    </xf>
    <xf numFmtId="3" fontId="19" fillId="0" borderId="29" xfId="56" applyNumberFormat="1" applyFont="1" applyFill="1" applyBorder="1" applyAlignment="1" applyProtection="1">
      <alignment wrapText="1"/>
      <protection/>
    </xf>
    <xf numFmtId="0" fontId="19" fillId="0" borderId="32" xfId="56" applyFont="1" applyFill="1" applyBorder="1" applyProtection="1">
      <alignment/>
      <protection/>
    </xf>
    <xf numFmtId="0" fontId="19" fillId="0" borderId="57" xfId="56" applyFont="1" applyFill="1" applyBorder="1" applyProtection="1">
      <alignment/>
      <protection/>
    </xf>
    <xf numFmtId="3" fontId="19" fillId="0" borderId="57" xfId="56" applyNumberFormat="1" applyFont="1" applyFill="1" applyBorder="1" applyProtection="1">
      <alignment/>
      <protection/>
    </xf>
    <xf numFmtId="3" fontId="19" fillId="0" borderId="34" xfId="40" applyNumberFormat="1" applyFont="1" applyFill="1" applyBorder="1" applyAlignment="1" applyProtection="1">
      <alignment/>
      <protection locked="0"/>
    </xf>
    <xf numFmtId="0" fontId="19" fillId="0" borderId="42" xfId="56" applyFont="1" applyFill="1" applyBorder="1" applyAlignment="1" applyProtection="1">
      <alignment horizontal="center" vertical="center"/>
      <protection/>
    </xf>
    <xf numFmtId="3" fontId="16" fillId="0" borderId="56" xfId="56" applyNumberFormat="1" applyFont="1" applyFill="1" applyBorder="1" applyAlignment="1" applyProtection="1">
      <alignment horizontal="right"/>
      <protection/>
    </xf>
    <xf numFmtId="174" fontId="18" fillId="0" borderId="15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55" xfId="0" applyFont="1" applyFill="1" applyBorder="1" applyAlignment="1" applyProtection="1">
      <alignment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49" fontId="19" fillId="0" borderId="50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>
      <alignment vertical="center"/>
      <protection locked="0"/>
    </xf>
    <xf numFmtId="3" fontId="19" fillId="0" borderId="52" xfId="0" applyNumberFormat="1" applyFont="1" applyFill="1" applyBorder="1" applyAlignment="1" applyProtection="1">
      <alignment vertical="center"/>
      <protection/>
    </xf>
    <xf numFmtId="49" fontId="33" fillId="0" borderId="24" xfId="0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27" xfId="0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/>
    </xf>
    <xf numFmtId="49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32" xfId="0" applyNumberFormat="1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horizontal="left" vertical="center"/>
      <protection/>
    </xf>
    <xf numFmtId="3" fontId="19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34" fillId="0" borderId="0" xfId="0" applyNumberFormat="1" applyFont="1" applyFill="1" applyAlignment="1">
      <alignment horizontal="center" vertical="center" wrapText="1"/>
    </xf>
    <xf numFmtId="173" fontId="34" fillId="0" borderId="0" xfId="0" applyNumberFormat="1" applyFont="1" applyFill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 applyProtection="1">
      <alignment horizontal="left" vertical="center" wrapText="1" indent="1"/>
      <protection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 applyProtection="1">
      <alignment horizontal="left" vertical="center" wrapText="1" indent="1"/>
      <protection/>
    </xf>
    <xf numFmtId="173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5" xfId="0" applyFont="1" applyFill="1" applyBorder="1" applyAlignment="1" applyProtection="1">
      <alignment horizontal="left" vertical="center" wrapText="1" indent="8"/>
      <protection/>
    </xf>
    <xf numFmtId="0" fontId="19" fillId="0" borderId="20" xfId="0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 applyProtection="1">
      <alignment vertical="center" wrapText="1"/>
      <protection locked="0"/>
    </xf>
    <xf numFmtId="173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 applyProtection="1">
      <alignment vertical="center" wrapText="1"/>
      <protection/>
    </xf>
    <xf numFmtId="173" fontId="18" fillId="0" borderId="48" xfId="0" applyNumberFormat="1" applyFont="1" applyFill="1" applyBorder="1" applyAlignment="1" applyProtection="1">
      <alignment vertical="center" wrapText="1"/>
      <protection/>
    </xf>
    <xf numFmtId="173" fontId="18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73" fontId="0" fillId="0" borderId="0" xfId="0" applyNumberFormat="1" applyFill="1" applyAlignment="1" applyProtection="1">
      <alignment vertical="center" wrapText="1"/>
      <protection/>
    </xf>
    <xf numFmtId="173" fontId="16" fillId="0" borderId="11" xfId="0" applyNumberFormat="1" applyFont="1" applyFill="1" applyBorder="1" applyAlignment="1" applyProtection="1">
      <alignment horizontal="center" vertical="center" wrapText="1"/>
      <protection/>
    </xf>
    <xf numFmtId="173" fontId="16" fillId="0" borderId="13" xfId="0" applyNumberFormat="1" applyFont="1" applyFill="1" applyBorder="1" applyAlignment="1" applyProtection="1">
      <alignment horizontal="center" vertical="center" wrapText="1"/>
      <protection/>
    </xf>
    <xf numFmtId="173" fontId="16" fillId="0" borderId="15" xfId="0" applyNumberFormat="1" applyFont="1" applyFill="1" applyBorder="1" applyAlignment="1" applyProtection="1">
      <alignment horizontal="center" vertical="center" wrapText="1"/>
      <protection/>
    </xf>
    <xf numFmtId="173" fontId="18" fillId="0" borderId="47" xfId="0" applyNumberFormat="1" applyFont="1" applyFill="1" applyBorder="1" applyAlignment="1" applyProtection="1">
      <alignment horizontal="center" vertical="center" wrapText="1"/>
      <protection/>
    </xf>
    <xf numFmtId="173" fontId="18" fillId="0" borderId="48" xfId="0" applyNumberFormat="1" applyFont="1" applyFill="1" applyBorder="1" applyAlignment="1" applyProtection="1">
      <alignment horizontal="center" vertical="center" wrapText="1"/>
      <protection/>
    </xf>
    <xf numFmtId="173" fontId="18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9" fillId="0" borderId="27" xfId="0" applyNumberFormat="1" applyFont="1" applyFill="1" applyBorder="1" applyAlignment="1" applyProtection="1">
      <alignment vertical="center" wrapText="1"/>
      <protection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19" fillId="0" borderId="34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 applyProtection="1">
      <alignment horizontal="left" vertical="center" wrapText="1"/>
      <protection/>
    </xf>
    <xf numFmtId="173" fontId="18" fillId="0" borderId="13" xfId="0" applyNumberFormat="1" applyFont="1" applyFill="1" applyBorder="1" applyAlignment="1" applyProtection="1">
      <alignment vertical="center" wrapText="1"/>
      <protection/>
    </xf>
    <xf numFmtId="173" fontId="18" fillId="25" borderId="13" xfId="0" applyNumberFormat="1" applyFont="1" applyFill="1" applyBorder="1" applyAlignment="1" applyProtection="1">
      <alignment vertical="center" wrapTex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0" xfId="0" applyNumberFormat="1" applyFont="1" applyFill="1" applyAlignment="1">
      <alignment vertical="center" wrapText="1"/>
    </xf>
    <xf numFmtId="173" fontId="29" fillId="0" borderId="0" xfId="0" applyNumberFormat="1" applyFont="1" applyFill="1" applyAlignment="1" applyProtection="1">
      <alignment horizontal="left" vertical="center" wrapText="1"/>
      <protection/>
    </xf>
    <xf numFmtId="173" fontId="29" fillId="0" borderId="0" xfId="0" applyNumberFormat="1" applyFont="1" applyFill="1" applyAlignment="1" applyProtection="1">
      <alignment vertical="center" wrapText="1"/>
      <protection/>
    </xf>
    <xf numFmtId="173" fontId="20" fillId="0" borderId="0" xfId="0" applyNumberFormat="1" applyFont="1" applyFill="1" applyAlignment="1" applyProtection="1">
      <alignment vertical="center" wrapText="1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8" fillId="0" borderId="61" xfId="0" applyFont="1" applyFill="1" applyBorder="1" applyAlignment="1" applyProtection="1">
      <alignment vertical="center" wrapText="1"/>
      <protection/>
    </xf>
    <xf numFmtId="0" fontId="28" fillId="0" borderId="62" xfId="0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wrapText="1"/>
      <protection/>
    </xf>
    <xf numFmtId="3" fontId="28" fillId="0" borderId="10" xfId="0" applyNumberFormat="1" applyFont="1" applyFill="1" applyBorder="1" applyAlignment="1" applyProtection="1">
      <alignment wrapText="1"/>
      <protection locked="0"/>
    </xf>
    <xf numFmtId="49" fontId="29" fillId="0" borderId="10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left" wrapText="1"/>
      <protection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55">
      <alignment/>
      <protection/>
    </xf>
    <xf numFmtId="0" fontId="37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left" indent="3"/>
      <protection/>
    </xf>
    <xf numFmtId="3" fontId="2" fillId="0" borderId="10" xfId="55" applyNumberFormat="1" applyBorder="1">
      <alignment/>
      <protection/>
    </xf>
    <xf numFmtId="0" fontId="2" fillId="0" borderId="10" xfId="55" applyFont="1" applyBorder="1" applyAlignment="1">
      <alignment horizontal="left" indent="3"/>
      <protection/>
    </xf>
    <xf numFmtId="0" fontId="5" fillId="0" borderId="10" xfId="55" applyFont="1" applyBorder="1" applyAlignment="1">
      <alignment horizontal="left" indent="3"/>
      <protection/>
    </xf>
    <xf numFmtId="3" fontId="5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left" wrapText="1" indent="3"/>
      <protection/>
    </xf>
    <xf numFmtId="0" fontId="5" fillId="0" borderId="10" xfId="55" applyFont="1" applyBorder="1">
      <alignment/>
      <protection/>
    </xf>
    <xf numFmtId="0" fontId="5" fillId="0" borderId="33" xfId="55" applyFont="1" applyBorder="1">
      <alignment/>
      <protection/>
    </xf>
    <xf numFmtId="3" fontId="5" fillId="0" borderId="33" xfId="55" applyNumberFormat="1" applyFont="1" applyBorder="1">
      <alignment/>
      <protection/>
    </xf>
    <xf numFmtId="0" fontId="38" fillId="0" borderId="0" xfId="55" applyFont="1" applyBorder="1" applyAlignment="1">
      <alignment textRotation="180"/>
      <protection/>
    </xf>
    <xf numFmtId="0" fontId="5" fillId="0" borderId="0" xfId="55" applyFont="1" applyBorder="1">
      <alignment/>
      <protection/>
    </xf>
    <xf numFmtId="3" fontId="5" fillId="0" borderId="0" xfId="55" applyNumberFormat="1" applyFont="1" applyBorder="1">
      <alignment/>
      <protection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3" fontId="5" fillId="0" borderId="0" xfId="57" applyNumberFormat="1" applyFont="1" applyAlignment="1">
      <alignment horizontal="center"/>
      <protection/>
    </xf>
    <xf numFmtId="0" fontId="5" fillId="0" borderId="0" xfId="57" applyFont="1" applyAlignment="1">
      <alignment wrapText="1"/>
      <protection/>
    </xf>
    <xf numFmtId="0" fontId="5" fillId="0" borderId="0" xfId="57" applyFont="1">
      <alignment/>
      <protection/>
    </xf>
    <xf numFmtId="173" fontId="29" fillId="0" borderId="0" xfId="0" applyNumberFormat="1" applyFont="1" applyFill="1" applyAlignment="1" applyProtection="1">
      <alignment wrapText="1"/>
      <protection/>
    </xf>
    <xf numFmtId="173" fontId="20" fillId="0" borderId="0" xfId="0" applyNumberFormat="1" applyFont="1" applyFill="1" applyAlignment="1" applyProtection="1">
      <alignment wrapText="1"/>
      <protection/>
    </xf>
    <xf numFmtId="0" fontId="36" fillId="0" borderId="0" xfId="0" applyFont="1" applyAlignment="1" applyProtection="1">
      <alignment horizontal="right"/>
      <protection locked="0"/>
    </xf>
    <xf numFmtId="0" fontId="17" fillId="0" borderId="60" xfId="0" applyFont="1" applyFill="1" applyBorder="1" applyAlignment="1" applyProtection="1">
      <alignment horizontal="center" wrapText="1"/>
      <protection/>
    </xf>
    <xf numFmtId="0" fontId="28" fillId="0" borderId="59" xfId="0" applyFont="1" applyFill="1" applyBorder="1" applyAlignment="1" applyProtection="1">
      <alignment horizontal="center" wrapText="1"/>
      <protection/>
    </xf>
    <xf numFmtId="3" fontId="5" fillId="0" borderId="10" xfId="0" applyNumberFormat="1" applyFont="1" applyBorder="1" applyAlignment="1">
      <alignment horizontal="right" wrapText="1"/>
    </xf>
    <xf numFmtId="49" fontId="10" fillId="26" borderId="29" xfId="0" applyNumberFormat="1" applyFont="1" applyFill="1" applyBorder="1" applyAlignment="1">
      <alignment horizontal="left" vertical="center" wrapText="1"/>
    </xf>
    <xf numFmtId="3" fontId="7" fillId="26" borderId="10" xfId="0" applyNumberFormat="1" applyFont="1" applyFill="1" applyBorder="1" applyAlignment="1">
      <alignment vertical="center" wrapText="1"/>
    </xf>
    <xf numFmtId="3" fontId="5" fillId="26" borderId="27" xfId="0" applyNumberFormat="1" applyFont="1" applyFill="1" applyBorder="1" applyAlignment="1">
      <alignment horizontal="right"/>
    </xf>
    <xf numFmtId="3" fontId="0" fillId="26" borderId="0" xfId="0" applyNumberFormat="1" applyFill="1" applyAlignment="1">
      <alignment/>
    </xf>
    <xf numFmtId="0" fontId="0" fillId="26" borderId="0" xfId="0" applyFill="1" applyAlignment="1">
      <alignment/>
    </xf>
    <xf numFmtId="49" fontId="10" fillId="27" borderId="10" xfId="0" applyNumberFormat="1" applyFont="1" applyFill="1" applyBorder="1" applyAlignment="1">
      <alignment horizontal="left" wrapText="1"/>
    </xf>
    <xf numFmtId="3" fontId="11" fillId="27" borderId="10" xfId="0" applyNumberFormat="1" applyFont="1" applyFill="1" applyBorder="1" applyAlignment="1">
      <alignment wrapText="1"/>
    </xf>
    <xf numFmtId="3" fontId="5" fillId="27" borderId="27" xfId="0" applyNumberFormat="1" applyFont="1" applyFill="1" applyBorder="1" applyAlignment="1">
      <alignment horizontal="right"/>
    </xf>
    <xf numFmtId="49" fontId="10" fillId="26" borderId="29" xfId="0" applyNumberFormat="1" applyFont="1" applyFill="1" applyBorder="1" applyAlignment="1">
      <alignment horizontal="left" wrapText="1"/>
    </xf>
    <xf numFmtId="3" fontId="7" fillId="26" borderId="10" xfId="0" applyNumberFormat="1" applyFont="1" applyFill="1" applyBorder="1" applyAlignment="1">
      <alignment horizontal="right"/>
    </xf>
    <xf numFmtId="3" fontId="2" fillId="26" borderId="0" xfId="0" applyNumberFormat="1" applyFont="1" applyFill="1" applyAlignment="1">
      <alignment/>
    </xf>
    <xf numFmtId="3" fontId="5" fillId="26" borderId="0" xfId="0" applyNumberFormat="1" applyFont="1" applyFill="1" applyAlignment="1">
      <alignment/>
    </xf>
    <xf numFmtId="0" fontId="5" fillId="26" borderId="0" xfId="0" applyFont="1" applyFill="1" applyAlignment="1">
      <alignment/>
    </xf>
    <xf numFmtId="3" fontId="11" fillId="27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0" xfId="57" applyFont="1" applyBorder="1" applyAlignment="1">
      <alignment horizontal="right" wrapText="1"/>
      <protection/>
    </xf>
    <xf numFmtId="0" fontId="9" fillId="0" borderId="10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right"/>
      <protection/>
    </xf>
    <xf numFmtId="0" fontId="2" fillId="0" borderId="10" xfId="57" applyBorder="1" applyAlignment="1">
      <alignment wrapText="1"/>
      <protection/>
    </xf>
    <xf numFmtId="3" fontId="2" fillId="0" borderId="10" xfId="57" applyNumberFormat="1" applyBorder="1">
      <alignment/>
      <protection/>
    </xf>
    <xf numFmtId="3" fontId="2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horizontal="right"/>
      <protection/>
    </xf>
    <xf numFmtId="3" fontId="5" fillId="0" borderId="10" xfId="57" applyNumberFormat="1" applyFont="1" applyBorder="1">
      <alignment/>
      <protection/>
    </xf>
    <xf numFmtId="0" fontId="4" fillId="14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8" fillId="0" borderId="5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14" fillId="0" borderId="10" xfId="56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49" fontId="40" fillId="0" borderId="10" xfId="56" applyNumberFormat="1" applyFont="1" applyFill="1" applyBorder="1" applyAlignment="1" applyProtection="1">
      <alignment horizontal="center" vertical="center" wrapText="1"/>
      <protection/>
    </xf>
    <xf numFmtId="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left" vertical="top" wrapText="1"/>
    </xf>
    <xf numFmtId="3" fontId="12" fillId="0" borderId="20" xfId="0" applyNumberFormat="1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7" fillId="0" borderId="14" xfId="0" applyFont="1" applyFill="1" applyBorder="1" applyAlignment="1" applyProtection="1">
      <alignment horizontal="center" wrapText="1"/>
      <protection locked="0"/>
    </xf>
    <xf numFmtId="173" fontId="12" fillId="0" borderId="63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 applyProtection="1">
      <alignment horizontal="center" wrapText="1"/>
      <protection/>
    </xf>
    <xf numFmtId="0" fontId="17" fillId="0" borderId="65" xfId="0" applyFont="1" applyFill="1" applyBorder="1" applyAlignment="1" applyProtection="1">
      <alignment horizontal="center" wrapText="1"/>
      <protection/>
    </xf>
    <xf numFmtId="0" fontId="4" fillId="14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14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173" fontId="15" fillId="0" borderId="0" xfId="0" applyNumberFormat="1" applyFont="1" applyFill="1" applyAlignment="1">
      <alignment horizontal="center" textRotation="180" wrapText="1"/>
    </xf>
    <xf numFmtId="173" fontId="16" fillId="0" borderId="66" xfId="0" applyNumberFormat="1" applyFont="1" applyFill="1" applyBorder="1" applyAlignment="1">
      <alignment horizontal="center" vertical="center" wrapText="1"/>
    </xf>
    <xf numFmtId="173" fontId="16" fillId="0" borderId="67" xfId="0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 wrapText="1"/>
    </xf>
    <xf numFmtId="173" fontId="16" fillId="0" borderId="68" xfId="0" applyNumberFormat="1" applyFont="1" applyFill="1" applyBorder="1" applyAlignment="1">
      <alignment horizontal="center" vertical="center" wrapText="1"/>
    </xf>
    <xf numFmtId="173" fontId="16" fillId="0" borderId="4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0" xfId="56" applyFont="1" applyFill="1" applyAlignment="1">
      <alignment horizontal="left"/>
      <protection/>
    </xf>
    <xf numFmtId="173" fontId="28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17" fillId="0" borderId="50" xfId="56" applyFont="1" applyFill="1" applyBorder="1" applyAlignment="1">
      <alignment horizontal="center" vertical="center" wrapText="1"/>
      <protection/>
    </xf>
    <xf numFmtId="0" fontId="17" fillId="0" borderId="30" xfId="56" applyFont="1" applyFill="1" applyBorder="1" applyAlignment="1">
      <alignment horizontal="center" vertical="center" wrapText="1"/>
      <protection/>
    </xf>
    <xf numFmtId="0" fontId="17" fillId="0" borderId="51" xfId="56" applyFont="1" applyFill="1" applyBorder="1" applyAlignment="1">
      <alignment horizontal="center" vertical="center" wrapText="1"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17" fillId="0" borderId="52" xfId="56" applyFont="1" applyFill="1" applyBorder="1" applyAlignment="1">
      <alignment horizontal="center" vertical="center" wrapText="1"/>
      <protection/>
    </xf>
    <xf numFmtId="0" fontId="17" fillId="0" borderId="34" xfId="56" applyFont="1" applyFill="1" applyBorder="1" applyAlignment="1">
      <alignment horizontal="center" vertical="center" wrapText="1"/>
      <protection/>
    </xf>
    <xf numFmtId="0" fontId="16" fillId="0" borderId="47" xfId="56" applyFont="1" applyFill="1" applyBorder="1" applyAlignment="1" applyProtection="1">
      <alignment horizontal="left"/>
      <protection/>
    </xf>
    <xf numFmtId="0" fontId="16" fillId="0" borderId="13" xfId="56" applyFont="1" applyFill="1" applyBorder="1" applyAlignment="1" applyProtection="1">
      <alignment horizontal="left"/>
      <protection/>
    </xf>
    <xf numFmtId="0" fontId="19" fillId="0" borderId="64" xfId="56" applyFont="1" applyFill="1" applyBorder="1" applyAlignment="1">
      <alignment horizontal="justify" vertical="center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64" xfId="0" applyFont="1" applyFill="1" applyBorder="1" applyAlignment="1">
      <alignment horizontal="justify" vertical="center" wrapText="1"/>
    </xf>
    <xf numFmtId="0" fontId="17" fillId="0" borderId="69" xfId="0" applyFont="1" applyFill="1" applyBorder="1" applyAlignment="1" applyProtection="1">
      <alignment horizontal="center" wrapText="1"/>
      <protection locked="0"/>
    </xf>
    <xf numFmtId="0" fontId="17" fillId="0" borderId="64" xfId="0" applyFont="1" applyFill="1" applyBorder="1" applyAlignment="1" applyProtection="1">
      <alignment horizontal="center" vertical="center" wrapText="1"/>
      <protection locked="0"/>
    </xf>
    <xf numFmtId="0" fontId="17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38" fillId="0" borderId="71" xfId="55" applyFont="1" applyBorder="1" applyAlignment="1">
      <alignment horizontal="center" textRotation="180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teleő,önként vállalt feladat megoszlása" xfId="55"/>
    <cellStyle name="Normál_KVRENMUNKA" xfId="56"/>
    <cellStyle name="Normál_vagyonkimutat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2" topLeftCell="BM18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5.875" style="0" customWidth="1"/>
    <col min="2" max="2" width="49.00390625" style="0" customWidth="1"/>
    <col min="3" max="3" width="15.625" style="0" customWidth="1"/>
    <col min="4" max="5" width="16.00390625" style="0" customWidth="1"/>
    <col min="7" max="7" width="11.125" style="0" bestFit="1" customWidth="1"/>
  </cols>
  <sheetData>
    <row r="1" spans="1:5" ht="12.75">
      <c r="A1" s="382" t="s">
        <v>366</v>
      </c>
      <c r="B1" s="383"/>
      <c r="C1" s="383"/>
      <c r="D1" s="383"/>
      <c r="E1" s="383"/>
    </row>
    <row r="2" spans="1:5" ht="30">
      <c r="A2" s="349"/>
      <c r="B2" s="349" t="s">
        <v>0</v>
      </c>
      <c r="C2" s="349" t="s">
        <v>1</v>
      </c>
      <c r="D2" s="349" t="s">
        <v>2</v>
      </c>
      <c r="E2" s="349" t="s">
        <v>3</v>
      </c>
    </row>
    <row r="3" spans="1:5" ht="12.75">
      <c r="A3" s="355">
        <v>1</v>
      </c>
      <c r="B3" s="337" t="s">
        <v>367</v>
      </c>
      <c r="C3" s="356">
        <v>146780182</v>
      </c>
      <c r="D3" s="356">
        <v>161102575</v>
      </c>
      <c r="E3" s="356">
        <v>146168494</v>
      </c>
    </row>
    <row r="4" spans="1:5" ht="25.5">
      <c r="A4" s="355">
        <v>2</v>
      </c>
      <c r="B4" s="337" t="s">
        <v>368</v>
      </c>
      <c r="C4" s="356">
        <v>33584000</v>
      </c>
      <c r="D4" s="356">
        <v>34594886</v>
      </c>
      <c r="E4" s="356">
        <v>24892809</v>
      </c>
    </row>
    <row r="5" spans="1:5" ht="12.75">
      <c r="A5" s="351">
        <v>3</v>
      </c>
      <c r="B5" s="4" t="s">
        <v>369</v>
      </c>
      <c r="C5" s="353">
        <v>28649000</v>
      </c>
      <c r="D5" s="353">
        <v>18446851</v>
      </c>
      <c r="E5" s="353">
        <v>16359673</v>
      </c>
    </row>
    <row r="6" spans="1:5" ht="12.75">
      <c r="A6" s="351">
        <v>4</v>
      </c>
      <c r="B6" s="4" t="s">
        <v>370</v>
      </c>
      <c r="C6" s="353">
        <v>1470000</v>
      </c>
      <c r="D6" s="353">
        <v>1545629</v>
      </c>
      <c r="E6" s="353">
        <v>1433930</v>
      </c>
    </row>
    <row r="7" spans="1:5" ht="12.75">
      <c r="A7" s="351">
        <v>5</v>
      </c>
      <c r="B7" s="352" t="s">
        <v>10</v>
      </c>
      <c r="C7" s="353">
        <v>11090000</v>
      </c>
      <c r="D7" s="353">
        <v>20799002</v>
      </c>
      <c r="E7" s="353">
        <v>11704697</v>
      </c>
    </row>
    <row r="8" spans="1:5" ht="12.75">
      <c r="A8" s="351">
        <v>6</v>
      </c>
      <c r="B8" s="352" t="s">
        <v>11</v>
      </c>
      <c r="C8" s="353">
        <v>8836394</v>
      </c>
      <c r="D8" s="353">
        <v>8776394</v>
      </c>
      <c r="E8" s="353">
        <v>7491548</v>
      </c>
    </row>
    <row r="9" spans="1:5" ht="12.75">
      <c r="A9" s="351">
        <v>7</v>
      </c>
      <c r="B9" s="352" t="s">
        <v>12</v>
      </c>
      <c r="C9" s="353">
        <v>3240000</v>
      </c>
      <c r="D9" s="353">
        <v>3230000</v>
      </c>
      <c r="E9" s="353">
        <v>1933634</v>
      </c>
    </row>
    <row r="10" spans="1:5" ht="12.75">
      <c r="A10" s="351">
        <v>8</v>
      </c>
      <c r="B10" s="352" t="s">
        <v>13</v>
      </c>
      <c r="C10" s="353">
        <v>5700000</v>
      </c>
      <c r="D10" s="353">
        <v>6082937</v>
      </c>
      <c r="E10" s="353">
        <v>6082937</v>
      </c>
    </row>
    <row r="11" spans="1:5" ht="12.75">
      <c r="A11" s="351">
        <v>9</v>
      </c>
      <c r="B11" s="352" t="s">
        <v>14</v>
      </c>
      <c r="C11" s="353">
        <v>16850000</v>
      </c>
      <c r="D11" s="353">
        <v>16043215</v>
      </c>
      <c r="E11" s="353">
        <v>13353981</v>
      </c>
    </row>
    <row r="12" spans="1:5" ht="12.75">
      <c r="A12" s="351">
        <v>10</v>
      </c>
      <c r="B12" s="4" t="s">
        <v>371</v>
      </c>
      <c r="C12" s="353">
        <v>45716394</v>
      </c>
      <c r="D12" s="353">
        <v>54931548</v>
      </c>
      <c r="E12" s="353">
        <v>40566797</v>
      </c>
    </row>
    <row r="13" spans="1:5" ht="12.75">
      <c r="A13" s="351">
        <v>11</v>
      </c>
      <c r="B13" s="4" t="s">
        <v>372</v>
      </c>
      <c r="C13" s="353">
        <v>113000</v>
      </c>
      <c r="D13" s="353">
        <v>651470</v>
      </c>
      <c r="E13" s="353">
        <v>569814</v>
      </c>
    </row>
    <row r="14" spans="1:5" ht="25.5">
      <c r="A14" s="351">
        <v>12</v>
      </c>
      <c r="B14" s="352" t="s">
        <v>15</v>
      </c>
      <c r="C14" s="353">
        <v>22151426</v>
      </c>
      <c r="D14" s="353">
        <v>21964481</v>
      </c>
      <c r="E14" s="353">
        <v>13279000</v>
      </c>
    </row>
    <row r="15" spans="1:5" ht="12.75">
      <c r="A15" s="351">
        <v>13</v>
      </c>
      <c r="B15" s="352" t="s">
        <v>16</v>
      </c>
      <c r="C15" s="353">
        <v>500000</v>
      </c>
      <c r="D15" s="353">
        <v>650000</v>
      </c>
      <c r="E15" s="353">
        <v>604000</v>
      </c>
    </row>
    <row r="16" spans="1:5" ht="12.75">
      <c r="A16" s="351">
        <v>14</v>
      </c>
      <c r="B16" s="352" t="s">
        <v>344</v>
      </c>
      <c r="C16" s="353">
        <v>0</v>
      </c>
      <c r="D16" s="353">
        <v>3663</v>
      </c>
      <c r="E16" s="353">
        <v>3663</v>
      </c>
    </row>
    <row r="17" spans="1:5" ht="12.75">
      <c r="A17" s="351">
        <v>15</v>
      </c>
      <c r="B17" s="352" t="s">
        <v>17</v>
      </c>
      <c r="C17" s="353">
        <v>400000</v>
      </c>
      <c r="D17" s="353">
        <v>396337</v>
      </c>
      <c r="E17" s="353">
        <v>3764</v>
      </c>
    </row>
    <row r="18" spans="1:7" ht="20.25" customHeight="1">
      <c r="A18" s="355">
        <v>16</v>
      </c>
      <c r="B18" s="337" t="s">
        <v>373</v>
      </c>
      <c r="C18" s="356">
        <f>C5+C6+C12+C13+C14+C15+C16+C17</f>
        <v>98999820</v>
      </c>
      <c r="D18" s="356">
        <f>D5+D6+D12+D13+D14+D15+D16+D17</f>
        <v>98589979</v>
      </c>
      <c r="E18" s="356">
        <f>E5+E6+E12+E13+E14+E15+E16+E17</f>
        <v>72820641</v>
      </c>
      <c r="G18" s="350"/>
    </row>
    <row r="19" spans="1:5" ht="12.75">
      <c r="A19" s="351">
        <v>17</v>
      </c>
      <c r="B19" s="4" t="s">
        <v>374</v>
      </c>
      <c r="C19" s="353">
        <v>5020000</v>
      </c>
      <c r="D19" s="353">
        <v>5326500</v>
      </c>
      <c r="E19" s="353">
        <v>5326500</v>
      </c>
    </row>
    <row r="20" spans="1:5" ht="12.75">
      <c r="A20" s="351">
        <v>18</v>
      </c>
      <c r="B20" s="4" t="s">
        <v>375</v>
      </c>
      <c r="C20" s="353">
        <v>25933000</v>
      </c>
      <c r="D20" s="353">
        <v>25626500</v>
      </c>
      <c r="E20" s="353">
        <v>14677464</v>
      </c>
    </row>
    <row r="21" spans="1:5" ht="12.75">
      <c r="A21" s="355">
        <v>19</v>
      </c>
      <c r="B21" s="337" t="s">
        <v>376</v>
      </c>
      <c r="C21" s="356">
        <v>30953000</v>
      </c>
      <c r="D21" s="356">
        <v>30953000</v>
      </c>
      <c r="E21" s="356">
        <v>20003964</v>
      </c>
    </row>
    <row r="22" spans="1:5" ht="25.5">
      <c r="A22" s="351">
        <v>20</v>
      </c>
      <c r="B22" s="352" t="s">
        <v>18</v>
      </c>
      <c r="C22" s="353">
        <v>0</v>
      </c>
      <c r="D22" s="353">
        <v>1847177</v>
      </c>
      <c r="E22" s="353">
        <v>1847177</v>
      </c>
    </row>
    <row r="23" spans="1:5" ht="29.25" customHeight="1">
      <c r="A23" s="2">
        <v>21</v>
      </c>
      <c r="B23" s="337" t="s">
        <v>377</v>
      </c>
      <c r="C23" s="354">
        <v>256465000</v>
      </c>
      <c r="D23" s="354">
        <v>256465000</v>
      </c>
      <c r="E23" s="354">
        <v>246139430</v>
      </c>
    </row>
    <row r="24" spans="1:5" ht="25.5">
      <c r="A24" s="2">
        <v>22</v>
      </c>
      <c r="B24" s="337" t="s">
        <v>378</v>
      </c>
      <c r="C24" s="354">
        <v>6155000</v>
      </c>
      <c r="D24" s="354">
        <v>16766220</v>
      </c>
      <c r="E24" s="354">
        <v>15670220</v>
      </c>
    </row>
    <row r="25" spans="1:5" ht="12.75">
      <c r="A25" s="351">
        <v>23</v>
      </c>
      <c r="B25" s="4" t="s">
        <v>379</v>
      </c>
      <c r="C25" s="353">
        <v>0</v>
      </c>
      <c r="D25" s="353">
        <v>0</v>
      </c>
      <c r="E25" s="353">
        <v>2619000</v>
      </c>
    </row>
    <row r="26" spans="1:5" ht="12.75">
      <c r="A26" s="351">
        <v>24</v>
      </c>
      <c r="B26" s="4" t="s">
        <v>380</v>
      </c>
      <c r="C26" s="353">
        <v>0</v>
      </c>
      <c r="D26" s="353">
        <v>0</v>
      </c>
      <c r="E26" s="353">
        <v>1349720</v>
      </c>
    </row>
    <row r="27" spans="1:5" ht="12.75">
      <c r="A27" s="351">
        <v>25</v>
      </c>
      <c r="B27" s="4" t="s">
        <v>381</v>
      </c>
      <c r="C27" s="353">
        <v>0</v>
      </c>
      <c r="D27" s="353">
        <v>0</v>
      </c>
      <c r="E27" s="353">
        <v>1140000</v>
      </c>
    </row>
    <row r="28" spans="1:5" ht="25.5">
      <c r="A28" s="351">
        <v>26</v>
      </c>
      <c r="B28" s="4" t="s">
        <v>382</v>
      </c>
      <c r="C28" s="353">
        <v>0</v>
      </c>
      <c r="D28" s="353">
        <v>0</v>
      </c>
      <c r="E28" s="353">
        <v>10561500</v>
      </c>
    </row>
    <row r="29" spans="1:5" ht="12.75">
      <c r="A29" s="355">
        <v>27</v>
      </c>
      <c r="B29" s="337" t="s">
        <v>383</v>
      </c>
      <c r="C29" s="356">
        <v>262620000</v>
      </c>
      <c r="D29" s="356">
        <v>275078397</v>
      </c>
      <c r="E29" s="356">
        <v>263656827</v>
      </c>
    </row>
    <row r="30" spans="1:5" ht="12.75">
      <c r="A30" s="351">
        <v>28</v>
      </c>
      <c r="B30" s="352" t="s">
        <v>345</v>
      </c>
      <c r="C30" s="353">
        <v>0</v>
      </c>
      <c r="D30" s="353">
        <v>780000</v>
      </c>
      <c r="E30" s="353">
        <v>780000</v>
      </c>
    </row>
    <row r="31" spans="1:5" ht="12.75">
      <c r="A31" s="351">
        <v>29</v>
      </c>
      <c r="B31" s="352" t="s">
        <v>21</v>
      </c>
      <c r="C31" s="353">
        <v>313551000</v>
      </c>
      <c r="D31" s="353">
        <v>313551000</v>
      </c>
      <c r="E31" s="353">
        <v>1000000</v>
      </c>
    </row>
    <row r="32" spans="1:5" ht="12.75">
      <c r="A32" s="351">
        <v>30</v>
      </c>
      <c r="B32" s="352" t="s">
        <v>346</v>
      </c>
      <c r="C32" s="353">
        <v>0</v>
      </c>
      <c r="D32" s="353">
        <v>2480315</v>
      </c>
      <c r="E32" s="353">
        <v>2480315</v>
      </c>
    </row>
    <row r="33" spans="1:5" ht="12.75">
      <c r="A33" s="351">
        <v>31</v>
      </c>
      <c r="B33" s="352" t="s">
        <v>22</v>
      </c>
      <c r="C33" s="353">
        <v>3977000</v>
      </c>
      <c r="D33" s="353">
        <v>16436999</v>
      </c>
      <c r="E33" s="353">
        <v>16436999</v>
      </c>
    </row>
    <row r="34" spans="1:5" ht="25.5">
      <c r="A34" s="351">
        <v>32</v>
      </c>
      <c r="B34" s="352" t="s">
        <v>23</v>
      </c>
      <c r="C34" s="353">
        <v>85724000</v>
      </c>
      <c r="D34" s="353">
        <v>85724000</v>
      </c>
      <c r="E34" s="353">
        <v>5588275</v>
      </c>
    </row>
    <row r="35" spans="1:7" ht="12.75">
      <c r="A35" s="355">
        <v>33</v>
      </c>
      <c r="B35" s="337" t="s">
        <v>384</v>
      </c>
      <c r="C35" s="356">
        <v>403252000</v>
      </c>
      <c r="D35" s="356">
        <v>418972314</v>
      </c>
      <c r="E35" s="356">
        <v>26285589</v>
      </c>
      <c r="G35" s="350"/>
    </row>
    <row r="36" spans="1:7" ht="12.75">
      <c r="A36" s="355">
        <v>34</v>
      </c>
      <c r="B36" s="337" t="s">
        <v>385</v>
      </c>
      <c r="C36" s="356">
        <f>C3+C4+C18+C21+C29+C35</f>
        <v>976189002</v>
      </c>
      <c r="D36" s="356">
        <f>D3+D4+D18+D21+D29+D35</f>
        <v>1019291151</v>
      </c>
      <c r="E36" s="356">
        <f>E3+E4+E18+E21+E29+E35</f>
        <v>553828324</v>
      </c>
      <c r="G36" s="350"/>
    </row>
    <row r="37" spans="1:5" ht="25.5">
      <c r="A37" s="351">
        <v>35</v>
      </c>
      <c r="B37" s="352" t="s">
        <v>42</v>
      </c>
      <c r="C37" s="353">
        <v>0</v>
      </c>
      <c r="D37" s="353">
        <v>11574632</v>
      </c>
      <c r="E37" s="353">
        <v>11574632</v>
      </c>
    </row>
    <row r="38" spans="1:5" ht="25.5">
      <c r="A38" s="351">
        <v>36</v>
      </c>
      <c r="B38" s="352" t="s">
        <v>416</v>
      </c>
      <c r="C38" s="353">
        <v>59631600</v>
      </c>
      <c r="D38" s="353">
        <v>58346515</v>
      </c>
      <c r="E38" s="353">
        <v>50380412</v>
      </c>
    </row>
    <row r="39" spans="1:5" ht="12.75">
      <c r="A39" s="355">
        <v>37</v>
      </c>
      <c r="B39" s="337" t="s">
        <v>386</v>
      </c>
      <c r="C39" s="356">
        <v>59631600</v>
      </c>
      <c r="D39" s="356">
        <v>69921147</v>
      </c>
      <c r="E39" s="356">
        <v>61955044</v>
      </c>
    </row>
    <row r="40" spans="1:5" ht="25.5" customHeight="1">
      <c r="A40" s="2">
        <v>38</v>
      </c>
      <c r="B40" s="358" t="s">
        <v>387</v>
      </c>
      <c r="C40" s="11">
        <f>C36+C39</f>
        <v>1035820602</v>
      </c>
      <c r="D40" s="11">
        <f>D36+D39</f>
        <v>1089212298</v>
      </c>
      <c r="E40" s="11">
        <f>E36+E39</f>
        <v>615783368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00390625" style="261" customWidth="1"/>
    <col min="2" max="2" width="47.00390625" style="243" customWidth="1"/>
    <col min="3" max="3" width="15.125" style="243" customWidth="1"/>
    <col min="4" max="4" width="13.75390625" style="243" customWidth="1"/>
    <col min="5" max="16384" width="9.125" style="243" customWidth="1"/>
  </cols>
  <sheetData>
    <row r="1" spans="1:4" s="231" customFormat="1" ht="15.75" thickBot="1">
      <c r="A1" s="230"/>
      <c r="D1" s="16" t="s">
        <v>482</v>
      </c>
    </row>
    <row r="2" spans="1:4" s="235" customFormat="1" ht="48" customHeight="1" thickBot="1">
      <c r="A2" s="232" t="s">
        <v>217</v>
      </c>
      <c r="B2" s="233" t="s">
        <v>252</v>
      </c>
      <c r="C2" s="233" t="s">
        <v>253</v>
      </c>
      <c r="D2" s="234" t="s">
        <v>254</v>
      </c>
    </row>
    <row r="3" spans="1:4" s="235" customFormat="1" ht="13.5" customHeight="1" thickBot="1">
      <c r="A3" s="236">
        <v>1</v>
      </c>
      <c r="B3" s="237">
        <v>2</v>
      </c>
      <c r="C3" s="237">
        <v>3</v>
      </c>
      <c r="D3" s="238">
        <v>4</v>
      </c>
    </row>
    <row r="4" spans="1:4" ht="18" customHeight="1">
      <c r="A4" s="239" t="s">
        <v>74</v>
      </c>
      <c r="B4" s="240" t="s">
        <v>255</v>
      </c>
      <c r="C4" s="241" t="s">
        <v>256</v>
      </c>
      <c r="D4" s="242" t="s">
        <v>256</v>
      </c>
    </row>
    <row r="5" spans="1:4" ht="18" customHeight="1">
      <c r="A5" s="244" t="s">
        <v>77</v>
      </c>
      <c r="B5" s="245" t="s">
        <v>257</v>
      </c>
      <c r="C5" s="241" t="s">
        <v>256</v>
      </c>
      <c r="D5" s="246" t="s">
        <v>256</v>
      </c>
    </row>
    <row r="6" spans="1:4" ht="18" customHeight="1">
      <c r="A6" s="244" t="s">
        <v>80</v>
      </c>
      <c r="B6" s="245" t="s">
        <v>258</v>
      </c>
      <c r="C6" s="241" t="s">
        <v>256</v>
      </c>
      <c r="D6" s="246" t="s">
        <v>256</v>
      </c>
    </row>
    <row r="7" spans="1:4" ht="18" customHeight="1">
      <c r="A7" s="244" t="s">
        <v>83</v>
      </c>
      <c r="B7" s="245" t="s">
        <v>259</v>
      </c>
      <c r="C7" s="241" t="s">
        <v>256</v>
      </c>
      <c r="D7" s="246" t="s">
        <v>256</v>
      </c>
    </row>
    <row r="8" spans="1:4" ht="18" customHeight="1">
      <c r="A8" s="244" t="s">
        <v>86</v>
      </c>
      <c r="B8" s="245" t="s">
        <v>260</v>
      </c>
      <c r="C8" s="241" t="s">
        <v>256</v>
      </c>
      <c r="D8" s="246" t="s">
        <v>256</v>
      </c>
    </row>
    <row r="9" spans="1:4" ht="18" customHeight="1">
      <c r="A9" s="244" t="s">
        <v>88</v>
      </c>
      <c r="B9" s="245" t="s">
        <v>261</v>
      </c>
      <c r="C9" s="241" t="s">
        <v>256</v>
      </c>
      <c r="D9" s="246" t="s">
        <v>256</v>
      </c>
    </row>
    <row r="10" spans="1:4" ht="18" customHeight="1">
      <c r="A10" s="244" t="s">
        <v>90</v>
      </c>
      <c r="B10" s="247" t="s">
        <v>262</v>
      </c>
      <c r="C10" s="241" t="s">
        <v>256</v>
      </c>
      <c r="D10" s="246" t="s">
        <v>256</v>
      </c>
    </row>
    <row r="11" spans="1:4" ht="18" customHeight="1">
      <c r="A11" s="244" t="s">
        <v>91</v>
      </c>
      <c r="B11" s="247" t="s">
        <v>263</v>
      </c>
      <c r="C11" s="241" t="s">
        <v>256</v>
      </c>
      <c r="D11" s="246" t="s">
        <v>256</v>
      </c>
    </row>
    <row r="12" spans="1:4" ht="18" customHeight="1">
      <c r="A12" s="244" t="s">
        <v>92</v>
      </c>
      <c r="B12" s="247" t="s">
        <v>264</v>
      </c>
      <c r="C12" s="241" t="s">
        <v>256</v>
      </c>
      <c r="D12" s="246" t="s">
        <v>256</v>
      </c>
    </row>
    <row r="13" spans="1:4" ht="18" customHeight="1">
      <c r="A13" s="244" t="s">
        <v>93</v>
      </c>
      <c r="B13" s="247" t="s">
        <v>265</v>
      </c>
      <c r="C13" s="241" t="s">
        <v>256</v>
      </c>
      <c r="D13" s="246" t="s">
        <v>256</v>
      </c>
    </row>
    <row r="14" spans="1:4" ht="18" customHeight="1">
      <c r="A14" s="244" t="s">
        <v>94</v>
      </c>
      <c r="B14" s="247" t="s">
        <v>266</v>
      </c>
      <c r="C14" s="241" t="s">
        <v>256</v>
      </c>
      <c r="D14" s="246" t="s">
        <v>256</v>
      </c>
    </row>
    <row r="15" spans="1:4" ht="22.5" customHeight="1">
      <c r="A15" s="244" t="s">
        <v>95</v>
      </c>
      <c r="B15" s="247" t="s">
        <v>267</v>
      </c>
      <c r="C15" s="241" t="s">
        <v>256</v>
      </c>
      <c r="D15" s="246" t="s">
        <v>256</v>
      </c>
    </row>
    <row r="16" spans="1:4" ht="18" customHeight="1">
      <c r="A16" s="244" t="s">
        <v>96</v>
      </c>
      <c r="B16" s="245" t="s">
        <v>268</v>
      </c>
      <c r="C16" s="241" t="s">
        <v>256</v>
      </c>
      <c r="D16" s="246" t="s">
        <v>256</v>
      </c>
    </row>
    <row r="17" spans="1:4" ht="18" customHeight="1">
      <c r="A17" s="244" t="s">
        <v>99</v>
      </c>
      <c r="B17" s="245" t="s">
        <v>269</v>
      </c>
      <c r="C17" s="241" t="s">
        <v>256</v>
      </c>
      <c r="D17" s="246" t="s">
        <v>256</v>
      </c>
    </row>
    <row r="18" spans="1:4" ht="18" customHeight="1">
      <c r="A18" s="244" t="s">
        <v>102</v>
      </c>
      <c r="B18" s="245" t="s">
        <v>270</v>
      </c>
      <c r="C18" s="241" t="s">
        <v>256</v>
      </c>
      <c r="D18" s="246" t="s">
        <v>256</v>
      </c>
    </row>
    <row r="19" spans="1:4" ht="18" customHeight="1">
      <c r="A19" s="244" t="s">
        <v>105</v>
      </c>
      <c r="B19" s="245" t="s">
        <v>271</v>
      </c>
      <c r="C19" s="241" t="s">
        <v>256</v>
      </c>
      <c r="D19" s="246" t="s">
        <v>256</v>
      </c>
    </row>
    <row r="20" spans="1:4" ht="18" customHeight="1">
      <c r="A20" s="244" t="s">
        <v>108</v>
      </c>
      <c r="B20" s="245" t="s">
        <v>272</v>
      </c>
      <c r="C20" s="241" t="s">
        <v>256</v>
      </c>
      <c r="D20" s="246" t="s">
        <v>256</v>
      </c>
    </row>
    <row r="21" spans="1:4" ht="18" customHeight="1">
      <c r="A21" s="244" t="s">
        <v>111</v>
      </c>
      <c r="B21" s="248"/>
      <c r="C21" s="249"/>
      <c r="D21" s="250"/>
    </row>
    <row r="22" spans="1:4" ht="18" customHeight="1">
      <c r="A22" s="244" t="s">
        <v>114</v>
      </c>
      <c r="B22" s="251"/>
      <c r="C22" s="249"/>
      <c r="D22" s="250"/>
    </row>
    <row r="23" spans="1:4" ht="18" customHeight="1">
      <c r="A23" s="244" t="s">
        <v>117</v>
      </c>
      <c r="B23" s="251"/>
      <c r="C23" s="249"/>
      <c r="D23" s="250"/>
    </row>
    <row r="24" spans="1:4" ht="18" customHeight="1">
      <c r="A24" s="244" t="s">
        <v>120</v>
      </c>
      <c r="B24" s="251"/>
      <c r="C24" s="249"/>
      <c r="D24" s="250"/>
    </row>
    <row r="25" spans="1:4" ht="18" customHeight="1">
      <c r="A25" s="244" t="s">
        <v>123</v>
      </c>
      <c r="B25" s="251"/>
      <c r="C25" s="249"/>
      <c r="D25" s="250"/>
    </row>
    <row r="26" spans="1:4" ht="18" customHeight="1">
      <c r="A26" s="244" t="s">
        <v>125</v>
      </c>
      <c r="B26" s="251"/>
      <c r="C26" s="249"/>
      <c r="D26" s="250"/>
    </row>
    <row r="27" spans="1:4" ht="18" customHeight="1">
      <c r="A27" s="244" t="s">
        <v>126</v>
      </c>
      <c r="B27" s="251"/>
      <c r="C27" s="249"/>
      <c r="D27" s="250"/>
    </row>
    <row r="28" spans="1:4" ht="18" customHeight="1">
      <c r="A28" s="244" t="s">
        <v>127</v>
      </c>
      <c r="B28" s="251"/>
      <c r="C28" s="249"/>
      <c r="D28" s="250"/>
    </row>
    <row r="29" spans="1:4" ht="18" customHeight="1" thickBot="1">
      <c r="A29" s="252" t="s">
        <v>130</v>
      </c>
      <c r="B29" s="253"/>
      <c r="C29" s="254"/>
      <c r="D29" s="255"/>
    </row>
    <row r="30" spans="1:4" ht="18" customHeight="1" thickBot="1">
      <c r="A30" s="256" t="s">
        <v>133</v>
      </c>
      <c r="B30" s="257" t="s">
        <v>251</v>
      </c>
      <c r="C30" s="258">
        <f>SUM(C4:C29)</f>
        <v>0</v>
      </c>
      <c r="D30" s="259">
        <f>SUM(D4:D29)</f>
        <v>0</v>
      </c>
    </row>
    <row r="31" spans="1:4" ht="8.25" customHeight="1">
      <c r="A31" s="260"/>
      <c r="B31" s="408"/>
      <c r="C31" s="408"/>
      <c r="D31" s="408"/>
    </row>
  </sheetData>
  <sheetProtection/>
  <mergeCells count="1"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0.375" style="15" customWidth="1"/>
    <col min="2" max="2" width="13.375" style="12" customWidth="1"/>
    <col min="3" max="3" width="11.875" style="12" customWidth="1"/>
    <col min="4" max="4" width="16.125" style="262" customWidth="1"/>
    <col min="5" max="6" width="11.00390625" style="12" customWidth="1"/>
    <col min="7" max="7" width="11.875" style="12" customWidth="1"/>
    <col min="8" max="16384" width="9.125" style="12" customWidth="1"/>
  </cols>
  <sheetData>
    <row r="1" spans="1:5" ht="35.25" customHeight="1" thickBot="1">
      <c r="A1" s="379" t="s">
        <v>483</v>
      </c>
      <c r="B1" s="379"/>
      <c r="C1" s="379"/>
      <c r="D1" s="379"/>
      <c r="E1" s="386" t="s">
        <v>273</v>
      </c>
    </row>
    <row r="2" spans="1:5" s="24" customFormat="1" ht="44.25" customHeight="1" thickBot="1">
      <c r="A2" s="263" t="s">
        <v>274</v>
      </c>
      <c r="B2" s="264" t="s">
        <v>275</v>
      </c>
      <c r="C2" s="264" t="s">
        <v>276</v>
      </c>
      <c r="D2" s="265" t="s">
        <v>389</v>
      </c>
      <c r="E2" s="386"/>
    </row>
    <row r="3" spans="1:5" s="262" customFormat="1" ht="12" customHeight="1" thickBot="1">
      <c r="A3" s="266">
        <v>1</v>
      </c>
      <c r="B3" s="267">
        <v>2</v>
      </c>
      <c r="C3" s="267">
        <v>3</v>
      </c>
      <c r="D3" s="268">
        <v>4</v>
      </c>
      <c r="E3" s="386"/>
    </row>
    <row r="4" spans="1:5" ht="15.75" customHeight="1">
      <c r="A4" s="39" t="s">
        <v>403</v>
      </c>
      <c r="B4" s="41">
        <f>519853+607733+159995</f>
        <v>1287581</v>
      </c>
      <c r="C4" s="269">
        <v>2017</v>
      </c>
      <c r="D4" s="270">
        <f>B4</f>
        <v>1287581</v>
      </c>
      <c r="E4" s="386"/>
    </row>
    <row r="5" spans="1:5" ht="15.75" customHeight="1">
      <c r="A5" s="39" t="s">
        <v>404</v>
      </c>
      <c r="B5" s="41">
        <v>9842520</v>
      </c>
      <c r="C5" s="269">
        <v>2017</v>
      </c>
      <c r="D5" s="270">
        <f>B5</f>
        <v>9842520</v>
      </c>
      <c r="E5" s="386"/>
    </row>
    <row r="6" spans="1:5" ht="15.75" customHeight="1">
      <c r="A6" s="39" t="s">
        <v>405</v>
      </c>
      <c r="B6" s="41">
        <v>2480315</v>
      </c>
      <c r="C6" s="269">
        <v>2017</v>
      </c>
      <c r="D6" s="270">
        <f aca="true" t="shared" si="0" ref="D6:D14">B6</f>
        <v>2480315</v>
      </c>
      <c r="E6" s="386"/>
    </row>
    <row r="7" spans="1:5" ht="15.75" customHeight="1">
      <c r="A7" s="39" t="s">
        <v>406</v>
      </c>
      <c r="B7" s="41">
        <v>1330000</v>
      </c>
      <c r="C7" s="269">
        <v>2017</v>
      </c>
      <c r="D7" s="270">
        <f t="shared" si="0"/>
        <v>1330000</v>
      </c>
      <c r="E7" s="386"/>
    </row>
    <row r="8" spans="1:5" ht="15.75" customHeight="1">
      <c r="A8" s="39" t="s">
        <v>407</v>
      </c>
      <c r="B8" s="41">
        <v>1000000</v>
      </c>
      <c r="C8" s="269">
        <v>2017</v>
      </c>
      <c r="D8" s="270">
        <f t="shared" si="0"/>
        <v>1000000</v>
      </c>
      <c r="E8" s="386"/>
    </row>
    <row r="9" spans="1:5" ht="16.5" customHeight="1">
      <c r="A9" s="39" t="s">
        <v>408</v>
      </c>
      <c r="B9" s="41">
        <v>1250000</v>
      </c>
      <c r="C9" s="269">
        <v>2017</v>
      </c>
      <c r="D9" s="270">
        <f t="shared" si="0"/>
        <v>1250000</v>
      </c>
      <c r="E9" s="386"/>
    </row>
    <row r="10" spans="1:5" ht="15.75" customHeight="1">
      <c r="A10" s="39" t="s">
        <v>409</v>
      </c>
      <c r="B10" s="41">
        <v>990678</v>
      </c>
      <c r="C10" s="269">
        <v>2017</v>
      </c>
      <c r="D10" s="270">
        <f t="shared" si="0"/>
        <v>990678</v>
      </c>
      <c r="E10" s="386"/>
    </row>
    <row r="11" spans="1:5" ht="15.75" customHeight="1">
      <c r="A11" s="39" t="s">
        <v>410</v>
      </c>
      <c r="B11" s="41">
        <v>236220</v>
      </c>
      <c r="C11" s="269">
        <v>2017</v>
      </c>
      <c r="D11" s="270">
        <f t="shared" si="0"/>
        <v>236220</v>
      </c>
      <c r="E11" s="386"/>
    </row>
    <row r="12" spans="1:5" ht="15.75" customHeight="1">
      <c r="A12" s="39" t="s">
        <v>411</v>
      </c>
      <c r="B12" s="41">
        <v>500000</v>
      </c>
      <c r="C12" s="269">
        <v>2017</v>
      </c>
      <c r="D12" s="270">
        <f t="shared" si="0"/>
        <v>500000</v>
      </c>
      <c r="E12" s="386"/>
    </row>
    <row r="13" spans="1:5" ht="15.75" customHeight="1">
      <c r="A13" s="39" t="s">
        <v>412</v>
      </c>
      <c r="B13" s="41">
        <v>780000</v>
      </c>
      <c r="C13" s="269">
        <v>2017</v>
      </c>
      <c r="D13" s="270">
        <f t="shared" si="0"/>
        <v>780000</v>
      </c>
      <c r="E13" s="386"/>
    </row>
    <row r="14" spans="1:5" ht="15.75" customHeight="1">
      <c r="A14" s="39" t="s">
        <v>413</v>
      </c>
      <c r="B14" s="41">
        <v>1000000</v>
      </c>
      <c r="C14" s="269">
        <v>2017</v>
      </c>
      <c r="D14" s="270">
        <f t="shared" si="0"/>
        <v>1000000</v>
      </c>
      <c r="E14" s="386"/>
    </row>
    <row r="15" spans="1:5" ht="15.75" customHeight="1">
      <c r="A15" s="39"/>
      <c r="B15" s="41"/>
      <c r="C15" s="269"/>
      <c r="D15" s="270"/>
      <c r="E15" s="386"/>
    </row>
    <row r="16" spans="1:5" ht="15.75" customHeight="1">
      <c r="A16" s="39"/>
      <c r="B16" s="41"/>
      <c r="C16" s="269"/>
      <c r="D16" s="270"/>
      <c r="E16" s="386"/>
    </row>
    <row r="17" spans="1:5" ht="15.75" customHeight="1">
      <c r="A17" s="39"/>
      <c r="B17" s="41"/>
      <c r="C17" s="269"/>
      <c r="D17" s="270"/>
      <c r="E17" s="386"/>
    </row>
    <row r="18" spans="1:5" ht="15.75" customHeight="1">
      <c r="A18" s="39"/>
      <c r="B18" s="41"/>
      <c r="C18" s="269"/>
      <c r="D18" s="270"/>
      <c r="E18" s="386"/>
    </row>
    <row r="19" spans="1:5" ht="15.75" customHeight="1" thickBot="1">
      <c r="A19" s="39"/>
      <c r="B19" s="50"/>
      <c r="C19" s="271"/>
      <c r="D19" s="272"/>
      <c r="E19" s="386"/>
    </row>
    <row r="20" spans="1:5" s="277" customFormat="1" ht="18" customHeight="1" thickBot="1">
      <c r="A20" s="273" t="s">
        <v>277</v>
      </c>
      <c r="B20" s="274">
        <f>SUM(B4:B19)</f>
        <v>20697314</v>
      </c>
      <c r="C20" s="275"/>
      <c r="D20" s="276">
        <f>SUM(D4:D19)</f>
        <v>20697314</v>
      </c>
      <c r="E20" s="386"/>
    </row>
  </sheetData>
  <sheetProtection/>
  <mergeCells count="2">
    <mergeCell ref="E1:E20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G77" sqref="G77"/>
    </sheetView>
  </sheetViews>
  <sheetFormatPr defaultColWidth="9.00390625" defaultRowHeight="12.75"/>
  <cols>
    <col min="1" max="1" width="4.625" style="0" customWidth="1"/>
    <col min="2" max="2" width="38.75390625" style="0" customWidth="1"/>
    <col min="3" max="3" width="14.00390625" style="0" customWidth="1"/>
    <col min="4" max="4" width="16.125" style="0" customWidth="1"/>
    <col min="5" max="5" width="15.375" style="0" customWidth="1"/>
    <col min="6" max="6" width="11.125" style="0" bestFit="1" customWidth="1"/>
  </cols>
  <sheetData>
    <row r="1" spans="1:5" ht="15.75" thickBot="1">
      <c r="A1" s="317"/>
      <c r="B1" s="318"/>
      <c r="C1" s="318"/>
      <c r="D1" s="318"/>
      <c r="E1" s="319" t="s">
        <v>334</v>
      </c>
    </row>
    <row r="2" spans="1:5" ht="15" customHeight="1" thickBot="1">
      <c r="A2" s="378" t="s">
        <v>335</v>
      </c>
      <c r="B2" s="378"/>
      <c r="C2" s="378"/>
      <c r="D2" s="378"/>
      <c r="E2" s="409"/>
    </row>
    <row r="3" spans="1:5" ht="25.5">
      <c r="A3" s="380" t="s">
        <v>280</v>
      </c>
      <c r="B3" s="381"/>
      <c r="C3" s="320" t="s">
        <v>1</v>
      </c>
      <c r="D3" s="320" t="s">
        <v>2</v>
      </c>
      <c r="E3" s="321" t="s">
        <v>3</v>
      </c>
    </row>
    <row r="4" spans="1:5" ht="25.5">
      <c r="A4" s="5">
        <v>1</v>
      </c>
      <c r="B4" s="4" t="s">
        <v>434</v>
      </c>
      <c r="C4" s="6">
        <v>91164000</v>
      </c>
      <c r="D4" s="6">
        <v>105197021</v>
      </c>
      <c r="E4" s="6">
        <v>100914638</v>
      </c>
    </row>
    <row r="5" spans="1:5" ht="12.75">
      <c r="A5" s="5">
        <v>2</v>
      </c>
      <c r="B5" s="4" t="s">
        <v>445</v>
      </c>
      <c r="C5" s="6">
        <v>11728182</v>
      </c>
      <c r="D5" s="6">
        <v>11728182</v>
      </c>
      <c r="E5" s="6">
        <v>7923852</v>
      </c>
    </row>
    <row r="6" spans="1:5" ht="38.25">
      <c r="A6" s="5">
        <v>3</v>
      </c>
      <c r="B6" s="4" t="s">
        <v>436</v>
      </c>
      <c r="C6" s="6">
        <v>1468000</v>
      </c>
      <c r="D6" s="6">
        <v>1757372</v>
      </c>
      <c r="E6" s="6">
        <v>1468000</v>
      </c>
    </row>
    <row r="7" spans="1:5" ht="12.75">
      <c r="A7" s="2">
        <v>4</v>
      </c>
      <c r="B7" s="4" t="s">
        <v>4</v>
      </c>
      <c r="C7" s="6">
        <v>104360182</v>
      </c>
      <c r="D7" s="6">
        <v>118682575</v>
      </c>
      <c r="E7" s="6">
        <v>110306490</v>
      </c>
    </row>
    <row r="8" spans="1:5" ht="25.5">
      <c r="A8" s="2">
        <v>5</v>
      </c>
      <c r="B8" s="4" t="s">
        <v>5</v>
      </c>
      <c r="C8" s="6">
        <v>23984000</v>
      </c>
      <c r="D8" s="6">
        <v>24994886</v>
      </c>
      <c r="E8" s="6">
        <v>16700916</v>
      </c>
    </row>
    <row r="9" spans="1:5" ht="12.75">
      <c r="A9" s="5">
        <v>6</v>
      </c>
      <c r="B9" s="4" t="s">
        <v>6</v>
      </c>
      <c r="C9" s="6">
        <v>28199000</v>
      </c>
      <c r="D9" s="6">
        <v>18144499</v>
      </c>
      <c r="E9" s="6">
        <v>16087835</v>
      </c>
    </row>
    <row r="10" spans="1:5" ht="25.5">
      <c r="A10" s="5">
        <v>7</v>
      </c>
      <c r="B10" s="4" t="s">
        <v>9</v>
      </c>
      <c r="C10" s="6">
        <v>1020000</v>
      </c>
      <c r="D10" s="6">
        <v>1150000</v>
      </c>
      <c r="E10" s="6">
        <v>1038301</v>
      </c>
    </row>
    <row r="11" spans="1:5" ht="12.75">
      <c r="A11" s="5">
        <v>8</v>
      </c>
      <c r="B11" s="4" t="s">
        <v>10</v>
      </c>
      <c r="C11" s="6">
        <v>10140000</v>
      </c>
      <c r="D11" s="6">
        <v>20098981</v>
      </c>
      <c r="E11" s="6">
        <v>11004676</v>
      </c>
    </row>
    <row r="12" spans="1:5" ht="12.75">
      <c r="A12" s="2">
        <v>9</v>
      </c>
      <c r="B12" s="4" t="s">
        <v>11</v>
      </c>
      <c r="C12" s="6">
        <v>8836394</v>
      </c>
      <c r="D12" s="6">
        <v>8776394</v>
      </c>
      <c r="E12" s="6">
        <v>7491548</v>
      </c>
    </row>
    <row r="13" spans="1:5" ht="25.5">
      <c r="A13" s="2">
        <v>10</v>
      </c>
      <c r="B13" s="4" t="s">
        <v>12</v>
      </c>
      <c r="C13" s="6">
        <v>3240000</v>
      </c>
      <c r="D13" s="6">
        <v>3230000</v>
      </c>
      <c r="E13" s="6">
        <v>1933634</v>
      </c>
    </row>
    <row r="14" spans="1:5" ht="25.5">
      <c r="A14" s="5">
        <v>11</v>
      </c>
      <c r="B14" s="4" t="s">
        <v>13</v>
      </c>
      <c r="C14" s="6">
        <v>5000000</v>
      </c>
      <c r="D14" s="6">
        <v>5050893</v>
      </c>
      <c r="E14" s="6">
        <v>5050893</v>
      </c>
    </row>
    <row r="15" spans="1:5" ht="12.75">
      <c r="A15" s="5">
        <v>12</v>
      </c>
      <c r="B15" s="4" t="s">
        <v>14</v>
      </c>
      <c r="C15" s="6">
        <v>13350000</v>
      </c>
      <c r="D15" s="6">
        <v>13553783</v>
      </c>
      <c r="E15" s="6">
        <v>10864549</v>
      </c>
    </row>
    <row r="16" spans="1:5" ht="12.75">
      <c r="A16" s="5">
        <v>13</v>
      </c>
      <c r="B16" s="4" t="s">
        <v>455</v>
      </c>
      <c r="C16" s="6">
        <v>40566394</v>
      </c>
      <c r="D16" s="6">
        <v>50710051</v>
      </c>
      <c r="E16" s="6">
        <v>36345300</v>
      </c>
    </row>
    <row r="17" spans="1:5" ht="28.5" customHeight="1">
      <c r="A17" s="2">
        <v>14</v>
      </c>
      <c r="B17" s="4" t="s">
        <v>440</v>
      </c>
      <c r="C17" s="6">
        <v>50000</v>
      </c>
      <c r="D17" s="6">
        <v>150000</v>
      </c>
      <c r="E17" s="6">
        <v>68344</v>
      </c>
    </row>
    <row r="18" spans="1:5" ht="25.5">
      <c r="A18" s="2">
        <v>15</v>
      </c>
      <c r="B18" s="4" t="s">
        <v>15</v>
      </c>
      <c r="C18" s="6">
        <v>20652826</v>
      </c>
      <c r="D18" s="6">
        <v>21006228</v>
      </c>
      <c r="E18" s="6">
        <v>12320747</v>
      </c>
    </row>
    <row r="19" spans="1:5" ht="12.75">
      <c r="A19" s="5">
        <v>16</v>
      </c>
      <c r="B19" s="4" t="s">
        <v>16</v>
      </c>
      <c r="C19" s="6">
        <v>500000</v>
      </c>
      <c r="D19" s="6">
        <v>650000</v>
      </c>
      <c r="E19" s="6">
        <v>604000</v>
      </c>
    </row>
    <row r="20" spans="1:5" ht="12.75">
      <c r="A20" s="5">
        <v>17</v>
      </c>
      <c r="B20" s="4" t="s">
        <v>456</v>
      </c>
      <c r="C20" s="6">
        <v>0</v>
      </c>
      <c r="D20" s="6">
        <v>3663</v>
      </c>
      <c r="E20" s="6">
        <v>3663</v>
      </c>
    </row>
    <row r="21" spans="1:5" ht="12.75">
      <c r="A21" s="5">
        <v>18</v>
      </c>
      <c r="B21" s="4" t="s">
        <v>17</v>
      </c>
      <c r="C21" s="6">
        <v>400000</v>
      </c>
      <c r="D21" s="6">
        <v>396337</v>
      </c>
      <c r="E21" s="6">
        <v>3764</v>
      </c>
    </row>
    <row r="22" spans="1:5" ht="12.75">
      <c r="A22" s="2">
        <v>19</v>
      </c>
      <c r="B22" s="4" t="s">
        <v>457</v>
      </c>
      <c r="C22" s="6">
        <v>91388220</v>
      </c>
      <c r="D22" s="6">
        <v>92210778</v>
      </c>
      <c r="E22" s="6">
        <v>66471954</v>
      </c>
    </row>
    <row r="23" spans="1:5" ht="12.75">
      <c r="A23" s="5">
        <v>20</v>
      </c>
      <c r="B23" s="4" t="s">
        <v>458</v>
      </c>
      <c r="C23" s="6">
        <v>5020000</v>
      </c>
      <c r="D23" s="6">
        <v>5326500</v>
      </c>
      <c r="E23" s="6">
        <v>5326500</v>
      </c>
    </row>
    <row r="24" spans="1:5" ht="12.75">
      <c r="A24" s="5">
        <v>21</v>
      </c>
      <c r="B24" s="4" t="s">
        <v>375</v>
      </c>
      <c r="C24" s="6">
        <v>25933000</v>
      </c>
      <c r="D24" s="6">
        <v>25626500</v>
      </c>
      <c r="E24" s="6">
        <v>14677464</v>
      </c>
    </row>
    <row r="25" spans="1:5" ht="12.75">
      <c r="A25" s="5">
        <v>22</v>
      </c>
      <c r="B25" s="4" t="s">
        <v>459</v>
      </c>
      <c r="C25" s="6">
        <v>30953000</v>
      </c>
      <c r="D25" s="6">
        <v>30953000</v>
      </c>
      <c r="E25" s="6">
        <v>20003964</v>
      </c>
    </row>
    <row r="26" spans="1:5" ht="25.5">
      <c r="A26" s="2">
        <v>23</v>
      </c>
      <c r="B26" s="4" t="s">
        <v>18</v>
      </c>
      <c r="C26" s="6">
        <v>0</v>
      </c>
      <c r="D26" s="6">
        <v>1847177</v>
      </c>
      <c r="E26" s="6">
        <v>1847177</v>
      </c>
    </row>
    <row r="27" spans="1:5" ht="25.5">
      <c r="A27" s="5">
        <v>24</v>
      </c>
      <c r="B27" s="4" t="s">
        <v>460</v>
      </c>
      <c r="C27" s="6">
        <v>256465000</v>
      </c>
      <c r="D27" s="6">
        <v>256465000</v>
      </c>
      <c r="E27" s="6">
        <v>246139430</v>
      </c>
    </row>
    <row r="28" spans="1:5" ht="27.75" customHeight="1">
      <c r="A28" s="5">
        <v>25</v>
      </c>
      <c r="B28" s="374" t="s">
        <v>446</v>
      </c>
      <c r="C28" s="6">
        <v>0</v>
      </c>
      <c r="D28" s="6">
        <v>0</v>
      </c>
      <c r="E28" s="6">
        <v>485550</v>
      </c>
    </row>
    <row r="29" spans="1:5" ht="25.5">
      <c r="A29" s="5">
        <v>26</v>
      </c>
      <c r="B29" s="374" t="s">
        <v>19</v>
      </c>
      <c r="C29" s="6">
        <v>0</v>
      </c>
      <c r="D29" s="6">
        <v>0</v>
      </c>
      <c r="E29" s="6">
        <v>245653880</v>
      </c>
    </row>
    <row r="30" spans="1:5" ht="25.5">
      <c r="A30" s="2">
        <v>27</v>
      </c>
      <c r="B30" s="4" t="s">
        <v>461</v>
      </c>
      <c r="C30" s="6">
        <v>6155000</v>
      </c>
      <c r="D30" s="6">
        <v>16766220</v>
      </c>
      <c r="E30" s="6">
        <v>15670220</v>
      </c>
    </row>
    <row r="31" spans="1:5" ht="27.75" customHeight="1">
      <c r="A31" s="5">
        <v>28</v>
      </c>
      <c r="B31" s="374" t="s">
        <v>447</v>
      </c>
      <c r="C31" s="6">
        <v>0</v>
      </c>
      <c r="D31" s="6">
        <v>0</v>
      </c>
      <c r="E31" s="6">
        <v>2619000</v>
      </c>
    </row>
    <row r="32" spans="1:5" ht="15" customHeight="1">
      <c r="A32" s="5">
        <v>29</v>
      </c>
      <c r="B32" s="374" t="s">
        <v>448</v>
      </c>
      <c r="C32" s="6">
        <v>0</v>
      </c>
      <c r="D32" s="6">
        <v>0</v>
      </c>
      <c r="E32" s="6">
        <v>1349720</v>
      </c>
    </row>
    <row r="33" spans="1:5" ht="12.75">
      <c r="A33" s="5">
        <v>30</v>
      </c>
      <c r="B33" s="374" t="s">
        <v>449</v>
      </c>
      <c r="C33" s="6">
        <v>0</v>
      </c>
      <c r="D33" s="6">
        <v>0</v>
      </c>
      <c r="E33" s="6">
        <v>1140000</v>
      </c>
    </row>
    <row r="34" spans="1:5" ht="25.5">
      <c r="A34" s="2">
        <v>31</v>
      </c>
      <c r="B34" s="374" t="s">
        <v>20</v>
      </c>
      <c r="C34" s="6">
        <v>0</v>
      </c>
      <c r="D34" s="6">
        <v>0</v>
      </c>
      <c r="E34" s="6">
        <v>10561500</v>
      </c>
    </row>
    <row r="35" spans="1:6" ht="25.5">
      <c r="A35" s="5">
        <v>32</v>
      </c>
      <c r="B35" s="4" t="s">
        <v>462</v>
      </c>
      <c r="C35" s="6">
        <v>262620000</v>
      </c>
      <c r="D35" s="6">
        <v>275078397</v>
      </c>
      <c r="E35" s="6">
        <v>263656827</v>
      </c>
      <c r="F35" s="350"/>
    </row>
    <row r="36" spans="1:5" ht="25.5">
      <c r="A36" s="5">
        <v>33</v>
      </c>
      <c r="B36" s="4" t="s">
        <v>345</v>
      </c>
      <c r="C36" s="6">
        <v>0</v>
      </c>
      <c r="D36" s="6">
        <v>780000</v>
      </c>
      <c r="E36" s="6">
        <v>780000</v>
      </c>
    </row>
    <row r="37" spans="1:5" ht="25.5">
      <c r="A37" s="2">
        <v>34</v>
      </c>
      <c r="B37" s="4" t="s">
        <v>21</v>
      </c>
      <c r="C37" s="6">
        <v>313551000</v>
      </c>
      <c r="D37" s="6">
        <v>313551000</v>
      </c>
      <c r="E37" s="6">
        <v>1000000</v>
      </c>
    </row>
    <row r="38" spans="1:5" ht="25.5">
      <c r="A38" s="5">
        <v>35</v>
      </c>
      <c r="B38" s="4" t="s">
        <v>346</v>
      </c>
      <c r="C38" s="6">
        <v>0</v>
      </c>
      <c r="D38" s="6">
        <v>2480315</v>
      </c>
      <c r="E38" s="6">
        <v>2480315</v>
      </c>
    </row>
    <row r="39" spans="1:5" ht="25.5">
      <c r="A39" s="5">
        <v>36</v>
      </c>
      <c r="B39" s="4" t="s">
        <v>22</v>
      </c>
      <c r="C39" s="6">
        <v>3977000</v>
      </c>
      <c r="D39" s="6">
        <v>16436999</v>
      </c>
      <c r="E39" s="6">
        <v>16436999</v>
      </c>
    </row>
    <row r="40" spans="1:5" ht="25.5">
      <c r="A40" s="5">
        <v>37</v>
      </c>
      <c r="B40" s="4" t="s">
        <v>23</v>
      </c>
      <c r="C40" s="6">
        <v>85724000</v>
      </c>
      <c r="D40" s="6">
        <v>85724000</v>
      </c>
      <c r="E40" s="6">
        <v>5588275</v>
      </c>
    </row>
    <row r="41" spans="1:5" ht="12.75">
      <c r="A41" s="2">
        <v>38</v>
      </c>
      <c r="B41" s="4" t="s">
        <v>24</v>
      </c>
      <c r="C41" s="6">
        <v>403252000</v>
      </c>
      <c r="D41" s="6">
        <v>418972314</v>
      </c>
      <c r="E41" s="6">
        <v>26285589</v>
      </c>
    </row>
    <row r="42" spans="1:5" ht="20.25" customHeight="1">
      <c r="A42" s="358">
        <v>39</v>
      </c>
      <c r="B42" s="375" t="s">
        <v>463</v>
      </c>
      <c r="C42" s="367">
        <v>916557402</v>
      </c>
      <c r="D42" s="367">
        <v>960891950</v>
      </c>
      <c r="E42" s="367">
        <v>503425740</v>
      </c>
    </row>
    <row r="43" spans="1:5" ht="25.5">
      <c r="A43" s="5">
        <v>40</v>
      </c>
      <c r="B43" s="4" t="s">
        <v>42</v>
      </c>
      <c r="C43" s="6">
        <v>0</v>
      </c>
      <c r="D43" s="6">
        <v>11574632</v>
      </c>
      <c r="E43" s="6">
        <v>11574632</v>
      </c>
    </row>
    <row r="44" spans="1:5" ht="25.5">
      <c r="A44" s="5">
        <v>41</v>
      </c>
      <c r="B44" s="4" t="s">
        <v>43</v>
      </c>
      <c r="C44" s="6">
        <v>59631600</v>
      </c>
      <c r="D44" s="6">
        <v>58346515</v>
      </c>
      <c r="E44" s="6">
        <v>50380412</v>
      </c>
    </row>
    <row r="45" spans="1:5" ht="31.5">
      <c r="A45" s="376">
        <v>42</v>
      </c>
      <c r="B45" s="377" t="s">
        <v>472</v>
      </c>
      <c r="C45" s="366">
        <v>59631600</v>
      </c>
      <c r="D45" s="366">
        <v>69921147</v>
      </c>
      <c r="E45" s="366">
        <v>61955044</v>
      </c>
    </row>
    <row r="46" spans="1:5" ht="30" customHeight="1">
      <c r="A46" s="5">
        <v>1</v>
      </c>
      <c r="B46" s="4" t="s">
        <v>25</v>
      </c>
      <c r="C46" s="6">
        <v>117799487</v>
      </c>
      <c r="D46" s="6">
        <v>119108097</v>
      </c>
      <c r="E46" s="6">
        <v>119108097</v>
      </c>
    </row>
    <row r="47" spans="1:5" ht="33.75" customHeight="1">
      <c r="A47" s="5">
        <v>2</v>
      </c>
      <c r="B47" s="4" t="s">
        <v>26</v>
      </c>
      <c r="C47" s="6">
        <v>101900370</v>
      </c>
      <c r="D47" s="6">
        <v>107661762</v>
      </c>
      <c r="E47" s="6">
        <v>107661762</v>
      </c>
    </row>
    <row r="48" spans="1:5" ht="43.5" customHeight="1">
      <c r="A48" s="5">
        <v>3</v>
      </c>
      <c r="B48" s="4" t="s">
        <v>27</v>
      </c>
      <c r="C48" s="6">
        <v>103902735</v>
      </c>
      <c r="D48" s="6">
        <v>140629999</v>
      </c>
      <c r="E48" s="6">
        <v>140629999</v>
      </c>
    </row>
    <row r="49" spans="1:5" ht="25.5">
      <c r="A49" s="5">
        <v>4</v>
      </c>
      <c r="B49" s="4" t="s">
        <v>28</v>
      </c>
      <c r="C49" s="6">
        <v>4126800</v>
      </c>
      <c r="D49" s="6">
        <v>4126800</v>
      </c>
      <c r="E49" s="6">
        <v>4126800</v>
      </c>
    </row>
    <row r="50" spans="1:5" ht="25.5">
      <c r="A50" s="5">
        <v>5</v>
      </c>
      <c r="B50" s="4" t="s">
        <v>29</v>
      </c>
      <c r="C50" s="6">
        <v>0</v>
      </c>
      <c r="D50" s="6">
        <v>22329899</v>
      </c>
      <c r="E50" s="6">
        <v>22329899</v>
      </c>
    </row>
    <row r="51" spans="1:5" ht="12.75">
      <c r="A51" s="5">
        <v>6</v>
      </c>
      <c r="B51" s="4" t="s">
        <v>342</v>
      </c>
      <c r="C51" s="6">
        <v>0</v>
      </c>
      <c r="D51" s="6">
        <v>3014186</v>
      </c>
      <c r="E51" s="6">
        <v>3014186</v>
      </c>
    </row>
    <row r="52" spans="1:5" ht="27" customHeight="1">
      <c r="A52" s="5">
        <v>7</v>
      </c>
      <c r="B52" s="4" t="s">
        <v>30</v>
      </c>
      <c r="C52" s="6">
        <v>327729392</v>
      </c>
      <c r="D52" s="6">
        <v>396870743</v>
      </c>
      <c r="E52" s="6">
        <v>396870743</v>
      </c>
    </row>
    <row r="53" spans="1:5" ht="30" customHeight="1">
      <c r="A53" s="5">
        <v>8</v>
      </c>
      <c r="B53" s="4" t="s">
        <v>31</v>
      </c>
      <c r="C53" s="6">
        <v>159622610</v>
      </c>
      <c r="D53" s="6">
        <v>142581599</v>
      </c>
      <c r="E53" s="6">
        <v>133850983</v>
      </c>
    </row>
    <row r="54" spans="1:5" ht="25.5">
      <c r="A54" s="5">
        <v>9</v>
      </c>
      <c r="B54" s="4" t="s">
        <v>450</v>
      </c>
      <c r="C54" s="6">
        <v>0</v>
      </c>
      <c r="D54" s="6">
        <v>0</v>
      </c>
      <c r="E54" s="6">
        <v>5326500</v>
      </c>
    </row>
    <row r="55" spans="1:5" ht="25.5">
      <c r="A55" s="5">
        <v>10</v>
      </c>
      <c r="B55" s="4" t="s">
        <v>32</v>
      </c>
      <c r="C55" s="6">
        <v>0</v>
      </c>
      <c r="D55" s="6">
        <v>0</v>
      </c>
      <c r="E55" s="6">
        <v>13761038</v>
      </c>
    </row>
    <row r="56" spans="1:5" ht="25.5">
      <c r="A56" s="5">
        <v>11</v>
      </c>
      <c r="B56" s="4" t="s">
        <v>33</v>
      </c>
      <c r="C56" s="6">
        <v>0</v>
      </c>
      <c r="D56" s="6">
        <v>0</v>
      </c>
      <c r="E56" s="6">
        <v>9736100</v>
      </c>
    </row>
    <row r="57" spans="1:5" ht="19.5" customHeight="1">
      <c r="A57" s="5">
        <v>12</v>
      </c>
      <c r="B57" s="4" t="s">
        <v>34</v>
      </c>
      <c r="C57" s="6">
        <v>0</v>
      </c>
      <c r="D57" s="6">
        <v>0</v>
      </c>
      <c r="E57" s="6">
        <v>104877345</v>
      </c>
    </row>
    <row r="58" spans="1:5" ht="27.75" customHeight="1">
      <c r="A58" s="5">
        <v>13</v>
      </c>
      <c r="B58" s="4" t="s">
        <v>35</v>
      </c>
      <c r="C58" s="6">
        <v>0</v>
      </c>
      <c r="D58" s="6">
        <v>0</v>
      </c>
      <c r="E58" s="6">
        <v>150000</v>
      </c>
    </row>
    <row r="59" spans="1:5" ht="38.25">
      <c r="A59" s="5">
        <v>14</v>
      </c>
      <c r="B59" s="4" t="s">
        <v>36</v>
      </c>
      <c r="C59" s="6">
        <v>487352002</v>
      </c>
      <c r="D59" s="6">
        <v>539452342</v>
      </c>
      <c r="E59" s="6">
        <v>530721726</v>
      </c>
    </row>
    <row r="60" spans="1:5" ht="40.5" customHeight="1">
      <c r="A60" s="5">
        <v>15</v>
      </c>
      <c r="B60" s="4" t="s">
        <v>451</v>
      </c>
      <c r="C60" s="6">
        <v>398201000</v>
      </c>
      <c r="D60" s="6">
        <v>398201000</v>
      </c>
      <c r="E60" s="6">
        <v>244583322</v>
      </c>
    </row>
    <row r="61" spans="1:5" ht="38.25">
      <c r="A61" s="5">
        <v>16</v>
      </c>
      <c r="B61" s="374" t="s">
        <v>452</v>
      </c>
      <c r="C61" s="6">
        <v>0</v>
      </c>
      <c r="D61" s="6">
        <v>0</v>
      </c>
      <c r="E61" s="6">
        <v>241563906</v>
      </c>
    </row>
    <row r="62" spans="1:5" ht="12.75">
      <c r="A62" s="5">
        <v>17</v>
      </c>
      <c r="B62" s="374" t="s">
        <v>37</v>
      </c>
      <c r="C62" s="6">
        <v>0</v>
      </c>
      <c r="D62" s="6">
        <v>0</v>
      </c>
      <c r="E62" s="6">
        <v>3019416</v>
      </c>
    </row>
    <row r="63" spans="1:5" ht="38.25">
      <c r="A63" s="5">
        <v>18</v>
      </c>
      <c r="B63" s="4" t="s">
        <v>453</v>
      </c>
      <c r="C63" s="6">
        <v>398201000</v>
      </c>
      <c r="D63" s="6">
        <v>398201000</v>
      </c>
      <c r="E63" s="6">
        <v>244583322</v>
      </c>
    </row>
    <row r="64" spans="1:5" ht="38.25">
      <c r="A64" s="5">
        <v>19</v>
      </c>
      <c r="B64" s="4" t="s">
        <v>464</v>
      </c>
      <c r="C64" s="6">
        <v>0</v>
      </c>
      <c r="D64" s="6">
        <v>0</v>
      </c>
      <c r="E64" s="6">
        <v>27549001</v>
      </c>
    </row>
    <row r="65" spans="1:5" ht="12.75">
      <c r="A65" s="5">
        <v>20</v>
      </c>
      <c r="B65" s="4" t="s">
        <v>465</v>
      </c>
      <c r="C65" s="6">
        <v>7000000</v>
      </c>
      <c r="D65" s="6">
        <v>7000000</v>
      </c>
      <c r="E65" s="6">
        <v>7979064</v>
      </c>
    </row>
    <row r="66" spans="1:5" ht="25.5">
      <c r="A66" s="5">
        <v>21</v>
      </c>
      <c r="B66" s="4" t="s">
        <v>454</v>
      </c>
      <c r="C66" s="6">
        <v>950000</v>
      </c>
      <c r="D66" s="6">
        <v>950000</v>
      </c>
      <c r="E66" s="6">
        <v>851759</v>
      </c>
    </row>
    <row r="67" spans="1:5" ht="12.75">
      <c r="A67" s="5">
        <v>22</v>
      </c>
      <c r="B67" s="4" t="s">
        <v>466</v>
      </c>
      <c r="C67" s="6">
        <v>33950000</v>
      </c>
      <c r="D67" s="6">
        <v>33950000</v>
      </c>
      <c r="E67" s="6">
        <v>36379824</v>
      </c>
    </row>
    <row r="68" spans="1:5" ht="12.75">
      <c r="A68" s="5">
        <v>23</v>
      </c>
      <c r="B68" s="4" t="s">
        <v>467</v>
      </c>
      <c r="C68" s="6">
        <v>13500000</v>
      </c>
      <c r="D68" s="6">
        <v>14267728</v>
      </c>
      <c r="E68" s="6">
        <v>10475963</v>
      </c>
    </row>
    <row r="69" spans="1:5" ht="25.5">
      <c r="A69" s="5">
        <v>24</v>
      </c>
      <c r="B69" s="4" t="s">
        <v>468</v>
      </c>
      <c r="C69" s="6">
        <v>2200000</v>
      </c>
      <c r="D69" s="6">
        <v>2200000</v>
      </c>
      <c r="E69" s="6">
        <v>0</v>
      </c>
    </row>
    <row r="70" spans="1:5" ht="12.75">
      <c r="A70" s="5">
        <v>25</v>
      </c>
      <c r="B70" s="4" t="s">
        <v>38</v>
      </c>
      <c r="C70" s="6">
        <v>3986000</v>
      </c>
      <c r="D70" s="6">
        <v>2700915</v>
      </c>
      <c r="E70" s="6">
        <v>544017</v>
      </c>
    </row>
    <row r="71" spans="1:5" ht="27.75" customHeight="1">
      <c r="A71" s="5">
        <v>26</v>
      </c>
      <c r="B71" s="4" t="s">
        <v>40</v>
      </c>
      <c r="C71" s="6">
        <v>0</v>
      </c>
      <c r="D71" s="6">
        <v>75000</v>
      </c>
      <c r="E71" s="6">
        <v>75000</v>
      </c>
    </row>
    <row r="72" spans="1:5" ht="12.75">
      <c r="A72" s="5">
        <v>27</v>
      </c>
      <c r="B72" s="4" t="s">
        <v>469</v>
      </c>
      <c r="C72" s="6">
        <v>19686000</v>
      </c>
      <c r="D72" s="6">
        <v>19243643</v>
      </c>
      <c r="E72" s="6">
        <v>11094980</v>
      </c>
    </row>
    <row r="73" spans="1:5" ht="12.75">
      <c r="A73" s="5">
        <v>28</v>
      </c>
      <c r="B73" s="4" t="s">
        <v>41</v>
      </c>
      <c r="C73" s="6">
        <v>0</v>
      </c>
      <c r="D73" s="6">
        <v>1600000</v>
      </c>
      <c r="E73" s="6">
        <v>1600000</v>
      </c>
    </row>
    <row r="74" spans="1:5" ht="12.75">
      <c r="A74" s="5">
        <v>29</v>
      </c>
      <c r="B74" s="4" t="s">
        <v>343</v>
      </c>
      <c r="C74" s="6">
        <v>0</v>
      </c>
      <c r="D74" s="6">
        <v>100000</v>
      </c>
      <c r="E74" s="6">
        <v>100000</v>
      </c>
    </row>
    <row r="75" spans="1:5" ht="12.75">
      <c r="A75" s="5">
        <v>30</v>
      </c>
      <c r="B75" s="4" t="s">
        <v>470</v>
      </c>
      <c r="C75" s="6">
        <v>0</v>
      </c>
      <c r="D75" s="6">
        <v>1700000</v>
      </c>
      <c r="E75" s="6">
        <v>1700000</v>
      </c>
    </row>
    <row r="76" spans="1:5" ht="15.75">
      <c r="A76" s="376">
        <v>31</v>
      </c>
      <c r="B76" s="377" t="s">
        <v>471</v>
      </c>
      <c r="C76" s="366">
        <v>939189002</v>
      </c>
      <c r="D76" s="366">
        <v>992546985</v>
      </c>
      <c r="E76" s="366">
        <v>824479852</v>
      </c>
    </row>
    <row r="77" spans="1:5" ht="25.5">
      <c r="A77" s="5">
        <v>32</v>
      </c>
      <c r="B77" s="4" t="s">
        <v>44</v>
      </c>
      <c r="C77" s="6">
        <v>37000000</v>
      </c>
      <c r="D77" s="6">
        <v>38266112</v>
      </c>
      <c r="E77" s="6">
        <v>38266112</v>
      </c>
    </row>
    <row r="78" spans="1:5" ht="25.5">
      <c r="A78" s="5">
        <v>33</v>
      </c>
      <c r="B78" s="4" t="s">
        <v>45</v>
      </c>
      <c r="C78" s="6">
        <v>0</v>
      </c>
      <c r="D78" s="6">
        <v>0</v>
      </c>
      <c r="E78" s="6">
        <v>13111177</v>
      </c>
    </row>
    <row r="79" spans="1:5" ht="31.5">
      <c r="A79" s="376">
        <v>34</v>
      </c>
      <c r="B79" s="377" t="s">
        <v>473</v>
      </c>
      <c r="C79" s="366">
        <v>37000000</v>
      </c>
      <c r="D79" s="366">
        <v>38266112</v>
      </c>
      <c r="E79" s="366">
        <v>51377289</v>
      </c>
    </row>
    <row r="80" spans="2:5" ht="15.75">
      <c r="B80" s="372" t="s">
        <v>336</v>
      </c>
      <c r="C80" s="373">
        <f>C42+C45</f>
        <v>976189002</v>
      </c>
      <c r="D80" s="373">
        <f>D42+D45</f>
        <v>1030813097</v>
      </c>
      <c r="E80" s="373">
        <f>E42+E45</f>
        <v>565380784</v>
      </c>
    </row>
    <row r="81" spans="2:5" ht="15.75">
      <c r="B81" s="9" t="s">
        <v>337</v>
      </c>
      <c r="C81" s="10">
        <f>C76+C79</f>
        <v>976189002</v>
      </c>
      <c r="D81" s="10">
        <f>D76+D79</f>
        <v>1030813097</v>
      </c>
      <c r="E81" s="10">
        <f>E76+E79</f>
        <v>875857141</v>
      </c>
    </row>
    <row r="82" spans="2:5" ht="15.75">
      <c r="B82" s="9" t="s">
        <v>338</v>
      </c>
      <c r="C82" s="8"/>
      <c r="D82" s="8"/>
      <c r="E82" s="10">
        <f>E81-E80</f>
        <v>310476357</v>
      </c>
    </row>
  </sheetData>
  <sheetProtection/>
  <mergeCells count="2">
    <mergeCell ref="A3:B3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5.125" style="3" customWidth="1"/>
    <col min="2" max="2" width="48.125" style="3" customWidth="1"/>
    <col min="3" max="3" width="13.25390625" style="3" customWidth="1"/>
    <col min="4" max="4" width="12.625" style="3" customWidth="1"/>
    <col min="5" max="5" width="12.375" style="3" customWidth="1"/>
    <col min="6" max="6" width="9.125" style="3" customWidth="1"/>
    <col min="7" max="7" width="10.125" style="3" bestFit="1" customWidth="1"/>
    <col min="8" max="16384" width="9.125" style="3" customWidth="1"/>
  </cols>
  <sheetData>
    <row r="1" spans="1:5" ht="12.75" customHeight="1" thickBot="1">
      <c r="A1" s="278"/>
      <c r="B1" s="279"/>
      <c r="C1" s="280"/>
      <c r="D1" s="280"/>
      <c r="E1" s="280" t="s">
        <v>484</v>
      </c>
    </row>
    <row r="2" spans="1:5" ht="13.5" thickBot="1">
      <c r="A2" s="283"/>
      <c r="B2" s="410" t="s">
        <v>278</v>
      </c>
      <c r="C2" s="410"/>
      <c r="D2" s="410"/>
      <c r="E2" s="411"/>
    </row>
    <row r="3" spans="1:5" ht="26.25" thickBot="1">
      <c r="A3" s="284" t="s">
        <v>279</v>
      </c>
      <c r="B3" s="281" t="s">
        <v>280</v>
      </c>
      <c r="C3" s="282" t="s">
        <v>1</v>
      </c>
      <c r="D3" s="282" t="s">
        <v>2</v>
      </c>
      <c r="E3" s="363" t="s">
        <v>3</v>
      </c>
    </row>
    <row r="4" spans="1:5" ht="19.5" customHeight="1">
      <c r="A4" s="7">
        <v>1</v>
      </c>
      <c r="B4" s="4" t="s">
        <v>434</v>
      </c>
      <c r="C4" s="6">
        <v>37500000</v>
      </c>
      <c r="D4" s="6">
        <v>37500000</v>
      </c>
      <c r="E4" s="6">
        <v>33705769</v>
      </c>
    </row>
    <row r="5" spans="1:5" ht="12.75">
      <c r="A5" s="7">
        <v>2</v>
      </c>
      <c r="B5" s="4" t="s">
        <v>435</v>
      </c>
      <c r="C5" s="6">
        <v>4000000</v>
      </c>
      <c r="D5" s="6">
        <v>4000000</v>
      </c>
      <c r="E5" s="6">
        <v>1236235</v>
      </c>
    </row>
    <row r="6" spans="1:5" ht="29.25" customHeight="1">
      <c r="A6" s="5">
        <v>3</v>
      </c>
      <c r="B6" s="4" t="s">
        <v>436</v>
      </c>
      <c r="C6" s="6">
        <v>920000</v>
      </c>
      <c r="D6" s="6">
        <v>920000</v>
      </c>
      <c r="E6" s="6">
        <v>920000</v>
      </c>
    </row>
    <row r="7" spans="1:5" ht="12.75">
      <c r="A7" s="5">
        <v>4</v>
      </c>
      <c r="B7" s="337" t="s">
        <v>437</v>
      </c>
      <c r="C7" s="354">
        <v>42420000</v>
      </c>
      <c r="D7" s="354">
        <v>42420000</v>
      </c>
      <c r="E7" s="354">
        <v>35862004</v>
      </c>
    </row>
    <row r="8" spans="1:5" ht="31.5" customHeight="1">
      <c r="A8" s="5">
        <v>5</v>
      </c>
      <c r="B8" s="337" t="s">
        <v>5</v>
      </c>
      <c r="C8" s="354">
        <v>9600000</v>
      </c>
      <c r="D8" s="354">
        <v>9600000</v>
      </c>
      <c r="E8" s="354">
        <v>8191893</v>
      </c>
    </row>
    <row r="9" spans="1:5" ht="12.75">
      <c r="A9" s="7">
        <v>6</v>
      </c>
      <c r="B9" s="4" t="s">
        <v>369</v>
      </c>
      <c r="C9" s="6">
        <v>450000</v>
      </c>
      <c r="D9" s="6">
        <v>302352</v>
      </c>
      <c r="E9" s="6">
        <v>271838</v>
      </c>
    </row>
    <row r="10" spans="1:5" ht="12" customHeight="1">
      <c r="A10" s="7">
        <v>7</v>
      </c>
      <c r="B10" s="4" t="s">
        <v>370</v>
      </c>
      <c r="C10" s="6">
        <v>450000</v>
      </c>
      <c r="D10" s="6">
        <v>395629</v>
      </c>
      <c r="E10" s="6">
        <v>395629</v>
      </c>
    </row>
    <row r="11" spans="1:5" ht="12.75">
      <c r="A11" s="5">
        <v>8</v>
      </c>
      <c r="B11" s="4" t="s">
        <v>10</v>
      </c>
      <c r="C11" s="6">
        <v>950000</v>
      </c>
      <c r="D11" s="6">
        <v>700021</v>
      </c>
      <c r="E11" s="6">
        <v>700021</v>
      </c>
    </row>
    <row r="12" spans="1:5" ht="12.75">
      <c r="A12" s="5">
        <v>9</v>
      </c>
      <c r="B12" s="4" t="s">
        <v>13</v>
      </c>
      <c r="C12" s="6">
        <v>700000</v>
      </c>
      <c r="D12" s="6">
        <v>1032044</v>
      </c>
      <c r="E12" s="6">
        <v>1032044</v>
      </c>
    </row>
    <row r="13" spans="1:5" ht="12.75">
      <c r="A13" s="5">
        <v>10</v>
      </c>
      <c r="B13" s="4" t="s">
        <v>14</v>
      </c>
      <c r="C13" s="6">
        <v>3500000</v>
      </c>
      <c r="D13" s="6">
        <v>2489432</v>
      </c>
      <c r="E13" s="6">
        <v>2489432</v>
      </c>
    </row>
    <row r="14" spans="1:6" ht="12.75">
      <c r="A14" s="5">
        <v>11</v>
      </c>
      <c r="B14" s="4" t="s">
        <v>438</v>
      </c>
      <c r="C14" s="6">
        <v>5150000</v>
      </c>
      <c r="D14" s="6">
        <v>4221497</v>
      </c>
      <c r="E14" s="6">
        <v>4221497</v>
      </c>
      <c r="F14" s="362"/>
    </row>
    <row r="15" spans="1:5" ht="12.75">
      <c r="A15" s="5">
        <v>12</v>
      </c>
      <c r="B15" s="4" t="s">
        <v>440</v>
      </c>
      <c r="C15" s="6">
        <v>63000</v>
      </c>
      <c r="D15" s="6">
        <v>501470</v>
      </c>
      <c r="E15" s="6">
        <v>501470</v>
      </c>
    </row>
    <row r="16" spans="1:5" ht="25.5">
      <c r="A16" s="5">
        <v>13</v>
      </c>
      <c r="B16" s="4" t="s">
        <v>15</v>
      </c>
      <c r="C16" s="6">
        <v>1498600</v>
      </c>
      <c r="D16" s="6">
        <v>958253</v>
      </c>
      <c r="E16" s="6">
        <v>958253</v>
      </c>
    </row>
    <row r="17" spans="1:5" ht="12.75">
      <c r="A17" s="5">
        <v>14</v>
      </c>
      <c r="B17" s="337" t="s">
        <v>439</v>
      </c>
      <c r="C17" s="354">
        <v>7611600</v>
      </c>
      <c r="D17" s="354">
        <v>6379201</v>
      </c>
      <c r="E17" s="354">
        <v>6348687</v>
      </c>
    </row>
    <row r="18" spans="1:7" ht="12.75">
      <c r="A18" s="5">
        <v>15</v>
      </c>
      <c r="B18" s="337" t="s">
        <v>441</v>
      </c>
      <c r="C18" s="354">
        <v>59631600</v>
      </c>
      <c r="D18" s="354">
        <v>58399201</v>
      </c>
      <c r="E18" s="354">
        <v>50402584</v>
      </c>
      <c r="G18" s="362"/>
    </row>
    <row r="19" spans="1:5" ht="12.75">
      <c r="A19" s="5">
        <v>16</v>
      </c>
      <c r="B19" s="4" t="s">
        <v>39</v>
      </c>
      <c r="C19" s="6">
        <v>0</v>
      </c>
      <c r="D19" s="6">
        <v>52686</v>
      </c>
      <c r="E19" s="6">
        <v>52686</v>
      </c>
    </row>
    <row r="20" spans="1:5" ht="12.75">
      <c r="A20" s="5">
        <v>17</v>
      </c>
      <c r="B20" s="337" t="s">
        <v>442</v>
      </c>
      <c r="C20" s="354">
        <v>0</v>
      </c>
      <c r="D20" s="354">
        <v>52686</v>
      </c>
      <c r="E20" s="354">
        <v>52686</v>
      </c>
    </row>
    <row r="21" spans="1:5" ht="12.75">
      <c r="A21" s="5">
        <v>18</v>
      </c>
      <c r="B21" s="4" t="s">
        <v>46</v>
      </c>
      <c r="C21" s="6">
        <v>59631600</v>
      </c>
      <c r="D21" s="6">
        <v>58346515</v>
      </c>
      <c r="E21" s="6">
        <v>50380412</v>
      </c>
    </row>
    <row r="22" spans="1:5" ht="23.25" customHeight="1">
      <c r="A22" s="285" t="s">
        <v>443</v>
      </c>
      <c r="B22" s="364" t="s">
        <v>47</v>
      </c>
      <c r="C22" s="354">
        <v>59631600</v>
      </c>
      <c r="D22" s="354">
        <v>58346515</v>
      </c>
      <c r="E22" s="354">
        <v>50380412</v>
      </c>
    </row>
    <row r="23" spans="1:5" ht="29.25" customHeight="1">
      <c r="A23" s="285"/>
      <c r="B23" s="368" t="s">
        <v>281</v>
      </c>
      <c r="C23" s="369">
        <f>C18</f>
        <v>59631600</v>
      </c>
      <c r="D23" s="369">
        <f>D18</f>
        <v>58399201</v>
      </c>
      <c r="E23" s="369">
        <f>E18</f>
        <v>50402584</v>
      </c>
    </row>
    <row r="24" spans="1:5" ht="27" customHeight="1">
      <c r="A24" s="285" t="s">
        <v>7</v>
      </c>
      <c r="B24" s="370" t="s">
        <v>282</v>
      </c>
      <c r="C24" s="371">
        <f>C22</f>
        <v>59631600</v>
      </c>
      <c r="D24" s="371">
        <f>D20+D22</f>
        <v>58399201</v>
      </c>
      <c r="E24" s="371">
        <f>E20+E22</f>
        <v>50433098</v>
      </c>
    </row>
    <row r="25" spans="1:5" ht="15.75">
      <c r="A25" s="285"/>
      <c r="B25" s="365" t="s">
        <v>444</v>
      </c>
      <c r="C25" s="286"/>
      <c r="D25" s="286"/>
      <c r="E25" s="286">
        <f>E24-E23</f>
        <v>30514</v>
      </c>
    </row>
    <row r="26" spans="1:5" ht="15">
      <c r="A26" s="287" t="s">
        <v>8</v>
      </c>
      <c r="B26" s="288" t="s">
        <v>283</v>
      </c>
      <c r="C26" s="289">
        <v>12</v>
      </c>
      <c r="D26" s="289">
        <v>12</v>
      </c>
      <c r="E26" s="289">
        <v>12</v>
      </c>
    </row>
  </sheetData>
  <sheetProtection/>
  <mergeCells count="1"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25390625" style="290" customWidth="1"/>
    <col min="2" max="2" width="69.00390625" style="290" customWidth="1"/>
    <col min="3" max="3" width="14.00390625" style="290" customWidth="1"/>
    <col min="4" max="5" width="11.25390625" style="290" customWidth="1"/>
    <col min="6" max="6" width="3.625" style="290" customWidth="1"/>
    <col min="7" max="16384" width="9.125" style="290" customWidth="1"/>
  </cols>
  <sheetData>
    <row r="2" spans="2:5" ht="12.75">
      <c r="B2" s="412" t="s">
        <v>284</v>
      </c>
      <c r="C2" s="412"/>
      <c r="D2" s="412"/>
      <c r="E2" s="412"/>
    </row>
    <row r="3" spans="2:5" ht="19.5" customHeight="1">
      <c r="B3" s="413" t="s">
        <v>400</v>
      </c>
      <c r="C3" s="414"/>
      <c r="D3" s="414"/>
      <c r="E3" s="291"/>
    </row>
    <row r="4" spans="2:5" s="293" customFormat="1" ht="22.5" customHeight="1">
      <c r="B4" s="292" t="s">
        <v>73</v>
      </c>
      <c r="C4" s="292" t="s">
        <v>285</v>
      </c>
      <c r="D4" s="292" t="s">
        <v>286</v>
      </c>
      <c r="E4" s="292" t="s">
        <v>48</v>
      </c>
    </row>
    <row r="5" spans="2:5" ht="24.75" customHeight="1">
      <c r="B5" s="294" t="s">
        <v>287</v>
      </c>
      <c r="C5" s="295"/>
      <c r="D5" s="295"/>
      <c r="E5" s="295"/>
    </row>
    <row r="6" spans="2:5" ht="24.75" customHeight="1">
      <c r="B6" s="296" t="s">
        <v>288</v>
      </c>
      <c r="C6" s="297">
        <v>474650431</v>
      </c>
      <c r="D6" s="322">
        <v>50402584</v>
      </c>
      <c r="E6" s="297">
        <f>SUM(C6:D6)</f>
        <v>525053015</v>
      </c>
    </row>
    <row r="7" spans="2:5" ht="24.75" customHeight="1">
      <c r="B7" s="298" t="s">
        <v>289</v>
      </c>
      <c r="C7" s="297">
        <v>26285589</v>
      </c>
      <c r="D7" s="297">
        <v>0</v>
      </c>
      <c r="E7" s="297">
        <f>SUM(C7:D7)</f>
        <v>26285589</v>
      </c>
    </row>
    <row r="8" spans="2:5" s="293" customFormat="1" ht="24.75" customHeight="1">
      <c r="B8" s="299" t="s">
        <v>290</v>
      </c>
      <c r="C8" s="300">
        <f>SUM(C6:C7)</f>
        <v>500936020</v>
      </c>
      <c r="D8" s="300">
        <f>SUM(D6:D7)</f>
        <v>50402584</v>
      </c>
      <c r="E8" s="300">
        <f>SUM(E6:E7)</f>
        <v>551338604</v>
      </c>
    </row>
    <row r="9" spans="2:5" ht="24.75" customHeight="1">
      <c r="B9" s="301" t="s">
        <v>291</v>
      </c>
      <c r="C9" s="297"/>
      <c r="D9" s="297"/>
      <c r="E9" s="297"/>
    </row>
    <row r="10" spans="2:5" ht="26.25" customHeight="1">
      <c r="B10" s="302" t="s">
        <v>474</v>
      </c>
      <c r="C10" s="297">
        <v>2489720</v>
      </c>
      <c r="D10" s="297">
        <v>0</v>
      </c>
      <c r="E10" s="297">
        <f>SUM(C10:D10)</f>
        <v>2489720</v>
      </c>
    </row>
    <row r="11" spans="2:5" ht="24.75" customHeight="1">
      <c r="B11" s="298" t="s">
        <v>289</v>
      </c>
      <c r="C11" s="297">
        <v>0</v>
      </c>
      <c r="D11" s="297">
        <v>0</v>
      </c>
      <c r="E11" s="297">
        <f>SUM(C11:D11)</f>
        <v>0</v>
      </c>
    </row>
    <row r="12" spans="2:5" s="293" customFormat="1" ht="24.75" customHeight="1">
      <c r="B12" s="299" t="s">
        <v>292</v>
      </c>
      <c r="C12" s="300">
        <f>SUM(C10:C11)</f>
        <v>2489720</v>
      </c>
      <c r="D12" s="300">
        <f>SUM(D10:D11)</f>
        <v>0</v>
      </c>
      <c r="E12" s="300">
        <f>SUM(E10:E11)</f>
        <v>2489720</v>
      </c>
    </row>
    <row r="13" spans="2:6" ht="24.75" customHeight="1">
      <c r="B13" s="301" t="s">
        <v>293</v>
      </c>
      <c r="C13" s="297"/>
      <c r="D13" s="297"/>
      <c r="E13" s="297"/>
      <c r="F13" s="415" t="s">
        <v>294</v>
      </c>
    </row>
    <row r="14" spans="2:6" ht="24.75" customHeight="1">
      <c r="B14" s="302" t="s">
        <v>295</v>
      </c>
      <c r="C14" s="297">
        <v>0</v>
      </c>
      <c r="D14" s="297">
        <v>0</v>
      </c>
      <c r="E14" s="297">
        <f>SUM(C14:D14)</f>
        <v>0</v>
      </c>
      <c r="F14" s="415"/>
    </row>
    <row r="15" spans="2:6" ht="24.75" customHeight="1">
      <c r="B15" s="298" t="s">
        <v>289</v>
      </c>
      <c r="C15" s="297">
        <v>0</v>
      </c>
      <c r="D15" s="297">
        <v>0</v>
      </c>
      <c r="E15" s="297">
        <f>SUM(C15:D15)</f>
        <v>0</v>
      </c>
      <c r="F15" s="415"/>
    </row>
    <row r="16" spans="2:6" s="293" customFormat="1" ht="24.75" customHeight="1">
      <c r="B16" s="299" t="s">
        <v>296</v>
      </c>
      <c r="C16" s="300">
        <f>SUM(C14:C15)</f>
        <v>0</v>
      </c>
      <c r="D16" s="300">
        <f>SUM(D14:D15)</f>
        <v>0</v>
      </c>
      <c r="E16" s="300">
        <f>SUM(E14:E15)</f>
        <v>0</v>
      </c>
      <c r="F16" s="415"/>
    </row>
    <row r="17" spans="2:6" s="293" customFormat="1" ht="24.75" customHeight="1">
      <c r="B17" s="303" t="s">
        <v>297</v>
      </c>
      <c r="C17" s="300">
        <f>C8+C12+C16</f>
        <v>503425740</v>
      </c>
      <c r="D17" s="300">
        <f>D8+D12+D16</f>
        <v>50402584</v>
      </c>
      <c r="E17" s="300">
        <f>E8+E12+E16</f>
        <v>553828324</v>
      </c>
      <c r="F17" s="415"/>
    </row>
    <row r="18" spans="2:6" s="293" customFormat="1" ht="24.75" customHeight="1">
      <c r="B18" s="304"/>
      <c r="C18" s="305"/>
      <c r="D18" s="305"/>
      <c r="E18" s="305"/>
      <c r="F18" s="306"/>
    </row>
    <row r="19" spans="2:6" s="293" customFormat="1" ht="24.75" customHeight="1">
      <c r="B19" s="307"/>
      <c r="C19" s="308"/>
      <c r="D19" s="308"/>
      <c r="E19" s="308"/>
      <c r="F19" s="306"/>
    </row>
  </sheetData>
  <sheetProtection/>
  <mergeCells count="3">
    <mergeCell ref="B2:E2"/>
    <mergeCell ref="B3:D3"/>
    <mergeCell ref="F13:F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4.875" style="309" customWidth="1"/>
    <col min="2" max="2" width="35.375" style="310" customWidth="1"/>
    <col min="3" max="3" width="4.875" style="309" customWidth="1"/>
    <col min="4" max="6" width="9.875" style="311" customWidth="1"/>
    <col min="7" max="7" width="8.875" style="313" customWidth="1"/>
    <col min="8" max="16384" width="9.125" style="309" customWidth="1"/>
  </cols>
  <sheetData>
    <row r="1" spans="6:7" ht="12.75">
      <c r="F1" s="312" t="s">
        <v>298</v>
      </c>
      <c r="G1" s="309"/>
    </row>
    <row r="2" spans="1:7" ht="29.25" customHeight="1">
      <c r="A2" s="416" t="s">
        <v>401</v>
      </c>
      <c r="B2" s="417"/>
      <c r="C2" s="417"/>
      <c r="D2" s="417"/>
      <c r="E2" s="417"/>
      <c r="F2" s="417"/>
      <c r="G2" s="417"/>
    </row>
    <row r="3" spans="1:7" ht="22.5" customHeight="1">
      <c r="A3" s="418" t="s">
        <v>0</v>
      </c>
      <c r="B3" s="418"/>
      <c r="C3" s="338" t="s">
        <v>299</v>
      </c>
      <c r="D3" s="339" t="s">
        <v>300</v>
      </c>
      <c r="E3" s="339" t="s">
        <v>301</v>
      </c>
      <c r="F3" s="339" t="s">
        <v>302</v>
      </c>
      <c r="G3" s="340" t="s">
        <v>48</v>
      </c>
    </row>
    <row r="4" spans="1:7" ht="16.5" customHeight="1">
      <c r="A4" s="341" t="s">
        <v>74</v>
      </c>
      <c r="B4" s="342" t="s">
        <v>303</v>
      </c>
      <c r="C4" s="343">
        <v>0</v>
      </c>
      <c r="D4" s="344"/>
      <c r="E4" s="344"/>
      <c r="F4" s="344"/>
      <c r="G4" s="345">
        <f aca="true" t="shared" si="0" ref="G4:G33">SUM(D4:F4)</f>
        <v>0</v>
      </c>
    </row>
    <row r="5" spans="1:7" ht="16.5" customHeight="1">
      <c r="A5" s="341" t="s">
        <v>77</v>
      </c>
      <c r="B5" s="342" t="s">
        <v>304</v>
      </c>
      <c r="C5" s="343">
        <v>0</v>
      </c>
      <c r="D5" s="344"/>
      <c r="E5" s="344"/>
      <c r="F5" s="344"/>
      <c r="G5" s="345">
        <f t="shared" si="0"/>
        <v>0</v>
      </c>
    </row>
    <row r="6" spans="1:7" ht="16.5" customHeight="1">
      <c r="A6" s="341" t="s">
        <v>80</v>
      </c>
      <c r="B6" s="342" t="s">
        <v>305</v>
      </c>
      <c r="C6" s="343">
        <v>0</v>
      </c>
      <c r="D6" s="344"/>
      <c r="E6" s="344"/>
      <c r="F6" s="344"/>
      <c r="G6" s="345">
        <f t="shared" si="0"/>
        <v>0</v>
      </c>
    </row>
    <row r="7" spans="1:7" ht="16.5" customHeight="1">
      <c r="A7" s="341" t="s">
        <v>83</v>
      </c>
      <c r="B7" s="342" t="s">
        <v>306</v>
      </c>
      <c r="C7" s="343">
        <v>8</v>
      </c>
      <c r="D7" s="344"/>
      <c r="E7" s="344">
        <v>3265</v>
      </c>
      <c r="F7" s="344"/>
      <c r="G7" s="345">
        <f t="shared" si="0"/>
        <v>3265</v>
      </c>
    </row>
    <row r="8" spans="1:7" ht="16.5" customHeight="1">
      <c r="A8" s="341" t="s">
        <v>86</v>
      </c>
      <c r="B8" s="342" t="s">
        <v>307</v>
      </c>
      <c r="C8" s="343">
        <v>0</v>
      </c>
      <c r="D8" s="344"/>
      <c r="E8" s="344"/>
      <c r="F8" s="344"/>
      <c r="G8" s="345">
        <f t="shared" si="0"/>
        <v>0</v>
      </c>
    </row>
    <row r="9" spans="1:7" ht="16.5" customHeight="1">
      <c r="A9" s="341" t="s">
        <v>88</v>
      </c>
      <c r="B9" s="342" t="s">
        <v>308</v>
      </c>
      <c r="C9" s="343">
        <v>0</v>
      </c>
      <c r="D9" s="344"/>
      <c r="E9" s="344"/>
      <c r="F9" s="344"/>
      <c r="G9" s="345">
        <f t="shared" si="0"/>
        <v>0</v>
      </c>
    </row>
    <row r="10" spans="1:7" s="316" customFormat="1" ht="16.5" customHeight="1">
      <c r="A10" s="340" t="s">
        <v>165</v>
      </c>
      <c r="B10" s="346" t="s">
        <v>309</v>
      </c>
      <c r="C10" s="348">
        <f>SUM(C4:C9)</f>
        <v>8</v>
      </c>
      <c r="D10" s="345">
        <f>SUM(D4:D9)</f>
        <v>0</v>
      </c>
      <c r="E10" s="345">
        <f>SUM(E4:E9)</f>
        <v>3265</v>
      </c>
      <c r="F10" s="345">
        <f>SUM(F4:F9)</f>
        <v>0</v>
      </c>
      <c r="G10" s="345">
        <f t="shared" si="0"/>
        <v>3265</v>
      </c>
    </row>
    <row r="11" spans="1:7" ht="16.5" customHeight="1">
      <c r="A11" s="341" t="s">
        <v>74</v>
      </c>
      <c r="B11" s="342" t="s">
        <v>310</v>
      </c>
      <c r="C11" s="343">
        <v>445</v>
      </c>
      <c r="D11" s="344">
        <v>851144</v>
      </c>
      <c r="E11" s="344">
        <v>1027409</v>
      </c>
      <c r="F11" s="344"/>
      <c r="G11" s="345">
        <f t="shared" si="0"/>
        <v>1878553</v>
      </c>
    </row>
    <row r="12" spans="1:7" ht="16.5" customHeight="1">
      <c r="A12" s="341" t="s">
        <v>77</v>
      </c>
      <c r="B12" s="342" t="s">
        <v>311</v>
      </c>
      <c r="C12" s="343">
        <v>268</v>
      </c>
      <c r="D12" s="344">
        <v>11726</v>
      </c>
      <c r="E12" s="344">
        <v>126075</v>
      </c>
      <c r="F12" s="344">
        <v>10544</v>
      </c>
      <c r="G12" s="345">
        <f t="shared" si="0"/>
        <v>148345</v>
      </c>
    </row>
    <row r="13" spans="1:7" ht="16.5" customHeight="1">
      <c r="A13" s="341" t="s">
        <v>80</v>
      </c>
      <c r="B13" s="342" t="s">
        <v>312</v>
      </c>
      <c r="C13" s="343">
        <v>5</v>
      </c>
      <c r="D13" s="344"/>
      <c r="E13" s="344">
        <v>15682</v>
      </c>
      <c r="F13" s="344"/>
      <c r="G13" s="345">
        <f t="shared" si="0"/>
        <v>15682</v>
      </c>
    </row>
    <row r="14" spans="1:7" ht="16.5" customHeight="1">
      <c r="A14" s="341" t="s">
        <v>83</v>
      </c>
      <c r="B14" s="342" t="s">
        <v>68</v>
      </c>
      <c r="C14" s="343">
        <v>0</v>
      </c>
      <c r="D14" s="344"/>
      <c r="E14" s="344"/>
      <c r="F14" s="344"/>
      <c r="G14" s="345">
        <f t="shared" si="0"/>
        <v>0</v>
      </c>
    </row>
    <row r="15" spans="1:7" ht="16.5" customHeight="1">
      <c r="A15" s="341" t="s">
        <v>86</v>
      </c>
      <c r="B15" s="342" t="s">
        <v>313</v>
      </c>
      <c r="C15" s="343">
        <v>0</v>
      </c>
      <c r="D15" s="344"/>
      <c r="E15" s="344"/>
      <c r="F15" s="344"/>
      <c r="G15" s="345">
        <f t="shared" si="0"/>
        <v>0</v>
      </c>
    </row>
    <row r="16" spans="1:7" ht="16.5" customHeight="1">
      <c r="A16" s="341" t="s">
        <v>88</v>
      </c>
      <c r="B16" s="342" t="s">
        <v>314</v>
      </c>
      <c r="C16" s="343"/>
      <c r="D16" s="344"/>
      <c r="E16" s="344"/>
      <c r="F16" s="344"/>
      <c r="G16" s="345">
        <f t="shared" si="0"/>
        <v>0</v>
      </c>
    </row>
    <row r="17" spans="1:7" ht="16.5" customHeight="1">
      <c r="A17" s="341" t="s">
        <v>90</v>
      </c>
      <c r="B17" s="342" t="s">
        <v>315</v>
      </c>
      <c r="C17" s="343">
        <v>0</v>
      </c>
      <c r="D17" s="344"/>
      <c r="E17" s="344"/>
      <c r="F17" s="344"/>
      <c r="G17" s="345">
        <f t="shared" si="0"/>
        <v>0</v>
      </c>
    </row>
    <row r="18" spans="1:7" ht="16.5" customHeight="1">
      <c r="A18" s="341" t="s">
        <v>91</v>
      </c>
      <c r="B18" s="342" t="s">
        <v>316</v>
      </c>
      <c r="C18" s="343">
        <v>0</v>
      </c>
      <c r="D18" s="344"/>
      <c r="E18" s="344"/>
      <c r="F18" s="344"/>
      <c r="G18" s="345">
        <f t="shared" si="0"/>
        <v>0</v>
      </c>
    </row>
    <row r="19" spans="1:7" s="316" customFormat="1" ht="16.5" customHeight="1">
      <c r="A19" s="340" t="s">
        <v>166</v>
      </c>
      <c r="B19" s="346" t="s">
        <v>317</v>
      </c>
      <c r="C19" s="348">
        <f>SUM(C11:C18)</f>
        <v>718</v>
      </c>
      <c r="D19" s="345">
        <f>SUM(D11:D18)</f>
        <v>862870</v>
      </c>
      <c r="E19" s="345">
        <f>SUM(E11:E18)</f>
        <v>1169166</v>
      </c>
      <c r="F19" s="345">
        <f>SUM(F11:F18)</f>
        <v>10544</v>
      </c>
      <c r="G19" s="345">
        <f t="shared" si="0"/>
        <v>2042580</v>
      </c>
    </row>
    <row r="20" spans="1:7" ht="15.75" customHeight="1">
      <c r="A20" s="341" t="s">
        <v>74</v>
      </c>
      <c r="B20" s="342" t="s">
        <v>318</v>
      </c>
      <c r="C20" s="343">
        <v>1</v>
      </c>
      <c r="D20" s="344"/>
      <c r="E20" s="344">
        <v>18950</v>
      </c>
      <c r="F20" s="344"/>
      <c r="G20" s="345">
        <f t="shared" si="0"/>
        <v>18950</v>
      </c>
    </row>
    <row r="21" spans="1:7" ht="27.75" customHeight="1">
      <c r="A21" s="341" t="s">
        <v>77</v>
      </c>
      <c r="B21" s="342" t="s">
        <v>319</v>
      </c>
      <c r="C21" s="343">
        <v>0</v>
      </c>
      <c r="D21" s="344"/>
      <c r="E21" s="344"/>
      <c r="F21" s="344"/>
      <c r="G21" s="345">
        <f t="shared" si="0"/>
        <v>0</v>
      </c>
    </row>
    <row r="22" spans="1:7" ht="16.5" customHeight="1">
      <c r="A22" s="341" t="s">
        <v>80</v>
      </c>
      <c r="B22" s="342" t="s">
        <v>320</v>
      </c>
      <c r="C22" s="343">
        <v>1</v>
      </c>
      <c r="D22" s="344"/>
      <c r="E22" s="344">
        <v>0</v>
      </c>
      <c r="F22" s="344"/>
      <c r="G22" s="345">
        <f t="shared" si="0"/>
        <v>0</v>
      </c>
    </row>
    <row r="23" spans="1:7" ht="16.5" customHeight="1">
      <c r="A23" s="341" t="s">
        <v>83</v>
      </c>
      <c r="B23" s="342" t="s">
        <v>321</v>
      </c>
      <c r="C23" s="343">
        <v>1</v>
      </c>
      <c r="D23" s="344"/>
      <c r="E23" s="344"/>
      <c r="F23" s="344">
        <v>0</v>
      </c>
      <c r="G23" s="345">
        <f t="shared" si="0"/>
        <v>0</v>
      </c>
    </row>
    <row r="24" spans="1:7" ht="16.5" customHeight="1">
      <c r="A24" s="341" t="s">
        <v>86</v>
      </c>
      <c r="B24" s="342" t="s">
        <v>322</v>
      </c>
      <c r="C24" s="343">
        <v>0</v>
      </c>
      <c r="D24" s="344"/>
      <c r="E24" s="344"/>
      <c r="F24" s="344"/>
      <c r="G24" s="345">
        <f t="shared" si="0"/>
        <v>0</v>
      </c>
    </row>
    <row r="25" spans="1:7" ht="24.75" customHeight="1">
      <c r="A25" s="341" t="s">
        <v>88</v>
      </c>
      <c r="B25" s="342" t="s">
        <v>323</v>
      </c>
      <c r="C25" s="343">
        <v>0</v>
      </c>
      <c r="D25" s="344"/>
      <c r="E25" s="344"/>
      <c r="F25" s="344"/>
      <c r="G25" s="345">
        <f t="shared" si="0"/>
        <v>0</v>
      </c>
    </row>
    <row r="26" spans="1:7" s="316" customFormat="1" ht="29.25" customHeight="1">
      <c r="A26" s="340" t="s">
        <v>167</v>
      </c>
      <c r="B26" s="346" t="s">
        <v>324</v>
      </c>
      <c r="C26" s="348">
        <f>SUM(C20:C25)</f>
        <v>3</v>
      </c>
      <c r="D26" s="345">
        <f>SUM(D20:D25)</f>
        <v>0</v>
      </c>
      <c r="E26" s="345">
        <f>SUM(E20:E25)</f>
        <v>18950</v>
      </c>
      <c r="F26" s="345">
        <f>SUM(F20:F25)</f>
        <v>0</v>
      </c>
      <c r="G26" s="345">
        <f t="shared" si="0"/>
        <v>18950</v>
      </c>
    </row>
    <row r="27" spans="1:7" ht="27" customHeight="1">
      <c r="A27" s="341" t="s">
        <v>74</v>
      </c>
      <c r="B27" s="342" t="s">
        <v>325</v>
      </c>
      <c r="C27" s="343">
        <v>2</v>
      </c>
      <c r="D27" s="344"/>
      <c r="E27" s="344">
        <v>317201</v>
      </c>
      <c r="F27" s="344"/>
      <c r="G27" s="345">
        <f t="shared" si="0"/>
        <v>317201</v>
      </c>
    </row>
    <row r="28" spans="1:7" ht="16.5" customHeight="1">
      <c r="A28" s="341" t="s">
        <v>77</v>
      </c>
      <c r="B28" s="342" t="s">
        <v>326</v>
      </c>
      <c r="C28" s="343">
        <v>0</v>
      </c>
      <c r="D28" s="344"/>
      <c r="E28" s="344"/>
      <c r="F28" s="344"/>
      <c r="G28" s="345">
        <f t="shared" si="0"/>
        <v>0</v>
      </c>
    </row>
    <row r="29" spans="1:7" ht="16.5" customHeight="1">
      <c r="A29" s="341" t="s">
        <v>80</v>
      </c>
      <c r="B29" s="342" t="s">
        <v>327</v>
      </c>
      <c r="C29" s="343">
        <v>0</v>
      </c>
      <c r="D29" s="344"/>
      <c r="E29" s="344"/>
      <c r="F29" s="344"/>
      <c r="G29" s="345">
        <f t="shared" si="0"/>
        <v>0</v>
      </c>
    </row>
    <row r="30" spans="1:7" ht="16.5" customHeight="1">
      <c r="A30" s="341" t="s">
        <v>83</v>
      </c>
      <c r="B30" s="342" t="s">
        <v>328</v>
      </c>
      <c r="C30" s="343">
        <v>0</v>
      </c>
      <c r="D30" s="344"/>
      <c r="E30" s="344"/>
      <c r="F30" s="344"/>
      <c r="G30" s="345">
        <f t="shared" si="0"/>
        <v>0</v>
      </c>
    </row>
    <row r="31" spans="1:7" ht="13.5" customHeight="1">
      <c r="A31" s="341" t="s">
        <v>86</v>
      </c>
      <c r="B31" s="342" t="s">
        <v>329</v>
      </c>
      <c r="C31" s="343">
        <v>0</v>
      </c>
      <c r="D31" s="344"/>
      <c r="E31" s="344"/>
      <c r="F31" s="344"/>
      <c r="G31" s="345">
        <f t="shared" si="0"/>
        <v>0</v>
      </c>
    </row>
    <row r="32" spans="1:7" s="316" customFormat="1" ht="24.75" customHeight="1">
      <c r="A32" s="340" t="s">
        <v>168</v>
      </c>
      <c r="B32" s="346" t="s">
        <v>330</v>
      </c>
      <c r="C32" s="348">
        <f>SUM(C27:C31)</f>
        <v>2</v>
      </c>
      <c r="D32" s="345">
        <f>SUM(D27:D31)</f>
        <v>0</v>
      </c>
      <c r="E32" s="345">
        <f>SUM(E27:E31)</f>
        <v>317201</v>
      </c>
      <c r="F32" s="345">
        <f>SUM(F27:F31)</f>
        <v>0</v>
      </c>
      <c r="G32" s="345">
        <f t="shared" si="0"/>
        <v>317201</v>
      </c>
    </row>
    <row r="33" spans="1:7" s="316" customFormat="1" ht="19.5" customHeight="1">
      <c r="A33" s="347" t="s">
        <v>331</v>
      </c>
      <c r="B33" s="346" t="s">
        <v>332</v>
      </c>
      <c r="C33" s="348">
        <f>C10+C19+C26+C32</f>
        <v>731</v>
      </c>
      <c r="D33" s="345">
        <f>D32+D26+D19+D10</f>
        <v>862870</v>
      </c>
      <c r="E33" s="345">
        <f>E32+E26+E19+E10</f>
        <v>1508582</v>
      </c>
      <c r="F33" s="345">
        <f>F10+F19+F26+F32</f>
        <v>10544</v>
      </c>
      <c r="G33" s="345">
        <f t="shared" si="0"/>
        <v>2381996</v>
      </c>
    </row>
    <row r="34" spans="2:7" s="316" customFormat="1" ht="19.5" customHeight="1">
      <c r="B34" s="315"/>
      <c r="D34" s="314"/>
      <c r="E34" s="314"/>
      <c r="F34" s="314"/>
      <c r="G34" s="314"/>
    </row>
    <row r="35" spans="1:11" s="310" customFormat="1" ht="30.75" customHeight="1">
      <c r="A35" s="419" t="s">
        <v>402</v>
      </c>
      <c r="B35" s="420"/>
      <c r="C35" s="420"/>
      <c r="D35" s="420"/>
      <c r="E35" s="420"/>
      <c r="F35" s="420"/>
      <c r="G35" s="420"/>
      <c r="H35" s="315"/>
      <c r="I35" s="315"/>
      <c r="J35" s="315"/>
      <c r="K35" s="315"/>
    </row>
    <row r="36" spans="1:11" s="310" customFormat="1" ht="43.5" customHeight="1">
      <c r="A36" s="420" t="s">
        <v>333</v>
      </c>
      <c r="B36" s="420"/>
      <c r="C36" s="420"/>
      <c r="D36" s="420"/>
      <c r="E36" s="420"/>
      <c r="F36" s="420"/>
      <c r="G36" s="420"/>
      <c r="H36" s="315"/>
      <c r="I36" s="315"/>
      <c r="J36" s="315"/>
      <c r="K36" s="315"/>
    </row>
    <row r="37" spans="1:11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</row>
  </sheetData>
  <sheetProtection/>
  <mergeCells count="4">
    <mergeCell ref="A2:G2"/>
    <mergeCell ref="A3:B3"/>
    <mergeCell ref="A35:G35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I33" sqref="I3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875" style="0" customWidth="1"/>
    <col min="4" max="4" width="16.00390625" style="0" customWidth="1"/>
    <col min="5" max="5" width="16.125" style="0" customWidth="1"/>
    <col min="6" max="6" width="11.125" style="0" bestFit="1" customWidth="1"/>
  </cols>
  <sheetData>
    <row r="1" spans="1:5" ht="12.75">
      <c r="A1" s="384" t="s">
        <v>351</v>
      </c>
      <c r="B1" s="383"/>
      <c r="C1" s="383"/>
      <c r="D1" s="383"/>
      <c r="E1" s="383"/>
    </row>
    <row r="2" spans="1:5" ht="30">
      <c r="A2" s="359" t="s">
        <v>365</v>
      </c>
      <c r="B2" s="349" t="s">
        <v>0</v>
      </c>
      <c r="C2" s="349" t="s">
        <v>1</v>
      </c>
      <c r="D2" s="349" t="s">
        <v>2</v>
      </c>
      <c r="E2" s="349" t="s">
        <v>3</v>
      </c>
    </row>
    <row r="3" spans="1:5" ht="15">
      <c r="A3" s="349"/>
      <c r="B3" s="349"/>
      <c r="C3" s="349"/>
      <c r="D3" s="349"/>
      <c r="E3" s="349"/>
    </row>
    <row r="4" spans="1:5" ht="25.5">
      <c r="A4" s="351">
        <v>1</v>
      </c>
      <c r="B4" s="352" t="s">
        <v>25</v>
      </c>
      <c r="C4" s="353">
        <v>117799487</v>
      </c>
      <c r="D4" s="353">
        <v>119108097</v>
      </c>
      <c r="E4" s="353">
        <v>119108097</v>
      </c>
    </row>
    <row r="5" spans="1:5" ht="25.5">
      <c r="A5" s="351">
        <v>2</v>
      </c>
      <c r="B5" s="352" t="s">
        <v>26</v>
      </c>
      <c r="C5" s="353">
        <v>101900370</v>
      </c>
      <c r="D5" s="353">
        <v>107661762</v>
      </c>
      <c r="E5" s="353">
        <v>107661762</v>
      </c>
    </row>
    <row r="6" spans="1:5" ht="38.25">
      <c r="A6" s="351">
        <v>3</v>
      </c>
      <c r="B6" s="352" t="s">
        <v>27</v>
      </c>
      <c r="C6" s="353">
        <v>103902735</v>
      </c>
      <c r="D6" s="353">
        <v>140629999</v>
      </c>
      <c r="E6" s="353">
        <v>140629999</v>
      </c>
    </row>
    <row r="7" spans="1:5" ht="25.5">
      <c r="A7" s="351">
        <v>4</v>
      </c>
      <c r="B7" s="352" t="s">
        <v>28</v>
      </c>
      <c r="C7" s="353">
        <v>4126800</v>
      </c>
      <c r="D7" s="353">
        <v>4126800</v>
      </c>
      <c r="E7" s="353">
        <v>4126800</v>
      </c>
    </row>
    <row r="8" spans="1:5" ht="25.5">
      <c r="A8" s="351">
        <v>5</v>
      </c>
      <c r="B8" s="352" t="s">
        <v>29</v>
      </c>
      <c r="C8" s="353">
        <v>0</v>
      </c>
      <c r="D8" s="353">
        <v>22329899</v>
      </c>
      <c r="E8" s="353">
        <v>22329899</v>
      </c>
    </row>
    <row r="9" spans="1:5" ht="12.75">
      <c r="A9" s="351">
        <v>6</v>
      </c>
      <c r="B9" s="352" t="s">
        <v>342</v>
      </c>
      <c r="C9" s="353">
        <v>0</v>
      </c>
      <c r="D9" s="353">
        <v>3014186</v>
      </c>
      <c r="E9" s="353">
        <v>3014186</v>
      </c>
    </row>
    <row r="10" spans="1:5" ht="25.5">
      <c r="A10" s="351">
        <v>7</v>
      </c>
      <c r="B10" s="337" t="s">
        <v>352</v>
      </c>
      <c r="C10" s="354">
        <v>327729392</v>
      </c>
      <c r="D10" s="354">
        <v>396870743</v>
      </c>
      <c r="E10" s="354">
        <v>396870743</v>
      </c>
    </row>
    <row r="11" spans="1:5" ht="25.5">
      <c r="A11" s="351">
        <v>8</v>
      </c>
      <c r="B11" s="352" t="s">
        <v>31</v>
      </c>
      <c r="C11" s="353">
        <v>159622610</v>
      </c>
      <c r="D11" s="353">
        <v>142581599</v>
      </c>
      <c r="E11" s="353">
        <v>133850983</v>
      </c>
    </row>
    <row r="12" spans="1:6" ht="25.5">
      <c r="A12" s="355">
        <v>9</v>
      </c>
      <c r="B12" s="337" t="s">
        <v>353</v>
      </c>
      <c r="C12" s="356">
        <v>487352002</v>
      </c>
      <c r="D12" s="356">
        <v>539452342</v>
      </c>
      <c r="E12" s="356">
        <v>530721726</v>
      </c>
      <c r="F12" s="350"/>
    </row>
    <row r="13" spans="1:5" ht="25.5">
      <c r="A13" s="355">
        <v>10</v>
      </c>
      <c r="B13" s="337" t="s">
        <v>354</v>
      </c>
      <c r="C13" s="356">
        <v>398201000</v>
      </c>
      <c r="D13" s="356">
        <v>398201000</v>
      </c>
      <c r="E13" s="356">
        <v>244583322</v>
      </c>
    </row>
    <row r="14" spans="1:5" ht="12.75">
      <c r="A14" s="351">
        <v>11</v>
      </c>
      <c r="B14" s="4" t="s">
        <v>355</v>
      </c>
      <c r="C14" s="353">
        <v>26000000</v>
      </c>
      <c r="D14" s="353">
        <v>26000000</v>
      </c>
      <c r="E14" s="353">
        <v>27549001</v>
      </c>
    </row>
    <row r="15" spans="1:5" ht="12.75">
      <c r="A15" s="351">
        <v>12</v>
      </c>
      <c r="B15" s="4" t="s">
        <v>356</v>
      </c>
      <c r="C15" s="353">
        <v>7000000</v>
      </c>
      <c r="D15" s="353">
        <v>7000000</v>
      </c>
      <c r="E15" s="353">
        <v>7979064</v>
      </c>
    </row>
    <row r="16" spans="1:5" ht="12.75">
      <c r="A16" s="351">
        <v>13</v>
      </c>
      <c r="B16" s="4" t="s">
        <v>357</v>
      </c>
      <c r="C16" s="353">
        <v>33000000</v>
      </c>
      <c r="D16" s="353">
        <v>33000000</v>
      </c>
      <c r="E16" s="353">
        <v>35528065</v>
      </c>
    </row>
    <row r="17" spans="1:5" ht="12.75">
      <c r="A17" s="351">
        <v>14</v>
      </c>
      <c r="B17" s="4" t="s">
        <v>358</v>
      </c>
      <c r="C17" s="353">
        <v>950000</v>
      </c>
      <c r="D17" s="353">
        <v>950000</v>
      </c>
      <c r="E17" s="353">
        <v>851759</v>
      </c>
    </row>
    <row r="18" spans="1:5" ht="12.75">
      <c r="A18" s="355">
        <v>15</v>
      </c>
      <c r="B18" s="337" t="s">
        <v>359</v>
      </c>
      <c r="C18" s="356">
        <v>33950000</v>
      </c>
      <c r="D18" s="356">
        <v>33950000</v>
      </c>
      <c r="E18" s="356">
        <v>36379824</v>
      </c>
    </row>
    <row r="19" spans="1:5" ht="12.75">
      <c r="A19" s="351">
        <v>16</v>
      </c>
      <c r="B19" s="4" t="s">
        <v>360</v>
      </c>
      <c r="C19" s="353">
        <v>13500000</v>
      </c>
      <c r="D19" s="353">
        <v>14267728</v>
      </c>
      <c r="E19" s="353">
        <v>10475963</v>
      </c>
    </row>
    <row r="20" spans="1:5" ht="12.75">
      <c r="A20" s="351">
        <v>17</v>
      </c>
      <c r="B20" s="4" t="s">
        <v>361</v>
      </c>
      <c r="C20" s="353">
        <v>2200000</v>
      </c>
      <c r="D20" s="353">
        <v>2200000</v>
      </c>
      <c r="E20" s="353">
        <v>0</v>
      </c>
    </row>
    <row r="21" spans="1:5" ht="12.75">
      <c r="A21" s="351">
        <v>18</v>
      </c>
      <c r="B21" s="352" t="s">
        <v>38</v>
      </c>
      <c r="C21" s="353">
        <v>3986000</v>
      </c>
      <c r="D21" s="353">
        <v>2700915</v>
      </c>
      <c r="E21" s="353">
        <v>544017</v>
      </c>
    </row>
    <row r="22" spans="1:5" ht="12.75">
      <c r="A22" s="351">
        <v>19</v>
      </c>
      <c r="B22" s="352" t="s">
        <v>414</v>
      </c>
      <c r="C22" s="353">
        <v>0</v>
      </c>
      <c r="D22" s="353">
        <v>52686</v>
      </c>
      <c r="E22" s="353">
        <v>52686</v>
      </c>
    </row>
    <row r="23" spans="1:5" ht="12.75">
      <c r="A23" s="351">
        <v>19</v>
      </c>
      <c r="B23" s="4" t="s">
        <v>362</v>
      </c>
      <c r="C23" s="353">
        <v>0</v>
      </c>
      <c r="D23" s="353">
        <v>75000</v>
      </c>
      <c r="E23" s="353">
        <v>75000</v>
      </c>
    </row>
    <row r="24" spans="1:5" ht="12.75">
      <c r="A24" s="355">
        <v>20</v>
      </c>
      <c r="B24" s="337" t="s">
        <v>390</v>
      </c>
      <c r="C24" s="356">
        <v>19686000</v>
      </c>
      <c r="D24" s="356">
        <v>19243643</v>
      </c>
      <c r="E24" s="356">
        <f>E19+E20+E21+E23+E22</f>
        <v>11147666</v>
      </c>
    </row>
    <row r="25" spans="1:5" ht="12.75">
      <c r="A25" s="351">
        <v>21</v>
      </c>
      <c r="B25" s="352" t="s">
        <v>41</v>
      </c>
      <c r="C25" s="353">
        <v>0</v>
      </c>
      <c r="D25" s="353">
        <v>1600000</v>
      </c>
      <c r="E25" s="353">
        <v>1600000</v>
      </c>
    </row>
    <row r="26" spans="1:5" ht="12.75">
      <c r="A26" s="351">
        <v>22</v>
      </c>
      <c r="B26" s="352" t="s">
        <v>343</v>
      </c>
      <c r="C26" s="353">
        <v>0</v>
      </c>
      <c r="D26" s="353">
        <v>100000</v>
      </c>
      <c r="E26" s="353">
        <v>100000</v>
      </c>
    </row>
    <row r="27" spans="1:5" ht="12.75">
      <c r="A27" s="355">
        <v>23</v>
      </c>
      <c r="B27" s="337" t="s">
        <v>391</v>
      </c>
      <c r="C27" s="356">
        <v>0</v>
      </c>
      <c r="D27" s="356">
        <v>1700000</v>
      </c>
      <c r="E27" s="356">
        <v>1700000</v>
      </c>
    </row>
    <row r="28" spans="1:6" ht="25.5">
      <c r="A28" s="355">
        <v>24</v>
      </c>
      <c r="B28" s="337" t="s">
        <v>392</v>
      </c>
      <c r="C28" s="356">
        <v>939189002</v>
      </c>
      <c r="D28" s="356">
        <v>992599671</v>
      </c>
      <c r="E28" s="356">
        <f>E12+E13+E18+E24+E27</f>
        <v>824532538</v>
      </c>
      <c r="F28" s="350"/>
    </row>
    <row r="29" spans="1:5" ht="25.5">
      <c r="A29" s="351">
        <v>1</v>
      </c>
      <c r="B29" s="352" t="s">
        <v>44</v>
      </c>
      <c r="C29" s="353">
        <v>37000000</v>
      </c>
      <c r="D29" s="353">
        <v>38266112</v>
      </c>
      <c r="E29" s="353">
        <v>38266112</v>
      </c>
    </row>
    <row r="30" spans="1:5" ht="25.5">
      <c r="A30" s="351">
        <v>2</v>
      </c>
      <c r="B30" s="352" t="s">
        <v>45</v>
      </c>
      <c r="C30" s="353">
        <v>0</v>
      </c>
      <c r="D30" s="353">
        <v>0</v>
      </c>
      <c r="E30" s="353">
        <v>13111177</v>
      </c>
    </row>
    <row r="31" spans="1:5" ht="25.5">
      <c r="A31" s="351">
        <v>3</v>
      </c>
      <c r="B31" s="352" t="s">
        <v>415</v>
      </c>
      <c r="C31" s="353">
        <v>59631600</v>
      </c>
      <c r="D31" s="353">
        <v>58346515</v>
      </c>
      <c r="E31" s="353">
        <v>50380412</v>
      </c>
    </row>
    <row r="32" spans="1:5" ht="12.75">
      <c r="A32" s="355">
        <v>4</v>
      </c>
      <c r="B32" s="337" t="s">
        <v>363</v>
      </c>
      <c r="C32" s="356">
        <f>SUM(C29:C31)</f>
        <v>96631600</v>
      </c>
      <c r="D32" s="356">
        <v>96612627</v>
      </c>
      <c r="E32" s="356">
        <f>SUM(E29:E31)</f>
        <v>101757701</v>
      </c>
    </row>
    <row r="33" spans="1:5" ht="34.5" customHeight="1">
      <c r="A33" s="357"/>
      <c r="B33" s="358" t="s">
        <v>364</v>
      </c>
      <c r="C33" s="11">
        <f>C28+C32</f>
        <v>1035820602</v>
      </c>
      <c r="D33" s="11">
        <f>D28+D32</f>
        <v>1089212298</v>
      </c>
      <c r="E33" s="11">
        <f>E28+E32</f>
        <v>926290239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25390625" style="3" customWidth="1"/>
    <col min="2" max="2" width="48.75390625" style="3" customWidth="1"/>
    <col min="3" max="3" width="15.625" style="3" customWidth="1"/>
    <col min="4" max="4" width="21.375" style="3" customWidth="1"/>
    <col min="5" max="16384" width="9.125" style="3" customWidth="1"/>
  </cols>
  <sheetData>
    <row r="1" spans="1:4" ht="21" customHeight="1">
      <c r="A1" s="382" t="s">
        <v>477</v>
      </c>
      <c r="B1" s="385"/>
      <c r="C1" s="385"/>
      <c r="D1" s="385"/>
    </row>
    <row r="2" spans="1:4" ht="15">
      <c r="A2" s="359"/>
      <c r="B2" s="1" t="s">
        <v>0</v>
      </c>
      <c r="C2" s="1" t="s">
        <v>417</v>
      </c>
      <c r="D2" s="1" t="s">
        <v>418</v>
      </c>
    </row>
    <row r="3" spans="1:4" ht="12.75">
      <c r="A3" s="5">
        <v>1</v>
      </c>
      <c r="B3" s="4" t="s">
        <v>49</v>
      </c>
      <c r="C3" s="6">
        <v>264070</v>
      </c>
      <c r="D3" s="6">
        <v>895571</v>
      </c>
    </row>
    <row r="4" spans="1:4" ht="12.75">
      <c r="A4" s="5">
        <v>2</v>
      </c>
      <c r="B4" s="4" t="s">
        <v>50</v>
      </c>
      <c r="C4" s="6">
        <v>1360286790</v>
      </c>
      <c r="D4" s="6">
        <v>1327027696</v>
      </c>
    </row>
    <row r="5" spans="1:4" ht="12.75">
      <c r="A5" s="5">
        <v>3</v>
      </c>
      <c r="B5" s="4" t="s">
        <v>51</v>
      </c>
      <c r="C5" s="6">
        <v>28419611</v>
      </c>
      <c r="D5" s="6">
        <v>24740363</v>
      </c>
    </row>
    <row r="6" spans="1:4" ht="12.75">
      <c r="A6" s="5">
        <v>4</v>
      </c>
      <c r="B6" s="4" t="s">
        <v>52</v>
      </c>
      <c r="C6" s="6">
        <v>0</v>
      </c>
      <c r="D6" s="6">
        <v>8300000</v>
      </c>
    </row>
    <row r="7" spans="1:4" ht="12.75">
      <c r="A7" s="5">
        <v>5</v>
      </c>
      <c r="B7" s="4" t="s">
        <v>430</v>
      </c>
      <c r="C7" s="6">
        <v>1388706401</v>
      </c>
      <c r="D7" s="6">
        <v>1360068059</v>
      </c>
    </row>
    <row r="8" spans="1:4" ht="12.75">
      <c r="A8" s="5">
        <v>6</v>
      </c>
      <c r="B8" s="4" t="s">
        <v>428</v>
      </c>
      <c r="C8" s="6">
        <v>18950000</v>
      </c>
      <c r="D8" s="6">
        <v>18950000</v>
      </c>
    </row>
    <row r="9" spans="1:4" ht="12.75">
      <c r="A9" s="5">
        <v>7</v>
      </c>
      <c r="B9" s="4" t="s">
        <v>429</v>
      </c>
      <c r="C9" s="6">
        <v>177637303</v>
      </c>
      <c r="D9" s="6">
        <v>168121281</v>
      </c>
    </row>
    <row r="10" spans="1:4" ht="24.75" customHeight="1">
      <c r="A10" s="5">
        <v>8</v>
      </c>
      <c r="B10" s="4" t="s">
        <v>53</v>
      </c>
      <c r="C10" s="6">
        <v>1585557774</v>
      </c>
      <c r="D10" s="6">
        <v>1548034911</v>
      </c>
    </row>
    <row r="11" spans="1:4" ht="12.75">
      <c r="A11" s="5">
        <v>9</v>
      </c>
      <c r="B11" s="4" t="s">
        <v>426</v>
      </c>
      <c r="C11" s="6">
        <v>944630</v>
      </c>
      <c r="D11" s="6">
        <v>1130</v>
      </c>
    </row>
    <row r="12" spans="1:4" ht="12.75">
      <c r="A12" s="5">
        <v>10</v>
      </c>
      <c r="B12" s="4" t="s">
        <v>427</v>
      </c>
      <c r="C12" s="6">
        <v>36940341</v>
      </c>
      <c r="D12" s="6">
        <v>308899573</v>
      </c>
    </row>
    <row r="13" spans="1:4" ht="12.75">
      <c r="A13" s="5">
        <v>11</v>
      </c>
      <c r="B13" s="4" t="s">
        <v>54</v>
      </c>
      <c r="C13" s="6">
        <v>37884971</v>
      </c>
      <c r="D13" s="6">
        <v>308900703</v>
      </c>
    </row>
    <row r="14" spans="1:4" ht="26.25" customHeight="1">
      <c r="A14" s="5">
        <v>12</v>
      </c>
      <c r="B14" s="4" t="s">
        <v>431</v>
      </c>
      <c r="C14" s="6">
        <v>6657844</v>
      </c>
      <c r="D14" s="6">
        <v>17076177</v>
      </c>
    </row>
    <row r="15" spans="1:4" ht="28.5" customHeight="1">
      <c r="A15" s="5">
        <v>13</v>
      </c>
      <c r="B15" s="4" t="s">
        <v>432</v>
      </c>
      <c r="C15" s="6">
        <v>2214910</v>
      </c>
      <c r="D15" s="6">
        <v>3281704</v>
      </c>
    </row>
    <row r="16" spans="1:4" ht="12.75">
      <c r="A16" s="5">
        <v>14</v>
      </c>
      <c r="B16" s="4" t="s">
        <v>433</v>
      </c>
      <c r="C16" s="6">
        <v>8872754</v>
      </c>
      <c r="D16" s="6">
        <v>20357881</v>
      </c>
    </row>
    <row r="17" spans="1:4" ht="12.75">
      <c r="A17" s="5">
        <v>15</v>
      </c>
      <c r="B17" s="4" t="s">
        <v>419</v>
      </c>
      <c r="C17" s="6">
        <v>550000</v>
      </c>
      <c r="D17" s="6">
        <v>490000</v>
      </c>
    </row>
    <row r="18" spans="1:4" ht="25.5">
      <c r="A18" s="5">
        <v>16</v>
      </c>
      <c r="B18" s="4" t="s">
        <v>55</v>
      </c>
      <c r="C18" s="6">
        <v>550000</v>
      </c>
      <c r="D18" s="6">
        <v>490000</v>
      </c>
    </row>
    <row r="19" spans="1:4" ht="12.75">
      <c r="A19" s="5">
        <v>17</v>
      </c>
      <c r="B19" s="4" t="s">
        <v>56</v>
      </c>
      <c r="C19" s="6">
        <v>9422754</v>
      </c>
      <c r="D19" s="6">
        <v>20847881</v>
      </c>
    </row>
    <row r="20" spans="1:4" ht="25.5">
      <c r="A20" s="5">
        <v>18</v>
      </c>
      <c r="B20" s="4" t="s">
        <v>420</v>
      </c>
      <c r="C20" s="6">
        <v>0</v>
      </c>
      <c r="D20" s="6">
        <v>698933</v>
      </c>
    </row>
    <row r="21" spans="1:4" ht="12.75">
      <c r="A21" s="5">
        <v>19</v>
      </c>
      <c r="B21" s="4" t="s">
        <v>423</v>
      </c>
      <c r="C21" s="6">
        <v>0</v>
      </c>
      <c r="D21" s="6">
        <v>1285027</v>
      </c>
    </row>
    <row r="22" spans="1:4" ht="12.75">
      <c r="A22" s="5">
        <v>20</v>
      </c>
      <c r="B22" s="4" t="s">
        <v>424</v>
      </c>
      <c r="C22" s="6">
        <v>0</v>
      </c>
      <c r="D22" s="6">
        <v>1983960</v>
      </c>
    </row>
    <row r="23" spans="1:4" ht="12.75">
      <c r="A23" s="5">
        <v>21</v>
      </c>
      <c r="B23" s="4" t="s">
        <v>425</v>
      </c>
      <c r="C23" s="6">
        <v>4820627</v>
      </c>
      <c r="D23" s="6">
        <v>4391537</v>
      </c>
    </row>
    <row r="24" spans="1:4" ht="25.5" customHeight="1">
      <c r="A24" s="5">
        <v>22</v>
      </c>
      <c r="B24" s="360" t="s">
        <v>57</v>
      </c>
      <c r="C24" s="361">
        <v>1637686126</v>
      </c>
      <c r="D24" s="361">
        <v>1884158992</v>
      </c>
    </row>
    <row r="25" spans="1:4" ht="12.75">
      <c r="A25" s="5">
        <v>23</v>
      </c>
      <c r="B25" s="4" t="s">
        <v>58</v>
      </c>
      <c r="C25" s="6">
        <v>2304151205</v>
      </c>
      <c r="D25" s="6">
        <v>2304151205</v>
      </c>
    </row>
    <row r="26" spans="1:4" ht="25.5">
      <c r="A26" s="5">
        <v>24</v>
      </c>
      <c r="B26" s="4" t="s">
        <v>59</v>
      </c>
      <c r="C26" s="6">
        <v>42016266</v>
      </c>
      <c r="D26" s="6">
        <v>42016266</v>
      </c>
    </row>
    <row r="27" spans="1:4" ht="12.75">
      <c r="A27" s="5">
        <v>25</v>
      </c>
      <c r="B27" s="4" t="s">
        <v>60</v>
      </c>
      <c r="C27" s="6">
        <v>-675466409</v>
      </c>
      <c r="D27" s="6">
        <v>-770960151</v>
      </c>
    </row>
    <row r="28" spans="1:4" ht="12.75">
      <c r="A28" s="5">
        <v>26</v>
      </c>
      <c r="B28" s="4" t="s">
        <v>61</v>
      </c>
      <c r="C28" s="6">
        <v>-95493742</v>
      </c>
      <c r="D28" s="6">
        <v>248942061</v>
      </c>
    </row>
    <row r="29" spans="1:4" ht="12.75">
      <c r="A29" s="5">
        <v>27</v>
      </c>
      <c r="B29" s="4" t="s">
        <v>62</v>
      </c>
      <c r="C29" s="6">
        <v>1575207320</v>
      </c>
      <c r="D29" s="6">
        <v>1824149381</v>
      </c>
    </row>
    <row r="30" spans="1:4" ht="25.5">
      <c r="A30" s="5">
        <v>28</v>
      </c>
      <c r="B30" s="4" t="s">
        <v>347</v>
      </c>
      <c r="C30" s="6">
        <v>0</v>
      </c>
      <c r="D30" s="6">
        <v>845195</v>
      </c>
    </row>
    <row r="31" spans="1:4" ht="25.5">
      <c r="A31" s="5">
        <v>29</v>
      </c>
      <c r="B31" s="4" t="s">
        <v>348</v>
      </c>
      <c r="C31" s="6">
        <v>0</v>
      </c>
      <c r="D31" s="6">
        <v>2065020</v>
      </c>
    </row>
    <row r="32" spans="1:4" ht="25.5">
      <c r="A32" s="5">
        <v>30</v>
      </c>
      <c r="B32" s="4" t="s">
        <v>349</v>
      </c>
      <c r="C32" s="6">
        <v>0</v>
      </c>
      <c r="D32" s="6">
        <v>9271000</v>
      </c>
    </row>
    <row r="33" spans="1:4" ht="25.5">
      <c r="A33" s="5">
        <v>31</v>
      </c>
      <c r="B33" s="4" t="s">
        <v>350</v>
      </c>
      <c r="C33" s="6">
        <v>0</v>
      </c>
      <c r="D33" s="6">
        <v>12181215</v>
      </c>
    </row>
    <row r="34" spans="1:4" ht="38.25">
      <c r="A34" s="5">
        <v>32</v>
      </c>
      <c r="B34" s="4" t="s">
        <v>421</v>
      </c>
      <c r="C34" s="6">
        <v>11574632</v>
      </c>
      <c r="D34" s="6">
        <v>13111177</v>
      </c>
    </row>
    <row r="35" spans="1:4" ht="25.5">
      <c r="A35" s="5">
        <v>33</v>
      </c>
      <c r="B35" s="4" t="s">
        <v>63</v>
      </c>
      <c r="C35" s="6">
        <v>1554721</v>
      </c>
      <c r="D35" s="6">
        <v>1554721</v>
      </c>
    </row>
    <row r="36" spans="1:4" ht="12.75">
      <c r="A36" s="5">
        <v>34</v>
      </c>
      <c r="B36" s="4" t="s">
        <v>64</v>
      </c>
      <c r="C36" s="6">
        <v>13129353</v>
      </c>
      <c r="D36" s="6">
        <v>26847113</v>
      </c>
    </row>
    <row r="37" spans="1:4" ht="25.5">
      <c r="A37" s="5">
        <v>35</v>
      </c>
      <c r="B37" s="4" t="s">
        <v>65</v>
      </c>
      <c r="C37" s="6">
        <v>5659983</v>
      </c>
      <c r="D37" s="6">
        <v>0</v>
      </c>
    </row>
    <row r="38" spans="1:4" ht="21" customHeight="1">
      <c r="A38" s="5">
        <v>36</v>
      </c>
      <c r="B38" s="4" t="s">
        <v>422</v>
      </c>
      <c r="C38" s="6">
        <v>43689470</v>
      </c>
      <c r="D38" s="6">
        <v>33162498</v>
      </c>
    </row>
    <row r="39" spans="1:4" ht="16.5" customHeight="1">
      <c r="A39" s="5">
        <v>37</v>
      </c>
      <c r="B39" s="4" t="s">
        <v>66</v>
      </c>
      <c r="C39" s="6">
        <v>49349453</v>
      </c>
      <c r="D39" s="6">
        <v>33162498</v>
      </c>
    </row>
    <row r="40" spans="1:4" ht="24.75" customHeight="1">
      <c r="A40" s="5">
        <v>38</v>
      </c>
      <c r="B40" s="360" t="s">
        <v>67</v>
      </c>
      <c r="C40" s="361">
        <v>1637686126</v>
      </c>
      <c r="D40" s="361">
        <v>1884158992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875" style="12" customWidth="1"/>
    <col min="2" max="2" width="37.125" style="15" customWidth="1"/>
    <col min="3" max="3" width="12.00390625" style="15" customWidth="1"/>
    <col min="4" max="4" width="12.00390625" style="12" customWidth="1"/>
    <col min="5" max="5" width="32.875" style="12" customWidth="1"/>
    <col min="6" max="7" width="12.00390625" style="12" customWidth="1"/>
    <col min="8" max="16384" width="9.125" style="12" customWidth="1"/>
  </cols>
  <sheetData>
    <row r="1" spans="2:8" ht="31.5" customHeight="1">
      <c r="B1" s="13" t="s">
        <v>69</v>
      </c>
      <c r="C1" s="13"/>
      <c r="D1" s="14"/>
      <c r="E1" s="14"/>
      <c r="F1" s="14"/>
      <c r="G1" s="14"/>
      <c r="H1" s="386" t="s">
        <v>70</v>
      </c>
    </row>
    <row r="2" spans="7:8" ht="14.25" thickBot="1">
      <c r="G2" s="16"/>
      <c r="H2" s="386"/>
    </row>
    <row r="3" spans="1:8" ht="18" customHeight="1" thickBot="1">
      <c r="A3" s="387" t="s">
        <v>71</v>
      </c>
      <c r="B3" s="17" t="s">
        <v>72</v>
      </c>
      <c r="C3" s="18"/>
      <c r="D3" s="19"/>
      <c r="E3" s="17" t="s">
        <v>73</v>
      </c>
      <c r="F3" s="20"/>
      <c r="G3" s="21"/>
      <c r="H3" s="386"/>
    </row>
    <row r="4" spans="1:8" s="24" customFormat="1" ht="35.25" customHeight="1" thickBot="1">
      <c r="A4" s="388"/>
      <c r="B4" s="22" t="s">
        <v>0</v>
      </c>
      <c r="C4" s="23" t="s">
        <v>388</v>
      </c>
      <c r="D4" s="23" t="s">
        <v>389</v>
      </c>
      <c r="E4" s="22" t="s">
        <v>0</v>
      </c>
      <c r="F4" s="23" t="s">
        <v>388</v>
      </c>
      <c r="G4" s="23" t="s">
        <v>389</v>
      </c>
      <c r="H4" s="386"/>
    </row>
    <row r="5" spans="1:8" s="31" customFormat="1" ht="12" customHeight="1" thickBot="1">
      <c r="A5" s="25">
        <v>1</v>
      </c>
      <c r="B5" s="26">
        <v>2</v>
      </c>
      <c r="C5" s="27">
        <v>3</v>
      </c>
      <c r="D5" s="28">
        <v>4</v>
      </c>
      <c r="E5" s="26">
        <v>5</v>
      </c>
      <c r="F5" s="29">
        <v>6</v>
      </c>
      <c r="G5" s="30">
        <v>7</v>
      </c>
      <c r="H5" s="386"/>
    </row>
    <row r="6" spans="1:8" ht="12.75" customHeight="1">
      <c r="A6" s="32" t="s">
        <v>74</v>
      </c>
      <c r="B6" s="33" t="s">
        <v>75</v>
      </c>
      <c r="C6" s="34">
        <v>396870743</v>
      </c>
      <c r="D6" s="35">
        <v>396870743</v>
      </c>
      <c r="E6" s="33" t="s">
        <v>76</v>
      </c>
      <c r="F6" s="36">
        <v>118682575</v>
      </c>
      <c r="G6" s="37">
        <v>110306490</v>
      </c>
      <c r="H6" s="386"/>
    </row>
    <row r="7" spans="1:8" ht="21.75" customHeight="1">
      <c r="A7" s="38" t="s">
        <v>77</v>
      </c>
      <c r="B7" s="39" t="s">
        <v>78</v>
      </c>
      <c r="C7" s="40">
        <v>142581599</v>
      </c>
      <c r="D7" s="41">
        <v>133850983</v>
      </c>
      <c r="E7" s="39" t="s">
        <v>79</v>
      </c>
      <c r="F7" s="42">
        <v>24994886</v>
      </c>
      <c r="G7" s="43">
        <v>16700916</v>
      </c>
      <c r="H7" s="386"/>
    </row>
    <row r="8" spans="1:8" ht="12.75" customHeight="1">
      <c r="A8" s="38" t="s">
        <v>80</v>
      </c>
      <c r="B8" s="33" t="s">
        <v>81</v>
      </c>
      <c r="C8" s="34">
        <v>33950000</v>
      </c>
      <c r="D8" s="41">
        <v>36379824</v>
      </c>
      <c r="E8" s="39" t="s">
        <v>82</v>
      </c>
      <c r="F8" s="42">
        <v>92210778</v>
      </c>
      <c r="G8" s="43">
        <v>66471954</v>
      </c>
      <c r="H8" s="386"/>
    </row>
    <row r="9" spans="1:8" ht="12.75" customHeight="1">
      <c r="A9" s="38" t="s">
        <v>83</v>
      </c>
      <c r="B9" s="44" t="s">
        <v>84</v>
      </c>
      <c r="C9" s="45">
        <v>19243643</v>
      </c>
      <c r="D9" s="41">
        <v>11094980</v>
      </c>
      <c r="E9" s="39" t="s">
        <v>85</v>
      </c>
      <c r="F9" s="42">
        <v>30953000</v>
      </c>
      <c r="G9" s="43">
        <v>20003964</v>
      </c>
      <c r="H9" s="386"/>
    </row>
    <row r="10" spans="1:8" ht="22.5" customHeight="1">
      <c r="A10" s="38" t="s">
        <v>86</v>
      </c>
      <c r="B10" s="39"/>
      <c r="C10" s="40"/>
      <c r="D10" s="41"/>
      <c r="E10" s="39" t="s">
        <v>87</v>
      </c>
      <c r="F10" s="42">
        <v>275078397</v>
      </c>
      <c r="G10" s="43">
        <v>263656827</v>
      </c>
      <c r="H10" s="386"/>
    </row>
    <row r="11" spans="1:8" ht="12.75" customHeight="1">
      <c r="A11" s="38" t="s">
        <v>88</v>
      </c>
      <c r="B11" s="39"/>
      <c r="C11" s="42"/>
      <c r="D11" s="46"/>
      <c r="E11" s="39"/>
      <c r="F11" s="42"/>
      <c r="G11" s="43"/>
      <c r="H11" s="386"/>
    </row>
    <row r="12" spans="1:8" ht="12.75" customHeight="1">
      <c r="A12" s="38" t="s">
        <v>90</v>
      </c>
      <c r="B12" s="39"/>
      <c r="C12" s="47"/>
      <c r="D12" s="41"/>
      <c r="E12" s="39"/>
      <c r="F12" s="42"/>
      <c r="G12" s="43"/>
      <c r="H12" s="386"/>
    </row>
    <row r="13" spans="1:8" ht="12.75" customHeight="1">
      <c r="A13" s="38" t="s">
        <v>91</v>
      </c>
      <c r="B13" s="39"/>
      <c r="C13" s="47"/>
      <c r="D13" s="41"/>
      <c r="E13" s="39"/>
      <c r="F13" s="42"/>
      <c r="G13" s="43"/>
      <c r="H13" s="386"/>
    </row>
    <row r="14" spans="1:8" ht="12.75" customHeight="1">
      <c r="A14" s="38" t="s">
        <v>92</v>
      </c>
      <c r="B14" s="39"/>
      <c r="C14" s="42"/>
      <c r="D14" s="46"/>
      <c r="E14" s="39"/>
      <c r="F14" s="42"/>
      <c r="G14" s="43"/>
      <c r="H14" s="386"/>
    </row>
    <row r="15" spans="1:8" ht="12.75" customHeight="1">
      <c r="A15" s="38" t="s">
        <v>93</v>
      </c>
      <c r="B15" s="39"/>
      <c r="C15" s="47"/>
      <c r="D15" s="41"/>
      <c r="E15" s="39"/>
      <c r="F15" s="42"/>
      <c r="G15" s="43"/>
      <c r="H15" s="386"/>
    </row>
    <row r="16" spans="1:8" ht="12.75" customHeight="1">
      <c r="A16" s="38" t="s">
        <v>94</v>
      </c>
      <c r="B16" s="39"/>
      <c r="C16" s="47"/>
      <c r="D16" s="41"/>
      <c r="E16" s="39"/>
      <c r="F16" s="42"/>
      <c r="G16" s="43"/>
      <c r="H16" s="386"/>
    </row>
    <row r="17" spans="1:8" ht="12.75" customHeight="1" thickBot="1">
      <c r="A17" s="38" t="s">
        <v>95</v>
      </c>
      <c r="B17" s="48"/>
      <c r="C17" s="49"/>
      <c r="D17" s="50"/>
      <c r="E17" s="39"/>
      <c r="F17" s="51"/>
      <c r="G17" s="52"/>
      <c r="H17" s="386"/>
    </row>
    <row r="18" spans="1:8" ht="15.75" customHeight="1" thickBot="1">
      <c r="A18" s="53" t="s">
        <v>96</v>
      </c>
      <c r="B18" s="54" t="s">
        <v>97</v>
      </c>
      <c r="C18" s="55">
        <f>SUM(C6:C17)</f>
        <v>592645985</v>
      </c>
      <c r="D18" s="55">
        <f>SUM(D6:D17)</f>
        <v>578196530</v>
      </c>
      <c r="E18" s="56" t="s">
        <v>98</v>
      </c>
      <c r="F18" s="57">
        <f>SUM(F6:F17)</f>
        <v>541919636</v>
      </c>
      <c r="G18" s="57">
        <f>SUM(G6:G17)</f>
        <v>477140151</v>
      </c>
      <c r="H18" s="386"/>
    </row>
    <row r="19" spans="1:8" ht="12.75" customHeight="1">
      <c r="A19" s="58" t="s">
        <v>99</v>
      </c>
      <c r="B19" s="59" t="s">
        <v>100</v>
      </c>
      <c r="C19" s="60">
        <v>38266112</v>
      </c>
      <c r="D19" s="61">
        <v>38266112</v>
      </c>
      <c r="E19" s="62" t="s">
        <v>101</v>
      </c>
      <c r="F19" s="63"/>
      <c r="G19" s="64"/>
      <c r="H19" s="386"/>
    </row>
    <row r="20" spans="1:8" ht="12.75" customHeight="1">
      <c r="A20" s="65" t="s">
        <v>102</v>
      </c>
      <c r="B20" s="66" t="s">
        <v>103</v>
      </c>
      <c r="C20" s="67"/>
      <c r="D20" s="68"/>
      <c r="E20" s="62" t="s">
        <v>104</v>
      </c>
      <c r="F20" s="69"/>
      <c r="G20" s="70"/>
      <c r="H20" s="386"/>
    </row>
    <row r="21" spans="1:8" ht="12.75" customHeight="1">
      <c r="A21" s="71" t="s">
        <v>105</v>
      </c>
      <c r="B21" s="62" t="s">
        <v>106</v>
      </c>
      <c r="C21" s="72"/>
      <c r="D21" s="73"/>
      <c r="E21" s="62" t="s">
        <v>107</v>
      </c>
      <c r="F21" s="69"/>
      <c r="G21" s="70"/>
      <c r="H21" s="386"/>
    </row>
    <row r="22" spans="1:8" ht="12.75" customHeight="1">
      <c r="A22" s="71" t="s">
        <v>108</v>
      </c>
      <c r="B22" s="62" t="s">
        <v>109</v>
      </c>
      <c r="C22" s="72"/>
      <c r="D22" s="73"/>
      <c r="E22" s="62" t="s">
        <v>110</v>
      </c>
      <c r="F22" s="69"/>
      <c r="G22" s="70"/>
      <c r="H22" s="386"/>
    </row>
    <row r="23" spans="1:8" ht="17.25" customHeight="1">
      <c r="A23" s="71" t="s">
        <v>111</v>
      </c>
      <c r="B23" s="62" t="s">
        <v>112</v>
      </c>
      <c r="C23" s="74"/>
      <c r="D23" s="73">
        <v>13111177</v>
      </c>
      <c r="E23" s="75" t="s">
        <v>113</v>
      </c>
      <c r="F23" s="63"/>
      <c r="G23" s="70"/>
      <c r="H23" s="386"/>
    </row>
    <row r="24" spans="1:8" ht="20.25" customHeight="1">
      <c r="A24" s="71" t="s">
        <v>114</v>
      </c>
      <c r="B24" s="62" t="s">
        <v>115</v>
      </c>
      <c r="C24" s="72"/>
      <c r="D24" s="73"/>
      <c r="E24" s="62" t="s">
        <v>116</v>
      </c>
      <c r="F24" s="69"/>
      <c r="G24" s="70"/>
      <c r="H24" s="386"/>
    </row>
    <row r="25" spans="1:8" ht="18" customHeight="1">
      <c r="A25" s="76" t="s">
        <v>117</v>
      </c>
      <c r="B25" s="75" t="s">
        <v>118</v>
      </c>
      <c r="C25" s="77"/>
      <c r="D25" s="78"/>
      <c r="E25" s="33" t="s">
        <v>119</v>
      </c>
      <c r="F25" s="79"/>
      <c r="G25" s="64"/>
      <c r="H25" s="386"/>
    </row>
    <row r="26" spans="1:8" ht="12.75" customHeight="1">
      <c r="A26" s="71" t="s">
        <v>120</v>
      </c>
      <c r="B26" s="62" t="s">
        <v>121</v>
      </c>
      <c r="C26" s="72"/>
      <c r="D26" s="73"/>
      <c r="E26" s="39" t="s">
        <v>122</v>
      </c>
      <c r="F26" s="42"/>
      <c r="G26" s="70"/>
      <c r="H26" s="386"/>
    </row>
    <row r="27" spans="1:8" ht="18.75" customHeight="1">
      <c r="A27" s="32" t="s">
        <v>123</v>
      </c>
      <c r="B27" s="33"/>
      <c r="C27" s="80"/>
      <c r="D27" s="81"/>
      <c r="E27" s="33" t="s">
        <v>124</v>
      </c>
      <c r="F27" s="82">
        <v>11574632</v>
      </c>
      <c r="G27" s="83">
        <v>11574632</v>
      </c>
      <c r="H27" s="386"/>
    </row>
    <row r="28" spans="1:8" ht="12.75" customHeight="1">
      <c r="A28" s="84" t="s">
        <v>125</v>
      </c>
      <c r="B28" s="48"/>
      <c r="C28" s="49"/>
      <c r="D28" s="85"/>
      <c r="E28" s="48" t="s">
        <v>341</v>
      </c>
      <c r="F28" s="51">
        <v>58346515</v>
      </c>
      <c r="G28" s="86">
        <v>50380412</v>
      </c>
      <c r="H28" s="386"/>
    </row>
    <row r="29" spans="1:8" ht="12.75" customHeight="1" thickBot="1">
      <c r="A29" s="87" t="s">
        <v>126</v>
      </c>
      <c r="B29" s="88"/>
      <c r="C29" s="89"/>
      <c r="D29" s="90"/>
      <c r="E29" s="88"/>
      <c r="F29" s="91"/>
      <c r="G29" s="92"/>
      <c r="H29" s="386"/>
    </row>
    <row r="30" spans="1:8" ht="15.75" customHeight="1" thickBot="1">
      <c r="A30" s="53" t="s">
        <v>127</v>
      </c>
      <c r="B30" s="54" t="s">
        <v>128</v>
      </c>
      <c r="C30" s="55">
        <f>SUM(C19:C29)</f>
        <v>38266112</v>
      </c>
      <c r="D30" s="55">
        <f>SUM(D19:D29)</f>
        <v>51377289</v>
      </c>
      <c r="E30" s="54" t="s">
        <v>129</v>
      </c>
      <c r="F30" s="57">
        <f>SUM(F19:F29)</f>
        <v>69921147</v>
      </c>
      <c r="G30" s="57">
        <f>SUM(G19:G29)</f>
        <v>61955044</v>
      </c>
      <c r="H30" s="386"/>
    </row>
    <row r="31" spans="1:8" ht="18" customHeight="1" thickBot="1">
      <c r="A31" s="53" t="s">
        <v>130</v>
      </c>
      <c r="B31" s="93" t="s">
        <v>131</v>
      </c>
      <c r="C31" s="55">
        <f>+C18+C30</f>
        <v>630912097</v>
      </c>
      <c r="D31" s="55">
        <f>+D18+D30</f>
        <v>629573819</v>
      </c>
      <c r="E31" s="93" t="s">
        <v>132</v>
      </c>
      <c r="F31" s="57">
        <f>+F18+F30</f>
        <v>611840783</v>
      </c>
      <c r="G31" s="57">
        <f>+G18+G30</f>
        <v>539095195</v>
      </c>
      <c r="H31" s="386"/>
    </row>
    <row r="34" spans="2:3" ht="15.75">
      <c r="B34" s="94"/>
      <c r="C34" s="94"/>
    </row>
  </sheetData>
  <sheetProtection/>
  <mergeCells count="2">
    <mergeCell ref="H1:H3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875" style="12" customWidth="1"/>
    <col min="2" max="2" width="35.375" style="15" customWidth="1"/>
    <col min="3" max="3" width="12.875" style="15" customWidth="1"/>
    <col min="4" max="4" width="9.75390625" style="12" customWidth="1"/>
    <col min="5" max="5" width="41.375" style="12" customWidth="1"/>
    <col min="6" max="7" width="9.75390625" style="12" customWidth="1"/>
    <col min="8" max="16384" width="9.125" style="12" customWidth="1"/>
  </cols>
  <sheetData>
    <row r="1" spans="2:8" ht="39.75" customHeight="1">
      <c r="B1" s="389" t="s">
        <v>134</v>
      </c>
      <c r="C1" s="389"/>
      <c r="D1" s="389"/>
      <c r="E1" s="389"/>
      <c r="F1" s="389"/>
      <c r="G1" s="14"/>
      <c r="H1" s="386" t="s">
        <v>135</v>
      </c>
    </row>
    <row r="2" spans="7:8" ht="14.25" thickBot="1">
      <c r="G2" s="16"/>
      <c r="H2" s="386"/>
    </row>
    <row r="3" spans="1:8" ht="24" customHeight="1" thickBot="1">
      <c r="A3" s="390" t="s">
        <v>71</v>
      </c>
      <c r="B3" s="22" t="s">
        <v>72</v>
      </c>
      <c r="C3" s="18"/>
      <c r="D3" s="19"/>
      <c r="E3" s="17" t="s">
        <v>73</v>
      </c>
      <c r="F3" s="20"/>
      <c r="G3" s="21"/>
      <c r="H3" s="386"/>
    </row>
    <row r="4" spans="1:8" s="24" customFormat="1" ht="35.25" customHeight="1" thickBot="1">
      <c r="A4" s="391"/>
      <c r="B4" s="22" t="s">
        <v>0</v>
      </c>
      <c r="C4" s="23" t="s">
        <v>388</v>
      </c>
      <c r="D4" s="23" t="s">
        <v>389</v>
      </c>
      <c r="E4" s="22" t="s">
        <v>0</v>
      </c>
      <c r="F4" s="95" t="s">
        <v>388</v>
      </c>
      <c r="G4" s="95" t="s">
        <v>389</v>
      </c>
      <c r="H4" s="386"/>
    </row>
    <row r="5" spans="1:8" s="24" customFormat="1" ht="12" customHeight="1" thickBot="1">
      <c r="A5" s="25">
        <v>1</v>
      </c>
      <c r="B5" s="26">
        <v>2</v>
      </c>
      <c r="C5" s="28">
        <v>3</v>
      </c>
      <c r="D5" s="28">
        <v>3</v>
      </c>
      <c r="E5" s="26">
        <v>4</v>
      </c>
      <c r="F5" s="30">
        <v>5</v>
      </c>
      <c r="G5" s="30">
        <v>5</v>
      </c>
      <c r="H5" s="386"/>
    </row>
    <row r="6" spans="1:8" ht="12.75" customHeight="1">
      <c r="A6" s="32" t="s">
        <v>74</v>
      </c>
      <c r="B6" s="96" t="s">
        <v>136</v>
      </c>
      <c r="C6" s="35">
        <v>100000</v>
      </c>
      <c r="D6" s="35">
        <v>100000</v>
      </c>
      <c r="E6" s="33" t="s">
        <v>137</v>
      </c>
      <c r="F6" s="37">
        <v>418972314</v>
      </c>
      <c r="G6" s="37">
        <v>26285589</v>
      </c>
      <c r="H6" s="386"/>
    </row>
    <row r="7" spans="1:8" ht="12.75" customHeight="1">
      <c r="A7" s="38" t="s">
        <v>77</v>
      </c>
      <c r="B7" s="97" t="s">
        <v>138</v>
      </c>
      <c r="C7" s="41">
        <v>1600000</v>
      </c>
      <c r="D7" s="41">
        <v>1600000</v>
      </c>
      <c r="E7" s="39" t="s">
        <v>139</v>
      </c>
      <c r="F7" s="43">
        <v>0</v>
      </c>
      <c r="G7" s="43">
        <v>0</v>
      </c>
      <c r="H7" s="386"/>
    </row>
    <row r="8" spans="1:8" ht="12.75" customHeight="1">
      <c r="A8" s="38" t="s">
        <v>80</v>
      </c>
      <c r="B8" s="97" t="s">
        <v>140</v>
      </c>
      <c r="C8" s="41"/>
      <c r="D8" s="41"/>
      <c r="E8" s="39" t="s">
        <v>141</v>
      </c>
      <c r="F8" s="43"/>
      <c r="G8" s="43"/>
      <c r="H8" s="386"/>
    </row>
    <row r="9" spans="1:8" ht="15" customHeight="1">
      <c r="A9" s="38" t="s">
        <v>83</v>
      </c>
      <c r="B9" s="97" t="s">
        <v>142</v>
      </c>
      <c r="C9" s="41"/>
      <c r="D9" s="41"/>
      <c r="E9" s="39" t="s">
        <v>143</v>
      </c>
      <c r="F9" s="43"/>
      <c r="G9" s="43"/>
      <c r="H9" s="386"/>
    </row>
    <row r="10" spans="1:8" ht="21.75" customHeight="1">
      <c r="A10" s="38" t="s">
        <v>86</v>
      </c>
      <c r="B10" s="97" t="s">
        <v>144</v>
      </c>
      <c r="C10" s="41"/>
      <c r="D10" s="41"/>
      <c r="E10" s="39" t="s">
        <v>145</v>
      </c>
      <c r="F10" s="43"/>
      <c r="G10" s="43"/>
      <c r="H10" s="386"/>
    </row>
    <row r="11" spans="1:8" ht="23.25" customHeight="1">
      <c r="A11" s="38" t="s">
        <v>88</v>
      </c>
      <c r="B11" s="97" t="s">
        <v>146</v>
      </c>
      <c r="C11" s="46"/>
      <c r="D11" s="46"/>
      <c r="E11" s="39" t="s">
        <v>147</v>
      </c>
      <c r="F11" s="43"/>
      <c r="G11" s="43"/>
      <c r="H11" s="386"/>
    </row>
    <row r="12" spans="1:8" ht="25.5" customHeight="1">
      <c r="A12" s="38" t="s">
        <v>90</v>
      </c>
      <c r="B12" s="97" t="s">
        <v>394</v>
      </c>
      <c r="C12" s="41"/>
      <c r="D12" s="41"/>
      <c r="E12" s="39" t="s">
        <v>148</v>
      </c>
      <c r="F12" s="43"/>
      <c r="G12" s="43"/>
      <c r="H12" s="386"/>
    </row>
    <row r="13" spans="1:8" ht="24" customHeight="1">
      <c r="A13" s="38" t="s">
        <v>91</v>
      </c>
      <c r="B13" s="97" t="s">
        <v>393</v>
      </c>
      <c r="C13" s="41">
        <v>398201000</v>
      </c>
      <c r="D13" s="41">
        <v>244583322</v>
      </c>
      <c r="E13" s="62" t="s">
        <v>89</v>
      </c>
      <c r="F13" s="43"/>
      <c r="G13" s="43"/>
      <c r="H13" s="386"/>
    </row>
    <row r="14" spans="1:8" ht="12.75" customHeight="1">
      <c r="A14" s="38" t="s">
        <v>92</v>
      </c>
      <c r="B14" s="97"/>
      <c r="C14" s="46"/>
      <c r="D14" s="46"/>
      <c r="E14" s="39"/>
      <c r="F14" s="43"/>
      <c r="G14" s="43"/>
      <c r="H14" s="386"/>
    </row>
    <row r="15" spans="1:8" ht="12.75" customHeight="1" thickBot="1">
      <c r="A15" s="38" t="s">
        <v>93</v>
      </c>
      <c r="B15" s="97"/>
      <c r="C15" s="43"/>
      <c r="D15" s="43"/>
      <c r="E15" s="39"/>
      <c r="F15" s="43"/>
      <c r="G15" s="43"/>
      <c r="H15" s="386"/>
    </row>
    <row r="16" spans="1:8" ht="15.75" customHeight="1" thickBot="1">
      <c r="A16" s="53" t="s">
        <v>94</v>
      </c>
      <c r="B16" s="98" t="s">
        <v>97</v>
      </c>
      <c r="C16" s="55">
        <f>SUM(C6:C15)</f>
        <v>399901000</v>
      </c>
      <c r="D16" s="55">
        <f>SUM(D6:D15)</f>
        <v>246283322</v>
      </c>
      <c r="E16" s="54" t="s">
        <v>98</v>
      </c>
      <c r="F16" s="57">
        <f>SUM(F6:F15)</f>
        <v>418972314</v>
      </c>
      <c r="G16" s="57">
        <f>SUM(G6:G15)</f>
        <v>26285589</v>
      </c>
      <c r="H16" s="386"/>
    </row>
    <row r="17" spans="1:8" ht="12.75" customHeight="1">
      <c r="A17" s="99" t="s">
        <v>95</v>
      </c>
      <c r="B17" s="100" t="s">
        <v>149</v>
      </c>
      <c r="C17" s="101">
        <v>0</v>
      </c>
      <c r="D17" s="101">
        <v>0</v>
      </c>
      <c r="E17" s="62" t="s">
        <v>101</v>
      </c>
      <c r="F17" s="83"/>
      <c r="G17" s="83"/>
      <c r="H17" s="386"/>
    </row>
    <row r="18" spans="1:8" ht="12.75" customHeight="1">
      <c r="A18" s="38" t="s">
        <v>96</v>
      </c>
      <c r="B18" s="102" t="s">
        <v>106</v>
      </c>
      <c r="C18" s="73"/>
      <c r="D18" s="73"/>
      <c r="E18" s="62" t="s">
        <v>150</v>
      </c>
      <c r="F18" s="70"/>
      <c r="G18" s="70"/>
      <c r="H18" s="386"/>
    </row>
    <row r="19" spans="1:8" ht="12.75" customHeight="1">
      <c r="A19" s="38" t="s">
        <v>99</v>
      </c>
      <c r="B19" s="102" t="s">
        <v>151</v>
      </c>
      <c r="C19" s="73"/>
      <c r="D19" s="73"/>
      <c r="E19" s="62" t="s">
        <v>152</v>
      </c>
      <c r="F19" s="70"/>
      <c r="G19" s="70"/>
      <c r="H19" s="386"/>
    </row>
    <row r="20" spans="1:8" ht="12.75" customHeight="1">
      <c r="A20" s="38" t="s">
        <v>102</v>
      </c>
      <c r="B20" s="102" t="s">
        <v>153</v>
      </c>
      <c r="C20" s="73"/>
      <c r="D20" s="73"/>
      <c r="E20" s="62" t="s">
        <v>110</v>
      </c>
      <c r="F20" s="70"/>
      <c r="G20" s="70"/>
      <c r="H20" s="386"/>
    </row>
    <row r="21" spans="1:8" ht="12.75" customHeight="1">
      <c r="A21" s="38" t="s">
        <v>105</v>
      </c>
      <c r="B21" s="102" t="s">
        <v>154</v>
      </c>
      <c r="C21" s="73"/>
      <c r="D21" s="73"/>
      <c r="E21" s="75" t="s">
        <v>113</v>
      </c>
      <c r="F21" s="70"/>
      <c r="G21" s="70"/>
      <c r="H21" s="386"/>
    </row>
    <row r="22" spans="1:8" ht="12.75" customHeight="1">
      <c r="A22" s="38" t="s">
        <v>108</v>
      </c>
      <c r="B22" s="103" t="s">
        <v>155</v>
      </c>
      <c r="C22" s="73"/>
      <c r="D22" s="73"/>
      <c r="E22" s="62" t="s">
        <v>156</v>
      </c>
      <c r="F22" s="70"/>
      <c r="G22" s="70"/>
      <c r="H22" s="386"/>
    </row>
    <row r="23" spans="1:8" ht="12.75" customHeight="1">
      <c r="A23" s="38" t="s">
        <v>111</v>
      </c>
      <c r="B23" s="102" t="s">
        <v>118</v>
      </c>
      <c r="C23" s="73"/>
      <c r="D23" s="73"/>
      <c r="E23" s="33" t="s">
        <v>122</v>
      </c>
      <c r="F23" s="70"/>
      <c r="G23" s="70"/>
      <c r="H23" s="386"/>
    </row>
    <row r="24" spans="1:8" ht="12.75" customHeight="1">
      <c r="A24" s="38" t="s">
        <v>114</v>
      </c>
      <c r="B24" s="96" t="s">
        <v>157</v>
      </c>
      <c r="C24" s="73"/>
      <c r="D24" s="73"/>
      <c r="E24" s="39" t="s">
        <v>158</v>
      </c>
      <c r="F24" s="70"/>
      <c r="G24" s="70"/>
      <c r="H24" s="386"/>
    </row>
    <row r="25" spans="1:8" ht="12.75" customHeight="1">
      <c r="A25" s="38" t="s">
        <v>117</v>
      </c>
      <c r="B25" s="104"/>
      <c r="C25" s="73"/>
      <c r="D25" s="73"/>
      <c r="E25" s="33"/>
      <c r="F25" s="70"/>
      <c r="G25" s="70"/>
      <c r="H25" s="386"/>
    </row>
    <row r="26" spans="1:8" ht="12.75" customHeight="1" thickBot="1">
      <c r="A26" s="84" t="s">
        <v>120</v>
      </c>
      <c r="B26" s="105"/>
      <c r="C26" s="85"/>
      <c r="D26" s="85"/>
      <c r="E26" s="48"/>
      <c r="F26" s="86"/>
      <c r="G26" s="86"/>
      <c r="H26" s="386"/>
    </row>
    <row r="27" spans="1:8" ht="15.75" customHeight="1" thickBot="1">
      <c r="A27" s="53" t="s">
        <v>123</v>
      </c>
      <c r="B27" s="98" t="s">
        <v>159</v>
      </c>
      <c r="C27" s="55">
        <f>SUM(C18:C26)</f>
        <v>0</v>
      </c>
      <c r="D27" s="55">
        <f>SUM(D18:D26)</f>
        <v>0</v>
      </c>
      <c r="E27" s="54" t="s">
        <v>160</v>
      </c>
      <c r="F27" s="106">
        <f>SUM(F17:F26)</f>
        <v>0</v>
      </c>
      <c r="G27" s="106">
        <f>SUM(G17:G26)</f>
        <v>0</v>
      </c>
      <c r="H27" s="386"/>
    </row>
    <row r="28" spans="1:8" ht="18" customHeight="1" thickBot="1">
      <c r="A28" s="53" t="s">
        <v>125</v>
      </c>
      <c r="B28" s="107" t="s">
        <v>161</v>
      </c>
      <c r="C28" s="108">
        <f>+C16+C17+C27</f>
        <v>399901000</v>
      </c>
      <c r="D28" s="108">
        <f>+D16+D17+D27</f>
        <v>246283322</v>
      </c>
      <c r="E28" s="93" t="s">
        <v>162</v>
      </c>
      <c r="F28" s="109">
        <f>+F16+F27</f>
        <v>418972314</v>
      </c>
      <c r="G28" s="109">
        <f>+G16+G27</f>
        <v>26285589</v>
      </c>
      <c r="H28" s="386"/>
    </row>
    <row r="29" spans="1:8" ht="18" customHeight="1" thickBot="1">
      <c r="A29" s="53" t="s">
        <v>126</v>
      </c>
      <c r="B29" s="110"/>
      <c r="C29" s="111"/>
      <c r="D29" s="111"/>
      <c r="E29" s="112"/>
      <c r="F29" s="113"/>
      <c r="G29" s="113"/>
      <c r="H29" s="386"/>
    </row>
    <row r="30" ht="12.75">
      <c r="H30" s="114"/>
    </row>
    <row r="31" ht="12.75">
      <c r="H31" s="114"/>
    </row>
    <row r="32" spans="2:8" ht="15.75">
      <c r="B32" s="94"/>
      <c r="C32" s="94"/>
      <c r="H32" s="114"/>
    </row>
  </sheetData>
  <sheetProtection/>
  <mergeCells count="3">
    <mergeCell ref="B1:F1"/>
    <mergeCell ref="H1:H29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25.375" style="117" customWidth="1"/>
    <col min="2" max="2" width="9.125" style="116" customWidth="1"/>
    <col min="3" max="3" width="9.875" style="116" bestFit="1" customWidth="1"/>
    <col min="4" max="13" width="9.125" style="116" customWidth="1"/>
    <col min="14" max="14" width="11.125" style="116" customWidth="1"/>
    <col min="15" max="15" width="9.125" style="115" customWidth="1"/>
    <col min="16" max="16" width="9.125" style="116" customWidth="1"/>
    <col min="17" max="17" width="15.00390625" style="116" customWidth="1"/>
    <col min="18" max="16384" width="9.125" style="116" customWidth="1"/>
  </cols>
  <sheetData>
    <row r="1" spans="1:14" ht="12.75">
      <c r="A1" s="392" t="s">
        <v>476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ht="12.75">
      <c r="M2" s="118" t="s">
        <v>163</v>
      </c>
    </row>
    <row r="3" ht="13.5" thickBot="1"/>
    <row r="4" spans="1:14" ht="25.5" customHeight="1">
      <c r="A4" s="119" t="s">
        <v>164</v>
      </c>
      <c r="B4" s="120" t="s">
        <v>165</v>
      </c>
      <c r="C4" s="120" t="s">
        <v>166</v>
      </c>
      <c r="D4" s="120" t="s">
        <v>167</v>
      </c>
      <c r="E4" s="120" t="s">
        <v>168</v>
      </c>
      <c r="F4" s="120" t="s">
        <v>169</v>
      </c>
      <c r="G4" s="120" t="s">
        <v>170</v>
      </c>
      <c r="H4" s="120" t="s">
        <v>171</v>
      </c>
      <c r="I4" s="120" t="s">
        <v>172</v>
      </c>
      <c r="J4" s="120" t="s">
        <v>173</v>
      </c>
      <c r="K4" s="120" t="s">
        <v>174</v>
      </c>
      <c r="L4" s="120" t="s">
        <v>175</v>
      </c>
      <c r="M4" s="120" t="s">
        <v>176</v>
      </c>
      <c r="N4" s="121" t="s">
        <v>177</v>
      </c>
    </row>
    <row r="5" spans="1:14" ht="18" customHeight="1">
      <c r="A5" s="122" t="s">
        <v>178</v>
      </c>
      <c r="B5" s="123">
        <v>38266</v>
      </c>
      <c r="C5" s="123">
        <f>+B58</f>
        <v>32209</v>
      </c>
      <c r="D5" s="123">
        <f aca="true" t="shared" si="0" ref="D5:M5">+C58</f>
        <v>29079</v>
      </c>
      <c r="E5" s="123">
        <f t="shared" si="0"/>
        <v>57935</v>
      </c>
      <c r="F5" s="123">
        <f t="shared" si="0"/>
        <v>56493</v>
      </c>
      <c r="G5" s="123">
        <f t="shared" si="0"/>
        <v>52376</v>
      </c>
      <c r="H5" s="123">
        <f t="shared" si="0"/>
        <v>233537</v>
      </c>
      <c r="I5" s="123">
        <f t="shared" si="0"/>
        <v>230543</v>
      </c>
      <c r="J5" s="123">
        <f t="shared" si="0"/>
        <v>289413</v>
      </c>
      <c r="K5" s="123">
        <f t="shared" si="0"/>
        <v>271733</v>
      </c>
      <c r="L5" s="123">
        <f t="shared" si="0"/>
        <v>289573</v>
      </c>
      <c r="M5" s="123">
        <f t="shared" si="0"/>
        <v>288015</v>
      </c>
      <c r="N5" s="124"/>
    </row>
    <row r="6" spans="1:14" ht="22.5">
      <c r="A6" s="125" t="s">
        <v>179</v>
      </c>
      <c r="B6" s="126">
        <v>42399</v>
      </c>
      <c r="C6" s="126">
        <v>31237</v>
      </c>
      <c r="D6" s="126">
        <v>65097</v>
      </c>
      <c r="E6" s="126">
        <v>38143</v>
      </c>
      <c r="F6" s="126">
        <v>36321</v>
      </c>
      <c r="G6" s="126">
        <v>40758</v>
      </c>
      <c r="H6" s="126">
        <v>38305</v>
      </c>
      <c r="I6" s="126">
        <v>63759</v>
      </c>
      <c r="J6" s="126">
        <v>39021</v>
      </c>
      <c r="K6" s="126">
        <v>44201</v>
      </c>
      <c r="L6" s="126">
        <v>38258</v>
      </c>
      <c r="M6" s="126">
        <v>53223</v>
      </c>
      <c r="N6" s="127">
        <f>SUM(B6:M6)</f>
        <v>530722</v>
      </c>
    </row>
    <row r="7" spans="1:14" ht="15" customHeight="1">
      <c r="A7" s="128" t="s">
        <v>180</v>
      </c>
      <c r="B7" s="126">
        <v>1760</v>
      </c>
      <c r="C7" s="126">
        <v>1007</v>
      </c>
      <c r="D7" s="126">
        <v>16</v>
      </c>
      <c r="E7" s="126">
        <v>3820</v>
      </c>
      <c r="F7" s="126">
        <v>7539</v>
      </c>
      <c r="G7" s="126">
        <v>2244</v>
      </c>
      <c r="H7" s="126">
        <v>121</v>
      </c>
      <c r="I7" s="126">
        <v>410</v>
      </c>
      <c r="J7" s="126">
        <v>1679</v>
      </c>
      <c r="K7" s="126">
        <v>10273</v>
      </c>
      <c r="L7" s="126">
        <v>1538</v>
      </c>
      <c r="M7" s="126">
        <v>5973</v>
      </c>
      <c r="N7" s="127">
        <f aca="true" t="shared" si="1" ref="N7:N55">SUM(B7:M7)</f>
        <v>36380</v>
      </c>
    </row>
    <row r="8" spans="1:14" ht="12.75">
      <c r="A8" s="129" t="s">
        <v>181</v>
      </c>
      <c r="B8" s="126">
        <v>1241</v>
      </c>
      <c r="C8" s="126">
        <v>571</v>
      </c>
      <c r="D8" s="126">
        <v>151</v>
      </c>
      <c r="E8" s="126">
        <v>1559</v>
      </c>
      <c r="F8" s="126">
        <v>816</v>
      </c>
      <c r="G8" s="126">
        <v>487</v>
      </c>
      <c r="H8" s="126">
        <v>1262</v>
      </c>
      <c r="I8" s="126">
        <v>1387</v>
      </c>
      <c r="J8" s="126">
        <v>1165</v>
      </c>
      <c r="K8" s="126">
        <v>906</v>
      </c>
      <c r="L8" s="126">
        <v>744</v>
      </c>
      <c r="M8" s="126">
        <v>806</v>
      </c>
      <c r="N8" s="127">
        <f t="shared" si="1"/>
        <v>11095</v>
      </c>
    </row>
    <row r="9" spans="1:14" ht="22.5">
      <c r="A9" s="129" t="s">
        <v>182</v>
      </c>
      <c r="B9" s="126"/>
      <c r="C9" s="126"/>
      <c r="D9" s="126">
        <v>0</v>
      </c>
      <c r="E9" s="126"/>
      <c r="F9" s="126"/>
      <c r="G9" s="126"/>
      <c r="H9" s="126"/>
      <c r="I9" s="126"/>
      <c r="J9" s="126"/>
      <c r="K9" s="126"/>
      <c r="L9" s="126"/>
      <c r="M9" s="126"/>
      <c r="N9" s="127">
        <f t="shared" si="1"/>
        <v>0</v>
      </c>
    </row>
    <row r="10" spans="1:15" s="131" customFormat="1" ht="10.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27">
        <f t="shared" si="1"/>
        <v>0</v>
      </c>
      <c r="O10" s="115"/>
    </row>
    <row r="11" spans="1:15" s="131" customFormat="1" ht="24.75" customHeight="1">
      <c r="A11" s="132" t="s">
        <v>183</v>
      </c>
      <c r="B11" s="130">
        <f aca="true" t="shared" si="2" ref="B11:M11">SUM(B6:B10)</f>
        <v>45400</v>
      </c>
      <c r="C11" s="130">
        <f t="shared" si="2"/>
        <v>32815</v>
      </c>
      <c r="D11" s="130">
        <f t="shared" si="2"/>
        <v>65264</v>
      </c>
      <c r="E11" s="130">
        <f t="shared" si="2"/>
        <v>43522</v>
      </c>
      <c r="F11" s="130">
        <f t="shared" si="2"/>
        <v>44676</v>
      </c>
      <c r="G11" s="130">
        <f t="shared" si="2"/>
        <v>43489</v>
      </c>
      <c r="H11" s="130">
        <f t="shared" si="2"/>
        <v>39688</v>
      </c>
      <c r="I11" s="130">
        <f t="shared" si="2"/>
        <v>65556</v>
      </c>
      <c r="J11" s="130">
        <f t="shared" si="2"/>
        <v>41865</v>
      </c>
      <c r="K11" s="130">
        <f t="shared" si="2"/>
        <v>55380</v>
      </c>
      <c r="L11" s="130">
        <f t="shared" si="2"/>
        <v>40540</v>
      </c>
      <c r="M11" s="130">
        <f t="shared" si="2"/>
        <v>60002</v>
      </c>
      <c r="N11" s="127">
        <f t="shared" si="1"/>
        <v>578197</v>
      </c>
      <c r="O11" s="115"/>
    </row>
    <row r="12" spans="1:15" s="131" customFormat="1" ht="14.25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7">
        <f t="shared" si="1"/>
        <v>0</v>
      </c>
      <c r="O12" s="115"/>
    </row>
    <row r="13" spans="1:17" s="131" customFormat="1" ht="22.5" customHeight="1">
      <c r="A13" s="133" t="s">
        <v>478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7">
        <f t="shared" si="1"/>
        <v>0</v>
      </c>
      <c r="O13" s="115"/>
      <c r="Q13" s="134"/>
    </row>
    <row r="14" spans="1:17" s="131" customFormat="1" ht="13.5" customHeight="1">
      <c r="A14" s="129" t="s">
        <v>184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13111</v>
      </c>
      <c r="N14" s="127">
        <f t="shared" si="1"/>
        <v>13111</v>
      </c>
      <c r="O14" s="115"/>
      <c r="Q14" s="134"/>
    </row>
    <row r="15" spans="1:14" ht="21" customHeight="1">
      <c r="A15" s="125" t="s">
        <v>475</v>
      </c>
      <c r="B15" s="126"/>
      <c r="C15" s="126"/>
      <c r="D15" s="126">
        <v>38266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7">
        <f t="shared" si="1"/>
        <v>38266</v>
      </c>
    </row>
    <row r="16" spans="1:14" ht="22.5" customHeight="1">
      <c r="A16" s="135" t="s">
        <v>479</v>
      </c>
      <c r="B16" s="136">
        <f>+B11+B13</f>
        <v>45400</v>
      </c>
      <c r="C16" s="136">
        <f aca="true" t="shared" si="3" ref="C16:L16">+C11+C13</f>
        <v>32815</v>
      </c>
      <c r="D16" s="136">
        <f>+D11+D13+D15</f>
        <v>103530</v>
      </c>
      <c r="E16" s="136">
        <f t="shared" si="3"/>
        <v>43522</v>
      </c>
      <c r="F16" s="136">
        <f t="shared" si="3"/>
        <v>44676</v>
      </c>
      <c r="G16" s="136">
        <f t="shared" si="3"/>
        <v>43489</v>
      </c>
      <c r="H16" s="136">
        <f t="shared" si="3"/>
        <v>39688</v>
      </c>
      <c r="I16" s="136">
        <f t="shared" si="3"/>
        <v>65556</v>
      </c>
      <c r="J16" s="136">
        <f t="shared" si="3"/>
        <v>41865</v>
      </c>
      <c r="K16" s="136">
        <f t="shared" si="3"/>
        <v>55380</v>
      </c>
      <c r="L16" s="136">
        <f t="shared" si="3"/>
        <v>40540</v>
      </c>
      <c r="M16" s="136">
        <f>+M11+M13+M14</f>
        <v>73113</v>
      </c>
      <c r="N16" s="127">
        <f t="shared" si="1"/>
        <v>629574</v>
      </c>
    </row>
    <row r="17" spans="1:14" ht="10.5" customHeight="1">
      <c r="A17" s="137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>
        <f t="shared" si="1"/>
        <v>0</v>
      </c>
    </row>
    <row r="18" spans="1:14" ht="26.25" customHeight="1">
      <c r="A18" s="128" t="s">
        <v>186</v>
      </c>
      <c r="B18" s="126"/>
      <c r="C18" s="126"/>
      <c r="D18" s="126"/>
      <c r="E18" s="126"/>
      <c r="F18" s="126"/>
      <c r="G18" s="126">
        <v>184160</v>
      </c>
      <c r="H18" s="126"/>
      <c r="I18" s="126">
        <v>57404</v>
      </c>
      <c r="J18" s="126">
        <v>1608</v>
      </c>
      <c r="K18" s="126">
        <v>1411</v>
      </c>
      <c r="L18" s="126"/>
      <c r="M18" s="126"/>
      <c r="N18" s="127">
        <f t="shared" si="1"/>
        <v>244583</v>
      </c>
    </row>
    <row r="19" spans="1:14" ht="14.25" customHeight="1">
      <c r="A19" s="128" t="s">
        <v>187</v>
      </c>
      <c r="B19" s="126"/>
      <c r="C19" s="126">
        <v>600</v>
      </c>
      <c r="D19" s="126">
        <v>600</v>
      </c>
      <c r="E19" s="126"/>
      <c r="F19" s="126"/>
      <c r="G19" s="126"/>
      <c r="H19" s="126">
        <v>500</v>
      </c>
      <c r="I19" s="126"/>
      <c r="J19" s="126"/>
      <c r="K19" s="126"/>
      <c r="L19" s="126"/>
      <c r="M19" s="126"/>
      <c r="N19" s="127">
        <f t="shared" si="1"/>
        <v>1700</v>
      </c>
    </row>
    <row r="20" spans="1:14" ht="14.25" customHeight="1">
      <c r="A20" s="125" t="s">
        <v>188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27">
        <f t="shared" si="1"/>
        <v>0</v>
      </c>
    </row>
    <row r="21" spans="1:14" ht="24.75" customHeight="1">
      <c r="A21" s="132" t="s">
        <v>189</v>
      </c>
      <c r="B21" s="138">
        <f>+B18+B19+B20</f>
        <v>0</v>
      </c>
      <c r="C21" s="138">
        <f>+C18+C19+C20</f>
        <v>600</v>
      </c>
      <c r="D21" s="138">
        <f>+D18+D19+D20</f>
        <v>600</v>
      </c>
      <c r="E21" s="138">
        <f>+E18+E19+E20</f>
        <v>0</v>
      </c>
      <c r="F21" s="138">
        <f>+F18+F19+F20</f>
        <v>0</v>
      </c>
      <c r="G21" s="138">
        <f aca="true" t="shared" si="4" ref="G21:M21">+G18+G19+G20</f>
        <v>184160</v>
      </c>
      <c r="H21" s="138">
        <f t="shared" si="4"/>
        <v>500</v>
      </c>
      <c r="I21" s="138">
        <f t="shared" si="4"/>
        <v>57404</v>
      </c>
      <c r="J21" s="138">
        <f t="shared" si="4"/>
        <v>1608</v>
      </c>
      <c r="K21" s="138">
        <f t="shared" si="4"/>
        <v>1411</v>
      </c>
      <c r="L21" s="138">
        <f t="shared" si="4"/>
        <v>0</v>
      </c>
      <c r="M21" s="138">
        <f t="shared" si="4"/>
        <v>0</v>
      </c>
      <c r="N21" s="127">
        <f t="shared" si="1"/>
        <v>246283</v>
      </c>
    </row>
    <row r="22" spans="1:14" ht="14.25" customHeight="1">
      <c r="A22" s="125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27">
        <f t="shared" si="1"/>
        <v>0</v>
      </c>
    </row>
    <row r="23" spans="1:14" ht="24.75" customHeight="1" hidden="1">
      <c r="A23" s="133" t="s">
        <v>190</v>
      </c>
      <c r="B23" s="130">
        <f>B25+B24</f>
        <v>0</v>
      </c>
      <c r="C23" s="130">
        <f aca="true" t="shared" si="5" ref="C23:M23">C25+C24</f>
        <v>0</v>
      </c>
      <c r="D23" s="130">
        <f t="shared" si="5"/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27">
        <f t="shared" si="1"/>
        <v>0</v>
      </c>
    </row>
    <row r="24" spans="1:14" ht="22.5" customHeight="1" hidden="1">
      <c r="A24" s="139" t="s">
        <v>185</v>
      </c>
      <c r="B24" s="126"/>
      <c r="C24" s="126"/>
      <c r="D24" s="126">
        <v>0</v>
      </c>
      <c r="E24" s="126"/>
      <c r="F24" s="126"/>
      <c r="G24" s="126"/>
      <c r="H24" s="126">
        <v>0</v>
      </c>
      <c r="I24" s="126"/>
      <c r="J24" s="126"/>
      <c r="K24" s="126"/>
      <c r="L24" s="126"/>
      <c r="M24" s="126"/>
      <c r="N24" s="127">
        <f t="shared" si="1"/>
        <v>0</v>
      </c>
    </row>
    <row r="25" spans="1:14" ht="14.25" customHeight="1" hidden="1">
      <c r="A25" s="125" t="s">
        <v>191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27">
        <f t="shared" si="1"/>
        <v>0</v>
      </c>
    </row>
    <row r="26" spans="1:14" ht="21.75" customHeight="1">
      <c r="A26" s="135" t="s">
        <v>192</v>
      </c>
      <c r="B26" s="140">
        <f aca="true" t="shared" si="6" ref="B26:M26">B21+B23</f>
        <v>0</v>
      </c>
      <c r="C26" s="140">
        <f t="shared" si="6"/>
        <v>600</v>
      </c>
      <c r="D26" s="140">
        <f t="shared" si="6"/>
        <v>600</v>
      </c>
      <c r="E26" s="140">
        <f t="shared" si="6"/>
        <v>0</v>
      </c>
      <c r="F26" s="140">
        <f t="shared" si="6"/>
        <v>0</v>
      </c>
      <c r="G26" s="140">
        <f t="shared" si="6"/>
        <v>184160</v>
      </c>
      <c r="H26" s="140">
        <f t="shared" si="6"/>
        <v>500</v>
      </c>
      <c r="I26" s="140">
        <f t="shared" si="6"/>
        <v>57404</v>
      </c>
      <c r="J26" s="140">
        <f t="shared" si="6"/>
        <v>1608</v>
      </c>
      <c r="K26" s="140">
        <f t="shared" si="6"/>
        <v>1411</v>
      </c>
      <c r="L26" s="140">
        <f t="shared" si="6"/>
        <v>0</v>
      </c>
      <c r="M26" s="140">
        <f t="shared" si="6"/>
        <v>0</v>
      </c>
      <c r="N26" s="127">
        <f t="shared" si="1"/>
        <v>246283</v>
      </c>
    </row>
    <row r="27" spans="1:14" ht="14.25" customHeight="1">
      <c r="A27" s="125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27">
        <f t="shared" si="1"/>
        <v>0</v>
      </c>
    </row>
    <row r="28" spans="1:15" s="327" customFormat="1" ht="24" customHeight="1">
      <c r="A28" s="323" t="s">
        <v>193</v>
      </c>
      <c r="B28" s="324">
        <f aca="true" t="shared" si="7" ref="B28:M28">+B11+B21</f>
        <v>45400</v>
      </c>
      <c r="C28" s="324">
        <f t="shared" si="7"/>
        <v>33415</v>
      </c>
      <c r="D28" s="324">
        <f t="shared" si="7"/>
        <v>65864</v>
      </c>
      <c r="E28" s="324">
        <f t="shared" si="7"/>
        <v>43522</v>
      </c>
      <c r="F28" s="324">
        <f t="shared" si="7"/>
        <v>44676</v>
      </c>
      <c r="G28" s="324">
        <f t="shared" si="7"/>
        <v>227649</v>
      </c>
      <c r="H28" s="324">
        <f t="shared" si="7"/>
        <v>40188</v>
      </c>
      <c r="I28" s="324">
        <f t="shared" si="7"/>
        <v>122960</v>
      </c>
      <c r="J28" s="324">
        <f t="shared" si="7"/>
        <v>43473</v>
      </c>
      <c r="K28" s="324">
        <f t="shared" si="7"/>
        <v>56791</v>
      </c>
      <c r="L28" s="324">
        <f t="shared" si="7"/>
        <v>40540</v>
      </c>
      <c r="M28" s="324">
        <f t="shared" si="7"/>
        <v>60002</v>
      </c>
      <c r="N28" s="325">
        <f t="shared" si="1"/>
        <v>824480</v>
      </c>
      <c r="O28" s="326"/>
    </row>
    <row r="29" spans="1:14" ht="14.2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27">
        <f t="shared" si="1"/>
        <v>0</v>
      </c>
    </row>
    <row r="30" spans="1:14" ht="21.75" customHeight="1">
      <c r="A30" s="143" t="s">
        <v>194</v>
      </c>
      <c r="B30" s="142">
        <f aca="true" t="shared" si="8" ref="B30:L30">+B13+B23</f>
        <v>0</v>
      </c>
      <c r="C30" s="142">
        <f t="shared" si="8"/>
        <v>0</v>
      </c>
      <c r="D30" s="142">
        <v>38266</v>
      </c>
      <c r="E30" s="142">
        <f t="shared" si="8"/>
        <v>0</v>
      </c>
      <c r="F30" s="142">
        <f t="shared" si="8"/>
        <v>0</v>
      </c>
      <c r="G30" s="142">
        <f t="shared" si="8"/>
        <v>0</v>
      </c>
      <c r="H30" s="142">
        <f t="shared" si="8"/>
        <v>0</v>
      </c>
      <c r="I30" s="142">
        <f t="shared" si="8"/>
        <v>0</v>
      </c>
      <c r="J30" s="142">
        <f t="shared" si="8"/>
        <v>0</v>
      </c>
      <c r="K30" s="142">
        <f t="shared" si="8"/>
        <v>0</v>
      </c>
      <c r="L30" s="142">
        <f t="shared" si="8"/>
        <v>0</v>
      </c>
      <c r="M30" s="142">
        <v>13111</v>
      </c>
      <c r="N30" s="127">
        <f>N14+N15</f>
        <v>51377</v>
      </c>
    </row>
    <row r="31" spans="1:14" ht="14.25" customHeight="1">
      <c r="A31" s="125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27">
        <f t="shared" si="1"/>
        <v>0</v>
      </c>
    </row>
    <row r="32" spans="1:14" ht="14.25" customHeight="1">
      <c r="A32" s="328" t="s">
        <v>195</v>
      </c>
      <c r="B32" s="329">
        <f aca="true" t="shared" si="9" ref="B32:M32">+B16+B26</f>
        <v>45400</v>
      </c>
      <c r="C32" s="329">
        <f t="shared" si="9"/>
        <v>33415</v>
      </c>
      <c r="D32" s="329">
        <f t="shared" si="9"/>
        <v>104130</v>
      </c>
      <c r="E32" s="329">
        <f t="shared" si="9"/>
        <v>43522</v>
      </c>
      <c r="F32" s="329">
        <f t="shared" si="9"/>
        <v>44676</v>
      </c>
      <c r="G32" s="329">
        <f t="shared" si="9"/>
        <v>227649</v>
      </c>
      <c r="H32" s="329">
        <f t="shared" si="9"/>
        <v>40188</v>
      </c>
      <c r="I32" s="329">
        <f t="shared" si="9"/>
        <v>122960</v>
      </c>
      <c r="J32" s="329">
        <f t="shared" si="9"/>
        <v>43473</v>
      </c>
      <c r="K32" s="329">
        <f t="shared" si="9"/>
        <v>56791</v>
      </c>
      <c r="L32" s="329">
        <f t="shared" si="9"/>
        <v>40540</v>
      </c>
      <c r="M32" s="329">
        <f t="shared" si="9"/>
        <v>73113</v>
      </c>
      <c r="N32" s="330">
        <f t="shared" si="1"/>
        <v>875857</v>
      </c>
    </row>
    <row r="33" spans="1:14" ht="14.25" customHeight="1">
      <c r="A33" s="125" t="s">
        <v>196</v>
      </c>
      <c r="B33" s="145">
        <v>8324</v>
      </c>
      <c r="C33" s="145">
        <v>7309</v>
      </c>
      <c r="D33" s="145">
        <v>7275</v>
      </c>
      <c r="E33" s="145">
        <v>10293</v>
      </c>
      <c r="F33" s="145">
        <v>10703</v>
      </c>
      <c r="G33" s="145">
        <v>10435</v>
      </c>
      <c r="H33" s="145">
        <v>10267</v>
      </c>
      <c r="I33" s="145">
        <v>10052</v>
      </c>
      <c r="J33" s="145">
        <v>9020</v>
      </c>
      <c r="K33" s="145">
        <v>8432</v>
      </c>
      <c r="L33" s="145">
        <v>8478</v>
      </c>
      <c r="M33" s="145">
        <v>9718</v>
      </c>
      <c r="N33" s="127">
        <f t="shared" si="1"/>
        <v>110306</v>
      </c>
    </row>
    <row r="34" spans="1:14" ht="27.75" customHeight="1">
      <c r="A34" s="137" t="s">
        <v>197</v>
      </c>
      <c r="B34" s="146">
        <v>1596</v>
      </c>
      <c r="C34" s="146">
        <v>962</v>
      </c>
      <c r="D34" s="146">
        <v>1106</v>
      </c>
      <c r="E34" s="146">
        <v>1571</v>
      </c>
      <c r="F34" s="146">
        <v>1773</v>
      </c>
      <c r="G34" s="146">
        <v>1661</v>
      </c>
      <c r="H34" s="146">
        <v>1382</v>
      </c>
      <c r="I34" s="146">
        <v>1533</v>
      </c>
      <c r="J34" s="146">
        <v>1371</v>
      </c>
      <c r="K34" s="146">
        <v>1258</v>
      </c>
      <c r="L34" s="146">
        <v>1191</v>
      </c>
      <c r="M34" s="146">
        <v>1296</v>
      </c>
      <c r="N34" s="127">
        <f t="shared" si="1"/>
        <v>16700</v>
      </c>
    </row>
    <row r="35" spans="1:14" ht="14.25" customHeight="1">
      <c r="A35" s="125" t="s">
        <v>198</v>
      </c>
      <c r="B35" s="126">
        <v>4049</v>
      </c>
      <c r="C35" s="126">
        <v>1584</v>
      </c>
      <c r="D35" s="126">
        <v>4645</v>
      </c>
      <c r="E35" s="126">
        <v>5831</v>
      </c>
      <c r="F35" s="126">
        <v>6328</v>
      </c>
      <c r="G35" s="126">
        <v>2173</v>
      </c>
      <c r="H35" s="126">
        <v>6319</v>
      </c>
      <c r="I35" s="126">
        <v>5365</v>
      </c>
      <c r="J35" s="126">
        <v>15598</v>
      </c>
      <c r="K35" s="126">
        <v>4628</v>
      </c>
      <c r="L35" s="126">
        <v>3849</v>
      </c>
      <c r="M35" s="126">
        <v>6103</v>
      </c>
      <c r="N35" s="127">
        <f t="shared" si="1"/>
        <v>66472</v>
      </c>
    </row>
    <row r="36" spans="1:14" ht="14.25" customHeight="1">
      <c r="A36" s="125" t="s">
        <v>199</v>
      </c>
      <c r="B36" s="136">
        <v>55</v>
      </c>
      <c r="C36" s="136">
        <v>3447</v>
      </c>
      <c r="D36" s="136">
        <v>400</v>
      </c>
      <c r="E36" s="136">
        <v>2364</v>
      </c>
      <c r="F36" s="136">
        <v>2079</v>
      </c>
      <c r="G36" s="136">
        <v>2634</v>
      </c>
      <c r="H36" s="136">
        <v>250</v>
      </c>
      <c r="I36" s="136">
        <v>3048</v>
      </c>
      <c r="J36" s="136">
        <v>1950</v>
      </c>
      <c r="K36" s="136">
        <v>744</v>
      </c>
      <c r="L36" s="136">
        <v>2732</v>
      </c>
      <c r="M36" s="136">
        <v>301</v>
      </c>
      <c r="N36" s="127">
        <f t="shared" si="1"/>
        <v>20004</v>
      </c>
    </row>
    <row r="37" spans="1:16" s="131" customFormat="1" ht="14.25" customHeight="1">
      <c r="A37" s="125" t="s">
        <v>200</v>
      </c>
      <c r="B37" s="126">
        <v>20612</v>
      </c>
      <c r="C37" s="126">
        <v>19557</v>
      </c>
      <c r="D37" s="126">
        <v>19734</v>
      </c>
      <c r="E37" s="126">
        <v>20202</v>
      </c>
      <c r="F37" s="126">
        <v>23835</v>
      </c>
      <c r="G37" s="126">
        <v>21654</v>
      </c>
      <c r="H37" s="126">
        <v>19483</v>
      </c>
      <c r="I37" s="126">
        <v>30210</v>
      </c>
      <c r="J37" s="126">
        <v>22272</v>
      </c>
      <c r="K37" s="126">
        <v>18552</v>
      </c>
      <c r="L37" s="126">
        <v>19864</v>
      </c>
      <c r="M37" s="126">
        <v>27682</v>
      </c>
      <c r="N37" s="127">
        <f t="shared" si="1"/>
        <v>263657</v>
      </c>
      <c r="O37" s="115"/>
      <c r="P37" s="147"/>
    </row>
    <row r="38" spans="1:16" s="131" customFormat="1" ht="14.25" customHeight="1">
      <c r="A38" s="148" t="s">
        <v>201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>
        <f t="shared" si="1"/>
        <v>0</v>
      </c>
      <c r="O38" s="115"/>
      <c r="P38" s="147"/>
    </row>
    <row r="39" spans="1:16" s="131" customFormat="1" ht="14.25" customHeight="1">
      <c r="A39" s="129" t="s">
        <v>202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>
        <f t="shared" si="1"/>
        <v>0</v>
      </c>
      <c r="O39" s="115"/>
      <c r="P39" s="147"/>
    </row>
    <row r="40" spans="1:16" s="131" customFormat="1" ht="14.25" customHeight="1">
      <c r="A40" s="14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27">
        <f t="shared" si="1"/>
        <v>0</v>
      </c>
      <c r="O40" s="115"/>
      <c r="P40" s="147"/>
    </row>
    <row r="41" spans="1:16" s="131" customFormat="1" ht="24" customHeight="1">
      <c r="A41" s="133" t="s">
        <v>203</v>
      </c>
      <c r="B41" s="138">
        <f>+B33+B34+B35+B36+B37</f>
        <v>34636</v>
      </c>
      <c r="C41" s="138">
        <f>+C33+C34+C35+C36+C37</f>
        <v>32859</v>
      </c>
      <c r="D41" s="138">
        <f>+D33+D34+D35+D36+D37</f>
        <v>33160</v>
      </c>
      <c r="E41" s="138">
        <f>+E33+E34+E35+E36+E37</f>
        <v>40261</v>
      </c>
      <c r="F41" s="138">
        <f>+F33+F34+F35+F36+F37</f>
        <v>44718</v>
      </c>
      <c r="G41" s="138">
        <f aca="true" t="shared" si="10" ref="G41:M41">+G33+G34+G35+G36+G37</f>
        <v>38557</v>
      </c>
      <c r="H41" s="138">
        <f t="shared" si="10"/>
        <v>37701</v>
      </c>
      <c r="I41" s="138">
        <f t="shared" si="10"/>
        <v>50208</v>
      </c>
      <c r="J41" s="138">
        <f t="shared" si="10"/>
        <v>50211</v>
      </c>
      <c r="K41" s="138">
        <f t="shared" si="10"/>
        <v>33614</v>
      </c>
      <c r="L41" s="138">
        <f t="shared" si="10"/>
        <v>36114</v>
      </c>
      <c r="M41" s="138">
        <f t="shared" si="10"/>
        <v>45100</v>
      </c>
      <c r="N41" s="127">
        <f t="shared" si="1"/>
        <v>477139</v>
      </c>
      <c r="O41" s="115"/>
      <c r="P41" s="147"/>
    </row>
    <row r="42" spans="1:18" s="131" customFormat="1" ht="21.75" customHeight="1">
      <c r="A42" s="133" t="s">
        <v>204</v>
      </c>
      <c r="B42" s="150">
        <v>16821</v>
      </c>
      <c r="C42" s="150">
        <v>3528</v>
      </c>
      <c r="D42" s="150">
        <v>3848</v>
      </c>
      <c r="E42" s="150">
        <v>4201</v>
      </c>
      <c r="F42" s="150">
        <v>4075</v>
      </c>
      <c r="G42" s="150">
        <v>3902</v>
      </c>
      <c r="H42" s="150">
        <v>3847</v>
      </c>
      <c r="I42" s="150">
        <v>3895</v>
      </c>
      <c r="J42" s="150">
        <v>4202</v>
      </c>
      <c r="K42" s="150">
        <v>5337</v>
      </c>
      <c r="L42" s="150">
        <v>3739</v>
      </c>
      <c r="M42" s="150">
        <v>4560</v>
      </c>
      <c r="N42" s="127">
        <f t="shared" si="1"/>
        <v>61955</v>
      </c>
      <c r="O42" s="115"/>
      <c r="P42" s="151"/>
      <c r="Q42" s="134"/>
      <c r="R42" s="134"/>
    </row>
    <row r="43" spans="1:18" s="131" customFormat="1" ht="24" customHeight="1">
      <c r="A43" s="133" t="s">
        <v>205</v>
      </c>
      <c r="B43" s="150">
        <f aca="true" t="shared" si="11" ref="B43:M43">+B41+B42</f>
        <v>51457</v>
      </c>
      <c r="C43" s="150">
        <f t="shared" si="11"/>
        <v>36387</v>
      </c>
      <c r="D43" s="150">
        <f t="shared" si="11"/>
        <v>37008</v>
      </c>
      <c r="E43" s="150">
        <f t="shared" si="11"/>
        <v>44462</v>
      </c>
      <c r="F43" s="150">
        <f t="shared" si="11"/>
        <v>48793</v>
      </c>
      <c r="G43" s="150">
        <f t="shared" si="11"/>
        <v>42459</v>
      </c>
      <c r="H43" s="150">
        <f t="shared" si="11"/>
        <v>41548</v>
      </c>
      <c r="I43" s="150">
        <f t="shared" si="11"/>
        <v>54103</v>
      </c>
      <c r="J43" s="150">
        <f t="shared" si="11"/>
        <v>54413</v>
      </c>
      <c r="K43" s="150">
        <f t="shared" si="11"/>
        <v>38951</v>
      </c>
      <c r="L43" s="150">
        <f t="shared" si="11"/>
        <v>39853</v>
      </c>
      <c r="M43" s="150">
        <f t="shared" si="11"/>
        <v>49660</v>
      </c>
      <c r="N43" s="127">
        <f t="shared" si="1"/>
        <v>539094</v>
      </c>
      <c r="O43" s="115"/>
      <c r="P43" s="151"/>
      <c r="Q43" s="134"/>
      <c r="R43" s="134"/>
    </row>
    <row r="44" spans="1:18" s="131" customFormat="1" ht="14.25" customHeight="1">
      <c r="A44" s="129" t="s">
        <v>206</v>
      </c>
      <c r="B44" s="150"/>
      <c r="C44" s="150">
        <v>158</v>
      </c>
      <c r="D44" s="150"/>
      <c r="E44" s="150">
        <v>502</v>
      </c>
      <c r="F44" s="150"/>
      <c r="G44" s="150">
        <v>4029</v>
      </c>
      <c r="H44" s="150">
        <v>1634</v>
      </c>
      <c r="I44" s="150">
        <v>9987</v>
      </c>
      <c r="J44" s="150">
        <v>6740</v>
      </c>
      <c r="K44" s="150"/>
      <c r="L44" s="150">
        <v>2245</v>
      </c>
      <c r="M44" s="150">
        <v>991</v>
      </c>
      <c r="N44" s="127">
        <f t="shared" si="1"/>
        <v>26286</v>
      </c>
      <c r="O44" s="115"/>
      <c r="P44" s="151"/>
      <c r="Q44" s="134"/>
      <c r="R44" s="134"/>
    </row>
    <row r="45" spans="1:18" s="131" customFormat="1" ht="14.25" customHeight="1">
      <c r="A45" s="129" t="s">
        <v>207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27">
        <f t="shared" si="1"/>
        <v>0</v>
      </c>
      <c r="O45" s="115"/>
      <c r="P45" s="151"/>
      <c r="Q45" s="134"/>
      <c r="R45" s="134"/>
    </row>
    <row r="46" spans="1:18" s="131" customFormat="1" ht="22.5" customHeight="1">
      <c r="A46" s="129" t="s">
        <v>208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27">
        <f t="shared" si="1"/>
        <v>0</v>
      </c>
      <c r="O46" s="115"/>
      <c r="P46" s="151"/>
      <c r="Q46" s="134"/>
      <c r="R46" s="134"/>
    </row>
    <row r="47" spans="1:18" s="131" customFormat="1" ht="22.5" customHeight="1">
      <c r="A47" s="133" t="s">
        <v>209</v>
      </c>
      <c r="B47" s="150">
        <f>+B44+B45+B46</f>
        <v>0</v>
      </c>
      <c r="C47" s="150">
        <f>+C44+C45+C46</f>
        <v>158</v>
      </c>
      <c r="D47" s="150">
        <f>+D44+D45+D46</f>
        <v>0</v>
      </c>
      <c r="E47" s="150">
        <f>+E44+E45+E46</f>
        <v>502</v>
      </c>
      <c r="F47" s="150">
        <f>+F44+F45+F46</f>
        <v>0</v>
      </c>
      <c r="G47" s="150">
        <f aca="true" t="shared" si="12" ref="G47:M47">+G44+G45+G46</f>
        <v>4029</v>
      </c>
      <c r="H47" s="150">
        <f t="shared" si="12"/>
        <v>1634</v>
      </c>
      <c r="I47" s="150">
        <f t="shared" si="12"/>
        <v>9987</v>
      </c>
      <c r="J47" s="150">
        <f t="shared" si="12"/>
        <v>6740</v>
      </c>
      <c r="K47" s="150">
        <f t="shared" si="12"/>
        <v>0</v>
      </c>
      <c r="L47" s="150">
        <f t="shared" si="12"/>
        <v>2245</v>
      </c>
      <c r="M47" s="150">
        <f t="shared" si="12"/>
        <v>991</v>
      </c>
      <c r="N47" s="127">
        <f t="shared" si="1"/>
        <v>26286</v>
      </c>
      <c r="O47" s="115"/>
      <c r="P47" s="151"/>
      <c r="Q47" s="134"/>
      <c r="R47" s="134"/>
    </row>
    <row r="48" spans="1:18" s="131" customFormat="1" ht="21" customHeight="1" hidden="1">
      <c r="A48" s="133" t="s">
        <v>210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27">
        <f t="shared" si="1"/>
        <v>0</v>
      </c>
      <c r="O48" s="115"/>
      <c r="P48" s="151"/>
      <c r="Q48" s="134"/>
      <c r="R48" s="134"/>
    </row>
    <row r="49" spans="1:18" s="131" customFormat="1" ht="14.25" customHeight="1" hidden="1">
      <c r="A49" s="133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27">
        <f t="shared" si="1"/>
        <v>0</v>
      </c>
      <c r="O49" s="115"/>
      <c r="P49" s="151"/>
      <c r="Q49" s="134"/>
      <c r="R49" s="134"/>
    </row>
    <row r="50" spans="1:18" s="131" customFormat="1" ht="14.25" customHeight="1" hidden="1">
      <c r="A50" s="12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27">
        <f t="shared" si="1"/>
        <v>0</v>
      </c>
      <c r="O50" s="115"/>
      <c r="P50" s="151"/>
      <c r="Q50" s="134"/>
      <c r="R50" s="134"/>
    </row>
    <row r="51" spans="1:18" s="131" customFormat="1" ht="25.5" customHeight="1">
      <c r="A51" s="133" t="s">
        <v>340</v>
      </c>
      <c r="B51" s="150">
        <f aca="true" t="shared" si="13" ref="B51:M51">+B47+B48</f>
        <v>0</v>
      </c>
      <c r="C51" s="150">
        <f t="shared" si="13"/>
        <v>158</v>
      </c>
      <c r="D51" s="150">
        <f t="shared" si="13"/>
        <v>0</v>
      </c>
      <c r="E51" s="150">
        <f t="shared" si="13"/>
        <v>502</v>
      </c>
      <c r="F51" s="150">
        <f t="shared" si="13"/>
        <v>0</v>
      </c>
      <c r="G51" s="150">
        <f t="shared" si="13"/>
        <v>4029</v>
      </c>
      <c r="H51" s="150">
        <f t="shared" si="13"/>
        <v>1634</v>
      </c>
      <c r="I51" s="150">
        <f t="shared" si="13"/>
        <v>9987</v>
      </c>
      <c r="J51" s="150">
        <f t="shared" si="13"/>
        <v>6740</v>
      </c>
      <c r="K51" s="150">
        <f t="shared" si="13"/>
        <v>0</v>
      </c>
      <c r="L51" s="150">
        <f t="shared" si="13"/>
        <v>2245</v>
      </c>
      <c r="M51" s="150">
        <f t="shared" si="13"/>
        <v>991</v>
      </c>
      <c r="N51" s="127">
        <f t="shared" si="1"/>
        <v>26286</v>
      </c>
      <c r="O51" s="115"/>
      <c r="P51" s="151"/>
      <c r="Q51" s="134"/>
      <c r="R51" s="134"/>
    </row>
    <row r="52" spans="1:18" s="131" customFormat="1" ht="14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27">
        <f t="shared" si="1"/>
        <v>0</v>
      </c>
      <c r="O52" s="115"/>
      <c r="P52" s="151"/>
      <c r="Q52" s="134"/>
      <c r="R52" s="134"/>
    </row>
    <row r="53" spans="1:18" s="335" customFormat="1" ht="25.5" customHeight="1">
      <c r="A53" s="331" t="s">
        <v>211</v>
      </c>
      <c r="B53" s="332">
        <f aca="true" t="shared" si="14" ref="B53:M53">+B41+B47</f>
        <v>34636</v>
      </c>
      <c r="C53" s="332">
        <f t="shared" si="14"/>
        <v>33017</v>
      </c>
      <c r="D53" s="332">
        <f t="shared" si="14"/>
        <v>33160</v>
      </c>
      <c r="E53" s="332">
        <f t="shared" si="14"/>
        <v>40763</v>
      </c>
      <c r="F53" s="332">
        <f t="shared" si="14"/>
        <v>44718</v>
      </c>
      <c r="G53" s="332">
        <f t="shared" si="14"/>
        <v>42586</v>
      </c>
      <c r="H53" s="332">
        <f t="shared" si="14"/>
        <v>39335</v>
      </c>
      <c r="I53" s="332">
        <f t="shared" si="14"/>
        <v>60195</v>
      </c>
      <c r="J53" s="332">
        <f t="shared" si="14"/>
        <v>56951</v>
      </c>
      <c r="K53" s="332">
        <f t="shared" si="14"/>
        <v>33614</v>
      </c>
      <c r="L53" s="332">
        <f t="shared" si="14"/>
        <v>38359</v>
      </c>
      <c r="M53" s="332">
        <f t="shared" si="14"/>
        <v>46091</v>
      </c>
      <c r="N53" s="325">
        <f t="shared" si="1"/>
        <v>503425</v>
      </c>
      <c r="O53" s="326"/>
      <c r="P53" s="333"/>
      <c r="Q53" s="334"/>
      <c r="R53" s="334"/>
    </row>
    <row r="54" spans="1:18" s="131" customFormat="1" ht="26.25" customHeight="1">
      <c r="A54" s="133" t="s">
        <v>212</v>
      </c>
      <c r="B54" s="150">
        <f aca="true" t="shared" si="15" ref="B54:M54">+B42+B48</f>
        <v>16821</v>
      </c>
      <c r="C54" s="150">
        <f t="shared" si="15"/>
        <v>3528</v>
      </c>
      <c r="D54" s="150">
        <f t="shared" si="15"/>
        <v>3848</v>
      </c>
      <c r="E54" s="150">
        <f t="shared" si="15"/>
        <v>4201</v>
      </c>
      <c r="F54" s="150">
        <f t="shared" si="15"/>
        <v>4075</v>
      </c>
      <c r="G54" s="150">
        <f t="shared" si="15"/>
        <v>3902</v>
      </c>
      <c r="H54" s="150">
        <f t="shared" si="15"/>
        <v>3847</v>
      </c>
      <c r="I54" s="150">
        <f t="shared" si="15"/>
        <v>3895</v>
      </c>
      <c r="J54" s="150">
        <f t="shared" si="15"/>
        <v>4202</v>
      </c>
      <c r="K54" s="150">
        <f t="shared" si="15"/>
        <v>5337</v>
      </c>
      <c r="L54" s="150">
        <f t="shared" si="15"/>
        <v>3739</v>
      </c>
      <c r="M54" s="150">
        <f t="shared" si="15"/>
        <v>4560</v>
      </c>
      <c r="N54" s="127">
        <f t="shared" si="1"/>
        <v>61955</v>
      </c>
      <c r="O54" s="115"/>
      <c r="P54" s="151"/>
      <c r="Q54" s="134"/>
      <c r="R54" s="134"/>
    </row>
    <row r="55" spans="1:18" s="131" customFormat="1" ht="14.25" customHeight="1">
      <c r="A55" s="14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27">
        <f t="shared" si="1"/>
        <v>0</v>
      </c>
      <c r="O55" s="115"/>
      <c r="P55" s="151"/>
      <c r="Q55" s="134"/>
      <c r="R55" s="134"/>
    </row>
    <row r="56" spans="1:18" s="131" customFormat="1" ht="27" customHeight="1">
      <c r="A56" s="328" t="s">
        <v>213</v>
      </c>
      <c r="B56" s="336">
        <f aca="true" t="shared" si="16" ref="B56:M56">+B43+B51</f>
        <v>51457</v>
      </c>
      <c r="C56" s="336">
        <f t="shared" si="16"/>
        <v>36545</v>
      </c>
      <c r="D56" s="336">
        <f t="shared" si="16"/>
        <v>37008</v>
      </c>
      <c r="E56" s="336">
        <f t="shared" si="16"/>
        <v>44964</v>
      </c>
      <c r="F56" s="336">
        <f t="shared" si="16"/>
        <v>48793</v>
      </c>
      <c r="G56" s="336">
        <f t="shared" si="16"/>
        <v>46488</v>
      </c>
      <c r="H56" s="336">
        <f t="shared" si="16"/>
        <v>43182</v>
      </c>
      <c r="I56" s="336">
        <f t="shared" si="16"/>
        <v>64090</v>
      </c>
      <c r="J56" s="336">
        <f t="shared" si="16"/>
        <v>61153</v>
      </c>
      <c r="K56" s="336">
        <f t="shared" si="16"/>
        <v>38951</v>
      </c>
      <c r="L56" s="336">
        <f t="shared" si="16"/>
        <v>42098</v>
      </c>
      <c r="M56" s="336">
        <f t="shared" si="16"/>
        <v>50651</v>
      </c>
      <c r="N56" s="330">
        <f>SUM(B56:M56)</f>
        <v>565380</v>
      </c>
      <c r="O56" s="115"/>
      <c r="P56" s="151"/>
      <c r="Q56" s="134"/>
      <c r="R56" s="134"/>
    </row>
    <row r="57" spans="1:14" ht="14.25" customHeight="1">
      <c r="A57" s="152" t="s">
        <v>214</v>
      </c>
      <c r="B57" s="153">
        <f aca="true" t="shared" si="17" ref="B57:M57">+B32-B56</f>
        <v>-6057</v>
      </c>
      <c r="C57" s="153">
        <f t="shared" si="17"/>
        <v>-3130</v>
      </c>
      <c r="D57" s="153">
        <f t="shared" si="17"/>
        <v>67122</v>
      </c>
      <c r="E57" s="153">
        <f t="shared" si="17"/>
        <v>-1442</v>
      </c>
      <c r="F57" s="153">
        <f t="shared" si="17"/>
        <v>-4117</v>
      </c>
      <c r="G57" s="153">
        <f t="shared" si="17"/>
        <v>181161</v>
      </c>
      <c r="H57" s="153">
        <f t="shared" si="17"/>
        <v>-2994</v>
      </c>
      <c r="I57" s="153">
        <f t="shared" si="17"/>
        <v>58870</v>
      </c>
      <c r="J57" s="153">
        <f t="shared" si="17"/>
        <v>-17680</v>
      </c>
      <c r="K57" s="153">
        <f t="shared" si="17"/>
        <v>17840</v>
      </c>
      <c r="L57" s="153">
        <f t="shared" si="17"/>
        <v>-1558</v>
      </c>
      <c r="M57" s="153">
        <f t="shared" si="17"/>
        <v>22462</v>
      </c>
      <c r="N57" s="127">
        <f>SUM(B57:M57)</f>
        <v>310477</v>
      </c>
    </row>
    <row r="58" spans="1:14" ht="14.25" customHeight="1" thickBot="1">
      <c r="A58" s="154" t="s">
        <v>215</v>
      </c>
      <c r="B58" s="155">
        <f aca="true" t="shared" si="18" ref="B58:M58">+B5+B57-B24-B15</f>
        <v>32209</v>
      </c>
      <c r="C58" s="155">
        <f t="shared" si="18"/>
        <v>29079</v>
      </c>
      <c r="D58" s="155">
        <f t="shared" si="18"/>
        <v>57935</v>
      </c>
      <c r="E58" s="155">
        <f t="shared" si="18"/>
        <v>56493</v>
      </c>
      <c r="F58" s="155">
        <f t="shared" si="18"/>
        <v>52376</v>
      </c>
      <c r="G58" s="155">
        <f t="shared" si="18"/>
        <v>233537</v>
      </c>
      <c r="H58" s="155">
        <f t="shared" si="18"/>
        <v>230543</v>
      </c>
      <c r="I58" s="155">
        <f t="shared" si="18"/>
        <v>289413</v>
      </c>
      <c r="J58" s="155">
        <f t="shared" si="18"/>
        <v>271733</v>
      </c>
      <c r="K58" s="155">
        <f t="shared" si="18"/>
        <v>289573</v>
      </c>
      <c r="L58" s="155">
        <f t="shared" si="18"/>
        <v>288015</v>
      </c>
      <c r="M58" s="155">
        <f t="shared" si="18"/>
        <v>310477</v>
      </c>
      <c r="N58" s="155"/>
    </row>
    <row r="59" spans="2:14" ht="12.75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2:14" ht="12.75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2:14" ht="12.75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2:14" ht="12.75"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2:14" ht="12.75"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2:14" ht="12.75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2:14" ht="12.75"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2:14" ht="12.75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</sheetData>
  <sheetProtection/>
  <mergeCells count="1">
    <mergeCell ref="A1:N1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4.875" style="158" customWidth="1"/>
    <col min="2" max="2" width="25.875" style="158" customWidth="1"/>
    <col min="3" max="5" width="10.00390625" style="158" customWidth="1"/>
    <col min="6" max="6" width="11.125" style="158" customWidth="1"/>
    <col min="7" max="7" width="13.00390625" style="158" customWidth="1"/>
    <col min="8" max="16384" width="9.125" style="158" customWidth="1"/>
  </cols>
  <sheetData>
    <row r="1" spans="1:7" ht="33" customHeight="1">
      <c r="A1" s="394" t="s">
        <v>216</v>
      </c>
      <c r="B1" s="394"/>
      <c r="C1" s="394"/>
      <c r="D1" s="394"/>
      <c r="E1" s="394"/>
      <c r="F1" s="394"/>
      <c r="G1" s="394"/>
    </row>
    <row r="2" spans="1:8" ht="15.75" customHeight="1" thickBot="1">
      <c r="A2" s="159"/>
      <c r="B2" s="159"/>
      <c r="C2" s="159"/>
      <c r="D2" s="395"/>
      <c r="E2" s="395"/>
      <c r="F2" s="396" t="s">
        <v>480</v>
      </c>
      <c r="G2" s="396"/>
      <c r="H2" s="160"/>
    </row>
    <row r="3" spans="1:7" ht="63" customHeight="1">
      <c r="A3" s="397" t="s">
        <v>217</v>
      </c>
      <c r="B3" s="399" t="s">
        <v>218</v>
      </c>
      <c r="C3" s="399" t="s">
        <v>219</v>
      </c>
      <c r="D3" s="399"/>
      <c r="E3" s="399"/>
      <c r="F3" s="399"/>
      <c r="G3" s="401" t="s">
        <v>220</v>
      </c>
    </row>
    <row r="4" spans="1:7" ht="15.75" thickBot="1">
      <c r="A4" s="398"/>
      <c r="B4" s="400"/>
      <c r="C4" s="161" t="s">
        <v>221</v>
      </c>
      <c r="D4" s="161" t="s">
        <v>222</v>
      </c>
      <c r="E4" s="161" t="s">
        <v>395</v>
      </c>
      <c r="F4" s="161" t="s">
        <v>396</v>
      </c>
      <c r="G4" s="402"/>
    </row>
    <row r="5" spans="1:7" ht="15.75" thickBot="1">
      <c r="A5" s="162">
        <v>1</v>
      </c>
      <c r="B5" s="163">
        <v>2</v>
      </c>
      <c r="C5" s="163">
        <v>3</v>
      </c>
      <c r="D5" s="163">
        <v>4</v>
      </c>
      <c r="E5" s="163">
        <v>5</v>
      </c>
      <c r="F5" s="163">
        <v>6</v>
      </c>
      <c r="G5" s="164">
        <v>7</v>
      </c>
    </row>
    <row r="6" spans="1:7" ht="15">
      <c r="A6" s="165" t="s">
        <v>74</v>
      </c>
      <c r="B6" s="166"/>
      <c r="C6" s="167">
        <v>0</v>
      </c>
      <c r="D6" s="167">
        <v>0</v>
      </c>
      <c r="E6" s="167">
        <v>0</v>
      </c>
      <c r="F6" s="167">
        <v>0</v>
      </c>
      <c r="G6" s="168">
        <f>SUM(C6:F6)</f>
        <v>0</v>
      </c>
    </row>
    <row r="7" spans="1:7" ht="15">
      <c r="A7" s="169" t="s">
        <v>77</v>
      </c>
      <c r="B7" s="170"/>
      <c r="C7" s="171"/>
      <c r="D7" s="171"/>
      <c r="E7" s="171"/>
      <c r="F7" s="171"/>
      <c r="G7" s="172">
        <f>SUM(C7:F7)</f>
        <v>0</v>
      </c>
    </row>
    <row r="8" spans="1:7" ht="15">
      <c r="A8" s="169" t="s">
        <v>80</v>
      </c>
      <c r="B8" s="170"/>
      <c r="C8" s="171"/>
      <c r="D8" s="171"/>
      <c r="E8" s="171"/>
      <c r="F8" s="171"/>
      <c r="G8" s="172">
        <f>SUM(C8:F8)</f>
        <v>0</v>
      </c>
    </row>
    <row r="9" spans="1:7" ht="15">
      <c r="A9" s="169" t="s">
        <v>83</v>
      </c>
      <c r="B9" s="170"/>
      <c r="C9" s="171"/>
      <c r="D9" s="171"/>
      <c r="E9" s="171"/>
      <c r="F9" s="171"/>
      <c r="G9" s="172">
        <f>SUM(C9:F9)</f>
        <v>0</v>
      </c>
    </row>
    <row r="10" spans="1:7" ht="15.75" thickBot="1">
      <c r="A10" s="173" t="s">
        <v>86</v>
      </c>
      <c r="B10" s="174"/>
      <c r="C10" s="175"/>
      <c r="D10" s="175"/>
      <c r="E10" s="175"/>
      <c r="F10" s="175"/>
      <c r="G10" s="172">
        <f>SUM(C10:F10)</f>
        <v>0</v>
      </c>
    </row>
    <row r="11" spans="1:7" ht="15.75" thickBot="1">
      <c r="A11" s="162" t="s">
        <v>88</v>
      </c>
      <c r="B11" s="176" t="s">
        <v>223</v>
      </c>
      <c r="C11" s="177">
        <f>SUM(C6:C10)</f>
        <v>0</v>
      </c>
      <c r="D11" s="177">
        <f>SUM(D6:D10)</f>
        <v>0</v>
      </c>
      <c r="E11" s="177">
        <f>SUM(E6:E10)</f>
        <v>0</v>
      </c>
      <c r="F11" s="177">
        <f>SUM(F6:F10)</f>
        <v>0</v>
      </c>
      <c r="G11" s="178">
        <f>SUM(G6:G10)</f>
        <v>0</v>
      </c>
    </row>
    <row r="14" spans="1:7" ht="15">
      <c r="A14" s="393" t="s">
        <v>224</v>
      </c>
      <c r="B14" s="393"/>
      <c r="C14" s="393"/>
      <c r="D14" s="393"/>
      <c r="E14" s="393"/>
      <c r="F14" s="393"/>
      <c r="G14" s="393"/>
    </row>
    <row r="15" spans="1:7" ht="15">
      <c r="A15" s="393"/>
      <c r="B15" s="393"/>
      <c r="C15" s="393"/>
      <c r="D15" s="393"/>
      <c r="E15" s="393"/>
      <c r="F15" s="393"/>
      <c r="G15" s="393"/>
    </row>
  </sheetData>
  <sheetProtection/>
  <mergeCells count="8">
    <mergeCell ref="A14:G15"/>
    <mergeCell ref="A1:G1"/>
    <mergeCell ref="D2:E2"/>
    <mergeCell ref="F2:G2"/>
    <mergeCell ref="A3:A4"/>
    <mergeCell ref="B3:B4"/>
    <mergeCell ref="C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875" style="158" customWidth="1"/>
    <col min="2" max="2" width="35.375" style="158" customWidth="1"/>
    <col min="3" max="6" width="9.375" style="158" customWidth="1"/>
    <col min="7" max="7" width="11.75390625" style="158" bestFit="1" customWidth="1"/>
    <col min="8" max="16384" width="9.125" style="158" customWidth="1"/>
  </cols>
  <sheetData>
    <row r="1" spans="1:7" ht="33" customHeight="1">
      <c r="A1" s="394" t="s">
        <v>225</v>
      </c>
      <c r="B1" s="394"/>
      <c r="C1" s="394"/>
      <c r="D1" s="394"/>
      <c r="E1" s="394"/>
      <c r="F1" s="394"/>
      <c r="G1" s="394"/>
    </row>
    <row r="2" spans="1:8" ht="15.75" customHeight="1" thickBot="1">
      <c r="A2" s="159"/>
      <c r="B2" s="159"/>
      <c r="C2" s="159"/>
      <c r="D2" s="159"/>
      <c r="E2" s="159"/>
      <c r="F2" s="159"/>
      <c r="G2" s="179" t="s">
        <v>481</v>
      </c>
      <c r="H2" s="160"/>
    </row>
    <row r="3" spans="1:7" ht="45.75" customHeight="1" thickBot="1">
      <c r="A3" s="180" t="s">
        <v>217</v>
      </c>
      <c r="B3" s="181" t="s">
        <v>226</v>
      </c>
      <c r="C3" s="182" t="s">
        <v>227</v>
      </c>
      <c r="D3" s="182" t="s">
        <v>389</v>
      </c>
      <c r="E3" s="182" t="s">
        <v>228</v>
      </c>
      <c r="F3" s="182" t="s">
        <v>339</v>
      </c>
      <c r="G3" s="183" t="s">
        <v>397</v>
      </c>
    </row>
    <row r="4" spans="1:7" ht="15.75" thickBot="1">
      <c r="A4" s="184">
        <v>1</v>
      </c>
      <c r="B4" s="185">
        <v>2</v>
      </c>
      <c r="C4" s="186">
        <v>3</v>
      </c>
      <c r="D4" s="186">
        <v>4</v>
      </c>
      <c r="E4" s="186">
        <v>5</v>
      </c>
      <c r="F4" s="186">
        <v>6</v>
      </c>
      <c r="G4" s="187">
        <v>7</v>
      </c>
    </row>
    <row r="5" spans="1:7" ht="15.75" thickBot="1">
      <c r="A5" s="188" t="s">
        <v>74</v>
      </c>
      <c r="B5" s="189" t="s">
        <v>229</v>
      </c>
      <c r="C5" s="190">
        <v>33000000</v>
      </c>
      <c r="D5" s="190">
        <v>35528065</v>
      </c>
      <c r="E5" s="190">
        <v>33000000</v>
      </c>
      <c r="F5" s="190">
        <v>33000000</v>
      </c>
      <c r="G5" s="191">
        <v>33000000</v>
      </c>
    </row>
    <row r="6" spans="1:7" ht="15">
      <c r="A6" s="192" t="s">
        <v>77</v>
      </c>
      <c r="B6" s="193" t="s">
        <v>230</v>
      </c>
      <c r="C6" s="190">
        <v>950000</v>
      </c>
      <c r="D6" s="195">
        <v>851759</v>
      </c>
      <c r="E6" s="195">
        <v>900000</v>
      </c>
      <c r="F6" s="195">
        <v>900000</v>
      </c>
      <c r="G6" s="196">
        <v>900000</v>
      </c>
    </row>
    <row r="7" spans="1:7" ht="43.5" customHeight="1">
      <c r="A7" s="192" t="s">
        <v>80</v>
      </c>
      <c r="B7" s="197" t="s">
        <v>231</v>
      </c>
      <c r="C7" s="198"/>
      <c r="D7" s="199"/>
      <c r="E7" s="199"/>
      <c r="F7" s="199"/>
      <c r="G7" s="196"/>
    </row>
    <row r="8" spans="1:7" ht="15">
      <c r="A8" s="192" t="s">
        <v>83</v>
      </c>
      <c r="B8" s="200" t="s">
        <v>232</v>
      </c>
      <c r="C8" s="201"/>
      <c r="D8" s="202"/>
      <c r="E8" s="202"/>
      <c r="F8" s="202"/>
      <c r="G8" s="203"/>
    </row>
    <row r="9" spans="1:7" ht="15">
      <c r="A9" s="192" t="s">
        <v>86</v>
      </c>
      <c r="B9" s="193" t="s">
        <v>233</v>
      </c>
      <c r="C9" s="194"/>
      <c r="D9" s="195"/>
      <c r="E9" s="195"/>
      <c r="F9" s="195"/>
      <c r="G9" s="196"/>
    </row>
    <row r="10" spans="1:7" ht="15.75" thickBot="1">
      <c r="A10" s="204" t="s">
        <v>88</v>
      </c>
      <c r="B10" s="200" t="s">
        <v>234</v>
      </c>
      <c r="C10" s="201"/>
      <c r="D10" s="202"/>
      <c r="E10" s="202"/>
      <c r="F10" s="202"/>
      <c r="G10" s="203"/>
    </row>
    <row r="11" spans="1:7" ht="15.75" thickBot="1">
      <c r="A11" s="403" t="s">
        <v>235</v>
      </c>
      <c r="B11" s="404"/>
      <c r="C11" s="205">
        <v>19600000</v>
      </c>
      <c r="D11" s="205">
        <f>SUM(D5:D10)</f>
        <v>36379824</v>
      </c>
      <c r="E11" s="205">
        <v>19600000</v>
      </c>
      <c r="F11" s="205">
        <f>SUM(F5:F10)</f>
        <v>33900000</v>
      </c>
      <c r="G11" s="206">
        <f>SUM(G5:G10)</f>
        <v>33900000</v>
      </c>
    </row>
    <row r="12" spans="1:7" ht="23.25" customHeight="1">
      <c r="A12" s="405" t="s">
        <v>236</v>
      </c>
      <c r="B12" s="405"/>
      <c r="C12" s="405"/>
      <c r="D12" s="405"/>
      <c r="E12" s="405"/>
      <c r="F12" s="405"/>
      <c r="G12" s="405"/>
    </row>
  </sheetData>
  <sheetProtection/>
  <mergeCells count="3">
    <mergeCell ref="A1:G1"/>
    <mergeCell ref="A11:B11"/>
    <mergeCell ref="A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3.125" style="116" customWidth="1"/>
    <col min="2" max="5" width="11.875" style="116" customWidth="1"/>
    <col min="6" max="16384" width="9.125" style="116" customWidth="1"/>
  </cols>
  <sheetData>
    <row r="1" spans="1:5" ht="12.75">
      <c r="A1" s="207"/>
      <c r="B1" s="207"/>
      <c r="C1" s="207"/>
      <c r="D1" s="207"/>
      <c r="E1" s="207"/>
    </row>
    <row r="2" spans="1:6" ht="30" customHeight="1">
      <c r="A2" s="208" t="s">
        <v>237</v>
      </c>
      <c r="B2" s="406"/>
      <c r="C2" s="406"/>
      <c r="D2" s="406"/>
      <c r="E2" s="406"/>
      <c r="F2" s="406"/>
    </row>
    <row r="3" spans="1:5" ht="15" customHeight="1" thickBot="1">
      <c r="A3" s="207"/>
      <c r="B3" s="207"/>
      <c r="C3" s="207"/>
      <c r="D3" s="407"/>
      <c r="E3" s="407"/>
    </row>
    <row r="4" spans="1:5" ht="13.5" thickBot="1">
      <c r="A4" s="209" t="s">
        <v>238</v>
      </c>
      <c r="B4" s="210" t="s">
        <v>221</v>
      </c>
      <c r="C4" s="210" t="s">
        <v>222</v>
      </c>
      <c r="D4" s="210" t="s">
        <v>398</v>
      </c>
      <c r="E4" s="211" t="s">
        <v>48</v>
      </c>
    </row>
    <row r="5" spans="1:5" ht="12.75">
      <c r="A5" s="212" t="s">
        <v>239</v>
      </c>
      <c r="B5" s="213"/>
      <c r="C5" s="213"/>
      <c r="D5" s="213"/>
      <c r="E5" s="214">
        <f aca="true" t="shared" si="0" ref="E5:E11">SUM(B5:D5)</f>
        <v>0</v>
      </c>
    </row>
    <row r="6" spans="1:5" ht="12.75">
      <c r="A6" s="215" t="s">
        <v>240</v>
      </c>
      <c r="B6" s="216"/>
      <c r="C6" s="216"/>
      <c r="D6" s="216"/>
      <c r="E6" s="217">
        <f t="shared" si="0"/>
        <v>0</v>
      </c>
    </row>
    <row r="7" spans="1:5" ht="12.75">
      <c r="A7" s="218" t="s">
        <v>241</v>
      </c>
      <c r="B7" s="219"/>
      <c r="C7" s="219"/>
      <c r="D7" s="219"/>
      <c r="E7" s="220">
        <f>SUM(B7:D7)</f>
        <v>0</v>
      </c>
    </row>
    <row r="8" spans="1:5" ht="12.75">
      <c r="A8" s="218" t="s">
        <v>242</v>
      </c>
      <c r="B8" s="219"/>
      <c r="C8" s="219"/>
      <c r="D8" s="219"/>
      <c r="E8" s="220">
        <f>SUM(B8:D8)</f>
        <v>0</v>
      </c>
    </row>
    <row r="9" spans="1:5" ht="12.75">
      <c r="A9" s="218" t="s">
        <v>243</v>
      </c>
      <c r="B9" s="219"/>
      <c r="C9" s="219"/>
      <c r="D9" s="219"/>
      <c r="E9" s="220">
        <f>SUM(B9:D9)</f>
        <v>0</v>
      </c>
    </row>
    <row r="10" spans="1:5" ht="12.75">
      <c r="A10" s="218" t="s">
        <v>244</v>
      </c>
      <c r="B10" s="219"/>
      <c r="C10" s="219"/>
      <c r="D10" s="219"/>
      <c r="E10" s="220">
        <f>SUM(B10:D10)</f>
        <v>0</v>
      </c>
    </row>
    <row r="11" spans="1:5" ht="13.5" thickBot="1">
      <c r="A11" s="221"/>
      <c r="B11" s="222"/>
      <c r="C11" s="222"/>
      <c r="D11" s="222"/>
      <c r="E11" s="220">
        <f t="shared" si="0"/>
        <v>0</v>
      </c>
    </row>
    <row r="12" spans="1:5" ht="13.5" thickBot="1">
      <c r="A12" s="223" t="s">
        <v>245</v>
      </c>
      <c r="B12" s="224">
        <f>B5+SUM(B7:B11)</f>
        <v>0</v>
      </c>
      <c r="C12" s="224">
        <f>C5+SUM(C7:C11)</f>
        <v>0</v>
      </c>
      <c r="D12" s="224">
        <f>D5+SUM(D7:D11)</f>
        <v>0</v>
      </c>
      <c r="E12" s="225">
        <f>E5+SUM(E7:E11)</f>
        <v>0</v>
      </c>
    </row>
    <row r="13" spans="1:5" ht="15" customHeight="1" thickBot="1">
      <c r="A13" s="226"/>
      <c r="B13" s="226"/>
      <c r="C13" s="226"/>
      <c r="D13" s="226"/>
      <c r="E13" s="226"/>
    </row>
    <row r="14" spans="1:5" ht="13.5" thickBot="1">
      <c r="A14" s="209" t="s">
        <v>246</v>
      </c>
      <c r="B14" s="210" t="s">
        <v>221</v>
      </c>
      <c r="C14" s="210" t="s">
        <v>222</v>
      </c>
      <c r="D14" s="210" t="s">
        <v>399</v>
      </c>
      <c r="E14" s="211" t="s">
        <v>48</v>
      </c>
    </row>
    <row r="15" spans="1:5" ht="12.75">
      <c r="A15" s="212" t="s">
        <v>247</v>
      </c>
      <c r="B15" s="213"/>
      <c r="C15" s="213"/>
      <c r="D15" s="213"/>
      <c r="E15" s="214">
        <f>SUM(B15:D15)</f>
        <v>0</v>
      </c>
    </row>
    <row r="16" spans="1:5" ht="12.75">
      <c r="A16" s="227" t="s">
        <v>248</v>
      </c>
      <c r="B16" s="219"/>
      <c r="C16" s="219"/>
      <c r="D16" s="219"/>
      <c r="E16" s="220">
        <f>SUM(B16:D16)</f>
        <v>0</v>
      </c>
    </row>
    <row r="17" spans="1:5" ht="12.75">
      <c r="A17" s="218" t="s">
        <v>249</v>
      </c>
      <c r="B17" s="219"/>
      <c r="C17" s="219"/>
      <c r="D17" s="219"/>
      <c r="E17" s="220">
        <f>SUM(B17:D17)</f>
        <v>0</v>
      </c>
    </row>
    <row r="18" spans="1:5" ht="12.75">
      <c r="A18" s="218" t="s">
        <v>250</v>
      </c>
      <c r="B18" s="219"/>
      <c r="C18" s="219"/>
      <c r="D18" s="219"/>
      <c r="E18" s="220">
        <f>SUM(B18:D18)</f>
        <v>0</v>
      </c>
    </row>
    <row r="19" spans="1:5" ht="13.5" thickBot="1">
      <c r="A19" s="221"/>
      <c r="B19" s="222"/>
      <c r="C19" s="222"/>
      <c r="D19" s="222"/>
      <c r="E19" s="228">
        <f>SUM(B19:D19)</f>
        <v>0</v>
      </c>
    </row>
    <row r="20" spans="1:5" ht="13.5" thickBot="1">
      <c r="A20" s="223" t="s">
        <v>251</v>
      </c>
      <c r="B20" s="224">
        <f>SUM(B15:B19)</f>
        <v>0</v>
      </c>
      <c r="C20" s="224">
        <f>SUM(C15:C19)</f>
        <v>0</v>
      </c>
      <c r="D20" s="224">
        <f>SUM(D15:D19)</f>
        <v>0</v>
      </c>
      <c r="E20" s="225">
        <f>SUM(E15:E19)</f>
        <v>0</v>
      </c>
    </row>
    <row r="21" spans="1:5" ht="12.75">
      <c r="A21" s="207"/>
      <c r="B21" s="207"/>
      <c r="C21" s="207"/>
      <c r="D21" s="207"/>
      <c r="E21" s="207"/>
    </row>
    <row r="23" ht="15" customHeight="1"/>
    <row r="32" ht="12.75">
      <c r="H32" s="229"/>
    </row>
  </sheetData>
  <sheetProtection/>
  <mergeCells count="2">
    <mergeCell ref="B2:F2"/>
    <mergeCell ref="D3:E3"/>
  </mergeCells>
  <conditionalFormatting sqref="B20:D20 B12:D12 E15:E20 E5:E12">
    <cfRule type="cellIs" priority="1" dxfId="0" operator="equal" stopIfTrue="1">
      <formula>0</formula>
    </cfRule>
  </conditionalFormatting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Hernádnémeti Önkormányzat</cp:lastModifiedBy>
  <cp:lastPrinted>2018-05-30T10:09:22Z</cp:lastPrinted>
  <dcterms:created xsi:type="dcterms:W3CDTF">2010-05-29T08:47:41Z</dcterms:created>
  <dcterms:modified xsi:type="dcterms:W3CDTF">2018-05-30T10:10:06Z</dcterms:modified>
  <cp:category/>
  <cp:version/>
  <cp:contentType/>
  <cp:contentStatus/>
</cp:coreProperties>
</file>